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0520" windowHeight="8985"/>
  </bookViews>
  <sheets>
    <sheet name="Contents" sheetId="1" r:id="rId1"/>
    <sheet name="Notes" sheetId="2" r:id="rId2"/>
    <sheet name="UK welfare" sheetId="3" r:id="rId3"/>
    <sheet name="GB welfare" sheetId="4" r:id="rId4"/>
    <sheet name="Benefit summary table" sheetId="5" r:id="rId5"/>
    <sheet name="Table 1a" sheetId="6" r:id="rId6"/>
    <sheet name="Table 1b" sheetId="7" r:id="rId7"/>
    <sheet name="Table 1c" sheetId="8" r:id="rId8"/>
    <sheet name="Table 2a" sheetId="9" r:id="rId9"/>
    <sheet name="Table 2b" sheetId="10" r:id="rId10"/>
    <sheet name="Table 2c" sheetId="11" r:id="rId11"/>
    <sheet name="Table 3a" sheetId="12" r:id="rId12"/>
    <sheet name="Table 3b" sheetId="13" r:id="rId13"/>
    <sheet name="Table 3c" sheetId="14" r:id="rId14"/>
    <sheet name="Table 4" sheetId="15" r:id="rId15"/>
    <sheet name="Non-DWP welfare" sheetId="16" r:id="rId16"/>
    <sheet name="Bereavement benefits" sheetId="17" r:id="rId17"/>
    <sheet name="Carers Allowance" sheetId="18" r:id="rId18"/>
    <sheet name="Council Tax Benefit" sheetId="19" r:id="rId19"/>
    <sheet name="Disability benefits" sheetId="20" r:id="rId20"/>
    <sheet name="Housing benefits" sheetId="21" r:id="rId21"/>
    <sheet name="Incapacity benefits" sheetId="22" r:id="rId22"/>
    <sheet name="Income Support" sheetId="23" r:id="rId23"/>
    <sheet name="Industrial injuries benefits" sheetId="24" r:id="rId24"/>
    <sheet name="Maternity benefits" sheetId="25" r:id="rId25"/>
    <sheet name="New Deal &amp; Emp prog allowances" sheetId="26" r:id="rId26"/>
    <sheet name="Pension Credit" sheetId="27" r:id="rId27"/>
    <sheet name="Social Fund" sheetId="28" r:id="rId28"/>
    <sheet name="State Pension" sheetId="29" r:id="rId29"/>
    <sheet name="Unemployment benefits" sheetId="30" r:id="rId30"/>
  </sheets>
  <definedNames>
    <definedName name="Z_5774AB63_4B8A_11D6_8117_08005A7F5BB1_.wvu.Cols" localSheetId="24" hidden="1">#REF!</definedName>
    <definedName name="Z_5774AB63_4B8A_11D6_8117_08005A7F5BB1_.wvu.Cols" localSheetId="1" hidden="1">#REF!</definedName>
    <definedName name="Z_5774AB63_4B8A_11D6_8117_08005A7F5BB1_.wvu.Cols" localSheetId="14" hidden="1">#REF!</definedName>
    <definedName name="Z_5774AB63_4B8A_11D6_8117_08005A7F5BB1_.wvu.Cols" localSheetId="2" hidden="1">#REF!</definedName>
    <definedName name="Z_5774AB63_4B8A_11D6_8117_08005A7F5BB1_.wvu.Cols" hidden="1">#REF!</definedName>
    <definedName name="Z_5774AB63_4B8A_11D6_8117_08005A7F5BB1_.wvu.PrintArea" localSheetId="24" hidden="1">#REF!</definedName>
    <definedName name="Z_5774AB63_4B8A_11D6_8117_08005A7F5BB1_.wvu.PrintArea" localSheetId="1" hidden="1">#REF!</definedName>
    <definedName name="Z_5774AB63_4B8A_11D6_8117_08005A7F5BB1_.wvu.PrintArea" localSheetId="14" hidden="1">#REF!</definedName>
    <definedName name="Z_5774AB63_4B8A_11D6_8117_08005A7F5BB1_.wvu.PrintArea" localSheetId="2" hidden="1">#REF!</definedName>
    <definedName name="Z_5774AB63_4B8A_11D6_8117_08005A7F5BB1_.wvu.PrintArea" hidden="1">#REF!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15" i="30" l="1"/>
  <c r="BP15" i="30"/>
  <c r="CA15" i="30"/>
  <c r="BZ15" i="30"/>
  <c r="BY15" i="30"/>
  <c r="BX15" i="30"/>
  <c r="BW15" i="30"/>
  <c r="BU15" i="30"/>
  <c r="BT15" i="30"/>
  <c r="BS15" i="30"/>
  <c r="BR15" i="30"/>
  <c r="BQ15" i="30"/>
  <c r="BO15" i="30"/>
  <c r="BM15" i="30"/>
  <c r="BL15" i="30"/>
  <c r="BK15" i="30"/>
  <c r="BJ15" i="30"/>
  <c r="BI15" i="30"/>
  <c r="BH15" i="30"/>
  <c r="BG15" i="30"/>
  <c r="BE15" i="30"/>
  <c r="BC15" i="30"/>
  <c r="BB15" i="30"/>
  <c r="BA15" i="30"/>
  <c r="AZ15" i="30"/>
  <c r="AY15" i="30"/>
  <c r="AW15" i="30"/>
  <c r="AV15" i="30"/>
  <c r="AU15" i="30"/>
  <c r="AT15" i="30"/>
  <c r="AS15" i="30"/>
  <c r="AQ15" i="30"/>
  <c r="AP15" i="30"/>
  <c r="AO15" i="30"/>
  <c r="AM15" i="30"/>
  <c r="AL15" i="30"/>
  <c r="AK15" i="30"/>
  <c r="AJ15" i="30"/>
  <c r="AI15" i="30"/>
  <c r="AH15" i="30"/>
  <c r="AG15" i="30"/>
  <c r="AF15" i="30"/>
  <c r="AE15" i="30"/>
  <c r="AD15" i="30"/>
  <c r="AC15" i="30"/>
  <c r="AB15" i="30"/>
  <c r="AA15" i="30"/>
  <c r="Z15" i="30"/>
  <c r="Y15" i="30"/>
  <c r="W15" i="30"/>
  <c r="V15" i="30"/>
  <c r="U15" i="30"/>
  <c r="T15" i="30"/>
  <c r="S15" i="30"/>
  <c r="R15" i="30"/>
  <c r="Q15" i="30"/>
  <c r="P15" i="30"/>
  <c r="O15" i="30"/>
  <c r="N15" i="30"/>
  <c r="M15" i="30"/>
  <c r="K15" i="30"/>
  <c r="J15" i="30"/>
  <c r="I15" i="30"/>
  <c r="H15" i="30"/>
  <c r="G15" i="30"/>
  <c r="F15" i="30"/>
  <c r="E15" i="30"/>
  <c r="D15" i="30"/>
  <c r="CA5" i="30"/>
  <c r="BZ5" i="30"/>
  <c r="BY5" i="30"/>
  <c r="BX5" i="30"/>
  <c r="BW5" i="30"/>
  <c r="BV5" i="30"/>
  <c r="BU5" i="30"/>
  <c r="BT5" i="30"/>
  <c r="BS5" i="30"/>
  <c r="BR5" i="30"/>
  <c r="BQ5" i="30"/>
  <c r="BP5" i="30"/>
  <c r="BO5" i="30"/>
  <c r="BN5" i="30"/>
  <c r="BM5" i="30"/>
  <c r="BL5" i="30"/>
  <c r="BK5" i="30"/>
  <c r="BJ5" i="30"/>
  <c r="BI5" i="30"/>
  <c r="BH5" i="30"/>
  <c r="BG5" i="30"/>
  <c r="BF5" i="30"/>
  <c r="BE5" i="30"/>
  <c r="BD5" i="30"/>
  <c r="BC5" i="30"/>
  <c r="BB5" i="30"/>
  <c r="BA5" i="30"/>
  <c r="AZ5" i="30"/>
  <c r="AY5" i="30"/>
  <c r="AX5" i="30"/>
  <c r="AW5" i="30"/>
  <c r="AV5" i="30"/>
  <c r="AU5" i="30"/>
  <c r="AT5" i="30"/>
  <c r="AS5" i="30"/>
  <c r="AR5" i="30"/>
  <c r="AQ5" i="30"/>
  <c r="AP5" i="30"/>
  <c r="AO5" i="30"/>
  <c r="AN5" i="30"/>
  <c r="AM5" i="30"/>
  <c r="AL5" i="30"/>
  <c r="AK5" i="30"/>
  <c r="AJ5" i="30"/>
  <c r="AI5" i="30"/>
  <c r="AH5" i="30"/>
  <c r="AG5" i="30"/>
  <c r="AF5" i="30"/>
  <c r="AE5" i="30"/>
  <c r="AD5" i="30"/>
  <c r="AC5" i="30"/>
  <c r="AB5" i="30"/>
  <c r="AA5" i="30"/>
  <c r="Z5" i="30"/>
  <c r="Y5" i="30"/>
  <c r="X5" i="30"/>
  <c r="W5" i="30"/>
  <c r="V5" i="30"/>
  <c r="U5" i="30"/>
  <c r="T5" i="30"/>
  <c r="S5" i="30"/>
  <c r="R5" i="30"/>
  <c r="Q5" i="30"/>
  <c r="P5" i="30"/>
  <c r="O5" i="30"/>
  <c r="N5" i="30"/>
  <c r="M5" i="30"/>
  <c r="L5" i="30"/>
  <c r="K5" i="30"/>
  <c r="J5" i="30"/>
  <c r="I5" i="30"/>
  <c r="H5" i="30"/>
  <c r="G5" i="30"/>
  <c r="F5" i="30"/>
  <c r="E5" i="30"/>
  <c r="D5" i="30"/>
  <c r="BP30" i="29"/>
  <c r="BL30" i="29"/>
  <c r="AZ30" i="29"/>
  <c r="AV30" i="29"/>
  <c r="AJ30" i="29"/>
  <c r="AF30" i="29"/>
  <c r="T30" i="29"/>
  <c r="P30" i="29"/>
  <c r="BE30" i="29"/>
  <c r="Y30" i="29"/>
  <c r="BY30" i="29"/>
  <c r="BU30" i="29"/>
  <c r="BQ30" i="29"/>
  <c r="BM30" i="29"/>
  <c r="BI30" i="29"/>
  <c r="BA30" i="29"/>
  <c r="AW30" i="29"/>
  <c r="AS30" i="29"/>
  <c r="AO30" i="29"/>
  <c r="AK30" i="29"/>
  <c r="AG30" i="29"/>
  <c r="AC30" i="29"/>
  <c r="U30" i="29"/>
  <c r="Q30" i="29"/>
  <c r="M30" i="29"/>
  <c r="BQ18" i="29"/>
  <c r="BQ17" i="29" s="1"/>
  <c r="CA18" i="29"/>
  <c r="BZ18" i="29"/>
  <c r="BZ17" i="29" s="1"/>
  <c r="BY18" i="29"/>
  <c r="BY17" i="29" s="1"/>
  <c r="BX18" i="29"/>
  <c r="BX17" i="29" s="1"/>
  <c r="BW18" i="29"/>
  <c r="BW17" i="29" s="1"/>
  <c r="BV18" i="29"/>
  <c r="BV17" i="29" s="1"/>
  <c r="BU18" i="29"/>
  <c r="BU17" i="29" s="1"/>
  <c r="BT18" i="29"/>
  <c r="BT17" i="29" s="1"/>
  <c r="BR18" i="29"/>
  <c r="BR17" i="29" s="1"/>
  <c r="BP18" i="29"/>
  <c r="BP17" i="29" s="1"/>
  <c r="BO18" i="29"/>
  <c r="BO17" i="29" s="1"/>
  <c r="BN18" i="29"/>
  <c r="BN17" i="29" s="1"/>
  <c r="BM18" i="29"/>
  <c r="BM17" i="29" s="1"/>
  <c r="BL18" i="29"/>
  <c r="BL17" i="29" s="1"/>
  <c r="BK18" i="29"/>
  <c r="BK17" i="29" s="1"/>
  <c r="BJ18" i="29"/>
  <c r="BJ17" i="29" s="1"/>
  <c r="BI18" i="29"/>
  <c r="BI17" i="29" s="1"/>
  <c r="BH18" i="29"/>
  <c r="BH17" i="29" s="1"/>
  <c r="BF18" i="29"/>
  <c r="BF17" i="29" s="1"/>
  <c r="BE18" i="29"/>
  <c r="BE17" i="29" s="1"/>
  <c r="BD18" i="29"/>
  <c r="BD17" i="29" s="1"/>
  <c r="BC18" i="29"/>
  <c r="BC17" i="29" s="1"/>
  <c r="BA18" i="29"/>
  <c r="BA17" i="29" s="1"/>
  <c r="AY18" i="29"/>
  <c r="AY17" i="29" s="1"/>
  <c r="AW18" i="29"/>
  <c r="AW17" i="29" s="1"/>
  <c r="AU18" i="29"/>
  <c r="AU17" i="29" s="1"/>
  <c r="AS18" i="29"/>
  <c r="AS17" i="29" s="1"/>
  <c r="AQ18" i="29"/>
  <c r="AQ17" i="29" s="1"/>
  <c r="AO18" i="29"/>
  <c r="AO17" i="29" s="1"/>
  <c r="AM18" i="29"/>
  <c r="AM17" i="29" s="1"/>
  <c r="AK18" i="29"/>
  <c r="AK17" i="29" s="1"/>
  <c r="AI18" i="29"/>
  <c r="AI17" i="29" s="1"/>
  <c r="AG18" i="29"/>
  <c r="AG17" i="29" s="1"/>
  <c r="AE18" i="29"/>
  <c r="AE17" i="29" s="1"/>
  <c r="AC18" i="29"/>
  <c r="AC17" i="29" s="1"/>
  <c r="AA18" i="29"/>
  <c r="AA17" i="29" s="1"/>
  <c r="Y18" i="29"/>
  <c r="Y17" i="29" s="1"/>
  <c r="W18" i="29"/>
  <c r="W17" i="29" s="1"/>
  <c r="U18" i="29"/>
  <c r="U17" i="29" s="1"/>
  <c r="S18" i="29"/>
  <c r="S17" i="29" s="1"/>
  <c r="Q18" i="29"/>
  <c r="Q17" i="29" s="1"/>
  <c r="O18" i="29"/>
  <c r="O17" i="29" s="1"/>
  <c r="M18" i="29"/>
  <c r="M17" i="29" s="1"/>
  <c r="K18" i="29"/>
  <c r="K17" i="29" s="1"/>
  <c r="I18" i="29"/>
  <c r="I17" i="29" s="1"/>
  <c r="E18" i="29"/>
  <c r="E17" i="29" s="1"/>
  <c r="CA5" i="29"/>
  <c r="BZ5" i="29"/>
  <c r="BY5" i="29"/>
  <c r="BX5" i="29"/>
  <c r="BW5" i="29"/>
  <c r="BV5" i="29"/>
  <c r="BU5" i="29"/>
  <c r="BT5" i="29"/>
  <c r="BS5" i="29"/>
  <c r="BR5" i="29"/>
  <c r="BQ5" i="29"/>
  <c r="BP5" i="29"/>
  <c r="BO5" i="29"/>
  <c r="BN5" i="29"/>
  <c r="BM5" i="29"/>
  <c r="BL5" i="29"/>
  <c r="BK5" i="29"/>
  <c r="BJ5" i="29"/>
  <c r="BI5" i="29"/>
  <c r="BH5" i="29"/>
  <c r="BG5" i="29"/>
  <c r="BF5" i="29"/>
  <c r="BE5" i="29"/>
  <c r="BD5" i="29"/>
  <c r="BC5" i="29"/>
  <c r="BB5" i="29"/>
  <c r="BA5" i="29"/>
  <c r="AZ5" i="29"/>
  <c r="AY5" i="29"/>
  <c r="AX5" i="29"/>
  <c r="AW5" i="29"/>
  <c r="AV5" i="29"/>
  <c r="AU5" i="29"/>
  <c r="AT5" i="29"/>
  <c r="AS5" i="29"/>
  <c r="AR5" i="29"/>
  <c r="AQ5" i="29"/>
  <c r="AP5" i="29"/>
  <c r="AO5" i="29"/>
  <c r="AN5" i="29"/>
  <c r="AM5" i="29"/>
  <c r="AL5" i="29"/>
  <c r="AK5" i="29"/>
  <c r="AJ5" i="29"/>
  <c r="AI5" i="29"/>
  <c r="AH5" i="29"/>
  <c r="AG5" i="29"/>
  <c r="AF5" i="29"/>
  <c r="AE5" i="29"/>
  <c r="AD5" i="29"/>
  <c r="AC5" i="29"/>
  <c r="AB5" i="29"/>
  <c r="AA5" i="29"/>
  <c r="Z5" i="29"/>
  <c r="Y5" i="29"/>
  <c r="X5" i="29"/>
  <c r="W5" i="29"/>
  <c r="V5" i="29"/>
  <c r="U5" i="29"/>
  <c r="T5" i="29"/>
  <c r="S5" i="29"/>
  <c r="R5" i="29"/>
  <c r="Q5" i="29"/>
  <c r="P5" i="29"/>
  <c r="O5" i="29"/>
  <c r="N5" i="29"/>
  <c r="M5" i="29"/>
  <c r="L5" i="29"/>
  <c r="K5" i="29"/>
  <c r="J5" i="29"/>
  <c r="I5" i="29"/>
  <c r="H5" i="29"/>
  <c r="G5" i="29"/>
  <c r="F5" i="29"/>
  <c r="E5" i="29"/>
  <c r="D5" i="29"/>
  <c r="CA4" i="29"/>
  <c r="BZ4" i="29"/>
  <c r="BY4" i="29"/>
  <c r="BX4" i="29"/>
  <c r="BW4" i="29"/>
  <c r="BV4" i="29"/>
  <c r="BU4" i="29"/>
  <c r="BT4" i="29"/>
  <c r="BS4" i="29"/>
  <c r="BR4" i="29"/>
  <c r="BQ4" i="29"/>
  <c r="BP4" i="29"/>
  <c r="BO4" i="29"/>
  <c r="BN4" i="29"/>
  <c r="BM4" i="29"/>
  <c r="BL4" i="29"/>
  <c r="BK4" i="29"/>
  <c r="BJ4" i="29"/>
  <c r="BI4" i="29"/>
  <c r="BH4" i="29"/>
  <c r="BG4" i="29"/>
  <c r="BF4" i="29"/>
  <c r="BE4" i="29"/>
  <c r="BD4" i="29"/>
  <c r="BC4" i="29"/>
  <c r="BB4" i="29"/>
  <c r="BA4" i="29"/>
  <c r="AZ4" i="29"/>
  <c r="AY4" i="29"/>
  <c r="AX4" i="29"/>
  <c r="AW4" i="29"/>
  <c r="AV4" i="29"/>
  <c r="AU4" i="29"/>
  <c r="AT4" i="29"/>
  <c r="AS4" i="29"/>
  <c r="AR4" i="29"/>
  <c r="AQ4" i="29"/>
  <c r="AP4" i="29"/>
  <c r="AO4" i="29"/>
  <c r="AN4" i="29"/>
  <c r="AM4" i="29"/>
  <c r="AL4" i="29"/>
  <c r="AK4" i="29"/>
  <c r="AJ4" i="29"/>
  <c r="AI4" i="29"/>
  <c r="AH4" i="29"/>
  <c r="AG4" i="29"/>
  <c r="AF4" i="29"/>
  <c r="AE4" i="29"/>
  <c r="AD4" i="29"/>
  <c r="AC4" i="29"/>
  <c r="AB4" i="29"/>
  <c r="AA4" i="29"/>
  <c r="Z4" i="29"/>
  <c r="Y4" i="29"/>
  <c r="X4" i="29"/>
  <c r="W4" i="29"/>
  <c r="V4" i="29"/>
  <c r="U4" i="29"/>
  <c r="T4" i="29"/>
  <c r="S4" i="29"/>
  <c r="R4" i="29"/>
  <c r="Q4" i="29"/>
  <c r="P4" i="29"/>
  <c r="O4" i="29"/>
  <c r="N4" i="29"/>
  <c r="M4" i="29"/>
  <c r="L4" i="29"/>
  <c r="K4" i="29"/>
  <c r="J4" i="29"/>
  <c r="I4" i="29"/>
  <c r="H4" i="29"/>
  <c r="G4" i="29"/>
  <c r="F4" i="29"/>
  <c r="E4" i="29"/>
  <c r="D4" i="29"/>
  <c r="CA30" i="28"/>
  <c r="BZ30" i="28"/>
  <c r="BY30" i="28"/>
  <c r="BX30" i="28"/>
  <c r="BW30" i="28"/>
  <c r="BV30" i="28"/>
  <c r="BU30" i="28"/>
  <c r="BT30" i="28"/>
  <c r="BS30" i="28"/>
  <c r="BT45" i="28"/>
  <c r="CA45" i="28"/>
  <c r="BZ45" i="28"/>
  <c r="BY45" i="28"/>
  <c r="BW45" i="28"/>
  <c r="BV20" i="28"/>
  <c r="BS45" i="28"/>
  <c r="BN20" i="28"/>
  <c r="BQ45" i="28"/>
  <c r="BM20" i="28"/>
  <c r="CA20" i="28"/>
  <c r="BW20" i="28"/>
  <c r="BS20" i="28"/>
  <c r="BX13" i="28"/>
  <c r="BT13" i="28"/>
  <c r="BU13" i="28"/>
  <c r="BM13" i="28"/>
  <c r="BN9" i="28"/>
  <c r="AX9" i="28"/>
  <c r="BU34" i="28"/>
  <c r="BU29" i="28" s="1"/>
  <c r="BM34" i="28"/>
  <c r="BE34" i="28"/>
  <c r="AW34" i="28"/>
  <c r="BU9" i="28"/>
  <c r="BU4" i="28" s="1"/>
  <c r="BM9" i="28"/>
  <c r="BE9" i="28"/>
  <c r="BP30" i="28"/>
  <c r="BL30" i="28"/>
  <c r="BH30" i="28"/>
  <c r="BD30" i="28"/>
  <c r="AZ30" i="28"/>
  <c r="AV30" i="28"/>
  <c r="AR30" i="28"/>
  <c r="CA5" i="28"/>
  <c r="BZ5" i="28"/>
  <c r="BY5" i="28"/>
  <c r="BX5" i="28"/>
  <c r="BW5" i="28"/>
  <c r="BV5" i="28"/>
  <c r="BU5" i="28"/>
  <c r="BT5" i="28"/>
  <c r="BS5" i="28"/>
  <c r="BJ5" i="28"/>
  <c r="AT5" i="28"/>
  <c r="BR13" i="27"/>
  <c r="BR12" i="27" s="1"/>
  <c r="BF12" i="27"/>
  <c r="AP12" i="27"/>
  <c r="CA13" i="27"/>
  <c r="CA12" i="27" s="1"/>
  <c r="BZ13" i="27"/>
  <c r="BZ12" i="27" s="1"/>
  <c r="BY13" i="27"/>
  <c r="BY12" i="27" s="1"/>
  <c r="BX13" i="27"/>
  <c r="BX12" i="27" s="1"/>
  <c r="BW13" i="27"/>
  <c r="BW12" i="27" s="1"/>
  <c r="BU13" i="27"/>
  <c r="BU12" i="27" s="1"/>
  <c r="BT13" i="27"/>
  <c r="BS13" i="27"/>
  <c r="BS12" i="27" s="1"/>
  <c r="BQ13" i="27"/>
  <c r="BQ12" i="27" s="1"/>
  <c r="BP13" i="27"/>
  <c r="BP12" i="27" s="1"/>
  <c r="BO13" i="27"/>
  <c r="BO12" i="27" s="1"/>
  <c r="BM13" i="27"/>
  <c r="BM12" i="27" s="1"/>
  <c r="BL13" i="27"/>
  <c r="BL12" i="27" s="1"/>
  <c r="BK13" i="27"/>
  <c r="BK12" i="27" s="1"/>
  <c r="BJ13" i="27"/>
  <c r="BJ12" i="27" s="1"/>
  <c r="BI13" i="27"/>
  <c r="BI12" i="27" s="1"/>
  <c r="BH13" i="27"/>
  <c r="BH12" i="27" s="1"/>
  <c r="BG13" i="27"/>
  <c r="BG12" i="27" s="1"/>
  <c r="CA5" i="27"/>
  <c r="BZ5" i="27"/>
  <c r="BY5" i="27"/>
  <c r="BX5" i="27"/>
  <c r="BW5" i="27"/>
  <c r="BV5" i="27"/>
  <c r="BU5" i="27"/>
  <c r="BT5" i="27"/>
  <c r="BS5" i="27"/>
  <c r="BR5" i="27"/>
  <c r="BQ5" i="27"/>
  <c r="BP5" i="27"/>
  <c r="BO5" i="27"/>
  <c r="BN5" i="27"/>
  <c r="BM5" i="27"/>
  <c r="BL5" i="27"/>
  <c r="BK5" i="27"/>
  <c r="BJ5" i="27"/>
  <c r="BI5" i="27"/>
  <c r="BH5" i="27"/>
  <c r="BG5" i="27"/>
  <c r="BF5" i="27"/>
  <c r="BE5" i="27"/>
  <c r="BE12" i="27" s="1"/>
  <c r="BD5" i="27"/>
  <c r="BD12" i="27" s="1"/>
  <c r="BC5" i="27"/>
  <c r="BC12" i="27" s="1"/>
  <c r="BB5" i="27"/>
  <c r="BB12" i="27" s="1"/>
  <c r="BA5" i="27"/>
  <c r="BA12" i="27" s="1"/>
  <c r="AZ5" i="27"/>
  <c r="AY5" i="27"/>
  <c r="AY12" i="27" s="1"/>
  <c r="AX5" i="27"/>
  <c r="AX12" i="27" s="1"/>
  <c r="AW5" i="27"/>
  <c r="AW12" i="27" s="1"/>
  <c r="AV5" i="27"/>
  <c r="AV12" i="27" s="1"/>
  <c r="AU5" i="27"/>
  <c r="AU12" i="27" s="1"/>
  <c r="AT5" i="27"/>
  <c r="AS5" i="27"/>
  <c r="AS12" i="27" s="1"/>
  <c r="AR5" i="27"/>
  <c r="AR12" i="27" s="1"/>
  <c r="AQ5" i="27"/>
  <c r="AQ12" i="27" s="1"/>
  <c r="AP5" i="27"/>
  <c r="AO5" i="27"/>
  <c r="AO12" i="27" s="1"/>
  <c r="AN5" i="27"/>
  <c r="AM5" i="27"/>
  <c r="AM12" i="27" s="1"/>
  <c r="AL5" i="27"/>
  <c r="AL12" i="27" s="1"/>
  <c r="AK5" i="27"/>
  <c r="AK12" i="27" s="1"/>
  <c r="AJ5" i="27"/>
  <c r="AJ12" i="27" s="1"/>
  <c r="AI5" i="27"/>
  <c r="AI12" i="27" s="1"/>
  <c r="AH5" i="27"/>
  <c r="AG5" i="27"/>
  <c r="AF5" i="27"/>
  <c r="AE5" i="27"/>
  <c r="AD5" i="27"/>
  <c r="AC5" i="27"/>
  <c r="AB5" i="27"/>
  <c r="AA5" i="27"/>
  <c r="Z5" i="27"/>
  <c r="Y5" i="27"/>
  <c r="X5" i="27"/>
  <c r="W5" i="27"/>
  <c r="V5" i="27"/>
  <c r="U5" i="27"/>
  <c r="T5" i="27"/>
  <c r="S5" i="27"/>
  <c r="R5" i="27"/>
  <c r="Q5" i="27"/>
  <c r="P5" i="27"/>
  <c r="O5" i="27"/>
  <c r="N5" i="27"/>
  <c r="M5" i="27"/>
  <c r="L5" i="27"/>
  <c r="K5" i="27"/>
  <c r="J5" i="27"/>
  <c r="I5" i="27"/>
  <c r="H5" i="27"/>
  <c r="G5" i="27"/>
  <c r="F5" i="27"/>
  <c r="E5" i="27"/>
  <c r="D5" i="27"/>
  <c r="CA4" i="27"/>
  <c r="BZ4" i="27"/>
  <c r="BY4" i="27"/>
  <c r="BX4" i="27"/>
  <c r="BW4" i="27"/>
  <c r="BV4" i="27"/>
  <c r="BU4" i="27"/>
  <c r="BT4" i="27"/>
  <c r="BS4" i="27"/>
  <c r="BR4" i="27"/>
  <c r="BQ4" i="27"/>
  <c r="BP4" i="27"/>
  <c r="BO4" i="27"/>
  <c r="BN4" i="27"/>
  <c r="BM4" i="27"/>
  <c r="BL4" i="27"/>
  <c r="BK4" i="27"/>
  <c r="BJ4" i="27"/>
  <c r="BI4" i="27"/>
  <c r="BH4" i="27"/>
  <c r="BG4" i="27"/>
  <c r="BF4" i="27"/>
  <c r="BE4" i="27"/>
  <c r="BD4" i="27"/>
  <c r="BC4" i="27"/>
  <c r="BB4" i="27"/>
  <c r="BA4" i="27"/>
  <c r="AZ4" i="27"/>
  <c r="AY4" i="27"/>
  <c r="AX4" i="27"/>
  <c r="AW4" i="27"/>
  <c r="AV4" i="27"/>
  <c r="AU4" i="27"/>
  <c r="AT4" i="27"/>
  <c r="AS4" i="27"/>
  <c r="AR4" i="27"/>
  <c r="AQ4" i="27"/>
  <c r="AP4" i="27"/>
  <c r="AO4" i="27"/>
  <c r="AN4" i="27"/>
  <c r="AM4" i="27"/>
  <c r="AL4" i="27"/>
  <c r="AK4" i="27"/>
  <c r="AJ4" i="27"/>
  <c r="AI4" i="27"/>
  <c r="AH4" i="27"/>
  <c r="AG4" i="27"/>
  <c r="AF4" i="27"/>
  <c r="AE4" i="27"/>
  <c r="AD4" i="27"/>
  <c r="AC4" i="27"/>
  <c r="AB4" i="27"/>
  <c r="AA4" i="27"/>
  <c r="Z4" i="27"/>
  <c r="Y4" i="27"/>
  <c r="X4" i="27"/>
  <c r="W4" i="27"/>
  <c r="V4" i="27"/>
  <c r="U4" i="27"/>
  <c r="T4" i="27"/>
  <c r="S4" i="27"/>
  <c r="R4" i="27"/>
  <c r="Q4" i="27"/>
  <c r="P4" i="27"/>
  <c r="O4" i="27"/>
  <c r="N4" i="27"/>
  <c r="M4" i="27"/>
  <c r="L4" i="27"/>
  <c r="K4" i="27"/>
  <c r="J4" i="27"/>
  <c r="I4" i="27"/>
  <c r="H4" i="27"/>
  <c r="G4" i="27"/>
  <c r="F4" i="27"/>
  <c r="E4" i="27"/>
  <c r="D4" i="27"/>
  <c r="BM4" i="26"/>
  <c r="BL4" i="26"/>
  <c r="BK4" i="26"/>
  <c r="BJ4" i="26"/>
  <c r="BI4" i="26"/>
  <c r="BH4" i="26"/>
  <c r="BG4" i="26"/>
  <c r="BF4" i="26"/>
  <c r="BE4" i="26"/>
  <c r="BD4" i="26"/>
  <c r="BC4" i="26"/>
  <c r="BB4" i="26"/>
  <c r="BA4" i="26"/>
  <c r="AZ4" i="26"/>
  <c r="AY4" i="26"/>
  <c r="AX4" i="26"/>
  <c r="AW4" i="26"/>
  <c r="AV4" i="26"/>
  <c r="AU4" i="26"/>
  <c r="AT4" i="26"/>
  <c r="AS4" i="26"/>
  <c r="AR4" i="26"/>
  <c r="AQ4" i="26"/>
  <c r="AP4" i="26"/>
  <c r="AO4" i="26"/>
  <c r="AN4" i="26"/>
  <c r="AM4" i="26"/>
  <c r="AL4" i="26"/>
  <c r="AK4" i="26"/>
  <c r="AJ4" i="26"/>
  <c r="AI4" i="26"/>
  <c r="AH4" i="26"/>
  <c r="AG4" i="26"/>
  <c r="AF4" i="26"/>
  <c r="AE4" i="26"/>
  <c r="AD4" i="26"/>
  <c r="AC4" i="26"/>
  <c r="AB4" i="26"/>
  <c r="AA4" i="26"/>
  <c r="Z4" i="26"/>
  <c r="Y4" i="26"/>
  <c r="X4" i="26"/>
  <c r="W4" i="26"/>
  <c r="V4" i="26"/>
  <c r="U4" i="26"/>
  <c r="T4" i="26"/>
  <c r="S4" i="26"/>
  <c r="R4" i="26"/>
  <c r="Q4" i="26"/>
  <c r="P4" i="26"/>
  <c r="O4" i="26"/>
  <c r="N4" i="26"/>
  <c r="M4" i="26"/>
  <c r="L4" i="26"/>
  <c r="K4" i="26"/>
  <c r="J4" i="26"/>
  <c r="I4" i="26"/>
  <c r="H4" i="26"/>
  <c r="G4" i="26"/>
  <c r="F4" i="26"/>
  <c r="E4" i="26"/>
  <c r="D4" i="26"/>
  <c r="CA10" i="25"/>
  <c r="BZ10" i="25"/>
  <c r="BY10" i="25"/>
  <c r="BX10" i="25"/>
  <c r="BW10" i="25"/>
  <c r="BV10" i="25"/>
  <c r="BU10" i="25"/>
  <c r="BT10" i="25"/>
  <c r="BS10" i="25"/>
  <c r="BR10"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CA4" i="25"/>
  <c r="BZ4" i="25"/>
  <c r="BY4" i="25"/>
  <c r="BX4" i="25"/>
  <c r="BW4" i="25"/>
  <c r="BV4" i="25"/>
  <c r="BU4" i="25"/>
  <c r="BT4" i="25"/>
  <c r="BS4" i="25"/>
  <c r="BR4" i="25"/>
  <c r="BQ4" i="25"/>
  <c r="BP4" i="25"/>
  <c r="BO4" i="25"/>
  <c r="BN4" i="25"/>
  <c r="BM4" i="25"/>
  <c r="BL4" i="25"/>
  <c r="BK4" i="25"/>
  <c r="BJ4" i="25"/>
  <c r="BI4" i="25"/>
  <c r="BH4" i="25"/>
  <c r="BG4" i="25"/>
  <c r="BF4" i="25"/>
  <c r="BE4" i="25"/>
  <c r="BD4" i="25"/>
  <c r="BC4" i="25"/>
  <c r="BB4" i="25"/>
  <c r="BA4" i="25"/>
  <c r="AZ4" i="25"/>
  <c r="AY4" i="25"/>
  <c r="AX4" i="25"/>
  <c r="AW4" i="25"/>
  <c r="AV4" i="25"/>
  <c r="AU4" i="25"/>
  <c r="AT4" i="25"/>
  <c r="AS4" i="25"/>
  <c r="AR4" i="25"/>
  <c r="AQ4" i="25"/>
  <c r="AP4" i="25"/>
  <c r="AO4" i="25"/>
  <c r="AN4" i="25"/>
  <c r="AM4" i="25"/>
  <c r="AL4" i="25"/>
  <c r="AK4" i="25"/>
  <c r="AJ4" i="25"/>
  <c r="AI4" i="25"/>
  <c r="AH4" i="25"/>
  <c r="AE4" i="25"/>
  <c r="AD4" i="25"/>
  <c r="AC4" i="25"/>
  <c r="AB4" i="25"/>
  <c r="AA4" i="25"/>
  <c r="Z4" i="25"/>
  <c r="Y4" i="25"/>
  <c r="X4" i="25"/>
  <c r="W4" i="25"/>
  <c r="V4" i="25"/>
  <c r="U4" i="25"/>
  <c r="T4" i="25"/>
  <c r="S4" i="25"/>
  <c r="R4" i="25"/>
  <c r="Q4" i="25"/>
  <c r="P4" i="25"/>
  <c r="O4" i="25"/>
  <c r="N4" i="25"/>
  <c r="M4" i="25"/>
  <c r="L4" i="25"/>
  <c r="K4" i="25"/>
  <c r="J4" i="25"/>
  <c r="I4" i="25"/>
  <c r="H4" i="25"/>
  <c r="G4" i="25"/>
  <c r="F4" i="25"/>
  <c r="E4" i="25"/>
  <c r="D4" i="25"/>
  <c r="BK29" i="24"/>
  <c r="BJ29" i="24"/>
  <c r="BI29" i="24"/>
  <c r="BH29" i="24"/>
  <c r="BG29" i="24"/>
  <c r="BF29" i="24"/>
  <c r="BE29" i="24"/>
  <c r="BD29" i="24"/>
  <c r="BC29" i="24"/>
  <c r="BB29" i="24"/>
  <c r="BA29" i="24"/>
  <c r="AZ29" i="24"/>
  <c r="AY29" i="24"/>
  <c r="AX29" i="24"/>
  <c r="BZ29" i="24"/>
  <c r="BV29" i="24"/>
  <c r="BR29" i="24"/>
  <c r="BN29" i="24"/>
  <c r="BV14" i="24"/>
  <c r="BN14" i="24"/>
  <c r="BJ14" i="24"/>
  <c r="BI14" i="24"/>
  <c r="BF14" i="24"/>
  <c r="BB14" i="24"/>
  <c r="BA14" i="24"/>
  <c r="AX14" i="24"/>
  <c r="CA25" i="24"/>
  <c r="BZ25" i="24"/>
  <c r="BY25" i="24"/>
  <c r="BX25" i="24"/>
  <c r="BW25" i="24"/>
  <c r="BV25" i="24"/>
  <c r="BU25" i="24"/>
  <c r="BT25" i="24"/>
  <c r="BS25" i="24"/>
  <c r="BR25" i="24"/>
  <c r="BQ25" i="24"/>
  <c r="BP25" i="24"/>
  <c r="BO25" i="24"/>
  <c r="BN25" i="24"/>
  <c r="BM25" i="24"/>
  <c r="BL25" i="24"/>
  <c r="BK25" i="24"/>
  <c r="BJ25" i="24"/>
  <c r="BI25" i="24"/>
  <c r="BH25" i="24"/>
  <c r="BG25" i="24"/>
  <c r="BF25" i="24"/>
  <c r="BE25" i="24"/>
  <c r="BD25" i="24"/>
  <c r="BC25" i="24"/>
  <c r="BB25" i="24"/>
  <c r="BA25" i="24"/>
  <c r="AZ25" i="24"/>
  <c r="AY25" i="24"/>
  <c r="AX25" i="24"/>
  <c r="AW25" i="24"/>
  <c r="AV25" i="24"/>
  <c r="AU25" i="24"/>
  <c r="AT25" i="24"/>
  <c r="AS25" i="24"/>
  <c r="AR25" i="24"/>
  <c r="AQ25" i="24"/>
  <c r="AP25" i="24"/>
  <c r="AO25" i="24"/>
  <c r="AN25" i="24"/>
  <c r="AM25" i="24"/>
  <c r="AL25" i="24"/>
  <c r="AK25" i="24"/>
  <c r="AJ25" i="24"/>
  <c r="AI25" i="24"/>
  <c r="AH25" i="24"/>
  <c r="CA10" i="24"/>
  <c r="BZ10" i="24"/>
  <c r="BY10" i="24"/>
  <c r="BX10" i="24"/>
  <c r="BW10" i="24"/>
  <c r="BV10" i="24"/>
  <c r="BU10" i="24"/>
  <c r="BT10" i="24"/>
  <c r="BS10" i="24"/>
  <c r="BR10" i="24"/>
  <c r="BQ10" i="24"/>
  <c r="BP10" i="24"/>
  <c r="BO10" i="24"/>
  <c r="BN10" i="24"/>
  <c r="BM10" i="24"/>
  <c r="BL10" i="24"/>
  <c r="BK10" i="24"/>
  <c r="BJ10" i="24"/>
  <c r="BI10" i="24"/>
  <c r="BH10" i="24"/>
  <c r="BG10" i="24"/>
  <c r="BF10" i="24"/>
  <c r="BE10" i="24"/>
  <c r="BD10" i="24"/>
  <c r="BC10" i="24"/>
  <c r="BB10" i="24"/>
  <c r="BA10" i="24"/>
  <c r="AZ10" i="24"/>
  <c r="AY10" i="24"/>
  <c r="AX10" i="24"/>
  <c r="AW10" i="24"/>
  <c r="AV10" i="24"/>
  <c r="AU10" i="24"/>
  <c r="AT10" i="24"/>
  <c r="AS10" i="24"/>
  <c r="AR10" i="24"/>
  <c r="AQ10" i="24"/>
  <c r="AP10" i="24"/>
  <c r="AO10" i="24"/>
  <c r="AN10" i="24"/>
  <c r="AM10" i="24"/>
  <c r="AL10" i="24"/>
  <c r="AK10" i="24"/>
  <c r="AJ10" i="24"/>
  <c r="AI10" i="24"/>
  <c r="AH10" i="24"/>
  <c r="CA21" i="24"/>
  <c r="CA20" i="24" s="1"/>
  <c r="BZ21" i="24"/>
  <c r="BZ20" i="24" s="1"/>
  <c r="BY21" i="24"/>
  <c r="BX21" i="24"/>
  <c r="BW21" i="24"/>
  <c r="BW20" i="24" s="1"/>
  <c r="BV21" i="24"/>
  <c r="BV20" i="24" s="1"/>
  <c r="BU21" i="24"/>
  <c r="BT21" i="24"/>
  <c r="BS21" i="24"/>
  <c r="BS20" i="24" s="1"/>
  <c r="BR21" i="24"/>
  <c r="BR20" i="24" s="1"/>
  <c r="BQ21" i="24"/>
  <c r="BP21" i="24"/>
  <c r="BO21" i="24"/>
  <c r="BO20" i="24" s="1"/>
  <c r="BN21" i="24"/>
  <c r="BN20" i="24" s="1"/>
  <c r="BM21" i="24"/>
  <c r="BL21" i="24"/>
  <c r="BK21" i="24"/>
  <c r="BK20" i="24" s="1"/>
  <c r="BJ21" i="24"/>
  <c r="BJ20" i="24" s="1"/>
  <c r="BI21" i="24"/>
  <c r="BH21" i="24"/>
  <c r="BG21" i="24"/>
  <c r="BG20" i="24" s="1"/>
  <c r="BF21" i="24"/>
  <c r="BF20" i="24" s="1"/>
  <c r="BE21" i="24"/>
  <c r="BD21" i="24"/>
  <c r="BC21" i="24"/>
  <c r="BC20" i="24" s="1"/>
  <c r="BB21" i="24"/>
  <c r="BB20" i="24" s="1"/>
  <c r="BA21" i="24"/>
  <c r="AZ21" i="24"/>
  <c r="AY21" i="24"/>
  <c r="AY20" i="24" s="1"/>
  <c r="AX21" i="24"/>
  <c r="AX20" i="24" s="1"/>
  <c r="AW21" i="24"/>
  <c r="AV21" i="24"/>
  <c r="AU21" i="24"/>
  <c r="AU20" i="24" s="1"/>
  <c r="AT21" i="24"/>
  <c r="AT20" i="24" s="1"/>
  <c r="AS21" i="24"/>
  <c r="AR21" i="24"/>
  <c r="AQ21" i="24"/>
  <c r="AQ20" i="24" s="1"/>
  <c r="AP21" i="24"/>
  <c r="AP20" i="24" s="1"/>
  <c r="AO21" i="24"/>
  <c r="AN21" i="24"/>
  <c r="AM21" i="24"/>
  <c r="AM20" i="24" s="1"/>
  <c r="AL21" i="24"/>
  <c r="AL20" i="24" s="1"/>
  <c r="AK21" i="24"/>
  <c r="AJ21" i="24"/>
  <c r="AI21" i="24"/>
  <c r="AI20" i="24" s="1"/>
  <c r="AH21" i="24"/>
  <c r="AH20" i="24" s="1"/>
  <c r="CA6" i="24"/>
  <c r="BZ6" i="24"/>
  <c r="BZ4" i="24" s="1"/>
  <c r="BY6" i="24"/>
  <c r="BX6" i="24"/>
  <c r="BW6" i="24"/>
  <c r="BV6" i="24"/>
  <c r="BV4" i="24" s="1"/>
  <c r="BU6" i="24"/>
  <c r="BU4" i="24" s="1"/>
  <c r="BT6" i="24"/>
  <c r="BT4" i="24" s="1"/>
  <c r="BS6" i="24"/>
  <c r="BR6" i="24"/>
  <c r="BR4" i="24" s="1"/>
  <c r="BQ6" i="24"/>
  <c r="BP6" i="24"/>
  <c r="BO6" i="24"/>
  <c r="BN6" i="24"/>
  <c r="BN4" i="24" s="1"/>
  <c r="BM6" i="24"/>
  <c r="BM4" i="24" s="1"/>
  <c r="BL6" i="24"/>
  <c r="BL4" i="24" s="1"/>
  <c r="BK6" i="24"/>
  <c r="BJ6" i="24"/>
  <c r="BJ4" i="24" s="1"/>
  <c r="BI6" i="24"/>
  <c r="BH6" i="24"/>
  <c r="BG6" i="24"/>
  <c r="BF6" i="24"/>
  <c r="BF4" i="24" s="1"/>
  <c r="BE6" i="24"/>
  <c r="BE4" i="24" s="1"/>
  <c r="BD6" i="24"/>
  <c r="BD4" i="24" s="1"/>
  <c r="BC6" i="24"/>
  <c r="BB6" i="24"/>
  <c r="BB4" i="24" s="1"/>
  <c r="BA6" i="24"/>
  <c r="AZ6" i="24"/>
  <c r="AY6" i="24"/>
  <c r="AX6" i="24"/>
  <c r="AX4" i="24" s="1"/>
  <c r="AW6" i="24"/>
  <c r="AW4" i="24" s="1"/>
  <c r="AV6" i="24"/>
  <c r="AV4" i="24" s="1"/>
  <c r="AU4" i="24"/>
  <c r="AT4" i="24"/>
  <c r="AQ4" i="24"/>
  <c r="AP4" i="24"/>
  <c r="AO4" i="24"/>
  <c r="AN4" i="24"/>
  <c r="AM4" i="24"/>
  <c r="AL4" i="24"/>
  <c r="AI4" i="24"/>
  <c r="AH4" i="24"/>
  <c r="AE19" i="24"/>
  <c r="AD20" i="24"/>
  <c r="AA19" i="24"/>
  <c r="Z20" i="24"/>
  <c r="CA5" i="24"/>
  <c r="BZ5" i="24"/>
  <c r="BY5" i="24"/>
  <c r="BX5" i="24"/>
  <c r="BW5" i="24"/>
  <c r="BV5" i="24"/>
  <c r="BU5" i="24"/>
  <c r="BT5" i="24"/>
  <c r="BS5" i="24"/>
  <c r="BR5" i="24"/>
  <c r="BQ5" i="24"/>
  <c r="BP5" i="24"/>
  <c r="BO5" i="24"/>
  <c r="BN5" i="24"/>
  <c r="BM5" i="24"/>
  <c r="BL5" i="24"/>
  <c r="BK5" i="24"/>
  <c r="BJ5" i="24"/>
  <c r="BI5" i="24"/>
  <c r="BH5" i="24"/>
  <c r="BG5" i="24"/>
  <c r="BF5" i="24"/>
  <c r="BE5" i="24"/>
  <c r="BD5" i="24"/>
  <c r="BC5" i="24"/>
  <c r="BB5" i="24"/>
  <c r="BA5" i="24"/>
  <c r="AZ5" i="24"/>
  <c r="AY5" i="24"/>
  <c r="AX5" i="24"/>
  <c r="AW5" i="24"/>
  <c r="AV5" i="24"/>
  <c r="AU5" i="24"/>
  <c r="AT5" i="24"/>
  <c r="AS5" i="24"/>
  <c r="AR5" i="24"/>
  <c r="AQ5" i="24"/>
  <c r="AP5" i="24"/>
  <c r="AO5" i="24"/>
  <c r="AN5" i="24"/>
  <c r="AM5" i="24"/>
  <c r="AL5" i="24"/>
  <c r="AK5" i="24"/>
  <c r="AJ5" i="24"/>
  <c r="AI5" i="24"/>
  <c r="AH5" i="24"/>
  <c r="AG5" i="24"/>
  <c r="AF5" i="24"/>
  <c r="AE5" i="24"/>
  <c r="AD5" i="24"/>
  <c r="AC5" i="24"/>
  <c r="AB5" i="24"/>
  <c r="AA5" i="24"/>
  <c r="Z5" i="24"/>
  <c r="BX4" i="24"/>
  <c r="BP4" i="24"/>
  <c r="BI4" i="24"/>
  <c r="BH4" i="24"/>
  <c r="BA4" i="24"/>
  <c r="AZ4" i="24"/>
  <c r="AS4" i="24"/>
  <c r="AR4" i="24"/>
  <c r="AK4" i="24"/>
  <c r="AJ4" i="24"/>
  <c r="AC4" i="24"/>
  <c r="AB4" i="24"/>
  <c r="U4" i="24"/>
  <c r="T4" i="24"/>
  <c r="M4" i="24"/>
  <c r="L4" i="24"/>
  <c r="E4" i="24"/>
  <c r="D4" i="24"/>
  <c r="CA29" i="23"/>
  <c r="BZ29" i="23"/>
  <c r="BY29" i="23"/>
  <c r="BX29" i="23"/>
  <c r="BW29" i="23"/>
  <c r="BV29" i="23"/>
  <c r="BU29" i="23"/>
  <c r="BT29" i="23"/>
  <c r="BS29" i="23"/>
  <c r="BR29" i="23"/>
  <c r="BQ29" i="23"/>
  <c r="BP29" i="23"/>
  <c r="BO29" i="23"/>
  <c r="BN29" i="23"/>
  <c r="BM29" i="23"/>
  <c r="BL29" i="23"/>
  <c r="BK29" i="23"/>
  <c r="BJ29" i="23"/>
  <c r="BI29" i="23"/>
  <c r="BH29" i="23"/>
  <c r="BG29" i="23"/>
  <c r="BF29" i="23"/>
  <c r="BE29" i="23"/>
  <c r="BD29" i="23"/>
  <c r="BC29" i="23"/>
  <c r="BB29" i="23"/>
  <c r="BA29" i="23"/>
  <c r="AZ29" i="23"/>
  <c r="AY29" i="23"/>
  <c r="AX29" i="23"/>
  <c r="AW29" i="23"/>
  <c r="AV29" i="23"/>
  <c r="AU29" i="23"/>
  <c r="AT29" i="23"/>
  <c r="AS29" i="23"/>
  <c r="AR29" i="23"/>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D29" i="23"/>
  <c r="BJ40" i="23"/>
  <c r="BF40" i="23"/>
  <c r="BB40" i="23"/>
  <c r="AX40" i="23"/>
  <c r="AT40" i="23"/>
  <c r="AP40" i="23"/>
  <c r="AL40" i="23"/>
  <c r="AH40" i="23"/>
  <c r="AD40" i="23"/>
  <c r="Z40" i="23"/>
  <c r="V40" i="23"/>
  <c r="R40" i="23"/>
  <c r="N40" i="23"/>
  <c r="J40" i="23"/>
  <c r="F40" i="23"/>
  <c r="CA20" i="23"/>
  <c r="BZ20" i="23"/>
  <c r="BY20" i="23"/>
  <c r="BX20" i="23"/>
  <c r="BW20" i="23"/>
  <c r="BV20" i="23"/>
  <c r="BU20" i="23"/>
  <c r="BT20" i="23"/>
  <c r="BS20" i="23"/>
  <c r="BR20" i="23"/>
  <c r="BQ20" i="23"/>
  <c r="BP20" i="23"/>
  <c r="BO20" i="23"/>
  <c r="BN20" i="23"/>
  <c r="BM20" i="23"/>
  <c r="BL20" i="23"/>
  <c r="BK20" i="23"/>
  <c r="BJ20" i="23"/>
  <c r="BI20" i="23"/>
  <c r="BH20" i="23"/>
  <c r="BG20" i="23"/>
  <c r="BF20" i="23"/>
  <c r="BE20" i="23"/>
  <c r="BD20" i="23"/>
  <c r="BC20" i="23"/>
  <c r="BB20" i="23"/>
  <c r="BA20" i="23"/>
  <c r="AZ20" i="23"/>
  <c r="AY20" i="23"/>
  <c r="AX20" i="23"/>
  <c r="AW20" i="23"/>
  <c r="AV20" i="23"/>
  <c r="AU20" i="23"/>
  <c r="AT20" i="23"/>
  <c r="AS20" i="23"/>
  <c r="AR20" i="23"/>
  <c r="AQ20" i="23"/>
  <c r="AP20" i="23"/>
  <c r="AO20" i="23"/>
  <c r="AN20" i="23"/>
  <c r="AM20" i="23"/>
  <c r="AL20" i="23"/>
  <c r="AK20" i="23"/>
  <c r="AJ20" i="23"/>
  <c r="AI20" i="23"/>
  <c r="AH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F20" i="23"/>
  <c r="E20" i="23"/>
  <c r="D20" i="23"/>
  <c r="BG15" i="23"/>
  <c r="BF15" i="23"/>
  <c r="BE15" i="23"/>
  <c r="BD15" i="23"/>
  <c r="BC15" i="23"/>
  <c r="BB15" i="23"/>
  <c r="BA15"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D15" i="23"/>
  <c r="CA10" i="23"/>
  <c r="BZ10" i="23"/>
  <c r="BY10" i="23"/>
  <c r="BX10" i="23"/>
  <c r="BW10" i="23"/>
  <c r="BV10" i="23"/>
  <c r="BU10" i="23"/>
  <c r="BT10" i="23"/>
  <c r="BS10" i="23"/>
  <c r="BR10" i="23"/>
  <c r="BQ10" i="23"/>
  <c r="BP10" i="23"/>
  <c r="BO10" i="23"/>
  <c r="BN10" i="23"/>
  <c r="BM10" i="23"/>
  <c r="BL10" i="23"/>
  <c r="BK10" i="23"/>
  <c r="BJ10" i="23"/>
  <c r="BI10" i="23"/>
  <c r="BH10" i="23"/>
  <c r="BG10" i="23"/>
  <c r="BF10" i="23"/>
  <c r="BE10" i="23"/>
  <c r="BD10" i="23"/>
  <c r="BC10" i="23"/>
  <c r="BB10" i="23"/>
  <c r="BA10" i="23"/>
  <c r="AZ10" i="23"/>
  <c r="AY10" i="23"/>
  <c r="AX10" i="23"/>
  <c r="AW10" i="23"/>
  <c r="AV10" i="23"/>
  <c r="AU10" i="23"/>
  <c r="AT10" i="23"/>
  <c r="AS10" i="23"/>
  <c r="AR10" i="23"/>
  <c r="AQ10" i="23"/>
  <c r="AP10" i="23"/>
  <c r="AO10" i="23"/>
  <c r="AN10" i="23"/>
  <c r="AM10" i="23"/>
  <c r="AL10" i="23"/>
  <c r="AK10" i="23"/>
  <c r="AJ10" i="23"/>
  <c r="AI10" i="23"/>
  <c r="AH10" i="23"/>
  <c r="AG10" i="23"/>
  <c r="AF10" i="23"/>
  <c r="AE10" i="23"/>
  <c r="AD10" i="23"/>
  <c r="AC10" i="23"/>
  <c r="AB10" i="23"/>
  <c r="AA10" i="23"/>
  <c r="Z10" i="23"/>
  <c r="Y10" i="23"/>
  <c r="X10" i="23"/>
  <c r="W10" i="23"/>
  <c r="V10" i="23"/>
  <c r="U10" i="23"/>
  <c r="T10" i="23"/>
  <c r="S10" i="23"/>
  <c r="R10" i="23"/>
  <c r="Q10" i="23"/>
  <c r="P10" i="23"/>
  <c r="O10" i="23"/>
  <c r="N10" i="23"/>
  <c r="M10" i="23"/>
  <c r="L10" i="23"/>
  <c r="K10" i="23"/>
  <c r="J10" i="23"/>
  <c r="I10" i="23"/>
  <c r="H10" i="23"/>
  <c r="G10" i="23"/>
  <c r="F10" i="23"/>
  <c r="E10" i="23"/>
  <c r="D10" i="23"/>
  <c r="BZ19" i="23"/>
  <c r="BV19" i="23"/>
  <c r="BN19" i="23"/>
  <c r="BJ19" i="23"/>
  <c r="BZ18" i="23"/>
  <c r="BV18" i="23"/>
  <c r="BR18" i="23"/>
  <c r="BJ18" i="23"/>
  <c r="BV21" i="23"/>
  <c r="BR21" i="23"/>
  <c r="BN21" i="23"/>
  <c r="BF21" i="23"/>
  <c r="BB21" i="23"/>
  <c r="AX21" i="23"/>
  <c r="AP21" i="23"/>
  <c r="AL21" i="23"/>
  <c r="AH21" i="23"/>
  <c r="Z21" i="23"/>
  <c r="V21" i="23"/>
  <c r="R21" i="23"/>
  <c r="J21" i="23"/>
  <c r="F21" i="23"/>
  <c r="CA48" i="23"/>
  <c r="BY48" i="23"/>
  <c r="BX48" i="23"/>
  <c r="BW48" i="23"/>
  <c r="BU48" i="23"/>
  <c r="BT48" i="23"/>
  <c r="BS48" i="23"/>
  <c r="BQ48" i="23"/>
  <c r="BP48" i="23"/>
  <c r="BO48" i="23"/>
  <c r="BM48" i="23"/>
  <c r="BL48" i="23"/>
  <c r="BK48" i="23"/>
  <c r="BI48" i="23"/>
  <c r="BH48" i="23"/>
  <c r="BG48" i="23"/>
  <c r="BE48" i="23"/>
  <c r="BD48" i="23"/>
  <c r="CA4" i="23"/>
  <c r="BZ4" i="23"/>
  <c r="BY4" i="23"/>
  <c r="BX4" i="23"/>
  <c r="BW4" i="23"/>
  <c r="BV4" i="23"/>
  <c r="BU4" i="23"/>
  <c r="BT4" i="23"/>
  <c r="BS4" i="23"/>
  <c r="BR4" i="23"/>
  <c r="BQ4" i="23"/>
  <c r="BP4" i="23"/>
  <c r="BO4" i="23"/>
  <c r="BN4" i="23"/>
  <c r="BM4" i="23"/>
  <c r="BL4" i="23"/>
  <c r="BK4" i="23"/>
  <c r="BJ4" i="23"/>
  <c r="BI4" i="23"/>
  <c r="BH4" i="23"/>
  <c r="BG4" i="23"/>
  <c r="BF4" i="23"/>
  <c r="BE4" i="23"/>
  <c r="BD4" i="23"/>
  <c r="BC4" i="23"/>
  <c r="BB4" i="23"/>
  <c r="BA4" i="23"/>
  <c r="AZ4" i="23"/>
  <c r="AY4" i="23"/>
  <c r="AX4" i="23"/>
  <c r="AW4" i="23"/>
  <c r="AV4" i="23"/>
  <c r="AU4" i="23"/>
  <c r="AT4" i="23"/>
  <c r="AS4" i="23"/>
  <c r="AR4" i="23"/>
  <c r="AQ4" i="23"/>
  <c r="AP4" i="23"/>
  <c r="AO4" i="23"/>
  <c r="AN4" i="23"/>
  <c r="AM4" i="23"/>
  <c r="AL4" i="23"/>
  <c r="AK4" i="23"/>
  <c r="AJ4" i="23"/>
  <c r="AI4" i="23"/>
  <c r="AH4" i="23"/>
  <c r="CA148" i="22"/>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BM90" i="22"/>
  <c r="CA95" i="22"/>
  <c r="BZ95" i="22"/>
  <c r="BX95" i="22"/>
  <c r="BW95" i="22"/>
  <c r="BV95" i="22"/>
  <c r="BT95" i="22"/>
  <c r="BS95" i="22"/>
  <c r="BR95" i="22"/>
  <c r="BP95" i="22"/>
  <c r="BO95" i="22"/>
  <c r="BN95" i="22"/>
  <c r="BM95" i="22"/>
  <c r="BL95" i="22"/>
  <c r="BK95" i="22"/>
  <c r="BJ95" i="22"/>
  <c r="BI95" i="22"/>
  <c r="BH95" i="22"/>
  <c r="BG95" i="22"/>
  <c r="BF95" i="22"/>
  <c r="BD95" i="22"/>
  <c r="CA45" i="22"/>
  <c r="BZ45" i="22"/>
  <c r="BY45" i="22"/>
  <c r="BX45" i="22"/>
  <c r="BW45" i="22"/>
  <c r="BV45" i="22"/>
  <c r="BU45" i="22"/>
  <c r="BT45" i="22"/>
  <c r="BS45" i="22"/>
  <c r="BR45" i="22"/>
  <c r="BQ45" i="22"/>
  <c r="BP45" i="22"/>
  <c r="BO45" i="22"/>
  <c r="BN45" i="22"/>
  <c r="BM45" i="22"/>
  <c r="BL45" i="22"/>
  <c r="BK45" i="22"/>
  <c r="BJ45" i="22"/>
  <c r="BI45" i="22"/>
  <c r="BH45" i="22"/>
  <c r="BG45" i="22"/>
  <c r="BF45" i="22"/>
  <c r="BE45" i="22"/>
  <c r="BD45" i="22"/>
  <c r="BC45" i="22"/>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A44" i="22"/>
  <c r="CA90" i="22" s="1"/>
  <c r="BY44" i="22"/>
  <c r="BX44" i="22"/>
  <c r="BX90" i="22" s="1"/>
  <c r="BW44" i="22"/>
  <c r="BW90" i="22" s="1"/>
  <c r="BU44" i="22"/>
  <c r="BU90" i="22" s="1"/>
  <c r="BT44" i="22"/>
  <c r="BT90" i="22" s="1"/>
  <c r="BS44" i="22"/>
  <c r="BS90" i="22" s="1"/>
  <c r="BQ44" i="22"/>
  <c r="BQ90" i="22" s="1"/>
  <c r="BP44" i="22"/>
  <c r="BP90" i="22" s="1"/>
  <c r="BO44" i="22"/>
  <c r="BO90" i="22" s="1"/>
  <c r="BM44" i="22"/>
  <c r="BL44" i="22"/>
  <c r="BL90" i="22" s="1"/>
  <c r="BK44" i="22"/>
  <c r="BK90" i="22" s="1"/>
  <c r="BI44" i="22"/>
  <c r="BH44" i="22"/>
  <c r="BH90" i="22" s="1"/>
  <c r="BG44" i="22"/>
  <c r="BE44" i="22"/>
  <c r="BD44" i="22"/>
  <c r="BC44" i="22"/>
  <c r="BA44" i="22"/>
  <c r="AZ44" i="22"/>
  <c r="AY44" i="22"/>
  <c r="AW44" i="22"/>
  <c r="AV44" i="22"/>
  <c r="AU44" i="22"/>
  <c r="AS44" i="22"/>
  <c r="AR44" i="22"/>
  <c r="AQ44" i="22"/>
  <c r="AO44" i="22"/>
  <c r="AN44" i="22"/>
  <c r="AM44" i="22"/>
  <c r="AK44" i="22"/>
  <c r="AJ44" i="22"/>
  <c r="AI44" i="22"/>
  <c r="AG44" i="22"/>
  <c r="AF44" i="22"/>
  <c r="AE44" i="22"/>
  <c r="AC44" i="22"/>
  <c r="AB44" i="22"/>
  <c r="AA44" i="22"/>
  <c r="Y44" i="22"/>
  <c r="X44" i="22"/>
  <c r="W44" i="22"/>
  <c r="U44" i="22"/>
  <c r="T44" i="22"/>
  <c r="S44" i="22"/>
  <c r="Q44" i="22"/>
  <c r="P44" i="22"/>
  <c r="O44" i="22"/>
  <c r="M44" i="22"/>
  <c r="L44" i="22"/>
  <c r="K44" i="22"/>
  <c r="I44" i="22"/>
  <c r="H44" i="22"/>
  <c r="G44" i="22"/>
  <c r="E44" i="22"/>
  <c r="D44" i="22"/>
  <c r="CA43" i="22"/>
  <c r="BZ43" i="22"/>
  <c r="BY43" i="22"/>
  <c r="BX43" i="22"/>
  <c r="BW43" i="22"/>
  <c r="BV43" i="22"/>
  <c r="BU43" i="22"/>
  <c r="BT43" i="22"/>
  <c r="BS43" i="22"/>
  <c r="BR43" i="22"/>
  <c r="BQ43" i="22"/>
  <c r="BP43" i="22"/>
  <c r="BO43" i="22"/>
  <c r="BN43" i="22"/>
  <c r="BM43" i="22"/>
  <c r="BL43" i="22"/>
  <c r="BK43" i="22"/>
  <c r="BJ43" i="22"/>
  <c r="BI43" i="22"/>
  <c r="BH43" i="22"/>
  <c r="BG43" i="22"/>
  <c r="BF43" i="22"/>
  <c r="BE43" i="22"/>
  <c r="BD43" i="22"/>
  <c r="BC43"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A42" i="22"/>
  <c r="BZ42" i="22"/>
  <c r="BY42" i="22"/>
  <c r="BX42" i="22"/>
  <c r="BW42" i="22"/>
  <c r="BV42" i="22"/>
  <c r="BU42" i="22"/>
  <c r="BT42" i="22"/>
  <c r="BS42" i="22"/>
  <c r="BR42" i="22"/>
  <c r="BQ42" i="22"/>
  <c r="BP42" i="22"/>
  <c r="BO42" i="22"/>
  <c r="BN42" i="22"/>
  <c r="BM42" i="22"/>
  <c r="BM91" i="22" s="1"/>
  <c r="BL42" i="22"/>
  <c r="BL91" i="22" s="1"/>
  <c r="BK42" i="22"/>
  <c r="BK91" i="22" s="1"/>
  <c r="BJ42" i="22"/>
  <c r="BJ91" i="22" s="1"/>
  <c r="BI42" i="22"/>
  <c r="BI91" i="22" s="1"/>
  <c r="BH42" i="22"/>
  <c r="BH91" i="22" s="1"/>
  <c r="BG42" i="22"/>
  <c r="BG91" i="22" s="1"/>
  <c r="BG90" i="22" s="1"/>
  <c r="BF42" i="22"/>
  <c r="BF91" i="22" s="1"/>
  <c r="BF90" i="22" s="1"/>
  <c r="BE42" i="22"/>
  <c r="BD42" i="22"/>
  <c r="BD91" i="22" s="1"/>
  <c r="BD90" i="22" s="1"/>
  <c r="BC42" i="22"/>
  <c r="BC91" i="22" s="1"/>
  <c r="BC90" i="22" s="1"/>
  <c r="BB42" i="22"/>
  <c r="BB91" i="22" s="1"/>
  <c r="BB90" i="22" s="1"/>
  <c r="BA42" i="22"/>
  <c r="BA91" i="22" s="1"/>
  <c r="BA90" i="22" s="1"/>
  <c r="AZ42" i="22"/>
  <c r="AZ91" i="22" s="1"/>
  <c r="AZ90" i="22" s="1"/>
  <c r="AY42" i="22"/>
  <c r="AY91" i="22" s="1"/>
  <c r="AY90" i="22" s="1"/>
  <c r="AX42" i="22"/>
  <c r="AX91" i="22" s="1"/>
  <c r="AX90" i="22" s="1"/>
  <c r="AW42" i="22"/>
  <c r="AW91" i="22" s="1"/>
  <c r="AW90" i="22" s="1"/>
  <c r="AV42" i="22"/>
  <c r="AV91" i="22" s="1"/>
  <c r="AV90" i="22" s="1"/>
  <c r="AU42" i="22"/>
  <c r="AU91" i="22" s="1"/>
  <c r="AU90" i="22" s="1"/>
  <c r="AT42" i="22"/>
  <c r="AT91" i="22" s="1"/>
  <c r="AT90" i="22" s="1"/>
  <c r="AS42" i="22"/>
  <c r="AS91" i="22" s="1"/>
  <c r="AS90" i="22" s="1"/>
  <c r="AR42" i="22"/>
  <c r="AR91" i="22" s="1"/>
  <c r="AR90" i="22" s="1"/>
  <c r="AQ42" i="22"/>
  <c r="AQ91" i="22" s="1"/>
  <c r="AQ90" i="22" s="1"/>
  <c r="AP42" i="22"/>
  <c r="AP91" i="22" s="1"/>
  <c r="AP90" i="22" s="1"/>
  <c r="AO42" i="22"/>
  <c r="AN42" i="22"/>
  <c r="AN91" i="22" s="1"/>
  <c r="AN90" i="22" s="1"/>
  <c r="AM42" i="22"/>
  <c r="AM91" i="22" s="1"/>
  <c r="AM90" i="22" s="1"/>
  <c r="AL42" i="22"/>
  <c r="AL91" i="22" s="1"/>
  <c r="AL90" i="22" s="1"/>
  <c r="AK42" i="22"/>
  <c r="AK91" i="22" s="1"/>
  <c r="AK90" i="22" s="1"/>
  <c r="AJ42" i="22"/>
  <c r="AJ91" i="22" s="1"/>
  <c r="AJ90" i="22" s="1"/>
  <c r="AI42" i="22"/>
  <c r="AI91" i="22" s="1"/>
  <c r="AI90" i="22" s="1"/>
  <c r="AH42" i="22"/>
  <c r="AH91" i="22" s="1"/>
  <c r="AH90" i="22" s="1"/>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A41" i="22"/>
  <c r="BZ41" i="22"/>
  <c r="BY41" i="22"/>
  <c r="BX41" i="22"/>
  <c r="BW41" i="22"/>
  <c r="BV41" i="22"/>
  <c r="BU41" i="22"/>
  <c r="BT41" i="22"/>
  <c r="BS41" i="22"/>
  <c r="BR41" i="22"/>
  <c r="BQ41" i="22"/>
  <c r="BP41" i="22"/>
  <c r="BO41" i="22"/>
  <c r="BN41" i="22"/>
  <c r="BM41" i="22"/>
  <c r="BL41" i="22"/>
  <c r="BK41" i="22"/>
  <c r="BJ41" i="22"/>
  <c r="BI41" i="22"/>
  <c r="BH41" i="22"/>
  <c r="BG41" i="22"/>
  <c r="BF41" i="22"/>
  <c r="BE41" i="22"/>
  <c r="BD41" i="22"/>
  <c r="BC41" i="22"/>
  <c r="BB41" i="22"/>
  <c r="BA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A40" i="22"/>
  <c r="BX40" i="22"/>
  <c r="BW40" i="22"/>
  <c r="BU40" i="22"/>
  <c r="BT40" i="22"/>
  <c r="BS40" i="22"/>
  <c r="BQ40" i="22"/>
  <c r="BP40" i="22"/>
  <c r="BO40" i="22"/>
  <c r="BL40" i="22"/>
  <c r="BK40" i="22"/>
  <c r="BH40" i="22"/>
  <c r="BG40" i="22"/>
  <c r="BF40" i="22"/>
  <c r="BE40" i="22"/>
  <c r="BD40" i="22"/>
  <c r="BC40"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A87" i="22"/>
  <c r="BZ87" i="22"/>
  <c r="BY87" i="22"/>
  <c r="BX87" i="22"/>
  <c r="BW87" i="22"/>
  <c r="BV87" i="22"/>
  <c r="BT87" i="22"/>
  <c r="BS87" i="22"/>
  <c r="BR87" i="22"/>
  <c r="BQ87" i="22"/>
  <c r="BP87" i="22"/>
  <c r="BO87" i="22"/>
  <c r="BN87" i="22"/>
  <c r="BM87" i="22"/>
  <c r="BL87" i="22"/>
  <c r="BK87" i="22"/>
  <c r="BJ87" i="22"/>
  <c r="BI87" i="22"/>
  <c r="BH87" i="22"/>
  <c r="BG87" i="22"/>
  <c r="BF87" i="22"/>
  <c r="BD87" i="22"/>
  <c r="BC87" i="22"/>
  <c r="BB87" i="22"/>
  <c r="BA87" i="22"/>
  <c r="AZ87" i="22"/>
  <c r="AY87" i="22"/>
  <c r="AX87" i="22"/>
  <c r="AW87" i="22"/>
  <c r="AV87" i="22"/>
  <c r="AU87" i="22"/>
  <c r="AT87" i="22"/>
  <c r="AS87" i="22"/>
  <c r="AR87" i="22"/>
  <c r="AQ87" i="22"/>
  <c r="AP87" i="22"/>
  <c r="AN87" i="22"/>
  <c r="AM87" i="22"/>
  <c r="AL87" i="22"/>
  <c r="AK87" i="22"/>
  <c r="AJ87" i="22"/>
  <c r="AI87" i="22"/>
  <c r="AH87" i="22"/>
  <c r="CA37" i="22"/>
  <c r="BZ37" i="22"/>
  <c r="BY37" i="22"/>
  <c r="BX37" i="22"/>
  <c r="BW37" i="22"/>
  <c r="BV37" i="22"/>
  <c r="BU37" i="22"/>
  <c r="BT37" i="22"/>
  <c r="BS37" i="22"/>
  <c r="BR37" i="22"/>
  <c r="BQ37" i="22"/>
  <c r="BP37" i="22"/>
  <c r="BO37" i="22"/>
  <c r="BN37" i="22"/>
  <c r="BM37" i="22"/>
  <c r="BL37" i="22"/>
  <c r="BK37" i="22"/>
  <c r="BJ37" i="22"/>
  <c r="BI37" i="22"/>
  <c r="BH37" i="22"/>
  <c r="BG37" i="22"/>
  <c r="BF37" i="22"/>
  <c r="BE37" i="22"/>
  <c r="BD37" i="22"/>
  <c r="BC37" i="22"/>
  <c r="BB37" i="22"/>
  <c r="BA37" i="22"/>
  <c r="AZ37" i="22"/>
  <c r="AY37" i="22"/>
  <c r="AX37" i="22"/>
  <c r="AW37" i="22"/>
  <c r="AV37" i="22"/>
  <c r="AU37" i="22"/>
  <c r="AT37" i="22"/>
  <c r="AS37" i="22"/>
  <c r="AR37" i="22"/>
  <c r="AQ37" i="22"/>
  <c r="AP37" i="22"/>
  <c r="AO37" i="22"/>
  <c r="AN37" i="22"/>
  <c r="AM37" i="22"/>
  <c r="AL37" i="22"/>
  <c r="AK37" i="22"/>
  <c r="AJ37" i="22"/>
  <c r="AI37" i="22"/>
  <c r="AH37" i="22"/>
  <c r="CA84" i="22"/>
  <c r="BZ84" i="22"/>
  <c r="BX84" i="22"/>
  <c r="BW84" i="22"/>
  <c r="BV84" i="22"/>
  <c r="BU84" i="22"/>
  <c r="BT84" i="22"/>
  <c r="BS84" i="22"/>
  <c r="BR84" i="22"/>
  <c r="BQ84" i="22"/>
  <c r="BP84" i="22"/>
  <c r="BO84" i="22"/>
  <c r="BN84" i="22"/>
  <c r="BM84" i="22"/>
  <c r="BL84" i="22"/>
  <c r="BK84" i="22"/>
  <c r="BJ84" i="22"/>
  <c r="BH84" i="22"/>
  <c r="BG84" i="22"/>
  <c r="BF84" i="22"/>
  <c r="BE84" i="22"/>
  <c r="BD84" i="22"/>
  <c r="BC84" i="22"/>
  <c r="BB84" i="22"/>
  <c r="BA84" i="22"/>
  <c r="AZ84" i="22"/>
  <c r="AY84" i="22"/>
  <c r="AX84" i="22"/>
  <c r="AV84" i="22"/>
  <c r="AU84" i="22"/>
  <c r="AT84" i="22"/>
  <c r="AR84" i="22"/>
  <c r="AQ84" i="22"/>
  <c r="AP84" i="22"/>
  <c r="AO84" i="22"/>
  <c r="AN84" i="22"/>
  <c r="AM84" i="22"/>
  <c r="AL84" i="22"/>
  <c r="AK84" i="22"/>
  <c r="AJ84" i="22"/>
  <c r="AI84" i="22"/>
  <c r="AH84" i="22"/>
  <c r="CA34" i="22"/>
  <c r="BZ34" i="22"/>
  <c r="BY34" i="22"/>
  <c r="BX34" i="22"/>
  <c r="BW34" i="22"/>
  <c r="BV34" i="22"/>
  <c r="BU34" i="22"/>
  <c r="BT34" i="22"/>
  <c r="BS34" i="22"/>
  <c r="BR34" i="22"/>
  <c r="BQ34" i="22"/>
  <c r="BP34" i="22"/>
  <c r="BO34" i="22"/>
  <c r="BN34" i="22"/>
  <c r="BM34" i="22"/>
  <c r="BL34" i="22"/>
  <c r="BK34" i="22"/>
  <c r="BJ34" i="22"/>
  <c r="BI34" i="22"/>
  <c r="BH34" i="22"/>
  <c r="BG34" i="22"/>
  <c r="BF34" i="22"/>
  <c r="BE34" i="22"/>
  <c r="BD34" i="22"/>
  <c r="BC34" i="22"/>
  <c r="BB34" i="22"/>
  <c r="BA34" i="22"/>
  <c r="AZ34" i="22"/>
  <c r="AY34" i="22"/>
  <c r="AX34" i="22"/>
  <c r="AW34" i="22"/>
  <c r="AV34" i="22"/>
  <c r="AU34" i="22"/>
  <c r="AT34" i="22"/>
  <c r="AS34" i="22"/>
  <c r="AR34" i="22"/>
  <c r="AQ34" i="22"/>
  <c r="AP34" i="22"/>
  <c r="AO34" i="22"/>
  <c r="AN34" i="22"/>
  <c r="AM34" i="22"/>
  <c r="AL34" i="22"/>
  <c r="AK34" i="22"/>
  <c r="AJ34" i="22"/>
  <c r="AI34" i="22"/>
  <c r="AH34" i="22"/>
  <c r="AY31" i="22"/>
  <c r="AX31" i="22"/>
  <c r="AW31" i="22"/>
  <c r="AV31" i="22"/>
  <c r="AU31" i="22"/>
  <c r="AT31" i="22"/>
  <c r="AS31" i="22"/>
  <c r="AR31" i="22"/>
  <c r="AQ31" i="22"/>
  <c r="AP31" i="22"/>
  <c r="AO31" i="22"/>
  <c r="AN31" i="22"/>
  <c r="AM31" i="22"/>
  <c r="AL31" i="22"/>
  <c r="AK31" i="22"/>
  <c r="AJ31" i="22"/>
  <c r="AI31" i="22"/>
  <c r="AH31" i="22"/>
  <c r="AY28" i="22"/>
  <c r="AY77" i="22" s="1"/>
  <c r="AX28" i="22"/>
  <c r="AX77" i="22" s="1"/>
  <c r="AW28" i="22"/>
  <c r="AV28" i="22"/>
  <c r="AV77" i="22" s="1"/>
  <c r="AU28" i="22"/>
  <c r="AU77" i="22" s="1"/>
  <c r="AT28" i="22"/>
  <c r="AT77" i="22" s="1"/>
  <c r="AS28" i="22"/>
  <c r="AS77" i="22" s="1"/>
  <c r="AR28" i="22"/>
  <c r="AR77" i="22" s="1"/>
  <c r="AQ28" i="22"/>
  <c r="AQ77" i="22" s="1"/>
  <c r="AP28" i="22"/>
  <c r="AP77" i="22" s="1"/>
  <c r="AO28" i="22"/>
  <c r="AO77" i="22" s="1"/>
  <c r="AN28" i="22"/>
  <c r="AN77" i="22" s="1"/>
  <c r="AM28" i="22"/>
  <c r="AM77" i="22" s="1"/>
  <c r="AL28" i="22"/>
  <c r="AL77" i="22" s="1"/>
  <c r="AK28" i="22"/>
  <c r="AK77" i="22" s="1"/>
  <c r="AJ28" i="22"/>
  <c r="AJ77" i="22" s="1"/>
  <c r="AI28" i="22"/>
  <c r="AI77" i="22" s="1"/>
  <c r="AH28" i="22"/>
  <c r="AH77" i="22" s="1"/>
  <c r="AF77" i="22"/>
  <c r="AE77" i="22"/>
  <c r="AD77" i="22"/>
  <c r="AB77" i="22"/>
  <c r="AA77" i="22"/>
  <c r="CA27" i="22"/>
  <c r="BZ27" i="22"/>
  <c r="BY27" i="22"/>
  <c r="BX27" i="22"/>
  <c r="BW27" i="22"/>
  <c r="BV27" i="22"/>
  <c r="BU27" i="22"/>
  <c r="BT27" i="22"/>
  <c r="BS27" i="22"/>
  <c r="BR27" i="22"/>
  <c r="BQ27" i="22"/>
  <c r="BP27" i="22"/>
  <c r="BO27" i="22"/>
  <c r="BN27" i="22"/>
  <c r="BM27" i="22"/>
  <c r="BL27" i="22"/>
  <c r="BK27" i="22"/>
  <c r="BJ27" i="22"/>
  <c r="BI27" i="22"/>
  <c r="BH27" i="22"/>
  <c r="BG27" i="22"/>
  <c r="BF27" i="22"/>
  <c r="BE27" i="22"/>
  <c r="BD27" i="22"/>
  <c r="BC27" i="22"/>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A24" i="22"/>
  <c r="BZ24" i="22"/>
  <c r="BY24" i="22"/>
  <c r="BX24" i="22"/>
  <c r="BW24" i="22"/>
  <c r="BV24" i="22"/>
  <c r="BU24" i="22"/>
  <c r="BT24" i="22"/>
  <c r="BS24" i="22"/>
  <c r="BR24" i="22"/>
  <c r="BQ24" i="22"/>
  <c r="BP24" i="22"/>
  <c r="BO24" i="22"/>
  <c r="BN24" i="22"/>
  <c r="BM24" i="22"/>
  <c r="BL24" i="22"/>
  <c r="BK24" i="22"/>
  <c r="BJ24" i="22"/>
  <c r="BI24" i="22"/>
  <c r="BH24" i="22"/>
  <c r="BG24" i="22"/>
  <c r="BF24" i="22"/>
  <c r="BE24" i="22"/>
  <c r="BD24" i="22"/>
  <c r="BC24" i="22"/>
  <c r="BB24" i="22"/>
  <c r="BA24" i="22"/>
  <c r="AZ24" i="22"/>
  <c r="AY24" i="22"/>
  <c r="CA71" i="22"/>
  <c r="CA67" i="22" s="1"/>
  <c r="BZ71" i="22"/>
  <c r="BZ67" i="22" s="1"/>
  <c r="BX71" i="22"/>
  <c r="BX67" i="22" s="1"/>
  <c r="BW71" i="22"/>
  <c r="BW67" i="22" s="1"/>
  <c r="BV71" i="22"/>
  <c r="BV67" i="22" s="1"/>
  <c r="BU71" i="22"/>
  <c r="BS71" i="22"/>
  <c r="BS67" i="22" s="1"/>
  <c r="BR71" i="22"/>
  <c r="BR67" i="22" s="1"/>
  <c r="BQ71" i="22"/>
  <c r="BQ67" i="22" s="1"/>
  <c r="BP71" i="22"/>
  <c r="BP67" i="22" s="1"/>
  <c r="BO71" i="22"/>
  <c r="BO67" i="22" s="1"/>
  <c r="BN71" i="22"/>
  <c r="BN67" i="22" s="1"/>
  <c r="BM71" i="22"/>
  <c r="BL71" i="22"/>
  <c r="BL67" i="22" s="1"/>
  <c r="BK71" i="22"/>
  <c r="BK67" i="22" s="1"/>
  <c r="BJ71" i="22"/>
  <c r="BJ67" i="22" s="1"/>
  <c r="BH71" i="22"/>
  <c r="BH67" i="22" s="1"/>
  <c r="BG71" i="22"/>
  <c r="BG67" i="22" s="1"/>
  <c r="BF71" i="22"/>
  <c r="BF67" i="22" s="1"/>
  <c r="BE71" i="22"/>
  <c r="BE67" i="22" s="1"/>
  <c r="BC71" i="22"/>
  <c r="BC67" i="22" s="1"/>
  <c r="BB71" i="22"/>
  <c r="BB67" i="22" s="1"/>
  <c r="BA71" i="22"/>
  <c r="BA67" i="22" s="1"/>
  <c r="AZ71" i="22"/>
  <c r="AZ67" i="22" s="1"/>
  <c r="AY71" i="22"/>
  <c r="AY67" i="22" s="1"/>
  <c r="AU67" i="22"/>
  <c r="AQ67" i="22"/>
  <c r="AN67" i="22"/>
  <c r="AM67" i="22"/>
  <c r="AJ67" i="22"/>
  <c r="AI67" i="22"/>
  <c r="BO21" i="22"/>
  <c r="BO17" i="22" s="1"/>
  <c r="AY21" i="22"/>
  <c r="AY17" i="22" s="1"/>
  <c r="AX17" i="22"/>
  <c r="AT17" i="22"/>
  <c r="AP17" i="22"/>
  <c r="AO17" i="22"/>
  <c r="AH17" i="22"/>
  <c r="AD17" i="22"/>
  <c r="AC17" i="22"/>
  <c r="Z17" i="22"/>
  <c r="Y17" i="22"/>
  <c r="X17" i="22"/>
  <c r="R17" i="22"/>
  <c r="N17" i="22"/>
  <c r="M17" i="22"/>
  <c r="J17" i="22"/>
  <c r="H17" i="22"/>
  <c r="D17" i="22"/>
  <c r="CA63" i="22"/>
  <c r="BZ63" i="22"/>
  <c r="BY63" i="22"/>
  <c r="BX63" i="22"/>
  <c r="BW63" i="22"/>
  <c r="BV63" i="22"/>
  <c r="BU63" i="22"/>
  <c r="BT63" i="22"/>
  <c r="BS63" i="22"/>
  <c r="BR63" i="22"/>
  <c r="BQ63" i="22"/>
  <c r="BP63" i="22"/>
  <c r="BO63" i="22"/>
  <c r="BN63" i="22"/>
  <c r="BM63" i="22"/>
  <c r="BL63" i="22"/>
  <c r="CA13" i="22"/>
  <c r="BZ13" i="22"/>
  <c r="BY13" i="22"/>
  <c r="BX13" i="22"/>
  <c r="BW13" i="22"/>
  <c r="BV13" i="22"/>
  <c r="BU13" i="22"/>
  <c r="BT13" i="22"/>
  <c r="BS13" i="22"/>
  <c r="BR13" i="22"/>
  <c r="BQ13" i="22"/>
  <c r="BP13" i="22"/>
  <c r="BO13" i="22"/>
  <c r="BN13" i="22"/>
  <c r="BM13" i="22"/>
  <c r="BL13" i="22"/>
  <c r="CA59" i="22"/>
  <c r="CA58" i="22" s="1"/>
  <c r="BZ59" i="22"/>
  <c r="BZ58" i="22" s="1"/>
  <c r="BY59" i="22"/>
  <c r="BY58" i="22" s="1"/>
  <c r="BX59" i="22"/>
  <c r="BX58" i="22" s="1"/>
  <c r="BW59" i="22"/>
  <c r="BW58" i="22" s="1"/>
  <c r="BV59" i="22"/>
  <c r="BV58" i="22" s="1"/>
  <c r="BU59" i="22"/>
  <c r="BU58" i="22" s="1"/>
  <c r="BT59" i="22"/>
  <c r="BT58" i="22" s="1"/>
  <c r="BS59" i="22"/>
  <c r="BS58" i="22" s="1"/>
  <c r="BR59" i="22"/>
  <c r="BR58" i="22" s="1"/>
  <c r="BQ59" i="22"/>
  <c r="BQ58" i="22" s="1"/>
  <c r="BP59" i="22"/>
  <c r="BP58" i="22" s="1"/>
  <c r="BO59" i="22"/>
  <c r="BO58" i="22" s="1"/>
  <c r="BN59" i="22"/>
  <c r="BN58" i="22" s="1"/>
  <c r="BM59" i="22"/>
  <c r="BM58" i="22" s="1"/>
  <c r="BL59" i="22"/>
  <c r="BL58" i="22" s="1"/>
  <c r="CA9" i="22"/>
  <c r="BZ9" i="22"/>
  <c r="BY9" i="22"/>
  <c r="BX9" i="22"/>
  <c r="BW9" i="22"/>
  <c r="BV9" i="22"/>
  <c r="BU9" i="22"/>
  <c r="BT9" i="22"/>
  <c r="BS9" i="22"/>
  <c r="BR9" i="22"/>
  <c r="BQ9" i="22"/>
  <c r="BP9" i="22"/>
  <c r="BO9" i="22"/>
  <c r="BN9" i="22"/>
  <c r="BM9" i="22"/>
  <c r="BL9" i="22"/>
  <c r="CA8" i="22"/>
  <c r="BZ8" i="22"/>
  <c r="BY8" i="22"/>
  <c r="BX8" i="22"/>
  <c r="BX5" i="22" s="1"/>
  <c r="BX54" i="22" s="1"/>
  <c r="BW8" i="22"/>
  <c r="BV8" i="22"/>
  <c r="BU8" i="22"/>
  <c r="BT8" i="22"/>
  <c r="BT5" i="22" s="1"/>
  <c r="BS8" i="22"/>
  <c r="BR8" i="22"/>
  <c r="BQ8" i="22"/>
  <c r="BQ5" i="22" s="1"/>
  <c r="BP8" i="22"/>
  <c r="BP5" i="22" s="1"/>
  <c r="BP54" i="22" s="1"/>
  <c r="BO8" i="22"/>
  <c r="BN8" i="22"/>
  <c r="BM8" i="22"/>
  <c r="BL8" i="22"/>
  <c r="BL5" i="22" s="1"/>
  <c r="BK8" i="22"/>
  <c r="BJ8" i="22"/>
  <c r="BI8" i="22"/>
  <c r="BH8" i="22"/>
  <c r="BG8" i="22"/>
  <c r="BF8" i="22"/>
  <c r="BE8" i="22"/>
  <c r="BD8" i="22"/>
  <c r="BC8"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B5" i="22" s="1"/>
  <c r="AA8" i="22"/>
  <c r="Z8" i="22"/>
  <c r="Y8" i="22"/>
  <c r="X8" i="22"/>
  <c r="W8" i="22"/>
  <c r="V8" i="22"/>
  <c r="U8" i="22"/>
  <c r="T8" i="22"/>
  <c r="S8" i="22"/>
  <c r="R8" i="22"/>
  <c r="Q8" i="22"/>
  <c r="P8" i="22"/>
  <c r="O8" i="22"/>
  <c r="N8" i="22"/>
  <c r="M8" i="22"/>
  <c r="L8" i="22"/>
  <c r="K8" i="22"/>
  <c r="J8" i="22"/>
  <c r="I8" i="22"/>
  <c r="H8" i="22"/>
  <c r="G8" i="22"/>
  <c r="F8" i="22"/>
  <c r="E8" i="22"/>
  <c r="D8" i="22"/>
  <c r="BZ6" i="22"/>
  <c r="BX6" i="22"/>
  <c r="BV6" i="22"/>
  <c r="BU6" i="22"/>
  <c r="BR6" i="22"/>
  <c r="BQ6" i="22"/>
  <c r="BP6" i="22"/>
  <c r="BM6" i="22"/>
  <c r="BL6" i="22"/>
  <c r="BJ6" i="22"/>
  <c r="BH6" i="22"/>
  <c r="BF6" i="22"/>
  <c r="BE6" i="22"/>
  <c r="BB6" i="22"/>
  <c r="BA6" i="22"/>
  <c r="AZ6" i="22"/>
  <c r="AW6" i="22"/>
  <c r="AV6" i="22"/>
  <c r="AT6" i="22"/>
  <c r="AR6" i="22"/>
  <c r="AP6" i="22"/>
  <c r="AO6" i="22"/>
  <c r="AL6" i="22"/>
  <c r="AK6" i="22"/>
  <c r="AJ6" i="22"/>
  <c r="AG6" i="22"/>
  <c r="AF6" i="22"/>
  <c r="AD6" i="22"/>
  <c r="AB6" i="22"/>
  <c r="Z6" i="22"/>
  <c r="Y6" i="22"/>
  <c r="V6" i="22"/>
  <c r="U6" i="22"/>
  <c r="T6" i="22"/>
  <c r="Q6" i="22"/>
  <c r="P6" i="22"/>
  <c r="N6" i="22"/>
  <c r="L6" i="22"/>
  <c r="J6" i="22"/>
  <c r="I6" i="22"/>
  <c r="F6" i="22"/>
  <c r="E6" i="22"/>
  <c r="D6" i="22"/>
  <c r="BF5" i="22"/>
  <c r="BD5" i="22"/>
  <c r="BB5" i="22"/>
  <c r="BB54" i="22" s="1"/>
  <c r="AX5" i="22"/>
  <c r="AW5" i="22"/>
  <c r="AP5" i="22"/>
  <c r="AL5" i="22"/>
  <c r="AK5" i="22"/>
  <c r="AH5" i="22"/>
  <c r="AC5" i="22"/>
  <c r="Z5" i="22"/>
  <c r="V5" i="22"/>
  <c r="U5" i="22"/>
  <c r="R5" i="22"/>
  <c r="M5" i="22"/>
  <c r="J5" i="22"/>
  <c r="F5" i="22"/>
  <c r="BB4" i="22"/>
  <c r="Y4" i="22"/>
  <c r="R4" i="22"/>
  <c r="D4" i="22"/>
  <c r="AT114" i="21"/>
  <c r="AS114" i="21"/>
  <c r="AP114" i="21"/>
  <c r="AO114" i="21"/>
  <c r="AL114" i="21"/>
  <c r="AK114" i="21"/>
  <c r="AH114" i="21"/>
  <c r="AU134" i="21"/>
  <c r="BS134" i="21"/>
  <c r="BK134" i="21"/>
  <c r="BC134" i="21"/>
  <c r="BU134" i="21"/>
  <c r="BT134" i="21"/>
  <c r="BQ134" i="21"/>
  <c r="BP134" i="21"/>
  <c r="BM134" i="21"/>
  <c r="BL134" i="21"/>
  <c r="BI134" i="21"/>
  <c r="BH134" i="21"/>
  <c r="BE134" i="21"/>
  <c r="BD134" i="21"/>
  <c r="BA134" i="21"/>
  <c r="AZ134" i="21"/>
  <c r="AW134" i="21"/>
  <c r="AV134" i="21"/>
  <c r="AS134" i="21"/>
  <c r="AR134" i="21"/>
  <c r="BK126" i="21"/>
  <c r="BJ126" i="21"/>
  <c r="BI126" i="21"/>
  <c r="BH126" i="21"/>
  <c r="BG126" i="21"/>
  <c r="BF126" i="21"/>
  <c r="BE126" i="21"/>
  <c r="BD126" i="21"/>
  <c r="BC126" i="21"/>
  <c r="BB126" i="21"/>
  <c r="BA126" i="21"/>
  <c r="AZ126" i="21"/>
  <c r="AY126" i="21"/>
  <c r="AX126" i="21"/>
  <c r="AW126" i="21"/>
  <c r="AV126" i="21"/>
  <c r="AU126" i="21"/>
  <c r="AT126" i="21"/>
  <c r="AS126" i="21"/>
  <c r="AR126" i="21"/>
  <c r="AU114" i="21"/>
  <c r="AR114" i="21"/>
  <c r="AQ114" i="21"/>
  <c r="AN114" i="21"/>
  <c r="AM114" i="21"/>
  <c r="AJ114" i="21"/>
  <c r="AI114" i="21"/>
  <c r="CA49" i="21"/>
  <c r="BZ49" i="21"/>
  <c r="BY49" i="21"/>
  <c r="BX49" i="21"/>
  <c r="BW49" i="21"/>
  <c r="BV49" i="21"/>
  <c r="BU49" i="21"/>
  <c r="BT49" i="21"/>
  <c r="BS49" i="21"/>
  <c r="BR49" i="21"/>
  <c r="BQ49" i="21"/>
  <c r="BP49" i="21"/>
  <c r="BO49" i="21"/>
  <c r="BN49" i="21"/>
  <c r="BM49" i="21"/>
  <c r="BL49" i="21"/>
  <c r="BK49" i="21"/>
  <c r="BJ49" i="21"/>
  <c r="BI49" i="21"/>
  <c r="BH49" i="21"/>
  <c r="BG49" i="21"/>
  <c r="BF49" i="21"/>
  <c r="BE49" i="21"/>
  <c r="BD49" i="21"/>
  <c r="BC49" i="21"/>
  <c r="BB49" i="21"/>
  <c r="BA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A45" i="21"/>
  <c r="BZ45" i="21"/>
  <c r="BY45" i="21"/>
  <c r="BX45" i="21"/>
  <c r="BW45" i="21"/>
  <c r="BV45" i="21"/>
  <c r="BU45" i="21"/>
  <c r="BT45" i="21"/>
  <c r="BS45" i="21"/>
  <c r="BR45" i="21"/>
  <c r="BQ45" i="21"/>
  <c r="BP45" i="21"/>
  <c r="BO45" i="21"/>
  <c r="BN45" i="21"/>
  <c r="BM45" i="21"/>
  <c r="BL45" i="21"/>
  <c r="BK45" i="21"/>
  <c r="BJ45" i="21"/>
  <c r="BI45" i="21"/>
  <c r="BH45" i="21"/>
  <c r="BG45" i="21"/>
  <c r="BF45" i="21"/>
  <c r="BE45" i="21"/>
  <c r="BD45" i="21"/>
  <c r="BC45" i="21"/>
  <c r="BB45" i="21"/>
  <c r="BA45" i="21"/>
  <c r="AZ45" i="21"/>
  <c r="AY45" i="21"/>
  <c r="AX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A40" i="21"/>
  <c r="BZ40" i="21"/>
  <c r="BY40" i="21"/>
  <c r="BX40" i="21"/>
  <c r="BW40" i="21"/>
  <c r="BV40" i="21"/>
  <c r="BU40" i="21"/>
  <c r="BT40" i="21"/>
  <c r="BS40" i="21"/>
  <c r="BR40" i="21"/>
  <c r="BQ40" i="21"/>
  <c r="BP40" i="21"/>
  <c r="BO40" i="21"/>
  <c r="BN40" i="21"/>
  <c r="BM40" i="21"/>
  <c r="BL40" i="21"/>
  <c r="BK40" i="21"/>
  <c r="BJ40" i="21"/>
  <c r="BI40" i="21"/>
  <c r="BH40" i="21"/>
  <c r="BG40" i="21"/>
  <c r="BF40" i="21"/>
  <c r="BE40" i="21"/>
  <c r="BD40" i="21"/>
  <c r="BC40" i="21"/>
  <c r="BB40" i="21"/>
  <c r="BA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A36" i="21"/>
  <c r="BZ36" i="21"/>
  <c r="BY36" i="21"/>
  <c r="BX36" i="21"/>
  <c r="BW36" i="21"/>
  <c r="BV36" i="21"/>
  <c r="BU36" i="21"/>
  <c r="BT36" i="21"/>
  <c r="BS36" i="21"/>
  <c r="BR36" i="21"/>
  <c r="BQ36" i="21"/>
  <c r="BP36" i="21"/>
  <c r="BO36" i="21"/>
  <c r="BN36" i="21"/>
  <c r="BM36" i="21"/>
  <c r="BL36" i="21"/>
  <c r="BK36" i="21"/>
  <c r="BJ36" i="21"/>
  <c r="BI36" i="21"/>
  <c r="BH36" i="21"/>
  <c r="BG36" i="21"/>
  <c r="BF36" i="21"/>
  <c r="BE36" i="21"/>
  <c r="BD36" i="21"/>
  <c r="BC36" i="21"/>
  <c r="BB36" i="21"/>
  <c r="BA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BU34" i="21"/>
  <c r="BC34" i="21"/>
  <c r="AM34" i="21"/>
  <c r="AE34" i="21"/>
  <c r="I34" i="21"/>
  <c r="BM27" i="21"/>
  <c r="BI27" i="21"/>
  <c r="BC27" i="21"/>
  <c r="BB27" i="21"/>
  <c r="AS27" i="21"/>
  <c r="AQ27" i="21"/>
  <c r="AK27" i="21"/>
  <c r="AI27" i="21"/>
  <c r="AC27" i="21"/>
  <c r="AA27" i="21"/>
  <c r="U27" i="21"/>
  <c r="S27" i="21"/>
  <c r="M27" i="21"/>
  <c r="K27" i="21"/>
  <c r="E27" i="21"/>
  <c r="BQ26" i="21"/>
  <c r="BO26" i="21"/>
  <c r="BM26" i="21"/>
  <c r="BK26" i="21"/>
  <c r="BI26" i="21"/>
  <c r="BE26" i="21"/>
  <c r="BD26" i="21"/>
  <c r="BA26" i="21"/>
  <c r="AY26" i="21"/>
  <c r="AW26" i="21"/>
  <c r="AU26" i="21"/>
  <c r="AS26" i="21"/>
  <c r="AO26" i="21"/>
  <c r="AN26" i="21"/>
  <c r="AK26" i="21"/>
  <c r="AI26" i="21"/>
  <c r="AG26" i="21"/>
  <c r="AE26" i="21"/>
  <c r="AC26" i="21"/>
  <c r="Y26" i="21"/>
  <c r="X26" i="21"/>
  <c r="U26" i="21"/>
  <c r="S26" i="21"/>
  <c r="Q26" i="21"/>
  <c r="O26" i="21"/>
  <c r="M26" i="21"/>
  <c r="I26" i="21"/>
  <c r="H26" i="21"/>
  <c r="E26" i="21"/>
  <c r="CA55" i="21"/>
  <c r="BZ55" i="21"/>
  <c r="BY55" i="21"/>
  <c r="BX55" i="21"/>
  <c r="BW55" i="21"/>
  <c r="BV55" i="21"/>
  <c r="BU55" i="21"/>
  <c r="BT55" i="21"/>
  <c r="BS55" i="21"/>
  <c r="BR55" i="21"/>
  <c r="BQ55" i="21"/>
  <c r="BP55" i="21"/>
  <c r="BO55" i="21"/>
  <c r="BN55" i="21"/>
  <c r="BM55" i="21"/>
  <c r="BL55" i="21"/>
  <c r="CA4" i="21"/>
  <c r="BZ4" i="21"/>
  <c r="BY4" i="21"/>
  <c r="BX4" i="21"/>
  <c r="BW4" i="21"/>
  <c r="BV4" i="21"/>
  <c r="BU4" i="21"/>
  <c r="BT4" i="21"/>
  <c r="BS4" i="21"/>
  <c r="BR4" i="21"/>
  <c r="BQ4" i="21"/>
  <c r="BP4" i="21"/>
  <c r="BO4" i="21"/>
  <c r="BN4" i="21"/>
  <c r="BM4" i="21"/>
  <c r="BL4" i="21"/>
  <c r="AJ37" i="20"/>
  <c r="BZ32" i="20"/>
  <c r="BJ32" i="20"/>
  <c r="AT32" i="20"/>
  <c r="AD32" i="20"/>
  <c r="BV27" i="20"/>
  <c r="BV26" i="20" s="1"/>
  <c r="BF27" i="20"/>
  <c r="BF26" i="20" s="1"/>
  <c r="BP42" i="20"/>
  <c r="CA42" i="20"/>
  <c r="BZ42" i="20"/>
  <c r="BY42" i="20"/>
  <c r="BW42" i="20"/>
  <c r="BV42" i="20"/>
  <c r="BU42" i="20"/>
  <c r="BS42" i="20"/>
  <c r="BR42" i="20"/>
  <c r="BQ42" i="20"/>
  <c r="BO42" i="20"/>
  <c r="BN42" i="20"/>
  <c r="BM42" i="20"/>
  <c r="BK42" i="20"/>
  <c r="BJ42" i="20"/>
  <c r="BI42" i="20"/>
  <c r="BG42" i="20"/>
  <c r="BF42" i="20"/>
  <c r="BE42" i="20"/>
  <c r="BC42" i="20"/>
  <c r="BB42" i="20"/>
  <c r="BA42" i="20"/>
  <c r="AZ42" i="20"/>
  <c r="AY42" i="20"/>
  <c r="AX42" i="20"/>
  <c r="AW42" i="20"/>
  <c r="AU42" i="20"/>
  <c r="AT42" i="20"/>
  <c r="AS42" i="20"/>
  <c r="AQ42" i="20"/>
  <c r="AP42" i="20"/>
  <c r="AO42" i="20"/>
  <c r="AM42" i="20"/>
  <c r="AL42" i="20"/>
  <c r="AK42" i="20"/>
  <c r="AI42" i="20"/>
  <c r="AH42" i="20"/>
  <c r="AG42" i="20"/>
  <c r="CA20" i="20"/>
  <c r="BZ20" i="20"/>
  <c r="BY20" i="20"/>
  <c r="BX20" i="20"/>
  <c r="BW20" i="20"/>
  <c r="BV20" i="20"/>
  <c r="BU20" i="20"/>
  <c r="BT20" i="20"/>
  <c r="BS20" i="20"/>
  <c r="BR20" i="20"/>
  <c r="BQ20" i="20"/>
  <c r="BP20" i="20"/>
  <c r="BO20" i="20"/>
  <c r="BN20" i="20"/>
  <c r="BM20" i="20"/>
  <c r="BL20" i="20"/>
  <c r="BK20" i="20"/>
  <c r="BJ20" i="20"/>
  <c r="BI20" i="20"/>
  <c r="BH20" i="20"/>
  <c r="BG20" i="20"/>
  <c r="BF20" i="20"/>
  <c r="BE20" i="20"/>
  <c r="BD20" i="20"/>
  <c r="BC20" i="20"/>
  <c r="BB20" i="20"/>
  <c r="BA20" i="20"/>
  <c r="AZ20" i="20"/>
  <c r="AY20" i="20"/>
  <c r="AX20" i="20"/>
  <c r="AW20" i="20"/>
  <c r="AW4" i="20" s="1"/>
  <c r="AV20" i="20"/>
  <c r="AU20" i="20"/>
  <c r="AT20" i="20"/>
  <c r="AS20" i="20"/>
  <c r="AR20" i="20"/>
  <c r="AQ20" i="20"/>
  <c r="AP20" i="20"/>
  <c r="AO20" i="20"/>
  <c r="AN20" i="20"/>
  <c r="AM20" i="20"/>
  <c r="AL20" i="20"/>
  <c r="AK20" i="20"/>
  <c r="AJ20" i="20"/>
  <c r="AI20" i="20"/>
  <c r="AH20" i="20"/>
  <c r="AG20" i="20"/>
  <c r="AF20" i="20"/>
  <c r="CA37" i="20"/>
  <c r="BZ37" i="20"/>
  <c r="BY37" i="20"/>
  <c r="BW37" i="20"/>
  <c r="BV37" i="20"/>
  <c r="BU37" i="20"/>
  <c r="BS37" i="20"/>
  <c r="BR37" i="20"/>
  <c r="BQ37" i="20"/>
  <c r="BP37" i="20"/>
  <c r="BO37" i="20"/>
  <c r="BN37" i="20"/>
  <c r="BM37" i="20"/>
  <c r="BK37" i="20"/>
  <c r="BJ37" i="20"/>
  <c r="BI37" i="20"/>
  <c r="BG37" i="20"/>
  <c r="BF37" i="20"/>
  <c r="BE37" i="20"/>
  <c r="BC37" i="20"/>
  <c r="BB37" i="20"/>
  <c r="BA37" i="20"/>
  <c r="AZ37" i="20"/>
  <c r="AY37" i="20"/>
  <c r="AX37" i="20"/>
  <c r="AW37" i="20"/>
  <c r="AU37" i="20"/>
  <c r="AT37" i="20"/>
  <c r="AS37" i="20"/>
  <c r="AQ37" i="20"/>
  <c r="AP37" i="20"/>
  <c r="AO37" i="20"/>
  <c r="AM37" i="20"/>
  <c r="AL37" i="20"/>
  <c r="AK37" i="20"/>
  <c r="AI37" i="20"/>
  <c r="AH37" i="20"/>
  <c r="AG37" i="20"/>
  <c r="AE37" i="20"/>
  <c r="AD37" i="20"/>
  <c r="AC37" i="20"/>
  <c r="CA15" i="20"/>
  <c r="BZ15" i="20"/>
  <c r="BY15" i="20"/>
  <c r="BX15" i="20"/>
  <c r="BW15" i="20"/>
  <c r="BV15" i="20"/>
  <c r="BU15" i="20"/>
  <c r="BT15" i="20"/>
  <c r="BS15" i="20"/>
  <c r="BR15" i="20"/>
  <c r="BQ15" i="20"/>
  <c r="BP15" i="20"/>
  <c r="BO15" i="20"/>
  <c r="BO4" i="20" s="1"/>
  <c r="BN15" i="20"/>
  <c r="BM15" i="20"/>
  <c r="BL15" i="20"/>
  <c r="BK15" i="20"/>
  <c r="BK4" i="20" s="1"/>
  <c r="BJ15" i="20"/>
  <c r="BI15" i="20"/>
  <c r="BH15" i="20"/>
  <c r="BG15" i="20"/>
  <c r="BG4" i="20" s="1"/>
  <c r="BF15" i="20"/>
  <c r="BE15" i="20"/>
  <c r="BD15" i="20"/>
  <c r="BC15" i="20"/>
  <c r="BC4" i="20" s="1"/>
  <c r="BB15" i="20"/>
  <c r="BA15" i="20"/>
  <c r="AZ15" i="20"/>
  <c r="AY15" i="20"/>
  <c r="AY4" i="20" s="1"/>
  <c r="AX15" i="20"/>
  <c r="AW15" i="20"/>
  <c r="AV15" i="20"/>
  <c r="AU15" i="20"/>
  <c r="AU4" i="20" s="1"/>
  <c r="AT15" i="20"/>
  <c r="AS15" i="20"/>
  <c r="AR15" i="20"/>
  <c r="AQ15" i="20"/>
  <c r="AQ4" i="20" s="1"/>
  <c r="AP15" i="20"/>
  <c r="AO15" i="20"/>
  <c r="AN15" i="20"/>
  <c r="AM15" i="20"/>
  <c r="AM4" i="20" s="1"/>
  <c r="AL15" i="20"/>
  <c r="AK15" i="20"/>
  <c r="AJ15" i="20"/>
  <c r="AI15" i="20"/>
  <c r="AI4" i="20" s="1"/>
  <c r="AH15" i="20"/>
  <c r="AG15" i="20"/>
  <c r="AF15" i="20"/>
  <c r="AE15" i="20"/>
  <c r="AE4" i="20" s="1"/>
  <c r="AD15" i="20"/>
  <c r="AC15" i="20"/>
  <c r="CA32" i="20"/>
  <c r="BY32" i="20"/>
  <c r="BX32" i="20"/>
  <c r="BW32" i="20"/>
  <c r="BV32" i="20"/>
  <c r="BU32" i="20"/>
  <c r="BT32" i="20"/>
  <c r="BS32" i="20"/>
  <c r="BQ32" i="20"/>
  <c r="BP32" i="20"/>
  <c r="BO32" i="20"/>
  <c r="BM32" i="20"/>
  <c r="BL32" i="20"/>
  <c r="BK32" i="20"/>
  <c r="BI32" i="20"/>
  <c r="BH32" i="20"/>
  <c r="BG32" i="20"/>
  <c r="BF32" i="20"/>
  <c r="BE32" i="20"/>
  <c r="BD32" i="20"/>
  <c r="BC32" i="20"/>
  <c r="BA32" i="20"/>
  <c r="AZ32" i="20"/>
  <c r="AY32" i="20"/>
  <c r="AW32" i="20"/>
  <c r="AV32" i="20"/>
  <c r="AU32" i="20"/>
  <c r="AS32" i="20"/>
  <c r="AR32" i="20"/>
  <c r="AQ32" i="20"/>
  <c r="AP32" i="20"/>
  <c r="AO32" i="20"/>
  <c r="AN32" i="20"/>
  <c r="AM32" i="20"/>
  <c r="AK32" i="20"/>
  <c r="AJ32" i="20"/>
  <c r="AI32" i="20"/>
  <c r="AG32" i="20"/>
  <c r="AF32" i="20"/>
  <c r="AE32" i="20"/>
  <c r="AC32" i="20"/>
  <c r="AB32" i="20"/>
  <c r="AA32" i="20"/>
  <c r="CA10" i="20"/>
  <c r="BZ10" i="20"/>
  <c r="BY10" i="20"/>
  <c r="BX10" i="20"/>
  <c r="BW10" i="20"/>
  <c r="BV10" i="20"/>
  <c r="BU10" i="20"/>
  <c r="BT10" i="20"/>
  <c r="BS10" i="20"/>
  <c r="BR10" i="20"/>
  <c r="BQ10" i="20"/>
  <c r="BP10" i="20"/>
  <c r="BO10" i="20"/>
  <c r="BN10" i="20"/>
  <c r="BM10" i="20"/>
  <c r="BL10" i="20"/>
  <c r="BK10" i="20"/>
  <c r="BJ10" i="20"/>
  <c r="BI10" i="20"/>
  <c r="BH10" i="20"/>
  <c r="BG10" i="20"/>
  <c r="BF10" i="20"/>
  <c r="BE10" i="20"/>
  <c r="BD10" i="20"/>
  <c r="BC10" i="20"/>
  <c r="BB10" i="20"/>
  <c r="BA10" i="20"/>
  <c r="AZ10" i="20"/>
  <c r="AY10" i="20"/>
  <c r="AX10" i="20"/>
  <c r="AW10" i="20"/>
  <c r="AV10" i="20"/>
  <c r="AU10" i="20"/>
  <c r="AT10" i="20"/>
  <c r="AS10" i="20"/>
  <c r="AR10" i="20"/>
  <c r="AQ10" i="20"/>
  <c r="AP1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P10" i="20"/>
  <c r="O10" i="20"/>
  <c r="N10" i="20"/>
  <c r="M10" i="20"/>
  <c r="L10" i="20"/>
  <c r="K10" i="20"/>
  <c r="J10" i="20"/>
  <c r="I10" i="20"/>
  <c r="H10" i="20"/>
  <c r="G10" i="20"/>
  <c r="F10" i="20"/>
  <c r="E10" i="20"/>
  <c r="D10" i="20"/>
  <c r="CA27" i="20"/>
  <c r="BZ27" i="20"/>
  <c r="BY27" i="20"/>
  <c r="BX27" i="20"/>
  <c r="BW27" i="20"/>
  <c r="BU27" i="20"/>
  <c r="BT27" i="20"/>
  <c r="BS27" i="20"/>
  <c r="BQ27" i="20"/>
  <c r="BP27" i="20"/>
  <c r="BO27" i="20"/>
  <c r="BM27" i="20"/>
  <c r="BL27" i="20"/>
  <c r="BK27" i="20"/>
  <c r="BJ27" i="20"/>
  <c r="BI27" i="20"/>
  <c r="BH27" i="20"/>
  <c r="BG27" i="20"/>
  <c r="BE27" i="20"/>
  <c r="BD27" i="20"/>
  <c r="BC27" i="20"/>
  <c r="BA27" i="20"/>
  <c r="AZ27" i="20"/>
  <c r="AY27" i="20"/>
  <c r="AW27" i="20"/>
  <c r="AV27" i="20"/>
  <c r="AU27" i="20"/>
  <c r="AT27" i="20"/>
  <c r="AS27" i="20"/>
  <c r="AR27" i="20"/>
  <c r="AQ27" i="20"/>
  <c r="AO27" i="20"/>
  <c r="AN27" i="20"/>
  <c r="AM27" i="20"/>
  <c r="AK27" i="20"/>
  <c r="AJ27" i="20"/>
  <c r="AI27" i="20"/>
  <c r="AG27" i="20"/>
  <c r="AF27" i="20"/>
  <c r="AE27" i="20"/>
  <c r="AD27" i="20"/>
  <c r="AC27" i="20"/>
  <c r="AB27" i="20"/>
  <c r="AA27" i="20"/>
  <c r="CA5" i="20"/>
  <c r="BZ5" i="20"/>
  <c r="BY5" i="20"/>
  <c r="BX5" i="20"/>
  <c r="BX4" i="20" s="1"/>
  <c r="BW5" i="20"/>
  <c r="BV5" i="20"/>
  <c r="BU5" i="20"/>
  <c r="BU4" i="20" s="1"/>
  <c r="BT5" i="20"/>
  <c r="BT4" i="20" s="1"/>
  <c r="BS5" i="20"/>
  <c r="BR5" i="20"/>
  <c r="BQ5" i="20"/>
  <c r="BP5" i="20"/>
  <c r="BO5" i="20"/>
  <c r="BN5" i="20"/>
  <c r="BM5" i="20"/>
  <c r="BM4" i="20" s="1"/>
  <c r="BL5" i="20"/>
  <c r="BL4" i="20" s="1"/>
  <c r="BK5" i="20"/>
  <c r="BJ5" i="20"/>
  <c r="BI5" i="20"/>
  <c r="BH5" i="20"/>
  <c r="BH4" i="20" s="1"/>
  <c r="BG5" i="20"/>
  <c r="BF5" i="20"/>
  <c r="BE5" i="20"/>
  <c r="BD5" i="20"/>
  <c r="BD4" i="20" s="1"/>
  <c r="BC5" i="20"/>
  <c r="BB5" i="20"/>
  <c r="BA5" i="20"/>
  <c r="AZ5" i="20"/>
  <c r="AZ4" i="20" s="1"/>
  <c r="AY5" i="20"/>
  <c r="AX5" i="20"/>
  <c r="AW5" i="20"/>
  <c r="AV5" i="20"/>
  <c r="AU5" i="20"/>
  <c r="AT5" i="20"/>
  <c r="AS5" i="20"/>
  <c r="AR5" i="20"/>
  <c r="AR4" i="20" s="1"/>
  <c r="AQ5" i="20"/>
  <c r="AP5" i="20"/>
  <c r="AO5" i="20"/>
  <c r="AO4" i="20" s="1"/>
  <c r="AN5" i="20"/>
  <c r="AN4" i="20" s="1"/>
  <c r="AM5" i="20"/>
  <c r="AL5" i="20"/>
  <c r="AK5" i="20"/>
  <c r="AJ5" i="20"/>
  <c r="AI5" i="20"/>
  <c r="AH5" i="20"/>
  <c r="AG5" i="20"/>
  <c r="AG4" i="20" s="1"/>
  <c r="AF5" i="20"/>
  <c r="AF4" i="20" s="1"/>
  <c r="AE5" i="20"/>
  <c r="AD5" i="20"/>
  <c r="AC5" i="20"/>
  <c r="AB5" i="20"/>
  <c r="AB4" i="20" s="1"/>
  <c r="AA5" i="20"/>
  <c r="Z5" i="20"/>
  <c r="Y5" i="20"/>
  <c r="X5" i="20"/>
  <c r="W5" i="20"/>
  <c r="V5" i="20"/>
  <c r="U5" i="20"/>
  <c r="T5" i="20"/>
  <c r="S5" i="20"/>
  <c r="R5" i="20"/>
  <c r="Q5" i="20"/>
  <c r="P5" i="20"/>
  <c r="O5" i="20"/>
  <c r="N5" i="20"/>
  <c r="M5" i="20"/>
  <c r="L5" i="20"/>
  <c r="K5" i="20"/>
  <c r="J5" i="20"/>
  <c r="I5" i="20"/>
  <c r="H5" i="20"/>
  <c r="G5" i="20"/>
  <c r="F5" i="20"/>
  <c r="E5" i="20"/>
  <c r="D5" i="20"/>
  <c r="BP4" i="20"/>
  <c r="BE4" i="20"/>
  <c r="AV4" i="20"/>
  <c r="AJ4" i="20"/>
  <c r="Y4" i="20"/>
  <c r="D4" i="20"/>
  <c r="CA26" i="19"/>
  <c r="BZ26" i="19"/>
  <c r="BY26" i="19"/>
  <c r="BX26" i="19"/>
  <c r="BW26" i="19"/>
  <c r="BV26" i="19"/>
  <c r="BU26" i="19"/>
  <c r="BT26" i="19"/>
  <c r="BS26" i="19"/>
  <c r="BR26" i="19"/>
  <c r="BQ26" i="19"/>
  <c r="BP26" i="19"/>
  <c r="BO26" i="19"/>
  <c r="BN26" i="19"/>
  <c r="BM26" i="19"/>
  <c r="BL26" i="19"/>
  <c r="BK26" i="19"/>
  <c r="BJ26" i="19"/>
  <c r="BI26" i="19"/>
  <c r="BH26" i="19"/>
  <c r="BG26" i="19"/>
  <c r="BF26" i="19"/>
  <c r="BE26" i="19"/>
  <c r="BD26" i="19"/>
  <c r="BC26" i="19"/>
  <c r="BB26" i="19"/>
  <c r="BA26" i="19"/>
  <c r="AZ26" i="19"/>
  <c r="AY26" i="19"/>
  <c r="AX26" i="19"/>
  <c r="AW26" i="19"/>
  <c r="AV26" i="19"/>
  <c r="AU26" i="19"/>
  <c r="AT26" i="19"/>
  <c r="AS26" i="19"/>
  <c r="AR26" i="19"/>
  <c r="AQ26" i="19"/>
  <c r="AP26" i="19"/>
  <c r="AO26"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D26" i="19"/>
  <c r="BY24" i="19"/>
  <c r="BX24" i="19"/>
  <c r="BU24" i="19"/>
  <c r="BT24" i="19"/>
  <c r="BQ24" i="19"/>
  <c r="BP24" i="19"/>
  <c r="BM24" i="19"/>
  <c r="BL24" i="19"/>
  <c r="BI24" i="19"/>
  <c r="BH24" i="19"/>
  <c r="BE24" i="19"/>
  <c r="BD24" i="19"/>
  <c r="BA24" i="19"/>
  <c r="AZ24" i="19"/>
  <c r="AW24" i="19"/>
  <c r="AV24" i="19"/>
  <c r="AS24" i="19"/>
  <c r="AR24" i="19"/>
  <c r="AO24" i="19"/>
  <c r="AN24" i="19"/>
  <c r="AK24" i="19"/>
  <c r="AJ24" i="19"/>
  <c r="AG24" i="19"/>
  <c r="AF24" i="19"/>
  <c r="AC24" i="19"/>
  <c r="AB24" i="19"/>
  <c r="Y24" i="19"/>
  <c r="X24" i="19"/>
  <c r="U24" i="19"/>
  <c r="T24" i="19"/>
  <c r="Q24" i="19"/>
  <c r="P24" i="19"/>
  <c r="M24" i="19"/>
  <c r="L24" i="19"/>
  <c r="I24" i="19"/>
  <c r="H24" i="19"/>
  <c r="E24" i="19"/>
  <c r="D24" i="19"/>
  <c r="BK17" i="19"/>
  <c r="BJ17" i="19"/>
  <c r="BI17" i="19"/>
  <c r="BH17" i="19"/>
  <c r="BG17" i="19"/>
  <c r="BF17" i="19"/>
  <c r="BE17" i="19"/>
  <c r="BD17" i="19"/>
  <c r="BC17" i="19"/>
  <c r="BB17" i="19"/>
  <c r="BA17" i="19"/>
  <c r="AZ17" i="19"/>
  <c r="AY17" i="19"/>
  <c r="AX17" i="19"/>
  <c r="AW17" i="19"/>
  <c r="AV17" i="19"/>
  <c r="AU17" i="19"/>
  <c r="AT17" i="19"/>
  <c r="AS17" i="19"/>
  <c r="AR17" i="19"/>
  <c r="AQ17" i="19"/>
  <c r="AP17" i="19"/>
  <c r="AO17" i="19"/>
  <c r="AN17" i="19"/>
  <c r="AM17" i="19"/>
  <c r="AL17" i="19"/>
  <c r="AK17" i="19"/>
  <c r="AJ17" i="19"/>
  <c r="AI17" i="19"/>
  <c r="AH17" i="19"/>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D17" i="19"/>
  <c r="BK16" i="19"/>
  <c r="BJ16" i="19"/>
  <c r="BI16" i="19"/>
  <c r="BH16" i="19"/>
  <c r="BG16" i="19"/>
  <c r="BF16" i="19"/>
  <c r="BE16" i="19"/>
  <c r="BD16" i="19"/>
  <c r="BC16" i="19"/>
  <c r="BB16" i="19"/>
  <c r="BA16" i="19"/>
  <c r="AZ16" i="19"/>
  <c r="AY16" i="19"/>
  <c r="AX16" i="19"/>
  <c r="AW16" i="19"/>
  <c r="AV16" i="19"/>
  <c r="AU16" i="19"/>
  <c r="AT16" i="19"/>
  <c r="AS16" i="19"/>
  <c r="AR16" i="19"/>
  <c r="AQ16" i="19"/>
  <c r="AP16" i="19"/>
  <c r="AO16" i="19"/>
  <c r="AN16" i="19"/>
  <c r="AM16" i="19"/>
  <c r="AL16" i="19"/>
  <c r="AK16" i="19"/>
  <c r="AJ16" i="19"/>
  <c r="AI16" i="19"/>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D16" i="19"/>
  <c r="BZ43" i="19"/>
  <c r="BY4" i="19"/>
  <c r="BY17" i="19" s="1"/>
  <c r="BV43" i="19"/>
  <c r="BU4" i="19"/>
  <c r="BU17" i="19" s="1"/>
  <c r="BR43" i="19"/>
  <c r="BQ4" i="19"/>
  <c r="BQ17" i="19" s="1"/>
  <c r="BN43" i="19"/>
  <c r="BM4" i="19"/>
  <c r="BM17" i="19" s="1"/>
  <c r="CA4" i="19"/>
  <c r="CA17" i="19" s="1"/>
  <c r="BV4" i="19"/>
  <c r="BV17" i="19" s="1"/>
  <c r="BN4" i="19"/>
  <c r="BN17" i="19" s="1"/>
  <c r="CA10" i="18"/>
  <c r="BZ4" i="18"/>
  <c r="BZ24" i="15" s="1"/>
  <c r="BY10" i="18"/>
  <c r="BW10" i="18"/>
  <c r="BV4" i="18"/>
  <c r="BV24" i="15" s="1"/>
  <c r="BU10" i="18"/>
  <c r="BT10" i="18"/>
  <c r="BS10" i="18"/>
  <c r="BR4" i="18"/>
  <c r="BR24" i="15" s="1"/>
  <c r="BQ10" i="18"/>
  <c r="BO10" i="18"/>
  <c r="BN4" i="18"/>
  <c r="BN24" i="15" s="1"/>
  <c r="BM10" i="18"/>
  <c r="BK10" i="18"/>
  <c r="BJ4" i="18"/>
  <c r="BJ24" i="15" s="1"/>
  <c r="BI10" i="18"/>
  <c r="BG10" i="18"/>
  <c r="BF4" i="18"/>
  <c r="BF24" i="15" s="1"/>
  <c r="BE10" i="18"/>
  <c r="BD10" i="18"/>
  <c r="BC10" i="18"/>
  <c r="BB4" i="18"/>
  <c r="BB24" i="15" s="1"/>
  <c r="BA10" i="18"/>
  <c r="AY10" i="18"/>
  <c r="AX4" i="18"/>
  <c r="AX24" i="15" s="1"/>
  <c r="AW10" i="18"/>
  <c r="AU10" i="18"/>
  <c r="AT4" i="18"/>
  <c r="AT24" i="15" s="1"/>
  <c r="AS10" i="18"/>
  <c r="AQ10" i="18"/>
  <c r="AP4" i="18"/>
  <c r="AP24" i="15" s="1"/>
  <c r="AO10" i="18"/>
  <c r="AN10" i="18"/>
  <c r="AM10" i="18"/>
  <c r="AL4" i="18"/>
  <c r="AL24" i="15" s="1"/>
  <c r="AK10" i="18"/>
  <c r="AI10" i="18"/>
  <c r="AH4" i="18"/>
  <c r="AH24" i="15" s="1"/>
  <c r="CA4" i="18"/>
  <c r="BY4" i="18"/>
  <c r="BW4" i="18"/>
  <c r="BU4" i="18"/>
  <c r="BS4" i="18"/>
  <c r="BQ4" i="18"/>
  <c r="BO4" i="18"/>
  <c r="BK4" i="18"/>
  <c r="BI4" i="18"/>
  <c r="BG4" i="18"/>
  <c r="BE4" i="18"/>
  <c r="BC4" i="18"/>
  <c r="BA4" i="18"/>
  <c r="AY4" i="18"/>
  <c r="AU4" i="18"/>
  <c r="AS4" i="18"/>
  <c r="AQ4" i="18"/>
  <c r="AO4" i="18"/>
  <c r="AM4" i="18"/>
  <c r="AK4" i="18"/>
  <c r="AI4" i="18"/>
  <c r="AE4" i="18"/>
  <c r="AA4" i="18"/>
  <c r="Z4" i="18"/>
  <c r="W4" i="18"/>
  <c r="S4" i="18"/>
  <c r="R4" i="18"/>
  <c r="O4" i="18"/>
  <c r="K4" i="18"/>
  <c r="J4" i="18"/>
  <c r="G4" i="18"/>
  <c r="CA48" i="17"/>
  <c r="BZ48" i="17"/>
  <c r="BY48" i="17"/>
  <c r="BX48" i="17"/>
  <c r="BW48" i="17"/>
  <c r="BV48" i="17"/>
  <c r="BU48" i="17"/>
  <c r="BT48" i="17"/>
  <c r="BS48" i="17"/>
  <c r="BR48" i="17"/>
  <c r="BQ48" i="17"/>
  <c r="BP48" i="17"/>
  <c r="BO48" i="17"/>
  <c r="BN48" i="17"/>
  <c r="BM48"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AM48" i="17"/>
  <c r="AL48" i="17"/>
  <c r="AK48" i="17"/>
  <c r="AJ48" i="17"/>
  <c r="AI48" i="17"/>
  <c r="AH48" i="17"/>
  <c r="AG48" i="17"/>
  <c r="AF48" i="17"/>
  <c r="AE48" i="17"/>
  <c r="AD48" i="17"/>
  <c r="AC48" i="17"/>
  <c r="AB48" i="17"/>
  <c r="AA48" i="17"/>
  <c r="Z48" i="17"/>
  <c r="Y48" i="17"/>
  <c r="X48" i="17"/>
  <c r="W48" i="17"/>
  <c r="V48" i="17"/>
  <c r="U48" i="17"/>
  <c r="T48" i="17"/>
  <c r="S48" i="17"/>
  <c r="R48" i="17"/>
  <c r="Q48" i="17"/>
  <c r="P48" i="17"/>
  <c r="O48" i="17"/>
  <c r="N48" i="17"/>
  <c r="M48" i="17"/>
  <c r="L48" i="17"/>
  <c r="K48" i="17"/>
  <c r="J48" i="17"/>
  <c r="I48" i="17"/>
  <c r="H48" i="17"/>
  <c r="G48" i="17"/>
  <c r="F48" i="17"/>
  <c r="E48" i="17"/>
  <c r="D48" i="17"/>
  <c r="CA36" i="17"/>
  <c r="BZ36" i="17"/>
  <c r="BY36" i="17"/>
  <c r="BX36" i="17"/>
  <c r="BW36" i="17"/>
  <c r="BV36" i="17"/>
  <c r="BU36" i="17"/>
  <c r="BT36" i="17"/>
  <c r="BS36" i="17"/>
  <c r="BR36" i="17"/>
  <c r="BQ36" i="17"/>
  <c r="BP36" i="17"/>
  <c r="BO36" i="17"/>
  <c r="BN36" i="17"/>
  <c r="BM36"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D36" i="17"/>
  <c r="CA17" i="17"/>
  <c r="BZ17" i="17"/>
  <c r="BY17" i="17"/>
  <c r="BX17" i="17"/>
  <c r="BW17" i="17"/>
  <c r="BV17" i="17"/>
  <c r="BU17" i="17"/>
  <c r="BT17" i="17"/>
  <c r="BS17" i="17"/>
  <c r="BR17" i="17"/>
  <c r="BQ17" i="17"/>
  <c r="BP17" i="17"/>
  <c r="BO17" i="17"/>
  <c r="BN17" i="17"/>
  <c r="BM17" i="17"/>
  <c r="BL17" i="17"/>
  <c r="BK17" i="17"/>
  <c r="BJ17" i="17"/>
  <c r="BI17" i="17"/>
  <c r="BH17" i="17"/>
  <c r="BG17" i="17"/>
  <c r="BF17" i="17"/>
  <c r="BE17" i="17"/>
  <c r="BD17" i="17"/>
  <c r="BC17" i="17"/>
  <c r="BB17" i="17"/>
  <c r="BA17" i="17"/>
  <c r="AZ17" i="17"/>
  <c r="AY17" i="17"/>
  <c r="AX17" i="17"/>
  <c r="AW17" i="17"/>
  <c r="AV17" i="17"/>
  <c r="AU17" i="17"/>
  <c r="AT17" i="17"/>
  <c r="AS17" i="17"/>
  <c r="AR17" i="17"/>
  <c r="AQ17" i="17"/>
  <c r="AP17" i="17"/>
  <c r="AO17" i="17"/>
  <c r="AN17" i="17"/>
  <c r="AM17" i="17"/>
  <c r="AL17" i="17"/>
  <c r="AK17" i="17"/>
  <c r="AJ17" i="17"/>
  <c r="AI17" i="17"/>
  <c r="AH17"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F17" i="17"/>
  <c r="E17" i="17"/>
  <c r="D17" i="17"/>
  <c r="CA33" i="17"/>
  <c r="BZ33" i="17"/>
  <c r="BY33" i="17"/>
  <c r="BX33" i="17"/>
  <c r="BW33" i="17"/>
  <c r="BV33" i="17"/>
  <c r="BU33" i="17"/>
  <c r="BT33" i="17"/>
  <c r="BS33" i="17"/>
  <c r="BR33" i="17"/>
  <c r="BQ33" i="17"/>
  <c r="BP33" i="17"/>
  <c r="BO33" i="17"/>
  <c r="BN33" i="17"/>
  <c r="BM33"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AL33" i="17"/>
  <c r="AK33" i="17"/>
  <c r="AJ33" i="17"/>
  <c r="AI33" i="17"/>
  <c r="AH33" i="17"/>
  <c r="AG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D33" i="17"/>
  <c r="CA14" i="17"/>
  <c r="BZ14" i="17"/>
  <c r="BY14" i="17"/>
  <c r="BX14" i="17"/>
  <c r="BW14" i="17"/>
  <c r="BV14" i="17"/>
  <c r="BU14" i="17"/>
  <c r="BT14" i="17"/>
  <c r="BS14" i="17"/>
  <c r="BR14" i="17"/>
  <c r="BQ14" i="17"/>
  <c r="BP14" i="17"/>
  <c r="BO14" i="17"/>
  <c r="BN14" i="17"/>
  <c r="BM14" i="17"/>
  <c r="BL14" i="17"/>
  <c r="BK14" i="17"/>
  <c r="BJ14" i="17"/>
  <c r="BI14" i="17"/>
  <c r="BH14" i="17"/>
  <c r="BG14" i="17"/>
  <c r="BF14" i="17"/>
  <c r="BE14" i="17"/>
  <c r="BD14" i="17"/>
  <c r="BC14" i="17"/>
  <c r="BB14" i="17"/>
  <c r="BA14" i="17"/>
  <c r="AZ14" i="17"/>
  <c r="AY14" i="17"/>
  <c r="AX14" i="17"/>
  <c r="AW14" i="17"/>
  <c r="AV14" i="17"/>
  <c r="AU14" i="17"/>
  <c r="AT14" i="17"/>
  <c r="AS14" i="17"/>
  <c r="AR14" i="17"/>
  <c r="AQ14" i="17"/>
  <c r="AP14" i="17"/>
  <c r="AO14" i="17"/>
  <c r="AN14" i="17"/>
  <c r="AM14" i="17"/>
  <c r="AL14" i="17"/>
  <c r="AK14" i="17"/>
  <c r="AJ14" i="17"/>
  <c r="AI14" i="17"/>
  <c r="AH14" i="17"/>
  <c r="BY30" i="17"/>
  <c r="BX30" i="17"/>
  <c r="BU30" i="17"/>
  <c r="BT30" i="17"/>
  <c r="BQ30" i="17"/>
  <c r="BP30" i="17"/>
  <c r="BM30" i="17"/>
  <c r="BL30" i="17"/>
  <c r="BI30" i="17"/>
  <c r="BH30" i="17"/>
  <c r="BE30" i="17"/>
  <c r="BD30" i="17"/>
  <c r="BA30" i="17"/>
  <c r="AZ30" i="17"/>
  <c r="AW30" i="17"/>
  <c r="AV30" i="17"/>
  <c r="AS30" i="17"/>
  <c r="AR30" i="17"/>
  <c r="AO30" i="17"/>
  <c r="AN30" i="17"/>
  <c r="AK30" i="17"/>
  <c r="AJ30" i="17"/>
  <c r="AG30" i="17"/>
  <c r="AF30" i="17"/>
  <c r="AC30" i="17"/>
  <c r="AB30" i="17"/>
  <c r="Y30" i="17"/>
  <c r="X30" i="17"/>
  <c r="U30" i="17"/>
  <c r="T30" i="17"/>
  <c r="Q30" i="17"/>
  <c r="P30" i="17"/>
  <c r="M30" i="17"/>
  <c r="L30" i="17"/>
  <c r="I30" i="17"/>
  <c r="H30" i="17"/>
  <c r="E30" i="17"/>
  <c r="D30" i="17"/>
  <c r="CA11" i="17"/>
  <c r="BZ11" i="17"/>
  <c r="BY11" i="17"/>
  <c r="BX11" i="17"/>
  <c r="BW11" i="17"/>
  <c r="BV11" i="17"/>
  <c r="BU11" i="17"/>
  <c r="BT11" i="17"/>
  <c r="BS11" i="17"/>
  <c r="BR11" i="17"/>
  <c r="BQ11" i="17"/>
  <c r="BP11" i="17"/>
  <c r="BO11" i="17"/>
  <c r="BN11" i="17"/>
  <c r="BM11" i="17"/>
  <c r="BL11" i="17"/>
  <c r="BK11" i="17"/>
  <c r="BJ11" i="17"/>
  <c r="BI11" i="17"/>
  <c r="BH11" i="17"/>
  <c r="BG11" i="17"/>
  <c r="BF11" i="17"/>
  <c r="BE11" i="17"/>
  <c r="BD11" i="17"/>
  <c r="BC11" i="17"/>
  <c r="BB11" i="17"/>
  <c r="BA11" i="17"/>
  <c r="AZ11" i="17"/>
  <c r="AY11" i="17"/>
  <c r="AX11" i="17"/>
  <c r="AW11" i="17"/>
  <c r="AV11" i="17"/>
  <c r="AU11" i="17"/>
  <c r="AT11" i="17"/>
  <c r="AS11" i="17"/>
  <c r="AR11" i="17"/>
  <c r="AQ11" i="17"/>
  <c r="AP11" i="17"/>
  <c r="AO11" i="17"/>
  <c r="AN11" i="17"/>
  <c r="AM11" i="17"/>
  <c r="AL11" i="17"/>
  <c r="AK11" i="17"/>
  <c r="AJ11" i="17"/>
  <c r="AI11" i="17"/>
  <c r="AH11" i="17"/>
  <c r="BY6" i="17"/>
  <c r="BX6" i="17"/>
  <c r="BU6" i="17"/>
  <c r="BT6" i="17"/>
  <c r="BQ6" i="17"/>
  <c r="BP6" i="17"/>
  <c r="BM6" i="17"/>
  <c r="BL6" i="17"/>
  <c r="BI6" i="17"/>
  <c r="BH6" i="17"/>
  <c r="BF6" i="17"/>
  <c r="BE6" i="17"/>
  <c r="BD6" i="17"/>
  <c r="BA6" i="17"/>
  <c r="AZ6" i="17"/>
  <c r="AW6" i="17"/>
  <c r="AV6" i="17"/>
  <c r="AS6" i="17"/>
  <c r="AR6" i="17"/>
  <c r="AO6" i="17"/>
  <c r="AN6" i="17"/>
  <c r="AK6" i="17"/>
  <c r="AJ6" i="17"/>
  <c r="AG6" i="17"/>
  <c r="AF6" i="17"/>
  <c r="AC6" i="17"/>
  <c r="AB6" i="17"/>
  <c r="Y6" i="17"/>
  <c r="X6" i="17"/>
  <c r="U6" i="17"/>
  <c r="T6" i="17"/>
  <c r="Q6" i="17"/>
  <c r="P6" i="17"/>
  <c r="M6" i="17"/>
  <c r="L6" i="17"/>
  <c r="I6" i="17"/>
  <c r="H6" i="17"/>
  <c r="E6" i="17"/>
  <c r="D6" i="17"/>
  <c r="BY5" i="17"/>
  <c r="BY23" i="17" s="1"/>
  <c r="BM5" i="17"/>
  <c r="BI5" i="17"/>
  <c r="BI23" i="17" s="1"/>
  <c r="AW5" i="17"/>
  <c r="AS5" i="17"/>
  <c r="AS23" i="17" s="1"/>
  <c r="AG5" i="17"/>
  <c r="AC5" i="17"/>
  <c r="Q5" i="17"/>
  <c r="M5" i="17"/>
  <c r="BY4" i="17"/>
  <c r="BI4" i="17"/>
  <c r="AS4" i="17"/>
  <c r="BT56" i="16"/>
  <c r="BL56" i="16"/>
  <c r="BZ56" i="16"/>
  <c r="BV56" i="16"/>
  <c r="BR56" i="16"/>
  <c r="BN56" i="16"/>
  <c r="BJ56" i="16"/>
  <c r="BF56" i="16"/>
  <c r="CA56" i="16"/>
  <c r="BX56" i="16"/>
  <c r="BW56" i="16"/>
  <c r="BS56" i="16"/>
  <c r="BP56" i="16"/>
  <c r="BO56" i="16"/>
  <c r="BK56" i="16"/>
  <c r="BH56" i="16"/>
  <c r="BG56" i="16"/>
  <c r="BC56" i="16"/>
  <c r="BD56" i="16"/>
  <c r="CA49" i="16"/>
  <c r="BW49" i="16"/>
  <c r="BS49" i="16"/>
  <c r="BO49" i="16"/>
  <c r="BK49" i="16"/>
  <c r="BG49" i="16"/>
  <c r="BC49" i="16"/>
  <c r="BY49" i="16"/>
  <c r="BU49" i="16"/>
  <c r="BM49" i="16"/>
  <c r="BI49" i="16"/>
  <c r="BE49" i="16"/>
  <c r="BQ49" i="16"/>
  <c r="BZ42" i="16"/>
  <c r="BJ42" i="16"/>
  <c r="BY42" i="16"/>
  <c r="BU42" i="16"/>
  <c r="BQ42" i="16"/>
  <c r="BM42" i="16"/>
  <c r="BI42" i="16"/>
  <c r="BE42" i="16"/>
  <c r="BV42" i="16"/>
  <c r="BR42" i="16"/>
  <c r="BR40" i="16" s="1"/>
  <c r="BN42" i="16"/>
  <c r="BF42" i="16"/>
  <c r="CA15" i="16"/>
  <c r="BW15" i="16"/>
  <c r="BS15" i="16"/>
  <c r="BO15" i="16"/>
  <c r="BK15" i="16"/>
  <c r="BI15" i="16"/>
  <c r="BG15" i="16"/>
  <c r="BC15" i="16"/>
  <c r="AY15" i="16"/>
  <c r="AU15" i="16"/>
  <c r="AQ15" i="16"/>
  <c r="AM15" i="16"/>
  <c r="AI15" i="16"/>
  <c r="BQ15" i="16"/>
  <c r="BM15" i="16"/>
  <c r="BF15" i="16"/>
  <c r="AW15" i="16"/>
  <c r="AV15" i="16"/>
  <c r="AK15" i="16"/>
  <c r="BY12" i="16"/>
  <c r="BU12" i="16"/>
  <c r="BQ12" i="16"/>
  <c r="BM12" i="16"/>
  <c r="BI12" i="16"/>
  <c r="BE12" i="16"/>
  <c r="BA12" i="16"/>
  <c r="AW12" i="16"/>
  <c r="AS12" i="16"/>
  <c r="AO12" i="16"/>
  <c r="AK12" i="16"/>
  <c r="CA12" i="16"/>
  <c r="BZ12" i="16"/>
  <c r="BV12" i="16"/>
  <c r="BT12" i="16"/>
  <c r="BP12" i="16"/>
  <c r="BK12" i="16"/>
  <c r="BJ12" i="16"/>
  <c r="BF12" i="16"/>
  <c r="BD12" i="16"/>
  <c r="AZ12" i="16"/>
  <c r="AY12" i="16"/>
  <c r="AU12" i="16"/>
  <c r="AT12" i="16"/>
  <c r="AP12" i="16"/>
  <c r="AN12" i="16"/>
  <c r="AJ12" i="16"/>
  <c r="CA8" i="16"/>
  <c r="BZ8" i="16"/>
  <c r="BY8" i="16"/>
  <c r="BX8" i="16"/>
  <c r="BW8" i="16"/>
  <c r="BV8" i="16"/>
  <c r="BU8" i="16"/>
  <c r="BT8" i="16"/>
  <c r="BS8" i="16"/>
  <c r="BR8" i="16"/>
  <c r="BQ8" i="16"/>
  <c r="BP8" i="16"/>
  <c r="BO8" i="16"/>
  <c r="BN8" i="16"/>
  <c r="BM8" i="16"/>
  <c r="BL8" i="16"/>
  <c r="BK8" i="16"/>
  <c r="BJ8" i="16"/>
  <c r="BI8" i="16"/>
  <c r="BH8" i="16"/>
  <c r="BG8" i="16"/>
  <c r="BF8" i="16"/>
  <c r="BE8" i="16"/>
  <c r="BD8" i="16"/>
  <c r="BC8" i="16"/>
  <c r="BB8" i="16"/>
  <c r="BA8" i="16"/>
  <c r="AZ8" i="16"/>
  <c r="AY8" i="16"/>
  <c r="AX8" i="16"/>
  <c r="AW8" i="16"/>
  <c r="AV8" i="16"/>
  <c r="AU8" i="16"/>
  <c r="AT8" i="16"/>
  <c r="AS8" i="16"/>
  <c r="AR8" i="16"/>
  <c r="AQ8" i="16"/>
  <c r="AP8" i="16"/>
  <c r="AO8" i="16"/>
  <c r="AN8" i="16"/>
  <c r="AM8" i="16"/>
  <c r="AL8" i="16"/>
  <c r="AK8" i="16"/>
  <c r="AJ8" i="16"/>
  <c r="AI8" i="16"/>
  <c r="AH8" i="16"/>
  <c r="CA5" i="16"/>
  <c r="BW5" i="16"/>
  <c r="BS5" i="16"/>
  <c r="BO5" i="16"/>
  <c r="BK5" i="16"/>
  <c r="BG5" i="16"/>
  <c r="BC5" i="16"/>
  <c r="AY5" i="16"/>
  <c r="AU5" i="16"/>
  <c r="AQ5" i="16"/>
  <c r="AM5" i="16"/>
  <c r="AI5" i="16"/>
  <c r="BX5" i="16"/>
  <c r="BQ5" i="16"/>
  <c r="BQ4" i="16" s="1"/>
  <c r="BI5" i="16"/>
  <c r="BI4" i="16" s="1"/>
  <c r="BB5" i="16"/>
  <c r="BA5" i="16"/>
  <c r="AV5" i="16"/>
  <c r="AS5" i="16"/>
  <c r="AN5" i="16"/>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AI30" i="15"/>
  <c r="AH30"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CA28" i="15"/>
  <c r="BZ28" i="15"/>
  <c r="BY28" i="15"/>
  <c r="BX28" i="15"/>
  <c r="BW28" i="15"/>
  <c r="BV28" i="15"/>
  <c r="BU28" i="15"/>
  <c r="BU26" i="15" s="1"/>
  <c r="BT28" i="15"/>
  <c r="BS28" i="15"/>
  <c r="BR28" i="15"/>
  <c r="BQ28" i="15"/>
  <c r="BP28" i="15"/>
  <c r="BO28" i="15"/>
  <c r="BN28" i="15"/>
  <c r="BM28" i="15"/>
  <c r="BM26" i="15" s="1"/>
  <c r="BL28" i="15"/>
  <c r="BK28" i="15"/>
  <c r="BJ28" i="15"/>
  <c r="BI28" i="15"/>
  <c r="BH28" i="15"/>
  <c r="BG28" i="15"/>
  <c r="BF28" i="15"/>
  <c r="BE28" i="15"/>
  <c r="BE26" i="15" s="1"/>
  <c r="BD28" i="15"/>
  <c r="BC28" i="15"/>
  <c r="BB28" i="15"/>
  <c r="BA28" i="15"/>
  <c r="AZ28" i="15"/>
  <c r="AY28" i="15"/>
  <c r="AX28" i="15"/>
  <c r="AW28" i="15"/>
  <c r="AW26" i="15" s="1"/>
  <c r="AV28" i="15"/>
  <c r="AU28" i="15"/>
  <c r="AT28" i="15"/>
  <c r="AS28" i="15"/>
  <c r="AR28" i="15"/>
  <c r="AQ28" i="15"/>
  <c r="AP28" i="15"/>
  <c r="AO28" i="15"/>
  <c r="AO26" i="15" s="1"/>
  <c r="AN28" i="15"/>
  <c r="AM28" i="15"/>
  <c r="AL28" i="15"/>
  <c r="AK28" i="15"/>
  <c r="AJ28" i="15"/>
  <c r="AI28" i="15"/>
  <c r="AH28" i="15"/>
  <c r="CA26" i="15"/>
  <c r="BZ26" i="15"/>
  <c r="BW26" i="15"/>
  <c r="BR26" i="15"/>
  <c r="BO26" i="15"/>
  <c r="BK26" i="15"/>
  <c r="BG26" i="15"/>
  <c r="BD26" i="15"/>
  <c r="AZ26" i="15"/>
  <c r="AY26" i="15"/>
  <c r="AV26" i="15"/>
  <c r="AU26" i="15"/>
  <c r="AQ26" i="15"/>
  <c r="AP26" i="15"/>
  <c r="AN26" i="15"/>
  <c r="AJ26" i="15"/>
  <c r="AI26" i="15"/>
  <c r="CA24" i="15"/>
  <c r="BY24" i="15"/>
  <c r="BW24" i="15"/>
  <c r="BU24" i="15"/>
  <c r="BS24" i="15"/>
  <c r="BQ24" i="15"/>
  <c r="BO24" i="15"/>
  <c r="BK24" i="15"/>
  <c r="BI24" i="15"/>
  <c r="BG24" i="15"/>
  <c r="BE24" i="15"/>
  <c r="BC24" i="15"/>
  <c r="BA24" i="15"/>
  <c r="AY24" i="15"/>
  <c r="AU24" i="15"/>
  <c r="AS24" i="15"/>
  <c r="AQ24" i="15"/>
  <c r="AO24" i="15"/>
  <c r="AM24" i="15"/>
  <c r="AK24" i="15"/>
  <c r="AI24"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CA20" i="15"/>
  <c r="BZ20" i="15"/>
  <c r="BY20" i="15"/>
  <c r="BX20" i="15"/>
  <c r="BW20" i="15"/>
  <c r="BV20" i="15"/>
  <c r="BU20" i="15"/>
  <c r="BT20" i="15"/>
  <c r="BS20" i="15"/>
  <c r="BR20" i="15"/>
  <c r="BQ20" i="15"/>
  <c r="BP20" i="15"/>
  <c r="BO20" i="15"/>
  <c r="BN20" i="15"/>
  <c r="BM20" i="15"/>
  <c r="BL20" i="15"/>
  <c r="BK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CA19" i="15"/>
  <c r="BZ19" i="15"/>
  <c r="BY19" i="15"/>
  <c r="BX19" i="15"/>
  <c r="BW19" i="15"/>
  <c r="BV19" i="15"/>
  <c r="BU19" i="15"/>
  <c r="BT19" i="15"/>
  <c r="BS19" i="15"/>
  <c r="BR19" i="15"/>
  <c r="BQ19" i="15"/>
  <c r="BQ18" i="15" s="1"/>
  <c r="BP19" i="15"/>
  <c r="BO19" i="15"/>
  <c r="BN19" i="15"/>
  <c r="BM19" i="15"/>
  <c r="BL19" i="15"/>
  <c r="BK19" i="15"/>
  <c r="BJ19" i="15"/>
  <c r="BI19" i="15"/>
  <c r="BI18" i="15" s="1"/>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K18" i="15" s="1"/>
  <c r="AJ19" i="15"/>
  <c r="AI19" i="15"/>
  <c r="AH19" i="15"/>
  <c r="CA18" i="15"/>
  <c r="BX18" i="15"/>
  <c r="BU18" i="15"/>
  <c r="BP18" i="15"/>
  <c r="BL18" i="15"/>
  <c r="BK18" i="15"/>
  <c r="BH18" i="15"/>
  <c r="BE18" i="15"/>
  <c r="AZ18" i="15"/>
  <c r="AV18" i="15"/>
  <c r="AU18" i="15"/>
  <c r="AR18" i="15"/>
  <c r="AO18" i="15"/>
  <c r="AJ18" i="15"/>
  <c r="CA17" i="15"/>
  <c r="BZ17" i="15"/>
  <c r="BY17" i="15"/>
  <c r="BX17" i="15"/>
  <c r="BW17" i="15"/>
  <c r="BV17" i="15"/>
  <c r="BU17" i="15"/>
  <c r="BT17" i="15"/>
  <c r="BS17" i="15"/>
  <c r="BR17" i="15"/>
  <c r="BQ17" i="15"/>
  <c r="BP17" i="15"/>
  <c r="BO17" i="15"/>
  <c r="BN17" i="15"/>
  <c r="BM17" i="15"/>
  <c r="BL17" i="15"/>
  <c r="BK17" i="15"/>
  <c r="BJ17" i="15"/>
  <c r="BI17" i="15"/>
  <c r="BH17" i="15"/>
  <c r="BG17" i="15"/>
  <c r="BF17" i="15"/>
  <c r="BE17" i="15"/>
  <c r="BD17" i="15"/>
  <c r="BC17" i="15"/>
  <c r="BB17" i="15"/>
  <c r="BA17" i="15"/>
  <c r="AZ17" i="15"/>
  <c r="AY17" i="15"/>
  <c r="AX17" i="15"/>
  <c r="AW17" i="15"/>
  <c r="AV17" i="15"/>
  <c r="AU17" i="15"/>
  <c r="AT17" i="15"/>
  <c r="AS17" i="15"/>
  <c r="AR17" i="15"/>
  <c r="AQ17" i="15"/>
  <c r="AP17" i="15"/>
  <c r="AO17" i="15"/>
  <c r="AN17" i="15"/>
  <c r="AM17" i="15"/>
  <c r="AL17" i="15"/>
  <c r="AK17" i="15"/>
  <c r="AJ17" i="15"/>
  <c r="AI17" i="15"/>
  <c r="AH17"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CA15" i="15"/>
  <c r="BZ15" i="15"/>
  <c r="BY15" i="15"/>
  <c r="BX15" i="15"/>
  <c r="BW15" i="15"/>
  <c r="BV15" i="15"/>
  <c r="BU15" i="15"/>
  <c r="BT15" i="15"/>
  <c r="BS15" i="15"/>
  <c r="BR15" i="15"/>
  <c r="BQ15" i="15"/>
  <c r="BP15" i="15"/>
  <c r="BO15" i="15"/>
  <c r="BN15" i="15"/>
  <c r="BM15" i="15"/>
  <c r="BL15" i="15"/>
  <c r="BK15" i="15"/>
  <c r="BJ15" i="15"/>
  <c r="BI15" i="15"/>
  <c r="BH15" i="15"/>
  <c r="BG15" i="15"/>
  <c r="BF15" i="15"/>
  <c r="BE15" i="15"/>
  <c r="BD15" i="15"/>
  <c r="BC15" i="15"/>
  <c r="BB15" i="15"/>
  <c r="BA15" i="15"/>
  <c r="AZ15" i="15"/>
  <c r="AY15" i="15"/>
  <c r="AX15" i="15"/>
  <c r="AW15" i="15"/>
  <c r="AV15" i="15"/>
  <c r="AU15" i="15"/>
  <c r="AT15" i="15"/>
  <c r="AS15" i="15"/>
  <c r="AR15" i="15"/>
  <c r="AQ15" i="15"/>
  <c r="AP15" i="15"/>
  <c r="AO15" i="15"/>
  <c r="AN15" i="15"/>
  <c r="AM15" i="15"/>
  <c r="AL15" i="15"/>
  <c r="AK15" i="15"/>
  <c r="AJ15" i="15"/>
  <c r="AI15" i="15"/>
  <c r="AH15" i="15"/>
  <c r="CA14" i="15"/>
  <c r="BX14" i="15"/>
  <c r="BW14" i="15"/>
  <c r="BU14" i="15"/>
  <c r="BT14" i="15"/>
  <c r="BS14" i="15"/>
  <c r="BQ14" i="15"/>
  <c r="BP14" i="15"/>
  <c r="BO14" i="15"/>
  <c r="BL14" i="15"/>
  <c r="BK14" i="15"/>
  <c r="BH14" i="15"/>
  <c r="BG14" i="15"/>
  <c r="BF14" i="15"/>
  <c r="BE14" i="15"/>
  <c r="BD14" i="15"/>
  <c r="BC14" i="15"/>
  <c r="BB14" i="15"/>
  <c r="BA14" i="15"/>
  <c r="AZ14" i="15"/>
  <c r="AY14" i="15"/>
  <c r="AX14" i="15"/>
  <c r="AW14" i="15"/>
  <c r="AV14" i="15"/>
  <c r="AU14" i="15"/>
  <c r="AT14" i="15"/>
  <c r="AS14" i="15"/>
  <c r="AR14" i="15"/>
  <c r="AQ14" i="15"/>
  <c r="AP14" i="15"/>
  <c r="AO14" i="15"/>
  <c r="AN14" i="15"/>
  <c r="AM14" i="15"/>
  <c r="AL14" i="15"/>
  <c r="AK14" i="15"/>
  <c r="AJ14" i="15"/>
  <c r="AI14" i="15"/>
  <c r="AH14" i="15"/>
  <c r="BO13" i="15"/>
  <c r="AY13" i="15"/>
  <c r="AX13" i="15"/>
  <c r="AT13" i="15"/>
  <c r="AP13" i="15"/>
  <c r="AO13" i="15"/>
  <c r="AH13" i="15"/>
  <c r="AP11" i="15"/>
  <c r="CA10" i="15"/>
  <c r="BZ10" i="15"/>
  <c r="BY10" i="15"/>
  <c r="BX10" i="15"/>
  <c r="BW10" i="15"/>
  <c r="BV10" i="15"/>
  <c r="BU10" i="15"/>
  <c r="BT10" i="15"/>
  <c r="BS10" i="15"/>
  <c r="BR10" i="15"/>
  <c r="BQ10" i="15"/>
  <c r="BP10" i="15"/>
  <c r="BO10" i="15"/>
  <c r="BN10" i="15"/>
  <c r="BM10" i="15"/>
  <c r="BL10" i="15"/>
  <c r="BK10" i="15"/>
  <c r="BJ10" i="15"/>
  <c r="BI10" i="15"/>
  <c r="BH10" i="15"/>
  <c r="BG10" i="15"/>
  <c r="BF10" i="15"/>
  <c r="BE10" i="15"/>
  <c r="BD10" i="15"/>
  <c r="BC10" i="15"/>
  <c r="BB10" i="15"/>
  <c r="BA10" i="15"/>
  <c r="AZ10" i="15"/>
  <c r="AY10" i="15"/>
  <c r="AX10" i="15"/>
  <c r="AW10" i="15"/>
  <c r="AV10" i="15"/>
  <c r="AU10" i="15"/>
  <c r="AT10" i="15"/>
  <c r="AS10" i="15"/>
  <c r="AR10" i="15"/>
  <c r="AQ10" i="15"/>
  <c r="AP10" i="15"/>
  <c r="AO10" i="15"/>
  <c r="AN10" i="15"/>
  <c r="AM10" i="15"/>
  <c r="AL10" i="15"/>
  <c r="AK10" i="15"/>
  <c r="AJ10" i="15"/>
  <c r="AI10" i="15"/>
  <c r="AH10" i="15"/>
  <c r="CA9" i="15"/>
  <c r="BZ9" i="15"/>
  <c r="BY9" i="15"/>
  <c r="BX9" i="15"/>
  <c r="BW9" i="15"/>
  <c r="BV9" i="15"/>
  <c r="BU9" i="15"/>
  <c r="BT9" i="15"/>
  <c r="BS9" i="15"/>
  <c r="BR9" i="15"/>
  <c r="BQ9" i="15"/>
  <c r="BP9" i="15"/>
  <c r="BO9" i="15"/>
  <c r="BN9" i="15"/>
  <c r="BM9" i="15"/>
  <c r="BL9" i="15"/>
  <c r="BK9" i="15"/>
  <c r="BJ9" i="15"/>
  <c r="BI9" i="15"/>
  <c r="BH9" i="15"/>
  <c r="BG9" i="15"/>
  <c r="BF9" i="15"/>
  <c r="BE9" i="15"/>
  <c r="BD9" i="15"/>
  <c r="BC9" i="15"/>
  <c r="BB9" i="15"/>
  <c r="BA9" i="15"/>
  <c r="AZ9" i="15"/>
  <c r="AY9" i="15"/>
  <c r="AX9" i="15"/>
  <c r="AW9" i="15"/>
  <c r="AV9" i="15"/>
  <c r="AU9" i="15"/>
  <c r="AT9" i="15"/>
  <c r="AS9" i="15"/>
  <c r="AR9" i="15"/>
  <c r="AQ9" i="15"/>
  <c r="AP9" i="15"/>
  <c r="AO9" i="15"/>
  <c r="AN9" i="15"/>
  <c r="AM9" i="15"/>
  <c r="AL9" i="15"/>
  <c r="AK9" i="15"/>
  <c r="AJ9" i="15"/>
  <c r="AI9" i="15"/>
  <c r="AH9" i="15"/>
  <c r="CA8" i="15"/>
  <c r="BZ8" i="15"/>
  <c r="BY8" i="15"/>
  <c r="BX8" i="15"/>
  <c r="BW8" i="15"/>
  <c r="BV8" i="15"/>
  <c r="BU8" i="15"/>
  <c r="BT8" i="15"/>
  <c r="BS8" i="15"/>
  <c r="BR8" i="15"/>
  <c r="BQ8" i="15"/>
  <c r="BP8" i="15"/>
  <c r="BO8" i="15"/>
  <c r="BN8" i="15"/>
  <c r="BM8" i="15"/>
  <c r="BL8" i="15"/>
  <c r="BK8" i="15"/>
  <c r="BJ8" i="15"/>
  <c r="BI8" i="15"/>
  <c r="BH8" i="15"/>
  <c r="BG8" i="15"/>
  <c r="BF8" i="15"/>
  <c r="BE8" i="15"/>
  <c r="BD8" i="15"/>
  <c r="BC8" i="15"/>
  <c r="BB8" i="15"/>
  <c r="BA8" i="15"/>
  <c r="AZ8" i="15"/>
  <c r="AY8" i="15"/>
  <c r="AX8" i="15"/>
  <c r="AW8" i="15"/>
  <c r="AV8" i="15"/>
  <c r="AU8" i="15"/>
  <c r="AT8" i="15"/>
  <c r="AS8" i="15"/>
  <c r="AR8" i="15"/>
  <c r="AQ8" i="15"/>
  <c r="AP8" i="15"/>
  <c r="AO8" i="15"/>
  <c r="AN8" i="15"/>
  <c r="AM8" i="15"/>
  <c r="AL8" i="15"/>
  <c r="AK8" i="15"/>
  <c r="AJ8" i="15"/>
  <c r="AI8" i="15"/>
  <c r="AH8" i="15"/>
  <c r="CA7" i="15"/>
  <c r="BZ7" i="15"/>
  <c r="BY7" i="15"/>
  <c r="BX7" i="15"/>
  <c r="BW7" i="15"/>
  <c r="BV7" i="15"/>
  <c r="BU7" i="15"/>
  <c r="BT7" i="15"/>
  <c r="BS7" i="15"/>
  <c r="BR7" i="15"/>
  <c r="BQ7" i="15"/>
  <c r="BP7" i="15"/>
  <c r="BO7" i="15"/>
  <c r="BN7" i="15"/>
  <c r="BM7" i="15"/>
  <c r="BL7" i="15"/>
  <c r="BK7" i="15"/>
  <c r="BJ7" i="15"/>
  <c r="BI7" i="15"/>
  <c r="BH7" i="15"/>
  <c r="BG7" i="15"/>
  <c r="BF7" i="15"/>
  <c r="BE7" i="15"/>
  <c r="BD7" i="15"/>
  <c r="BC7" i="15"/>
  <c r="BB7" i="15"/>
  <c r="BA7" i="15"/>
  <c r="AZ7" i="15"/>
  <c r="AY7" i="15"/>
  <c r="AX7" i="15"/>
  <c r="AW7" i="15"/>
  <c r="AV7" i="15"/>
  <c r="AU7" i="15"/>
  <c r="AT7" i="15"/>
  <c r="AS7" i="15"/>
  <c r="AS5" i="15" s="1"/>
  <c r="AR7" i="15"/>
  <c r="AQ7" i="15"/>
  <c r="AP7" i="15"/>
  <c r="AO7" i="15"/>
  <c r="AN7" i="15"/>
  <c r="AM7" i="15"/>
  <c r="AL7" i="15"/>
  <c r="AK7" i="15"/>
  <c r="AJ7" i="15"/>
  <c r="AI7" i="15"/>
  <c r="AH7"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BX5" i="15"/>
  <c r="BT5" i="15"/>
  <c r="BS5" i="15"/>
  <c r="BP5" i="15"/>
  <c r="BM5" i="15"/>
  <c r="BH5" i="15"/>
  <c r="BD5" i="15"/>
  <c r="BC5" i="15"/>
  <c r="AZ5" i="15"/>
  <c r="AW5" i="15"/>
  <c r="AR5" i="15"/>
  <c r="AN5" i="15"/>
  <c r="AM5" i="15"/>
  <c r="AJ5" i="15"/>
  <c r="BM44" i="14"/>
  <c r="BU44" i="14"/>
  <c r="BW44" i="14"/>
  <c r="BO44" i="14"/>
  <c r="BC42" i="14"/>
  <c r="BI43" i="14"/>
  <c r="BH43" i="14"/>
  <c r="BH44" i="14" s="1"/>
  <c r="BD43" i="14"/>
  <c r="BD44" i="14" s="1"/>
  <c r="BA43" i="14"/>
  <c r="AZ43" i="14"/>
  <c r="AZ44" i="14" s="1"/>
  <c r="AV43" i="14"/>
  <c r="AV44" i="14" s="1"/>
  <c r="AS43" i="14"/>
  <c r="AR43" i="14"/>
  <c r="AR44" i="14" s="1"/>
  <c r="AN43" i="14"/>
  <c r="AN44" i="14" s="1"/>
  <c r="AK43" i="14"/>
  <c r="AJ43" i="14"/>
  <c r="AJ44" i="14" s="1"/>
  <c r="BK42" i="14"/>
  <c r="BJ42" i="14"/>
  <c r="BI42" i="14"/>
  <c r="BH42" i="14"/>
  <c r="BG42" i="14"/>
  <c r="BF42" i="14"/>
  <c r="BE42" i="14"/>
  <c r="BD42" i="14"/>
  <c r="BB42" i="14"/>
  <c r="BA42" i="14"/>
  <c r="AZ42" i="14"/>
  <c r="AY42" i="14"/>
  <c r="AX42" i="14"/>
  <c r="AW42" i="14"/>
  <c r="AV42" i="14"/>
  <c r="AU42" i="14"/>
  <c r="AT42" i="14"/>
  <c r="AS42" i="14"/>
  <c r="AR42" i="14"/>
  <c r="AQ42" i="14"/>
  <c r="AP42" i="14"/>
  <c r="AO42" i="14"/>
  <c r="AN42" i="14"/>
  <c r="AM42" i="14"/>
  <c r="AL42" i="14"/>
  <c r="AK42" i="14"/>
  <c r="AJ42" i="14"/>
  <c r="AI42" i="14"/>
  <c r="AH42" i="14"/>
  <c r="AY33" i="14"/>
  <c r="AI33" i="14"/>
  <c r="BK34" i="14"/>
  <c r="BJ34" i="14"/>
  <c r="BJ35" i="14" s="1"/>
  <c r="BG34" i="14"/>
  <c r="BF34" i="14"/>
  <c r="BF35" i="14" s="1"/>
  <c r="BC34" i="14"/>
  <c r="BB34" i="14"/>
  <c r="BB35" i="14" s="1"/>
  <c r="AY34" i="14"/>
  <c r="AX34" i="14"/>
  <c r="AX35" i="14" s="1"/>
  <c r="AU34" i="14"/>
  <c r="AT34" i="14"/>
  <c r="AT35" i="14" s="1"/>
  <c r="AQ34" i="14"/>
  <c r="AP34" i="14"/>
  <c r="AP35" i="14" s="1"/>
  <c r="AM34" i="14"/>
  <c r="AL34" i="14"/>
  <c r="AL35" i="14" s="1"/>
  <c r="AI34" i="14"/>
  <c r="AH34" i="14"/>
  <c r="AH35" i="14" s="1"/>
  <c r="BK33" i="14"/>
  <c r="BJ33" i="14"/>
  <c r="BI33" i="14"/>
  <c r="BH33" i="14"/>
  <c r="BG33" i="14"/>
  <c r="BF33" i="14"/>
  <c r="BE33" i="14"/>
  <c r="BD33" i="14"/>
  <c r="BC33" i="14"/>
  <c r="BB33" i="14"/>
  <c r="BA33" i="14"/>
  <c r="AZ33" i="14"/>
  <c r="AX33" i="14"/>
  <c r="AW33" i="14"/>
  <c r="AV33" i="14"/>
  <c r="AU33" i="14"/>
  <c r="AT33" i="14"/>
  <c r="AS33" i="14"/>
  <c r="AR33" i="14"/>
  <c r="AQ33" i="14"/>
  <c r="AP33" i="14"/>
  <c r="AO33" i="14"/>
  <c r="AN33" i="14"/>
  <c r="AM33" i="14"/>
  <c r="AL33" i="14"/>
  <c r="AK33" i="14"/>
  <c r="AJ33" i="14"/>
  <c r="AH33" i="14"/>
  <c r="BF19" i="14"/>
  <c r="BF20" i="14" s="1"/>
  <c r="BS19" i="14"/>
  <c r="BS20" i="14" s="1"/>
  <c r="BO19" i="14"/>
  <c r="BO20" i="14" s="1"/>
  <c r="BN19" i="14"/>
  <c r="BN20" i="14" s="1"/>
  <c r="BK19" i="14"/>
  <c r="BK20" i="14" s="1"/>
  <c r="BG19" i="14"/>
  <c r="BG20" i="14" s="1"/>
  <c r="BC19" i="14"/>
  <c r="BC20" i="14" s="1"/>
  <c r="BX11" i="14"/>
  <c r="BX12" i="14" s="1"/>
  <c r="BP11" i="14"/>
  <c r="BH11" i="14"/>
  <c r="AZ11" i="14"/>
  <c r="AR11" i="14"/>
  <c r="AJ11" i="14"/>
  <c r="CA11" i="14"/>
  <c r="BZ11" i="14"/>
  <c r="BZ12" i="14" s="1"/>
  <c r="BY11" i="14"/>
  <c r="BW11" i="14"/>
  <c r="BV11" i="14"/>
  <c r="BV12" i="14" s="1"/>
  <c r="BU11" i="14"/>
  <c r="BS11" i="14"/>
  <c r="BR11" i="14"/>
  <c r="BR12" i="14" s="1"/>
  <c r="BQ11" i="14"/>
  <c r="BO11" i="14"/>
  <c r="BN11" i="14"/>
  <c r="BN12" i="14" s="1"/>
  <c r="BM11" i="14"/>
  <c r="BK11" i="14"/>
  <c r="BJ11" i="14"/>
  <c r="BJ12" i="14" s="1"/>
  <c r="BI11" i="14"/>
  <c r="BG11" i="14"/>
  <c r="BF11" i="14"/>
  <c r="BF12" i="14" s="1"/>
  <c r="BE11" i="14"/>
  <c r="BC11" i="14"/>
  <c r="BB11" i="14"/>
  <c r="BB12" i="14" s="1"/>
  <c r="BA11" i="14"/>
  <c r="AY11" i="14"/>
  <c r="AX11" i="14"/>
  <c r="AX12" i="14" s="1"/>
  <c r="AW11" i="14"/>
  <c r="AU11" i="14"/>
  <c r="AT11" i="14"/>
  <c r="AT12" i="14" s="1"/>
  <c r="AS11" i="14"/>
  <c r="AQ11" i="14"/>
  <c r="AP11" i="14"/>
  <c r="AP12" i="14" s="1"/>
  <c r="AO11" i="14"/>
  <c r="AM11" i="14"/>
  <c r="AL11" i="14"/>
  <c r="AL12" i="14" s="1"/>
  <c r="AK11" i="14"/>
  <c r="AI11" i="14"/>
  <c r="AH11" i="14"/>
  <c r="AH12" i="14" s="1"/>
  <c r="BL103" i="13"/>
  <c r="BH103" i="13"/>
  <c r="BL92" i="13"/>
  <c r="BH92" i="13"/>
  <c r="BL64" i="13"/>
  <c r="BL55" i="13"/>
  <c r="BJ110" i="12"/>
  <c r="BI110" i="12"/>
  <c r="BF110" i="12"/>
  <c r="BE110" i="12"/>
  <c r="BB110" i="12"/>
  <c r="BA110" i="12"/>
  <c r="AX110" i="12"/>
  <c r="AW110" i="12"/>
  <c r="AT110" i="12"/>
  <c r="AS110" i="12"/>
  <c r="AP110" i="12"/>
  <c r="AO110" i="12"/>
  <c r="AL110" i="12"/>
  <c r="AK110" i="12"/>
  <c r="AH110" i="12"/>
  <c r="CA109" i="12"/>
  <c r="BX109" i="12"/>
  <c r="BW109" i="12"/>
  <c r="BP109" i="12"/>
  <c r="BO109" i="12"/>
  <c r="BN109" i="12"/>
  <c r="BM109" i="12"/>
  <c r="BL109" i="12"/>
  <c r="BT99" i="12"/>
  <c r="BS99" i="12"/>
  <c r="BS110" i="12" s="1"/>
  <c r="BP99" i="12"/>
  <c r="BO99" i="12"/>
  <c r="BL99" i="12"/>
  <c r="BK99" i="12"/>
  <c r="BK110" i="12" s="1"/>
  <c r="BJ99" i="12"/>
  <c r="BI99" i="12"/>
  <c r="BH99" i="12"/>
  <c r="BG99" i="12"/>
  <c r="BF99" i="12"/>
  <c r="BE99" i="12"/>
  <c r="BD99" i="12"/>
  <c r="BC99" i="12"/>
  <c r="BC110" i="12" s="1"/>
  <c r="BB99" i="12"/>
  <c r="BA99" i="12"/>
  <c r="AZ99" i="12"/>
  <c r="AY99" i="12"/>
  <c r="AX99" i="12"/>
  <c r="AW99" i="12"/>
  <c r="AV99" i="12"/>
  <c r="AU99" i="12"/>
  <c r="AU110" i="12" s="1"/>
  <c r="AT99" i="12"/>
  <c r="AS99" i="12"/>
  <c r="AR99" i="12"/>
  <c r="AQ99" i="12"/>
  <c r="AP99" i="12"/>
  <c r="AO99" i="12"/>
  <c r="AN99" i="12"/>
  <c r="AM99" i="12"/>
  <c r="AM110" i="12" s="1"/>
  <c r="AL99" i="12"/>
  <c r="AK99" i="12"/>
  <c r="AJ99" i="12"/>
  <c r="AI99" i="12"/>
  <c r="AH99" i="12"/>
  <c r="BP98" i="12"/>
  <c r="BO98" i="12"/>
  <c r="BN98" i="12"/>
  <c r="BM98" i="12"/>
  <c r="BL98" i="12"/>
  <c r="BV90" i="12"/>
  <c r="BU90" i="12"/>
  <c r="BT90" i="12"/>
  <c r="BS90" i="12"/>
  <c r="BR90" i="12"/>
  <c r="BR99" i="12" s="1"/>
  <c r="BQ90" i="12"/>
  <c r="BQ99" i="12" s="1"/>
  <c r="BP90" i="12"/>
  <c r="BO90" i="12"/>
  <c r="BN90" i="12"/>
  <c r="BN99" i="12" s="1"/>
  <c r="BM90" i="12"/>
  <c r="BM99" i="12" s="1"/>
  <c r="BL90" i="12"/>
  <c r="CA89" i="12"/>
  <c r="CA98" i="12" s="1"/>
  <c r="BZ89" i="12"/>
  <c r="BZ98" i="12" s="1"/>
  <c r="BY89" i="12"/>
  <c r="BY109" i="12" s="1"/>
  <c r="BX89" i="12"/>
  <c r="BX98" i="12" s="1"/>
  <c r="BW89" i="12"/>
  <c r="BW98" i="12" s="1"/>
  <c r="AP88" i="12"/>
  <c r="AO88" i="12"/>
  <c r="AN88" i="12"/>
  <c r="AM88" i="12"/>
  <c r="AL88" i="12"/>
  <c r="AK88" i="12"/>
  <c r="AJ88" i="12"/>
  <c r="AI88" i="12"/>
  <c r="AH88" i="12"/>
  <c r="AP87" i="12"/>
  <c r="AP86" i="12" s="1"/>
  <c r="AO87" i="12"/>
  <c r="AN87" i="12"/>
  <c r="AM87" i="12"/>
  <c r="AL87" i="12"/>
  <c r="AK87" i="12"/>
  <c r="AJ87" i="12"/>
  <c r="AI87" i="12"/>
  <c r="AH87" i="12"/>
  <c r="AH86" i="12" s="1"/>
  <c r="AO86" i="12"/>
  <c r="AN86" i="12"/>
  <c r="AK86" i="12"/>
  <c r="AJ86"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P80" i="12"/>
  <c r="AO80" i="12"/>
  <c r="AN80" i="12"/>
  <c r="AM80" i="12"/>
  <c r="AL80" i="12"/>
  <c r="AK80" i="12"/>
  <c r="AJ80" i="12"/>
  <c r="AI80" i="12"/>
  <c r="AH80" i="12"/>
  <c r="AP79" i="12"/>
  <c r="AO79" i="12"/>
  <c r="AN79" i="12"/>
  <c r="AM79" i="12"/>
  <c r="AL79" i="12"/>
  <c r="AK79" i="12"/>
  <c r="AK78" i="12" s="1"/>
  <c r="AJ79" i="12"/>
  <c r="AI79" i="12"/>
  <c r="AH79" i="12"/>
  <c r="AN78" i="12"/>
  <c r="AM78" i="12"/>
  <c r="AJ78" i="12"/>
  <c r="AI78" i="12"/>
  <c r="AP76" i="12"/>
  <c r="AO76" i="12"/>
  <c r="AN76" i="12"/>
  <c r="AM76" i="12"/>
  <c r="AL76" i="12"/>
  <c r="AK76" i="12"/>
  <c r="AJ76" i="12"/>
  <c r="AI76" i="12"/>
  <c r="AH76" i="12"/>
  <c r="AP75" i="12"/>
  <c r="AO75" i="12"/>
  <c r="AN75" i="12"/>
  <c r="AM75" i="12"/>
  <c r="AL75" i="12"/>
  <c r="AK75" i="12"/>
  <c r="AK74" i="12" s="1"/>
  <c r="AJ75" i="12"/>
  <c r="AI75" i="12"/>
  <c r="AH75" i="12"/>
  <c r="AN74" i="12"/>
  <c r="AM74" i="12"/>
  <c r="AJ74" i="12"/>
  <c r="AI74" i="12"/>
  <c r="CA71" i="12"/>
  <c r="BZ71" i="12"/>
  <c r="BY71" i="12"/>
  <c r="BX71" i="12"/>
  <c r="BW71" i="12"/>
  <c r="BV71" i="12"/>
  <c r="BU71" i="12"/>
  <c r="BT71" i="12"/>
  <c r="BS71" i="12"/>
  <c r="BR71" i="12"/>
  <c r="BM71" i="12"/>
  <c r="BI71" i="12"/>
  <c r="BC71" i="12"/>
  <c r="BB71" i="12"/>
  <c r="AS71" i="12"/>
  <c r="AQ71" i="12"/>
  <c r="AK71" i="12"/>
  <c r="AI71" i="12"/>
  <c r="CA70" i="12"/>
  <c r="BZ70" i="12"/>
  <c r="BY70" i="12"/>
  <c r="BX70" i="12"/>
  <c r="BW70" i="12"/>
  <c r="BV70" i="12"/>
  <c r="BU70" i="12"/>
  <c r="BT70" i="12"/>
  <c r="BS70" i="12"/>
  <c r="BR70" i="12"/>
  <c r="BQ70" i="12"/>
  <c r="BO70" i="12"/>
  <c r="BM70" i="12"/>
  <c r="BK70" i="12"/>
  <c r="BI70" i="12"/>
  <c r="BE70" i="12"/>
  <c r="BD70" i="12"/>
  <c r="BA70" i="12"/>
  <c r="AY70" i="12"/>
  <c r="AW70" i="12"/>
  <c r="AU70" i="12"/>
  <c r="AS70" i="12"/>
  <c r="AO70" i="12"/>
  <c r="AN70" i="12"/>
  <c r="AK70" i="12"/>
  <c r="AI70" i="12"/>
  <c r="AI72" i="12" s="1"/>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CA68" i="12"/>
  <c r="BZ68"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CA67" i="12"/>
  <c r="BZ67"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CA66" i="12"/>
  <c r="BZ66" i="12"/>
  <c r="BY66" i="12"/>
  <c r="BX66" i="12"/>
  <c r="BW66" i="12"/>
  <c r="BV66" i="12"/>
  <c r="BU66" i="12"/>
  <c r="BT66" i="12"/>
  <c r="BS66" i="12"/>
  <c r="BR66" i="12"/>
  <c r="BQ66" i="12"/>
  <c r="BP66" i="12"/>
  <c r="BO66" i="12"/>
  <c r="BN66" i="12"/>
  <c r="BM66" i="12"/>
  <c r="BL66" i="12"/>
  <c r="BK66" i="12"/>
  <c r="BJ66" i="12"/>
  <c r="BI66" i="12"/>
  <c r="BH66"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AH66" i="12"/>
  <c r="CA65" i="12"/>
  <c r="BZ65" i="12"/>
  <c r="BY65" i="12"/>
  <c r="BX65" i="12"/>
  <c r="BW65" i="12"/>
  <c r="BV65" i="12"/>
  <c r="BU65" i="12"/>
  <c r="BT65" i="12"/>
  <c r="BS65" i="12"/>
  <c r="BR65" i="12"/>
  <c r="BQ65" i="12"/>
  <c r="BP65" i="12"/>
  <c r="BO65" i="12"/>
  <c r="BN65" i="12"/>
  <c r="BM65" i="12"/>
  <c r="BL65" i="12"/>
  <c r="BK65" i="12"/>
  <c r="BJ65" i="12"/>
  <c r="BI65" i="12"/>
  <c r="BH65" i="12"/>
  <c r="BG65" i="12"/>
  <c r="BF65" i="12"/>
  <c r="BE65" i="12"/>
  <c r="BD65" i="12"/>
  <c r="BC65" i="12"/>
  <c r="BB65" i="12"/>
  <c r="BA65" i="12"/>
  <c r="AZ65" i="12"/>
  <c r="AY65" i="12"/>
  <c r="AX65" i="12"/>
  <c r="AW65" i="12"/>
  <c r="AV65" i="12"/>
  <c r="AU65" i="12"/>
  <c r="AT65" i="12"/>
  <c r="AS65" i="12"/>
  <c r="AR65" i="12"/>
  <c r="AQ65" i="12"/>
  <c r="AP65" i="12"/>
  <c r="AO65" i="12"/>
  <c r="AN65" i="12"/>
  <c r="AM65" i="12"/>
  <c r="AL65" i="12"/>
  <c r="AK65" i="12"/>
  <c r="AJ65" i="12"/>
  <c r="AI65" i="12"/>
  <c r="AH65" i="12"/>
  <c r="CA62" i="12"/>
  <c r="BY62" i="12"/>
  <c r="BV62" i="12"/>
  <c r="BU62" i="12"/>
  <c r="BQ62" i="12"/>
  <c r="BN62" i="12"/>
  <c r="BM62" i="12"/>
  <c r="BK62" i="12"/>
  <c r="BJ62" i="12"/>
  <c r="BI62" i="12"/>
  <c r="BH62" i="12"/>
  <c r="BG62" i="12"/>
  <c r="BF62" i="12"/>
  <c r="BE62" i="12"/>
  <c r="BD62" i="12"/>
  <c r="BC62" i="12"/>
  <c r="BB62" i="12"/>
  <c r="BA62" i="12"/>
  <c r="AZ62" i="12"/>
  <c r="AY62" i="12"/>
  <c r="AX62" i="12"/>
  <c r="AW62" i="12"/>
  <c r="AV62" i="12"/>
  <c r="AU62" i="12"/>
  <c r="AT62" i="12"/>
  <c r="AS62" i="12"/>
  <c r="AR62" i="12"/>
  <c r="AQ62" i="12"/>
  <c r="AP62" i="12"/>
  <c r="AO62" i="12"/>
  <c r="AN62" i="12"/>
  <c r="AM62" i="12"/>
  <c r="AL62" i="12"/>
  <c r="AK62" i="12"/>
  <c r="AJ62" i="12"/>
  <c r="AI62" i="12"/>
  <c r="AH62" i="12"/>
  <c r="CA61" i="12"/>
  <c r="BZ61" i="12"/>
  <c r="BY61" i="12"/>
  <c r="BX61" i="12"/>
  <c r="BW61" i="12"/>
  <c r="BV61" i="12"/>
  <c r="BU61" i="12"/>
  <c r="BT61" i="12"/>
  <c r="BS61" i="12"/>
  <c r="BR61" i="12"/>
  <c r="BQ61" i="12"/>
  <c r="BP61" i="12"/>
  <c r="BO61" i="12"/>
  <c r="BN61" i="12"/>
  <c r="BM61" i="12"/>
  <c r="BL61" i="12"/>
  <c r="BK61" i="12"/>
  <c r="BJ61" i="12"/>
  <c r="BI61" i="12"/>
  <c r="BH61" i="12"/>
  <c r="BG61" i="12"/>
  <c r="BF61" i="12"/>
  <c r="BE61" i="12"/>
  <c r="BD61" i="12"/>
  <c r="BC61" i="12"/>
  <c r="BB61" i="12"/>
  <c r="BA61" i="12"/>
  <c r="AZ61" i="12"/>
  <c r="AY61" i="12"/>
  <c r="AX61" i="12"/>
  <c r="AW61" i="12"/>
  <c r="AV61" i="12"/>
  <c r="AU61" i="12"/>
  <c r="AT61" i="12"/>
  <c r="AS61" i="12"/>
  <c r="AR61" i="12"/>
  <c r="AQ61" i="12"/>
  <c r="AP61" i="12"/>
  <c r="AO61" i="12"/>
  <c r="AN61" i="12"/>
  <c r="AM61" i="12"/>
  <c r="AL61" i="12"/>
  <c r="AK61" i="12"/>
  <c r="AJ61" i="12"/>
  <c r="AI61" i="12"/>
  <c r="AH61" i="12"/>
  <c r="CA60" i="12"/>
  <c r="BZ60" i="12"/>
  <c r="BY60" i="12"/>
  <c r="BX60" i="12"/>
  <c r="BW60" i="12"/>
  <c r="BV60" i="12"/>
  <c r="BU60" i="12"/>
  <c r="BT60" i="12"/>
  <c r="BS60" i="12"/>
  <c r="BR60" i="12"/>
  <c r="BQ60" i="12"/>
  <c r="BP60" i="12"/>
  <c r="BO60" i="12"/>
  <c r="BN60" i="12"/>
  <c r="BM60" i="12"/>
  <c r="BL60"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CA59" i="12"/>
  <c r="BZ59" i="12"/>
  <c r="BY59" i="12"/>
  <c r="BX59" i="12"/>
  <c r="BW59" i="12"/>
  <c r="BV59" i="12"/>
  <c r="BU59" i="12"/>
  <c r="BT59" i="12"/>
  <c r="BS59" i="12"/>
  <c r="BR59" i="12"/>
  <c r="BQ59" i="12"/>
  <c r="BP59" i="12"/>
  <c r="BO59" i="12"/>
  <c r="BN59" i="12"/>
  <c r="BM59" i="12"/>
  <c r="BL59"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CA58" i="12"/>
  <c r="BZ58" i="12"/>
  <c r="BY58" i="12"/>
  <c r="BX58" i="12"/>
  <c r="BW58" i="12"/>
  <c r="BV58" i="12"/>
  <c r="BU58" i="12"/>
  <c r="BT58" i="12"/>
  <c r="BS58" i="12"/>
  <c r="BR58" i="12"/>
  <c r="BQ58" i="12"/>
  <c r="BP58" i="12"/>
  <c r="BO58" i="12"/>
  <c r="BN58" i="12"/>
  <c r="BM58" i="12"/>
  <c r="BL58"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CA57" i="12"/>
  <c r="BZ57" i="12"/>
  <c r="BY57" i="12"/>
  <c r="BX57" i="12"/>
  <c r="BW57" i="12"/>
  <c r="BV57" i="12"/>
  <c r="BU57" i="12"/>
  <c r="BT57" i="12"/>
  <c r="BS57" i="12"/>
  <c r="BR57" i="12"/>
  <c r="BQ57" i="12"/>
  <c r="BP57" i="12"/>
  <c r="BO57" i="12"/>
  <c r="BN57" i="12"/>
  <c r="BM57" i="12"/>
  <c r="BL57"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CA56" i="12"/>
  <c r="BZ56" i="12"/>
  <c r="BY56" i="12"/>
  <c r="BX56" i="12"/>
  <c r="BW56" i="12"/>
  <c r="BV56" i="12"/>
  <c r="BU56" i="12"/>
  <c r="BT56" i="12"/>
  <c r="BS56" i="12"/>
  <c r="BR56" i="12"/>
  <c r="BQ56" i="12"/>
  <c r="BP56" i="12"/>
  <c r="BO56" i="12"/>
  <c r="BN56" i="12"/>
  <c r="BM56" i="12"/>
  <c r="BL56" i="12"/>
  <c r="BK56" i="12"/>
  <c r="BJ56" i="12"/>
  <c r="BI56" i="12"/>
  <c r="BH56"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H56"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AJ34" i="12"/>
  <c r="AI34" i="12"/>
  <c r="AH34" i="12"/>
  <c r="CA30" i="12"/>
  <c r="BZ30" i="12"/>
  <c r="BY30" i="12"/>
  <c r="BX30" i="12"/>
  <c r="BW30" i="12"/>
  <c r="BV30" i="12"/>
  <c r="BU30" i="12"/>
  <c r="BT30" i="12"/>
  <c r="BS30" i="12"/>
  <c r="BR30" i="12"/>
  <c r="BQ30" i="12"/>
  <c r="BP30" i="12"/>
  <c r="BO30" i="12"/>
  <c r="BN30" i="12"/>
  <c r="BM30" i="12"/>
  <c r="BL30" i="12"/>
  <c r="BK30" i="12"/>
  <c r="BJ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AJ30" i="12"/>
  <c r="AI30" i="12"/>
  <c r="AH30" i="12"/>
  <c r="CA28" i="12"/>
  <c r="BZ28" i="12"/>
  <c r="BY28" i="12"/>
  <c r="BX28" i="12"/>
  <c r="BW28" i="12"/>
  <c r="BV28" i="12"/>
  <c r="BU28" i="12"/>
  <c r="BT28" i="12"/>
  <c r="BS28" i="12"/>
  <c r="BR28" i="12"/>
  <c r="BQ28" i="12"/>
  <c r="BP28" i="12"/>
  <c r="BO28" i="12"/>
  <c r="BN28" i="12"/>
  <c r="BM28" i="12"/>
  <c r="BL28" i="12"/>
  <c r="BK28" i="12"/>
  <c r="BJ28" i="12"/>
  <c r="BI28" i="12"/>
  <c r="BH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AJ28" i="12"/>
  <c r="AI28" i="12"/>
  <c r="AH28" i="12"/>
  <c r="CA27" i="12"/>
  <c r="BZ27" i="12"/>
  <c r="BY27" i="12"/>
  <c r="BX27" i="12"/>
  <c r="BW27" i="12"/>
  <c r="BV27" i="12"/>
  <c r="BU27" i="12"/>
  <c r="BT27"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BQ15" i="12"/>
  <c r="BS15" i="12"/>
  <c r="BO15" i="12"/>
  <c r="CA10" i="12"/>
  <c r="BZ10" i="12"/>
  <c r="BY10" i="12"/>
  <c r="BX10" i="12"/>
  <c r="BW10" i="12"/>
  <c r="BV10" i="12"/>
  <c r="BU10" i="12"/>
  <c r="BT10" i="12"/>
  <c r="BS10" i="12"/>
  <c r="BR10" i="12"/>
  <c r="BQ10" i="12"/>
  <c r="BP10" i="12"/>
  <c r="BO10" i="12"/>
  <c r="BN10" i="12"/>
  <c r="BM10" i="12"/>
  <c r="BL10" i="12"/>
  <c r="BK10" i="12"/>
  <c r="BJ10" i="12"/>
  <c r="BI10" i="12"/>
  <c r="BH10" i="12"/>
  <c r="BG10" i="12"/>
  <c r="BF10" i="12"/>
  <c r="BE10" i="12"/>
  <c r="BD10" i="12"/>
  <c r="BC10" i="12"/>
  <c r="BB10" i="12"/>
  <c r="BA10" i="12"/>
  <c r="AZ10" i="12"/>
  <c r="AY10" i="12"/>
  <c r="AX10" i="12"/>
  <c r="AW10" i="12"/>
  <c r="AV10" i="12"/>
  <c r="AU10" i="12"/>
  <c r="AT10" i="12"/>
  <c r="AS10" i="12"/>
  <c r="AR10" i="12"/>
  <c r="AQ10" i="12"/>
  <c r="AP10" i="12"/>
  <c r="AO10" i="12"/>
  <c r="AN10" i="12"/>
  <c r="AM10" i="12"/>
  <c r="AL10" i="12"/>
  <c r="AK10" i="12"/>
  <c r="AJ10" i="12"/>
  <c r="AI10" i="12"/>
  <c r="AH10" i="12"/>
  <c r="CA8" i="12"/>
  <c r="BZ8" i="12"/>
  <c r="BY8" i="12"/>
  <c r="BX8" i="12"/>
  <c r="BW8" i="12"/>
  <c r="BV8" i="12"/>
  <c r="BU8" i="12"/>
  <c r="BT8" i="12"/>
  <c r="BS8" i="12"/>
  <c r="BR8" i="12"/>
  <c r="BQ8" i="12"/>
  <c r="BP8" i="12"/>
  <c r="BO8" i="12"/>
  <c r="BN8" i="12"/>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N8" i="12"/>
  <c r="AM8" i="12"/>
  <c r="AL8" i="12"/>
  <c r="AK8" i="12"/>
  <c r="AJ8" i="12"/>
  <c r="AI8" i="12"/>
  <c r="AH8" i="12"/>
  <c r="BG7" i="12"/>
  <c r="BF7" i="12"/>
  <c r="BE7" i="12"/>
  <c r="BD7" i="12"/>
  <c r="BC7" i="12"/>
  <c r="BB7" i="12"/>
  <c r="BA7" i="12"/>
  <c r="AZ7" i="12"/>
  <c r="AY7" i="12"/>
  <c r="AX7" i="12"/>
  <c r="AW7" i="12"/>
  <c r="AV7" i="12"/>
  <c r="AU7" i="12"/>
  <c r="AT7" i="12"/>
  <c r="AS7" i="12"/>
  <c r="AR7" i="12"/>
  <c r="AQ7" i="12"/>
  <c r="AP7" i="12"/>
  <c r="AO7" i="12"/>
  <c r="AN7" i="12"/>
  <c r="AM7" i="12"/>
  <c r="AL7" i="12"/>
  <c r="AK7" i="12"/>
  <c r="AJ7" i="12"/>
  <c r="AI7" i="12"/>
  <c r="AH7" i="12"/>
  <c r="CA6" i="12"/>
  <c r="BZ6" i="12"/>
  <c r="BZ37" i="12" s="1"/>
  <c r="BY6" i="12"/>
  <c r="BX6" i="12"/>
  <c r="BW6" i="12"/>
  <c r="BV6" i="12"/>
  <c r="BU6" i="12"/>
  <c r="BT6" i="12"/>
  <c r="BS6" i="12"/>
  <c r="BR6" i="12"/>
  <c r="BR37" i="12" s="1"/>
  <c r="BQ6" i="12"/>
  <c r="BP6" i="12"/>
  <c r="BO6" i="12"/>
  <c r="BN6" i="12"/>
  <c r="BM6" i="12"/>
  <c r="BL6" i="12"/>
  <c r="BK6" i="12"/>
  <c r="BJ6" i="12"/>
  <c r="BJ37" i="12" s="1"/>
  <c r="BI6" i="12"/>
  <c r="BH6" i="12"/>
  <c r="BG6" i="12"/>
  <c r="BF6" i="12"/>
  <c r="BE6" i="12"/>
  <c r="BD6" i="12"/>
  <c r="BC6" i="12"/>
  <c r="BB6" i="12"/>
  <c r="BA6" i="12"/>
  <c r="AZ6" i="12"/>
  <c r="AY6" i="12"/>
  <c r="AX6" i="12"/>
  <c r="AW6" i="12"/>
  <c r="AV6" i="12"/>
  <c r="AU6" i="12"/>
  <c r="AT6" i="12"/>
  <c r="AS6" i="12"/>
  <c r="AR6" i="12"/>
  <c r="AQ6" i="12"/>
  <c r="AP6" i="12"/>
  <c r="AO6" i="12"/>
  <c r="AN6" i="12"/>
  <c r="AM6" i="12"/>
  <c r="AL6" i="12"/>
  <c r="AK6" i="12"/>
  <c r="AJ6" i="12"/>
  <c r="AI6" i="12"/>
  <c r="AH6" i="12"/>
  <c r="BY87" i="12"/>
  <c r="BU87" i="12"/>
  <c r="BQ87" i="12"/>
  <c r="BM87" i="12"/>
  <c r="BI87" i="12"/>
  <c r="CA115" i="9"/>
  <c r="CA114" i="9" s="1"/>
  <c r="BX115" i="9"/>
  <c r="BW115" i="9"/>
  <c r="BW114" i="9" s="1"/>
  <c r="BT115" i="9"/>
  <c r="BS115" i="9"/>
  <c r="BS114" i="9" s="1"/>
  <c r="BP115" i="9"/>
  <c r="BO115" i="9"/>
  <c r="BO114" i="9" s="1"/>
  <c r="BL115" i="9"/>
  <c r="BK115" i="9"/>
  <c r="BK114" i="9" s="1"/>
  <c r="BH115" i="9"/>
  <c r="BG115" i="9"/>
  <c r="BG114" i="9" s="1"/>
  <c r="BD115" i="9"/>
  <c r="BC115" i="9"/>
  <c r="BC114" i="9" s="1"/>
  <c r="AZ115" i="9"/>
  <c r="AY115" i="9"/>
  <c r="AY114" i="9" s="1"/>
  <c r="AV115" i="9"/>
  <c r="AU115" i="9"/>
  <c r="AU114" i="9" s="1"/>
  <c r="AR115" i="9"/>
  <c r="AQ115" i="9"/>
  <c r="AQ114" i="9" s="1"/>
  <c r="AN115" i="9"/>
  <c r="AM115" i="9"/>
  <c r="AM114" i="9" s="1"/>
  <c r="AJ115" i="9"/>
  <c r="AI115" i="9"/>
  <c r="AI114" i="9" s="1"/>
  <c r="BY95" i="9"/>
  <c r="BX95" i="9"/>
  <c r="BU95" i="9"/>
  <c r="BT95" i="9"/>
  <c r="BQ95" i="9"/>
  <c r="BP95" i="9"/>
  <c r="BM95" i="9"/>
  <c r="BL95" i="9"/>
  <c r="BI95" i="9"/>
  <c r="BH95" i="9"/>
  <c r="BE95" i="9"/>
  <c r="BD95" i="9"/>
  <c r="BA95" i="9"/>
  <c r="AZ95" i="9"/>
  <c r="AW95" i="9"/>
  <c r="AV95" i="9"/>
  <c r="AS95" i="9"/>
  <c r="AR95" i="9"/>
  <c r="AO95" i="9"/>
  <c r="AN95" i="9"/>
  <c r="AK95" i="9"/>
  <c r="AJ95" i="9"/>
  <c r="AY79" i="12"/>
  <c r="AX79" i="12"/>
  <c r="AW79" i="12"/>
  <c r="AV79" i="12"/>
  <c r="AU79" i="12"/>
  <c r="AT79" i="12"/>
  <c r="AS79" i="12"/>
  <c r="AR79" i="12"/>
  <c r="AQ79" i="12"/>
  <c r="CA83" i="9"/>
  <c r="BX83" i="9"/>
  <c r="BW83" i="9"/>
  <c r="BT83" i="9"/>
  <c r="BS83" i="9"/>
  <c r="BP83" i="9"/>
  <c r="BO83" i="9"/>
  <c r="BL83" i="9"/>
  <c r="BK83" i="9"/>
  <c r="BH83" i="9"/>
  <c r="BG83" i="9"/>
  <c r="BD83" i="9"/>
  <c r="BC83" i="9"/>
  <c r="AZ83" i="9"/>
  <c r="AY83" i="9"/>
  <c r="AV83" i="9"/>
  <c r="AU83" i="9"/>
  <c r="AR83" i="9"/>
  <c r="AQ83" i="9"/>
  <c r="AN83" i="9"/>
  <c r="AM83" i="9"/>
  <c r="AJ83" i="9"/>
  <c r="AI83" i="9"/>
  <c r="BZ83" i="9"/>
  <c r="BY83" i="9"/>
  <c r="BV83" i="9"/>
  <c r="BU83" i="9"/>
  <c r="BR83" i="9"/>
  <c r="BQ83" i="9"/>
  <c r="BN83" i="9"/>
  <c r="BM83" i="9"/>
  <c r="BJ83" i="9"/>
  <c r="BI83" i="9"/>
  <c r="BF83" i="9"/>
  <c r="BE83" i="9"/>
  <c r="BB83" i="9"/>
  <c r="BA83" i="9"/>
  <c r="AX83" i="9"/>
  <c r="AW83" i="9"/>
  <c r="AT83" i="9"/>
  <c r="AS83" i="9"/>
  <c r="AP83" i="9"/>
  <c r="AO83" i="9"/>
  <c r="AL83" i="9"/>
  <c r="AK83" i="9"/>
  <c r="AH83" i="9"/>
  <c r="BZ72" i="9"/>
  <c r="BV69" i="9"/>
  <c r="BU69" i="9"/>
  <c r="BR69" i="9"/>
  <c r="BQ69" i="9"/>
  <c r="BY50" i="9"/>
  <c r="BX50" i="9"/>
  <c r="BU50" i="9"/>
  <c r="BT50" i="9"/>
  <c r="BQ50" i="9"/>
  <c r="BP50" i="9"/>
  <c r="BM50" i="9"/>
  <c r="BL50" i="9"/>
  <c r="BI50" i="9"/>
  <c r="BH50" i="9"/>
  <c r="BE50" i="9"/>
  <c r="BD50" i="9"/>
  <c r="BA50" i="9"/>
  <c r="AZ50" i="9"/>
  <c r="AW50" i="9"/>
  <c r="AV50" i="9"/>
  <c r="AS50" i="9"/>
  <c r="AR50" i="9"/>
  <c r="AO50" i="9"/>
  <c r="AN50" i="9"/>
  <c r="AK50" i="9"/>
  <c r="AJ50" i="9"/>
  <c r="BY40" i="9"/>
  <c r="BX40" i="9"/>
  <c r="BU40" i="9"/>
  <c r="BT40" i="9"/>
  <c r="BQ40" i="9"/>
  <c r="BP40" i="9"/>
  <c r="BM40" i="9"/>
  <c r="BL40" i="9"/>
  <c r="BI40" i="9"/>
  <c r="BH40" i="9"/>
  <c r="BE40" i="9"/>
  <c r="BD40" i="9"/>
  <c r="BA40" i="9"/>
  <c r="AZ40" i="9"/>
  <c r="AW40" i="9"/>
  <c r="AV40" i="9"/>
  <c r="AS40" i="9"/>
  <c r="AR40" i="9"/>
  <c r="AO40" i="9"/>
  <c r="AN40" i="9"/>
  <c r="AK40" i="9"/>
  <c r="AJ40" i="9"/>
  <c r="CA34" i="9"/>
  <c r="BX34" i="9"/>
  <c r="BW34" i="9"/>
  <c r="BT34" i="9"/>
  <c r="BS34" i="9"/>
  <c r="BP34" i="9"/>
  <c r="BO34" i="9"/>
  <c r="BL34" i="9"/>
  <c r="BZ22" i="9"/>
  <c r="BV22" i="9"/>
  <c r="BR22" i="9"/>
  <c r="BN22" i="9"/>
  <c r="BJ22" i="9"/>
  <c r="BF22" i="9"/>
  <c r="BB22" i="9"/>
  <c r="CA22" i="9"/>
  <c r="BY22" i="9"/>
  <c r="BX22" i="9"/>
  <c r="BW22" i="9"/>
  <c r="BU22" i="9"/>
  <c r="BT22" i="9"/>
  <c r="BS22" i="9"/>
  <c r="BQ22" i="9"/>
  <c r="BP22" i="9"/>
  <c r="BO22" i="9"/>
  <c r="BM22" i="9"/>
  <c r="BL22" i="9"/>
  <c r="BK22" i="9"/>
  <c r="BI22" i="9"/>
  <c r="BH22" i="9"/>
  <c r="BG22" i="9"/>
  <c r="BE22" i="9"/>
  <c r="BD22" i="9"/>
  <c r="BC22" i="9"/>
  <c r="BA22" i="9"/>
  <c r="AY22" i="9"/>
  <c r="AW22" i="9"/>
  <c r="AV22" i="9"/>
  <c r="AU22" i="9"/>
  <c r="AS22" i="9"/>
  <c r="AQ22" i="9"/>
  <c r="AO22" i="9"/>
  <c r="AN22" i="9"/>
  <c r="AM22" i="9"/>
  <c r="AK22" i="9"/>
  <c r="AI22" i="9"/>
  <c r="BX145" i="10"/>
  <c r="BT145" i="10"/>
  <c r="BZ136" i="10"/>
  <c r="BX136" i="10"/>
  <c r="BV136" i="10"/>
  <c r="BT136" i="10"/>
  <c r="BR136" i="10"/>
  <c r="BP136" i="10"/>
  <c r="BN136" i="10"/>
  <c r="BL136" i="10"/>
  <c r="BJ136" i="10"/>
  <c r="BH136" i="10"/>
  <c r="BF136" i="10"/>
  <c r="BD136" i="10"/>
  <c r="BB136" i="10"/>
  <c r="AZ136" i="10"/>
  <c r="AX136" i="10"/>
  <c r="AV136" i="10"/>
  <c r="AT136" i="10"/>
  <c r="AR136" i="10"/>
  <c r="AP136" i="10"/>
  <c r="AN136" i="10"/>
  <c r="AL136" i="10"/>
  <c r="AJ136" i="10"/>
  <c r="AH136" i="10"/>
  <c r="CA16" i="9"/>
  <c r="BX16" i="9"/>
  <c r="BW16" i="9"/>
  <c r="BT16" i="9"/>
  <c r="BS16" i="9"/>
  <c r="BP16" i="9"/>
  <c r="BO16" i="9"/>
  <c r="BL16" i="9"/>
  <c r="BK16" i="9"/>
  <c r="BH16" i="9"/>
  <c r="BG16" i="9"/>
  <c r="BD16" i="9"/>
  <c r="BC16" i="9"/>
  <c r="AZ16" i="9"/>
  <c r="AY16" i="9"/>
  <c r="AV16" i="9"/>
  <c r="AU16" i="9"/>
  <c r="AR16" i="9"/>
  <c r="AQ16" i="9"/>
  <c r="AN16" i="9"/>
  <c r="AM16" i="9"/>
  <c r="AJ16" i="9"/>
  <c r="AI16" i="9"/>
  <c r="CA50" i="8"/>
  <c r="BZ50" i="8"/>
  <c r="BY50" i="8"/>
  <c r="BX50" i="8"/>
  <c r="BW50" i="8"/>
  <c r="BV50" i="8"/>
  <c r="BU50" i="8"/>
  <c r="BT50" i="8"/>
  <c r="BS50" i="8"/>
  <c r="BR50" i="8"/>
  <c r="BQ50" i="8"/>
  <c r="BY104" i="6"/>
  <c r="BU104" i="6"/>
  <c r="BX104" i="6"/>
  <c r="CA104" i="6"/>
  <c r="BW104" i="6"/>
  <c r="CA94" i="6"/>
  <c r="BZ94" i="6"/>
  <c r="BY94" i="6"/>
  <c r="BX94" i="6"/>
  <c r="BW94" i="6"/>
  <c r="BV94" i="6"/>
  <c r="BU94" i="6"/>
  <c r="BT94"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BZ93" i="6"/>
  <c r="AY92" i="6"/>
  <c r="AW91" i="6"/>
  <c r="AV91" i="6"/>
  <c r="AU91" i="6"/>
  <c r="BY90" i="6"/>
  <c r="CA91" i="12"/>
  <c r="BZ91" i="12"/>
  <c r="BY91" i="12"/>
  <c r="BX91" i="12"/>
  <c r="BW91" i="12"/>
  <c r="BV91" i="12"/>
  <c r="BU91" i="12"/>
  <c r="BT91" i="12"/>
  <c r="BS91" i="12"/>
  <c r="BR91" i="12"/>
  <c r="BQ91" i="12"/>
  <c r="BP91" i="12"/>
  <c r="BO91" i="12"/>
  <c r="BN91" i="12"/>
  <c r="BM91" i="12"/>
  <c r="BL91" i="12"/>
  <c r="BK91" i="12"/>
  <c r="BJ91" i="12"/>
  <c r="BI91" i="12"/>
  <c r="BH91" i="12"/>
  <c r="BG91" i="12"/>
  <c r="BF91" i="12"/>
  <c r="BE91" i="12"/>
  <c r="BD91" i="12"/>
  <c r="BC91" i="12"/>
  <c r="BB91" i="12"/>
  <c r="BA91" i="12"/>
  <c r="AZ91" i="12"/>
  <c r="AY91" i="12"/>
  <c r="AX91" i="12"/>
  <c r="AW91" i="12"/>
  <c r="AV91" i="12"/>
  <c r="AU91" i="12"/>
  <c r="AT91" i="12"/>
  <c r="AS91" i="12"/>
  <c r="AR91" i="12"/>
  <c r="AQ91" i="12"/>
  <c r="AP91" i="12"/>
  <c r="AO91" i="12"/>
  <c r="AN91" i="12"/>
  <c r="AM91" i="12"/>
  <c r="AL91" i="12"/>
  <c r="AK91" i="12"/>
  <c r="AJ91" i="12"/>
  <c r="AI91" i="12"/>
  <c r="AH91" i="12"/>
  <c r="CA73" i="6"/>
  <c r="BW73" i="6"/>
  <c r="BV70" i="7"/>
  <c r="BR70" i="7"/>
  <c r="BV70" i="6"/>
  <c r="BR70" i="6"/>
  <c r="CA60" i="7"/>
  <c r="BZ60" i="7"/>
  <c r="BY60" i="7"/>
  <c r="BX60" i="7"/>
  <c r="BW60" i="7"/>
  <c r="BV60" i="7"/>
  <c r="BU60" i="7"/>
  <c r="BT60" i="7"/>
  <c r="BS60" i="7"/>
  <c r="BR60" i="7"/>
  <c r="BQ60" i="7"/>
  <c r="BP60" i="7"/>
  <c r="BO60" i="7"/>
  <c r="BN60" i="7"/>
  <c r="BM60" i="7"/>
  <c r="BL60" i="7"/>
  <c r="BK60" i="7"/>
  <c r="BJ60" i="7"/>
  <c r="BI60" i="7"/>
  <c r="BH60" i="7"/>
  <c r="BG60" i="7"/>
  <c r="BF60" i="7"/>
  <c r="BE60" i="7"/>
  <c r="BD60" i="7"/>
  <c r="BC60" i="7"/>
  <c r="BB60" i="7"/>
  <c r="BA60" i="7"/>
  <c r="AZ60" i="7"/>
  <c r="AY60" i="7"/>
  <c r="AX60" i="7"/>
  <c r="AW60" i="7"/>
  <c r="AV60" i="7"/>
  <c r="AU60" i="7"/>
  <c r="AT60" i="7"/>
  <c r="AS60" i="7"/>
  <c r="AR60" i="7"/>
  <c r="AQ60" i="7"/>
  <c r="AP60" i="7"/>
  <c r="AO60" i="7"/>
  <c r="AN60" i="7"/>
  <c r="AM60" i="7"/>
  <c r="AL60" i="7"/>
  <c r="AK60" i="7"/>
  <c r="AJ60" i="7"/>
  <c r="AI60" i="7"/>
  <c r="AH60" i="7"/>
  <c r="AG60" i="7"/>
  <c r="AF60" i="7"/>
  <c r="AE60" i="7"/>
  <c r="AD60" i="7"/>
  <c r="AC60" i="7"/>
  <c r="AB60" i="7"/>
  <c r="AA60" i="7"/>
  <c r="Z60" i="7"/>
  <c r="Y60" i="7"/>
  <c r="X60" i="7"/>
  <c r="W60" i="7"/>
  <c r="V60" i="7"/>
  <c r="U60" i="7"/>
  <c r="T60" i="7"/>
  <c r="S60" i="7"/>
  <c r="R60" i="7"/>
  <c r="Q60" i="7"/>
  <c r="P60" i="7"/>
  <c r="O60" i="7"/>
  <c r="N60" i="7"/>
  <c r="M60" i="7"/>
  <c r="L60" i="7"/>
  <c r="K60" i="7"/>
  <c r="J60" i="7"/>
  <c r="I60" i="7"/>
  <c r="H60" i="7"/>
  <c r="G60" i="7"/>
  <c r="F60" i="7"/>
  <c r="E60" i="7"/>
  <c r="D60" i="7"/>
  <c r="CA60" i="6"/>
  <c r="BZ60" i="6"/>
  <c r="BY60" i="6"/>
  <c r="BX60" i="6"/>
  <c r="AC16" i="3" s="1"/>
  <c r="BW60" i="6"/>
  <c r="BV60" i="6"/>
  <c r="BU60" i="6"/>
  <c r="BT60" i="6"/>
  <c r="Y16" i="3" s="1"/>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O60" i="6"/>
  <c r="N60" i="6"/>
  <c r="M60" i="6"/>
  <c r="L60" i="6"/>
  <c r="K60" i="6"/>
  <c r="J60" i="6"/>
  <c r="I60" i="6"/>
  <c r="H60" i="6"/>
  <c r="G60" i="6"/>
  <c r="F60" i="6"/>
  <c r="E60" i="6"/>
  <c r="D60" i="6"/>
  <c r="CA82"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CA9" i="12"/>
  <c r="BZ9" i="12"/>
  <c r="BY9" i="12"/>
  <c r="BX9" i="12"/>
  <c r="BW9" i="12"/>
  <c r="BV9" i="12"/>
  <c r="BU9" i="12"/>
  <c r="BT9" i="12"/>
  <c r="BS9" i="12"/>
  <c r="BR9" i="12"/>
  <c r="BQ9" i="12"/>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c r="AM9" i="12"/>
  <c r="AL9" i="12"/>
  <c r="AK9" i="12"/>
  <c r="AJ9" i="12"/>
  <c r="AI9" i="12"/>
  <c r="AH9" i="12"/>
  <c r="AG38"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A38" i="6"/>
  <c r="BZ38" i="6"/>
  <c r="BY38" i="6"/>
  <c r="AD16" i="3" s="1"/>
  <c r="BX38" i="6"/>
  <c r="BW38" i="6"/>
  <c r="BV38" i="6"/>
  <c r="BU38" i="6"/>
  <c r="Z16" i="3" s="1"/>
  <c r="BT38" i="6"/>
  <c r="BS38" i="6"/>
  <c r="BR38" i="6"/>
  <c r="BQ38" i="6"/>
  <c r="V16" i="3" s="1"/>
  <c r="BP38" i="6"/>
  <c r="BO38" i="6"/>
  <c r="BN38" i="6"/>
  <c r="BM38" i="6"/>
  <c r="BL38" i="6"/>
  <c r="BK38" i="6"/>
  <c r="BJ38" i="6"/>
  <c r="BI38" i="6"/>
  <c r="BH38" i="6"/>
  <c r="BG38" i="6"/>
  <c r="BF38" i="6"/>
  <c r="BE38" i="6"/>
  <c r="BD38" i="6"/>
  <c r="BC38" i="6"/>
  <c r="BB38"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Z38" i="6"/>
  <c r="Y38" i="6"/>
  <c r="X38" i="6"/>
  <c r="W38" i="6"/>
  <c r="V38" i="6"/>
  <c r="U38" i="6"/>
  <c r="T38" i="6"/>
  <c r="S38" i="6"/>
  <c r="R38" i="6"/>
  <c r="Q38" i="6"/>
  <c r="P38" i="6"/>
  <c r="O38" i="6"/>
  <c r="N38" i="6"/>
  <c r="M38" i="6"/>
  <c r="L38" i="6"/>
  <c r="K38" i="6"/>
  <c r="J38" i="6"/>
  <c r="I38" i="6"/>
  <c r="H38" i="6"/>
  <c r="G38" i="6"/>
  <c r="F38" i="6"/>
  <c r="E38" i="6"/>
  <c r="D38" i="6"/>
  <c r="CA54" i="12"/>
  <c r="BZ54" i="12"/>
  <c r="BY54" i="12"/>
  <c r="BX54" i="12"/>
  <c r="BW54" i="12"/>
  <c r="BV54" i="12"/>
  <c r="BU54" i="12"/>
  <c r="BT54" i="12"/>
  <c r="BS54" i="12"/>
  <c r="BR54" i="12"/>
  <c r="BQ54" i="12"/>
  <c r="BP54" i="12"/>
  <c r="BO54" i="12"/>
  <c r="BN54" i="12"/>
  <c r="BM54" i="12"/>
  <c r="BL54" i="12"/>
  <c r="BK54" i="12"/>
  <c r="BJ54" i="12"/>
  <c r="BI54" i="12"/>
  <c r="BH54" i="12"/>
  <c r="BG54" i="12"/>
  <c r="BF54" i="12"/>
  <c r="BE54" i="12"/>
  <c r="BD54" i="12"/>
  <c r="BC54" i="12"/>
  <c r="BB54" i="12"/>
  <c r="BA54" i="12"/>
  <c r="AZ54" i="12"/>
  <c r="AY54" i="12"/>
  <c r="AX54" i="12"/>
  <c r="AW54" i="12"/>
  <c r="AV54" i="12"/>
  <c r="AU54" i="12"/>
  <c r="AT54" i="12"/>
  <c r="AS54" i="12"/>
  <c r="AR54" i="12"/>
  <c r="AQ54" i="12"/>
  <c r="AP54" i="12"/>
  <c r="AO54" i="12"/>
  <c r="AN54" i="12"/>
  <c r="AM54" i="12"/>
  <c r="AL54" i="12"/>
  <c r="AK54" i="12"/>
  <c r="AJ54" i="12"/>
  <c r="AI54" i="12"/>
  <c r="AH54" i="12"/>
  <c r="CA81" i="12"/>
  <c r="BZ81" i="12"/>
  <c r="BY81" i="12"/>
  <c r="BX81" i="12"/>
  <c r="BW81" i="12"/>
  <c r="BV81" i="12"/>
  <c r="BU81" i="12"/>
  <c r="BT81" i="12"/>
  <c r="BS81" i="12"/>
  <c r="BR81" i="12"/>
  <c r="BQ81" i="12"/>
  <c r="BP81" i="12"/>
  <c r="BO81" i="12"/>
  <c r="BN81" i="12"/>
  <c r="BM81" i="12"/>
  <c r="BL81" i="12"/>
  <c r="BK81" i="12"/>
  <c r="BJ81" i="12"/>
  <c r="BI81" i="12"/>
  <c r="BH81" i="12"/>
  <c r="BG81" i="12"/>
  <c r="BF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H81" i="12"/>
  <c r="CA27" i="7"/>
  <c r="BZ27" i="7"/>
  <c r="BY27" i="7"/>
  <c r="BX27" i="7"/>
  <c r="BW27" i="7"/>
  <c r="BV27" i="7"/>
  <c r="BU27" i="7"/>
  <c r="BT27" i="7"/>
  <c r="BS27" i="7"/>
  <c r="BR27" i="7"/>
  <c r="BP27" i="7"/>
  <c r="BO27" i="7"/>
  <c r="BN27" i="7"/>
  <c r="BL27" i="7"/>
  <c r="CA27" i="6"/>
  <c r="BZ27" i="6"/>
  <c r="BY27" i="6"/>
  <c r="BX27" i="6"/>
  <c r="BW27" i="6"/>
  <c r="BV27" i="6"/>
  <c r="BU27" i="6"/>
  <c r="BT27" i="6"/>
  <c r="BS27" i="6"/>
  <c r="BR27" i="6"/>
  <c r="BQ27" i="6"/>
  <c r="BP27" i="6"/>
  <c r="BO27" i="6"/>
  <c r="BN27" i="6"/>
  <c r="BM27" i="6"/>
  <c r="BL27" i="6"/>
  <c r="BK91" i="6"/>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D20" i="6"/>
  <c r="CA77" i="12"/>
  <c r="BZ77" i="12"/>
  <c r="BY77" i="12"/>
  <c r="BX77" i="12"/>
  <c r="BW77" i="12"/>
  <c r="BV77" i="12"/>
  <c r="BU77" i="12"/>
  <c r="BT77" i="12"/>
  <c r="BS77" i="12"/>
  <c r="BR77" i="12"/>
  <c r="BQ77" i="12"/>
  <c r="BP77" i="12"/>
  <c r="BO77" i="12"/>
  <c r="BN77" i="12"/>
  <c r="BM77" i="12"/>
  <c r="BL77" i="12"/>
  <c r="BK77" i="12"/>
  <c r="BJ77" i="12"/>
  <c r="BI77" i="12"/>
  <c r="BH77" i="12"/>
  <c r="BG77" i="12"/>
  <c r="BF77" i="12"/>
  <c r="BE77" i="12"/>
  <c r="BD77" i="12"/>
  <c r="BC77" i="12"/>
  <c r="BB77" i="12"/>
  <c r="BA77" i="12"/>
  <c r="AZ77" i="12"/>
  <c r="AY77" i="12"/>
  <c r="AX77" i="12"/>
  <c r="AW77" i="12"/>
  <c r="AV77" i="12"/>
  <c r="AU77" i="12"/>
  <c r="AT77" i="12"/>
  <c r="AS77" i="12"/>
  <c r="AR77" i="12"/>
  <c r="AQ77" i="12"/>
  <c r="AP77" i="12"/>
  <c r="AO77" i="12"/>
  <c r="AN77" i="12"/>
  <c r="AM77" i="12"/>
  <c r="AL77" i="12"/>
  <c r="AK77" i="12"/>
  <c r="AJ77" i="12"/>
  <c r="AI77" i="12"/>
  <c r="AH77" i="12"/>
  <c r="BN14" i="6"/>
  <c r="BM14" i="6"/>
  <c r="BK14" i="6"/>
  <c r="BJ14" i="6"/>
  <c r="BI14" i="6"/>
  <c r="BH14" i="6"/>
  <c r="BG14" i="6"/>
  <c r="BF14" i="6"/>
  <c r="BE14" i="6"/>
  <c r="BD14" i="6"/>
  <c r="BC14" i="6"/>
  <c r="BB14" i="6"/>
  <c r="BA14" i="6"/>
  <c r="AZ14" i="6"/>
  <c r="AY14" i="6"/>
  <c r="AX14" i="6"/>
  <c r="AW14" i="6"/>
  <c r="AV14" i="6"/>
  <c r="AU14" i="6"/>
  <c r="AT14" i="6"/>
  <c r="AS14" i="6"/>
  <c r="AR14" i="6"/>
  <c r="AQ14" i="6"/>
  <c r="AP14" i="6"/>
  <c r="AO14" i="6"/>
  <c r="AN14"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G14" i="6"/>
  <c r="F14" i="6"/>
  <c r="E14" i="6"/>
  <c r="D14" i="6"/>
  <c r="CA13" i="6"/>
  <c r="BZ13" i="6"/>
  <c r="BY13" i="6"/>
  <c r="BX13" i="6"/>
  <c r="BW13" i="6"/>
  <c r="BV13" i="6"/>
  <c r="BU13" i="6"/>
  <c r="BT13"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AS13" i="6"/>
  <c r="AR13" i="6"/>
  <c r="AQ13" i="6"/>
  <c r="CA10" i="7"/>
  <c r="BZ10" i="7"/>
  <c r="BY10" i="7"/>
  <c r="BX10" i="7"/>
  <c r="BW10" i="7"/>
  <c r="BV10" i="7"/>
  <c r="BU10" i="7"/>
  <c r="BT10" i="7"/>
  <c r="BS10" i="7"/>
  <c r="BR10" i="7"/>
  <c r="BQ10" i="7"/>
  <c r="BP10" i="7"/>
  <c r="BO10" i="7"/>
  <c r="BN10" i="7"/>
  <c r="BM10" i="7"/>
  <c r="BL10" i="7"/>
  <c r="BK10" i="7"/>
  <c r="BJ10" i="7"/>
  <c r="BI10" i="7"/>
  <c r="BH10" i="7"/>
  <c r="BG10" i="7"/>
  <c r="BF10" i="7"/>
  <c r="BE10" i="7"/>
  <c r="BD10" i="7"/>
  <c r="BC10" i="7"/>
  <c r="BB10" i="7"/>
  <c r="BA10" i="7"/>
  <c r="AZ10" i="7"/>
  <c r="AY10" i="7"/>
  <c r="AX10" i="7"/>
  <c r="AW10" i="7"/>
  <c r="AV10" i="7"/>
  <c r="AU10" i="7"/>
  <c r="AT10" i="7"/>
  <c r="AS10" i="7"/>
  <c r="AR10" i="7"/>
  <c r="AQ10" i="7"/>
  <c r="AP10" i="7"/>
  <c r="AO10" i="7"/>
  <c r="AN10" i="7"/>
  <c r="AM10" i="7"/>
  <c r="AL10" i="7"/>
  <c r="AK10" i="7"/>
  <c r="AJ10" i="7"/>
  <c r="AI10" i="7"/>
  <c r="AH10" i="7"/>
  <c r="AG10" i="7"/>
  <c r="AF10" i="7"/>
  <c r="AE10" i="7"/>
  <c r="AD10" i="7"/>
  <c r="AC10" i="7"/>
  <c r="AB10" i="7"/>
  <c r="AA10" i="7"/>
  <c r="Z10" i="7"/>
  <c r="Y10" i="7"/>
  <c r="X10" i="7"/>
  <c r="W10" i="7"/>
  <c r="V10" i="7"/>
  <c r="U10" i="7"/>
  <c r="T10" i="7"/>
  <c r="S10" i="7"/>
  <c r="R10" i="7"/>
  <c r="Q10" i="7"/>
  <c r="P10" i="7"/>
  <c r="O10" i="7"/>
  <c r="N10" i="7"/>
  <c r="M10" i="7"/>
  <c r="L10" i="7"/>
  <c r="K10" i="7"/>
  <c r="J10" i="7"/>
  <c r="I10" i="7"/>
  <c r="H10" i="7"/>
  <c r="G10" i="7"/>
  <c r="F10" i="7"/>
  <c r="E10" i="7"/>
  <c r="D10" i="7"/>
  <c r="CA10" i="6"/>
  <c r="BZ10" i="6"/>
  <c r="BY10" i="6"/>
  <c r="BX10" i="6"/>
  <c r="BW10" i="6"/>
  <c r="BV10" i="6"/>
  <c r="BU10" i="6"/>
  <c r="BT10" i="6"/>
  <c r="BS10" i="6"/>
  <c r="BR10" i="6"/>
  <c r="BQ10" i="6"/>
  <c r="BP10" i="6"/>
  <c r="BO10" i="6"/>
  <c r="BN10" i="6"/>
  <c r="BM10" i="6"/>
  <c r="BL10" i="6"/>
  <c r="BK10" i="6"/>
  <c r="BJ10" i="6"/>
  <c r="BI10" i="6"/>
  <c r="BH10" i="6"/>
  <c r="BG10" i="6"/>
  <c r="BF10" i="6"/>
  <c r="BE10" i="6"/>
  <c r="BD10" i="6"/>
  <c r="BC10" i="6"/>
  <c r="BB10" i="6"/>
  <c r="BA10" i="6"/>
  <c r="AZ10" i="6"/>
  <c r="AY10" i="6"/>
  <c r="AX10" i="6"/>
  <c r="AW10" i="6"/>
  <c r="AV10" i="6"/>
  <c r="AU10" i="6"/>
  <c r="AT10" i="6"/>
  <c r="AS10" i="6"/>
  <c r="AR10" i="6"/>
  <c r="AQ10" i="6"/>
  <c r="AP10" i="6"/>
  <c r="AO10" i="6"/>
  <c r="AN10" i="6"/>
  <c r="AM10" i="6"/>
  <c r="AL10" i="6"/>
  <c r="AK10" i="6"/>
  <c r="AJ10" i="6"/>
  <c r="AI10" i="6"/>
  <c r="AH10" i="6"/>
  <c r="AG10" i="6"/>
  <c r="AF10" i="6"/>
  <c r="AE10" i="6"/>
  <c r="AD10" i="6"/>
  <c r="AC10" i="6"/>
  <c r="AB10" i="6"/>
  <c r="AA10" i="6"/>
  <c r="Z10" i="6"/>
  <c r="Y10" i="6"/>
  <c r="X10" i="6"/>
  <c r="W10" i="6"/>
  <c r="V10" i="6"/>
  <c r="U10" i="6"/>
  <c r="T10" i="6"/>
  <c r="S10" i="6"/>
  <c r="R10" i="6"/>
  <c r="Q10" i="6"/>
  <c r="P10" i="6"/>
  <c r="O10" i="6"/>
  <c r="N10" i="6"/>
  <c r="M10" i="6"/>
  <c r="L10" i="6"/>
  <c r="K10" i="6"/>
  <c r="J10" i="6"/>
  <c r="I10" i="6"/>
  <c r="H10" i="6"/>
  <c r="G10" i="6"/>
  <c r="F10" i="6"/>
  <c r="E10" i="6"/>
  <c r="D10" i="6"/>
  <c r="BY7" i="6"/>
  <c r="BI7" i="6"/>
  <c r="AS7" i="6"/>
  <c r="AG7" i="6"/>
  <c r="AF7" i="6"/>
  <c r="AE7" i="6"/>
  <c r="AD7" i="6"/>
  <c r="AC7" i="6"/>
  <c r="AB7" i="6"/>
  <c r="AA7" i="6"/>
  <c r="Z7" i="6"/>
  <c r="Y7" i="6"/>
  <c r="X7" i="6"/>
  <c r="W7" i="6"/>
  <c r="V7" i="6"/>
  <c r="U7" i="6"/>
  <c r="T7" i="6"/>
  <c r="S7" i="6"/>
  <c r="R7" i="6"/>
  <c r="Q7" i="6"/>
  <c r="P7" i="6"/>
  <c r="O7" i="6"/>
  <c r="N7" i="6"/>
  <c r="M7" i="6"/>
  <c r="L7" i="6"/>
  <c r="K7" i="6"/>
  <c r="J7" i="6"/>
  <c r="I7" i="6"/>
  <c r="H7" i="6"/>
  <c r="G7" i="6"/>
  <c r="F7" i="6"/>
  <c r="E7" i="6"/>
  <c r="D7" i="6"/>
  <c r="CA6" i="6"/>
  <c r="BZ6" i="6"/>
  <c r="BY6" i="6"/>
  <c r="BX6" i="6"/>
  <c r="BW6" i="6"/>
  <c r="BV6" i="6"/>
  <c r="BU6" i="6"/>
  <c r="BT6" i="6"/>
  <c r="BS6" i="6"/>
  <c r="BR6" i="6"/>
  <c r="BQ6" i="6"/>
  <c r="BP6" i="6"/>
  <c r="BO6"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CA5" i="6"/>
  <c r="BZ5" i="6"/>
  <c r="BY5" i="6"/>
  <c r="BX5" i="6"/>
  <c r="BW5" i="6"/>
  <c r="BV5" i="6"/>
  <c r="BU5" i="6"/>
  <c r="BT5" i="6"/>
  <c r="BS5" i="6"/>
  <c r="BR5" i="6"/>
  <c r="BQ5" i="6"/>
  <c r="CA10" i="4"/>
  <c r="BX10" i="4"/>
  <c r="BW10" i="4"/>
  <c r="BS10" i="4"/>
  <c r="BQ10" i="4"/>
  <c r="BO10" i="4"/>
  <c r="BK10" i="4"/>
  <c r="BI10" i="4"/>
  <c r="BG10" i="4"/>
  <c r="BC10" i="4"/>
  <c r="BB10" i="4"/>
  <c r="BA10" i="4"/>
  <c r="AY10" i="4"/>
  <c r="AV10" i="4"/>
  <c r="AU10" i="4"/>
  <c r="AS10" i="4"/>
  <c r="AQ10" i="4"/>
  <c r="AN10" i="4"/>
  <c r="AM10" i="4"/>
  <c r="AI10" i="4"/>
  <c r="AF16" i="3"/>
  <c r="AE16" i="3"/>
  <c r="AB16" i="3"/>
  <c r="AA16" i="3"/>
  <c r="X16" i="3"/>
  <c r="W16" i="3"/>
  <c r="AF15" i="3"/>
  <c r="AE15" i="3"/>
  <c r="AB15" i="3"/>
  <c r="AA15" i="3"/>
  <c r="X15" i="3"/>
  <c r="W15" i="3"/>
  <c r="T15" i="3"/>
  <c r="S15" i="3"/>
  <c r="P15" i="3"/>
  <c r="O15" i="3"/>
  <c r="L15" i="3"/>
  <c r="K15" i="3"/>
  <c r="G15" i="3"/>
  <c r="AF14" i="3"/>
  <c r="AE14" i="3"/>
  <c r="AD14" i="3"/>
  <c r="AC14" i="3"/>
  <c r="AB14" i="3"/>
  <c r="AA14" i="3"/>
  <c r="Z14" i="3"/>
  <c r="Y14" i="3"/>
  <c r="X14" i="3"/>
  <c r="W14" i="3"/>
  <c r="V14" i="3"/>
  <c r="U14" i="3"/>
  <c r="T14" i="3"/>
  <c r="S14" i="3"/>
  <c r="R14" i="3"/>
  <c r="Q14" i="3"/>
  <c r="P14" i="3"/>
  <c r="O14" i="3"/>
  <c r="N14" i="3"/>
  <c r="M14" i="3"/>
  <c r="L14" i="3"/>
  <c r="K14" i="3"/>
  <c r="J14" i="3"/>
  <c r="I14" i="3"/>
  <c r="H14" i="3"/>
  <c r="G14" i="3"/>
  <c r="F14" i="3"/>
  <c r="E14" i="3"/>
  <c r="AF12" i="3"/>
  <c r="AE12" i="3"/>
  <c r="AD12" i="3"/>
  <c r="AC12" i="3"/>
  <c r="AB12" i="3"/>
  <c r="AA12" i="3"/>
  <c r="Z12" i="3"/>
  <c r="Y12" i="3"/>
  <c r="X12" i="3"/>
  <c r="W12" i="3"/>
  <c r="V12" i="3"/>
  <c r="U12" i="3"/>
  <c r="T12" i="3"/>
  <c r="S12" i="3"/>
  <c r="R12" i="3"/>
  <c r="Q12" i="3"/>
  <c r="P12" i="3"/>
  <c r="O12" i="3"/>
  <c r="N12" i="3"/>
  <c r="M12" i="3"/>
  <c r="L12" i="3"/>
  <c r="K12" i="3"/>
  <c r="J12" i="3"/>
  <c r="I12" i="3"/>
  <c r="H12" i="3"/>
  <c r="G12" i="3"/>
  <c r="F12" i="3"/>
  <c r="E12" i="3"/>
  <c r="AF11" i="3"/>
  <c r="AE11" i="3"/>
  <c r="AD11" i="3"/>
  <c r="AC11" i="3"/>
  <c r="AB11" i="3"/>
  <c r="AA11" i="3"/>
  <c r="Z11" i="3"/>
  <c r="Y11" i="3"/>
  <c r="X11" i="3"/>
  <c r="W11" i="3"/>
  <c r="V11" i="3"/>
  <c r="U11" i="3"/>
  <c r="T11" i="3"/>
  <c r="S11" i="3"/>
  <c r="R11" i="3"/>
  <c r="Q11" i="3"/>
  <c r="P11" i="3"/>
  <c r="O11" i="3"/>
  <c r="N11" i="3"/>
  <c r="M11" i="3"/>
  <c r="L11" i="3"/>
  <c r="K11" i="3"/>
  <c r="J11" i="3"/>
  <c r="I11" i="3"/>
  <c r="H11" i="3"/>
  <c r="G11" i="3"/>
  <c r="F11" i="3"/>
  <c r="E11" i="3"/>
  <c r="AE10" i="3"/>
  <c r="AD10" i="3"/>
  <c r="AA10" i="3"/>
  <c r="Z10" i="3"/>
  <c r="W10" i="3"/>
  <c r="V10" i="3"/>
  <c r="S10" i="3"/>
  <c r="R10" i="3"/>
  <c r="O10" i="3"/>
  <c r="N10" i="3"/>
  <c r="K10" i="3"/>
  <c r="J10" i="3"/>
  <c r="G10" i="3"/>
  <c r="F10" i="3"/>
  <c r="E10" i="3"/>
  <c r="E15" i="3" l="1"/>
  <c r="I15" i="3"/>
  <c r="M15" i="3"/>
  <c r="Q15" i="3"/>
  <c r="U15" i="3"/>
  <c r="Y15" i="3"/>
  <c r="AC15" i="3"/>
  <c r="F15" i="3"/>
  <c r="J15" i="3"/>
  <c r="N15" i="3"/>
  <c r="R15" i="3"/>
  <c r="V15" i="3"/>
  <c r="Z15" i="3"/>
  <c r="AD15" i="3"/>
  <c r="BP91" i="6"/>
  <c r="AQ83" i="6"/>
  <c r="AY83" i="6"/>
  <c r="BG83" i="6"/>
  <c r="BS83" i="6"/>
  <c r="G83" i="6"/>
  <c r="G81" i="6"/>
  <c r="K81" i="6"/>
  <c r="O81" i="6"/>
  <c r="S81" i="6"/>
  <c r="W81" i="6"/>
  <c r="AA81" i="6"/>
  <c r="AE81" i="6"/>
  <c r="AU92" i="6"/>
  <c r="BC92" i="6"/>
  <c r="BG92" i="6"/>
  <c r="BK92" i="6"/>
  <c r="BM27" i="7"/>
  <c r="BM89" i="6"/>
  <c r="BZ99" i="6"/>
  <c r="BD91" i="6"/>
  <c r="BH91" i="6"/>
  <c r="P60" i="6"/>
  <c r="H15" i="3"/>
  <c r="BQ89" i="6"/>
  <c r="BV99" i="6"/>
  <c r="BU89" i="6"/>
  <c r="AZ91" i="6"/>
  <c r="BQ27" i="7"/>
  <c r="BL91" i="6"/>
  <c r="AU83" i="6"/>
  <c r="BC83" i="6"/>
  <c r="BK83" i="6"/>
  <c r="BW83" i="6"/>
  <c r="CA83" i="6"/>
  <c r="K83" i="6"/>
  <c r="O83" i="6"/>
  <c r="S83" i="6"/>
  <c r="W83" i="6"/>
  <c r="AA83" i="6"/>
  <c r="AE83" i="6"/>
  <c r="AI83" i="6"/>
  <c r="AM83" i="6"/>
  <c r="BS70" i="6"/>
  <c r="BU90" i="6"/>
  <c r="BV93" i="6"/>
  <c r="AN100" i="9"/>
  <c r="AV100" i="9"/>
  <c r="BD100" i="9"/>
  <c r="BL100" i="9"/>
  <c r="BM37" i="12"/>
  <c r="BU37" i="12"/>
  <c r="BK38" i="12"/>
  <c r="CA38" i="12"/>
  <c r="AW39" i="12"/>
  <c r="BM39" i="12"/>
  <c r="AK41" i="12"/>
  <c r="BA41" i="12"/>
  <c r="BQ41" i="12"/>
  <c r="AK63" i="12"/>
  <c r="AS63" i="12"/>
  <c r="BA63" i="12"/>
  <c r="BI63" i="12"/>
  <c r="AN11" i="14"/>
  <c r="AN12" i="14" s="1"/>
  <c r="AV11" i="14"/>
  <c r="AV12" i="14" s="1"/>
  <c r="BD11" i="14"/>
  <c r="BD12" i="14" s="1"/>
  <c r="BL11" i="14"/>
  <c r="BL12" i="14" s="1"/>
  <c r="BT11" i="14"/>
  <c r="BT12" i="14" s="1"/>
  <c r="AJ34" i="14"/>
  <c r="AN34" i="14"/>
  <c r="AR34" i="14"/>
  <c r="AV34" i="14"/>
  <c r="AZ34" i="14"/>
  <c r="BD34" i="14"/>
  <c r="BH34" i="14"/>
  <c r="AH43" i="14"/>
  <c r="AL43" i="14"/>
  <c r="AP43" i="14"/>
  <c r="AT43" i="14"/>
  <c r="AX43" i="14"/>
  <c r="BB43" i="14"/>
  <c r="BF43" i="14"/>
  <c r="BJ43" i="14"/>
  <c r="BL44" i="14"/>
  <c r="BP44" i="14"/>
  <c r="BT44" i="14"/>
  <c r="BX44" i="14"/>
  <c r="AO5" i="15"/>
  <c r="AU5" i="15"/>
  <c r="BE5" i="15"/>
  <c r="BK5" i="15"/>
  <c r="BU5" i="15"/>
  <c r="CA5" i="15"/>
  <c r="AT11" i="15"/>
  <c r="AM18" i="15"/>
  <c r="AW18" i="15"/>
  <c r="BC18" i="15"/>
  <c r="BM18" i="15"/>
  <c r="BS18" i="15"/>
  <c r="AL26" i="15"/>
  <c r="AT26" i="15"/>
  <c r="BV26" i="15"/>
  <c r="BN26" i="15"/>
  <c r="AR26" i="15"/>
  <c r="BH26" i="15"/>
  <c r="AK5" i="16"/>
  <c r="AR5" i="16"/>
  <c r="AX5" i="16"/>
  <c r="BF5" i="16"/>
  <c r="BM5" i="16"/>
  <c r="BT5" i="16"/>
  <c r="AT5" i="16"/>
  <c r="BJ5" i="16"/>
  <c r="BZ5" i="16"/>
  <c r="AI12" i="16"/>
  <c r="BO12" i="16"/>
  <c r="AR12" i="16"/>
  <c r="AV12" i="16"/>
  <c r="BH12" i="16"/>
  <c r="BL12" i="16"/>
  <c r="BX12" i="16"/>
  <c r="AH12" i="16"/>
  <c r="AL12" i="16"/>
  <c r="AX12" i="16"/>
  <c r="BB12" i="16"/>
  <c r="BN12" i="16"/>
  <c r="BR12" i="16"/>
  <c r="AP15" i="16"/>
  <c r="BA15" i="16"/>
  <c r="BL15" i="16"/>
  <c r="BV15" i="16"/>
  <c r="F5" i="17"/>
  <c r="V5" i="17"/>
  <c r="AL5" i="17"/>
  <c r="BB5" i="17"/>
  <c r="BR5" i="17"/>
  <c r="Z6" i="17"/>
  <c r="AR22" i="9"/>
  <c r="AO100" i="9"/>
  <c r="AW100" i="9"/>
  <c r="BE100" i="9"/>
  <c r="BM100" i="9"/>
  <c r="BP15" i="12"/>
  <c r="BN37" i="12"/>
  <c r="BV37" i="12"/>
  <c r="BO38" i="12"/>
  <c r="BO105" i="12" s="1"/>
  <c r="AK39" i="12"/>
  <c r="BA39" i="12"/>
  <c r="BQ39" i="12"/>
  <c r="AO41" i="12"/>
  <c r="BE41" i="12"/>
  <c r="BU41" i="12"/>
  <c r="AL63" i="12"/>
  <c r="AT63" i="12"/>
  <c r="BB63" i="12"/>
  <c r="BJ63" i="12"/>
  <c r="BS72" i="12"/>
  <c r="CA72" i="12"/>
  <c r="AK12" i="14"/>
  <c r="AO12" i="14"/>
  <c r="AS12" i="14"/>
  <c r="AW12" i="14"/>
  <c r="BA12" i="14"/>
  <c r="BE12" i="14"/>
  <c r="BI12" i="14"/>
  <c r="BM12" i="14"/>
  <c r="BQ12" i="14"/>
  <c r="BU12" i="14"/>
  <c r="BY12" i="14"/>
  <c r="BB19" i="14"/>
  <c r="BB20" i="14" s="1"/>
  <c r="BJ19" i="14"/>
  <c r="BJ20" i="14" s="1"/>
  <c r="BR19" i="14"/>
  <c r="BR20" i="14" s="1"/>
  <c r="BD19" i="14"/>
  <c r="BD20" i="14" s="1"/>
  <c r="BL19" i="14"/>
  <c r="BL20" i="14" s="1"/>
  <c r="BT19" i="14"/>
  <c r="BT20" i="14" s="1"/>
  <c r="AI43" i="14"/>
  <c r="AI44" i="14" s="1"/>
  <c r="AM43" i="14"/>
  <c r="AM44" i="14" s="1"/>
  <c r="AQ43" i="14"/>
  <c r="AQ44" i="14" s="1"/>
  <c r="AU43" i="14"/>
  <c r="AU44" i="14" s="1"/>
  <c r="AY43" i="14"/>
  <c r="AY44" i="14" s="1"/>
  <c r="BC43" i="14"/>
  <c r="BC44" i="14" s="1"/>
  <c r="BG43" i="14"/>
  <c r="BG44" i="14" s="1"/>
  <c r="BK43" i="14"/>
  <c r="BK44" i="14" s="1"/>
  <c r="AO43" i="14"/>
  <c r="AW43" i="14"/>
  <c r="BE43" i="14"/>
  <c r="BQ44" i="14"/>
  <c r="BY44" i="14"/>
  <c r="AK5" i="15"/>
  <c r="AQ5" i="15"/>
  <c r="AV5" i="15"/>
  <c r="BA5" i="15"/>
  <c r="BG5" i="15"/>
  <c r="BL5" i="15"/>
  <c r="BQ5" i="15"/>
  <c r="BW5" i="15"/>
  <c r="AO11" i="15"/>
  <c r="BO11" i="15"/>
  <c r="AI18" i="15"/>
  <c r="AN18" i="15"/>
  <c r="AS18" i="15"/>
  <c r="AY18" i="15"/>
  <c r="BD18" i="15"/>
  <c r="BO18" i="15"/>
  <c r="BT18" i="15"/>
  <c r="BY18" i="15"/>
  <c r="BB26" i="15"/>
  <c r="BJ26" i="15"/>
  <c r="BP26" i="15"/>
  <c r="AL5" i="16"/>
  <c r="BA4" i="16"/>
  <c r="BH5" i="16"/>
  <c r="BN5" i="16"/>
  <c r="BV5" i="16"/>
  <c r="AO5" i="16"/>
  <c r="BE5" i="16"/>
  <c r="BU5" i="16"/>
  <c r="AM12" i="16"/>
  <c r="BC12" i="16"/>
  <c r="BS12" i="16"/>
  <c r="AR15" i="16"/>
  <c r="BB15" i="16"/>
  <c r="BX15" i="16"/>
  <c r="L5" i="17"/>
  <c r="AB5" i="17"/>
  <c r="AR5" i="17"/>
  <c r="BH5" i="17"/>
  <c r="BX5" i="17"/>
  <c r="AP6" i="17"/>
  <c r="BO91" i="6"/>
  <c r="BY89" i="6"/>
  <c r="BM90" i="6"/>
  <c r="BN93" i="6"/>
  <c r="BU115" i="6"/>
  <c r="AJ100" i="9"/>
  <c r="AR100" i="9"/>
  <c r="AZ100" i="9"/>
  <c r="BH100" i="9"/>
  <c r="BI37" i="12"/>
  <c r="BQ37" i="12"/>
  <c r="BY37" i="12"/>
  <c r="BS38" i="12"/>
  <c r="AO39" i="12"/>
  <c r="BE39" i="12"/>
  <c r="BU39" i="12"/>
  <c r="AS41" i="12"/>
  <c r="BI41" i="12"/>
  <c r="BY41" i="12"/>
  <c r="AO63" i="12"/>
  <c r="AW63" i="12"/>
  <c r="BE63" i="12"/>
  <c r="AJ12" i="14"/>
  <c r="AR12" i="14"/>
  <c r="AZ12" i="14"/>
  <c r="BH12" i="14"/>
  <c r="BP12" i="14"/>
  <c r="BN44" i="14"/>
  <c r="BR44" i="14"/>
  <c r="BV44" i="14"/>
  <c r="BZ44" i="14"/>
  <c r="BX26" i="15"/>
  <c r="AH26" i="15"/>
  <c r="AX26" i="15"/>
  <c r="AJ5" i="16"/>
  <c r="AZ5" i="16"/>
  <c r="BP5" i="16"/>
  <c r="AH15" i="16"/>
  <c r="AT15" i="16"/>
  <c r="AX15" i="16"/>
  <c r="BJ15" i="16"/>
  <c r="BN15" i="16"/>
  <c r="BZ15" i="16"/>
  <c r="AJ15" i="16"/>
  <c r="AN15" i="16"/>
  <c r="AZ15" i="16"/>
  <c r="BD15" i="16"/>
  <c r="BP15" i="16"/>
  <c r="BT15" i="16"/>
  <c r="D5" i="17"/>
  <c r="H5" i="17"/>
  <c r="P5" i="17"/>
  <c r="T5" i="17"/>
  <c r="X5" i="17"/>
  <c r="AF5" i="17"/>
  <c r="AJ5" i="17"/>
  <c r="AN5" i="17"/>
  <c r="AV5" i="17"/>
  <c r="AZ5" i="17"/>
  <c r="BD5" i="17"/>
  <c r="BL5" i="17"/>
  <c r="BP5" i="17"/>
  <c r="BT5" i="17"/>
  <c r="J30" i="17"/>
  <c r="J5" i="17"/>
  <c r="N5" i="17"/>
  <c r="R5" i="17"/>
  <c r="Z30" i="17"/>
  <c r="Z5" i="17"/>
  <c r="AD5" i="17"/>
  <c r="AH5" i="17"/>
  <c r="AP30" i="17"/>
  <c r="AP5" i="17"/>
  <c r="AT5" i="17"/>
  <c r="AX5" i="17"/>
  <c r="BF30" i="17"/>
  <c r="BF5" i="17"/>
  <c r="BJ5" i="17"/>
  <c r="BN5" i="17"/>
  <c r="BV30" i="17"/>
  <c r="BV5" i="17"/>
  <c r="BZ5" i="17"/>
  <c r="F30" i="17"/>
  <c r="F6" i="17"/>
  <c r="N6" i="17"/>
  <c r="R6" i="17"/>
  <c r="V30" i="17"/>
  <c r="V6" i="17"/>
  <c r="AD6" i="17"/>
  <c r="AH6" i="17"/>
  <c r="AL30" i="17"/>
  <c r="AL6" i="17"/>
  <c r="AT6" i="17"/>
  <c r="AX6" i="17"/>
  <c r="BB30" i="17"/>
  <c r="BB6" i="17"/>
  <c r="BJ6" i="17"/>
  <c r="BN6" i="17"/>
  <c r="BR30" i="17"/>
  <c r="BR6" i="17"/>
  <c r="BZ6" i="17"/>
  <c r="BT91" i="6"/>
  <c r="BX91" i="6"/>
  <c r="BT70" i="6"/>
  <c r="BS70" i="7"/>
  <c r="BW73" i="7"/>
  <c r="CA73" i="7"/>
  <c r="BQ90" i="6"/>
  <c r="BR93" i="6"/>
  <c r="BV104" i="6"/>
  <c r="BZ104" i="6"/>
  <c r="AJ22" i="9"/>
  <c r="AZ22" i="9"/>
  <c r="AK100" i="9"/>
  <c r="AS100" i="9"/>
  <c r="BA100" i="9"/>
  <c r="BI100" i="9"/>
  <c r="BL15" i="12"/>
  <c r="BT15" i="12"/>
  <c r="BB23" i="12"/>
  <c r="BF23" i="12"/>
  <c r="BJ23" i="12"/>
  <c r="BW38" i="12"/>
  <c r="BW105" i="12" s="1"/>
  <c r="AS39" i="12"/>
  <c r="BI39" i="12"/>
  <c r="BY39" i="12"/>
  <c r="AW41" i="12"/>
  <c r="BM41" i="12"/>
  <c r="AH63" i="12"/>
  <c r="AP63" i="12"/>
  <c r="AX63" i="12"/>
  <c r="BF63" i="12"/>
  <c r="AI12" i="14"/>
  <c r="AM12" i="14"/>
  <c r="AQ12" i="14"/>
  <c r="AU12" i="14"/>
  <c r="AY12" i="14"/>
  <c r="BC12" i="14"/>
  <c r="BG12" i="14"/>
  <c r="BK12" i="14"/>
  <c r="BO12" i="14"/>
  <c r="BS12" i="14"/>
  <c r="BW12" i="14"/>
  <c r="CA12" i="14"/>
  <c r="BH19" i="14"/>
  <c r="BH20" i="14" s="1"/>
  <c r="BP19" i="14"/>
  <c r="BP20" i="14" s="1"/>
  <c r="AI35" i="14"/>
  <c r="AM35" i="14"/>
  <c r="AQ35" i="14"/>
  <c r="AU35" i="14"/>
  <c r="AY35" i="14"/>
  <c r="BC35" i="14"/>
  <c r="BG35" i="14"/>
  <c r="BK35" i="14"/>
  <c r="AK34" i="14"/>
  <c r="AO34" i="14"/>
  <c r="AS34" i="14"/>
  <c r="AW34" i="14"/>
  <c r="BA34" i="14"/>
  <c r="BE34" i="14"/>
  <c r="BI34" i="14"/>
  <c r="BS44" i="14"/>
  <c r="CA44" i="14"/>
  <c r="AI5" i="15"/>
  <c r="AY5" i="15"/>
  <c r="BI5" i="15"/>
  <c r="BO5" i="15"/>
  <c r="BY5" i="15"/>
  <c r="AY11" i="15"/>
  <c r="AQ18" i="15"/>
  <c r="BA18" i="15"/>
  <c r="BG18" i="15"/>
  <c r="BW18" i="15"/>
  <c r="AH18" i="15"/>
  <c r="AL18" i="15"/>
  <c r="AP18" i="15"/>
  <c r="AT18" i="15"/>
  <c r="AX18" i="15"/>
  <c r="BB18" i="15"/>
  <c r="BF18" i="15"/>
  <c r="BJ18" i="15"/>
  <c r="BN18" i="15"/>
  <c r="BR18" i="15"/>
  <c r="BV18" i="15"/>
  <c r="BZ18" i="15"/>
  <c r="BF26" i="15"/>
  <c r="BL26" i="15"/>
  <c r="BT26" i="15"/>
  <c r="BS26" i="15"/>
  <c r="AM26" i="15"/>
  <c r="BC26" i="15"/>
  <c r="AV4" i="16"/>
  <c r="AH5" i="16"/>
  <c r="AP5" i="16"/>
  <c r="AW5" i="16"/>
  <c r="BD5" i="16"/>
  <c r="BL5" i="16"/>
  <c r="BR5" i="16"/>
  <c r="BY5" i="16"/>
  <c r="AL15" i="16"/>
  <c r="BH15" i="16"/>
  <c r="BR15" i="16"/>
  <c r="AO15" i="16"/>
  <c r="BE15" i="16"/>
  <c r="BU15" i="16"/>
  <c r="BZ40" i="16"/>
  <c r="AW23" i="17"/>
  <c r="AW4" i="17"/>
  <c r="AW7" i="6" s="1"/>
  <c r="BM23" i="17"/>
  <c r="BM4" i="17"/>
  <c r="BM7" i="6" s="1"/>
  <c r="J6" i="17"/>
  <c r="BV6" i="17"/>
  <c r="BF40" i="16"/>
  <c r="BV40" i="16"/>
  <c r="BD42" i="16"/>
  <c r="BH42" i="16"/>
  <c r="BL42" i="16"/>
  <c r="BP42" i="16"/>
  <c r="U10" i="3" s="1"/>
  <c r="BT42" i="16"/>
  <c r="BX42" i="16"/>
  <c r="BF49" i="16"/>
  <c r="BJ49" i="16"/>
  <c r="BN49" i="16"/>
  <c r="BR49" i="16"/>
  <c r="BV49" i="16"/>
  <c r="BZ49" i="16"/>
  <c r="G5" i="17"/>
  <c r="K5" i="17"/>
  <c r="O5" i="17"/>
  <c r="S5" i="17"/>
  <c r="W5" i="17"/>
  <c r="AA5" i="17"/>
  <c r="AE5" i="17"/>
  <c r="AI5" i="17"/>
  <c r="AM5" i="17"/>
  <c r="AQ5" i="17"/>
  <c r="AU5" i="17"/>
  <c r="AY5" i="17"/>
  <c r="BC5" i="17"/>
  <c r="BG5" i="17"/>
  <c r="BK5" i="17"/>
  <c r="BO5" i="17"/>
  <c r="BS5" i="17"/>
  <c r="BW5" i="17"/>
  <c r="CA5" i="17"/>
  <c r="G6" i="17"/>
  <c r="K6" i="17"/>
  <c r="O6" i="17"/>
  <c r="S6" i="17"/>
  <c r="W6" i="17"/>
  <c r="AA6" i="17"/>
  <c r="AE6" i="17"/>
  <c r="AI6" i="17"/>
  <c r="AM6" i="17"/>
  <c r="AQ6" i="17"/>
  <c r="AU6" i="17"/>
  <c r="AY6" i="17"/>
  <c r="BC6" i="17"/>
  <c r="BG6" i="17"/>
  <c r="BK6" i="17"/>
  <c r="BO6" i="17"/>
  <c r="BS6" i="17"/>
  <c r="BW6" i="17"/>
  <c r="CA6" i="17"/>
  <c r="AN4" i="18"/>
  <c r="AN24" i="15" s="1"/>
  <c r="BD4" i="18"/>
  <c r="BD24" i="15" s="1"/>
  <c r="BT4" i="18"/>
  <c r="BT24" i="15" s="1"/>
  <c r="AW54" i="22"/>
  <c r="AW4" i="22"/>
  <c r="BL54" i="22"/>
  <c r="BL4" i="22"/>
  <c r="AQ12" i="16"/>
  <c r="BG12" i="16"/>
  <c r="BW12" i="16"/>
  <c r="AS15" i="16"/>
  <c r="BY15" i="16"/>
  <c r="BE56" i="16"/>
  <c r="BI56" i="16"/>
  <c r="BM56" i="16"/>
  <c r="BQ56" i="16"/>
  <c r="BU56" i="16"/>
  <c r="BY56" i="16"/>
  <c r="I5" i="17"/>
  <c r="Y5" i="17"/>
  <c r="AO5" i="17"/>
  <c r="BE5" i="17"/>
  <c r="BU5" i="17"/>
  <c r="F4" i="18"/>
  <c r="N4" i="18"/>
  <c r="V4" i="18"/>
  <c r="AD4" i="18"/>
  <c r="BS4" i="19"/>
  <c r="BS17" i="19" s="1"/>
  <c r="H4" i="20"/>
  <c r="L4" i="20"/>
  <c r="T4" i="20"/>
  <c r="X4" i="20"/>
  <c r="AB26" i="20"/>
  <c r="Q4" i="20"/>
  <c r="BB27" i="20"/>
  <c r="AP27" i="20"/>
  <c r="BD37" i="20"/>
  <c r="AR37" i="20"/>
  <c r="BX37" i="20"/>
  <c r="AF37" i="20"/>
  <c r="BL37" i="20"/>
  <c r="BQ54" i="22"/>
  <c r="BQ4" i="22"/>
  <c r="BN40" i="16"/>
  <c r="BC42" i="16"/>
  <c r="H10" i="3" s="1"/>
  <c r="BG42" i="16"/>
  <c r="L10" i="3" s="1"/>
  <c r="BK42" i="16"/>
  <c r="P10" i="3" s="1"/>
  <c r="BO42" i="16"/>
  <c r="T10" i="3" s="1"/>
  <c r="BS42" i="16"/>
  <c r="X10" i="3" s="1"/>
  <c r="BW42" i="16"/>
  <c r="AB10" i="3" s="1"/>
  <c r="CA42" i="16"/>
  <c r="AF10" i="3" s="1"/>
  <c r="BD49" i="16"/>
  <c r="BH49" i="16"/>
  <c r="BL49" i="16"/>
  <c r="BP49" i="16"/>
  <c r="BT49" i="16"/>
  <c r="BX49" i="16"/>
  <c r="E5" i="17"/>
  <c r="U5" i="17"/>
  <c r="AK5" i="17"/>
  <c r="BA5" i="17"/>
  <c r="BQ5" i="17"/>
  <c r="AY13" i="21"/>
  <c r="BC13" i="21"/>
  <c r="BG13" i="21"/>
  <c r="BK13" i="21"/>
  <c r="BO13" i="21"/>
  <c r="BS13" i="21"/>
  <c r="BW13" i="21"/>
  <c r="AJ10" i="18"/>
  <c r="AJ4" i="18"/>
  <c r="AJ24" i="15" s="1"/>
  <c r="AR10" i="18"/>
  <c r="AR4" i="18"/>
  <c r="AR24" i="15" s="1"/>
  <c r="AV10" i="18"/>
  <c r="AV4" i="18"/>
  <c r="AV24" i="15" s="1"/>
  <c r="AZ10" i="18"/>
  <c r="AZ4" i="18"/>
  <c r="AZ24" i="15" s="1"/>
  <c r="BH10" i="18"/>
  <c r="BH4" i="18"/>
  <c r="BH24" i="15" s="1"/>
  <c r="BL10" i="18"/>
  <c r="BL4" i="18"/>
  <c r="BL24" i="15" s="1"/>
  <c r="BP10" i="18"/>
  <c r="BP4" i="18"/>
  <c r="BP24" i="15" s="1"/>
  <c r="BX10" i="18"/>
  <c r="BX4" i="18"/>
  <c r="BX24" i="15" s="1"/>
  <c r="D4" i="18"/>
  <c r="H4" i="18"/>
  <c r="L4" i="18"/>
  <c r="P4" i="18"/>
  <c r="T4" i="18"/>
  <c r="X4" i="18"/>
  <c r="AB4" i="18"/>
  <c r="BO4" i="19"/>
  <c r="BW4" i="19"/>
  <c r="BW17" i="19" s="1"/>
  <c r="P4" i="20"/>
  <c r="AT26" i="20"/>
  <c r="BJ26" i="20"/>
  <c r="BZ26" i="20"/>
  <c r="AH27" i="20"/>
  <c r="AX27" i="20"/>
  <c r="BN27" i="20"/>
  <c r="AL27" i="20"/>
  <c r="BR27" i="20"/>
  <c r="AN37" i="20"/>
  <c r="BT37" i="20"/>
  <c r="BH37" i="20"/>
  <c r="AV37" i="20"/>
  <c r="CA13" i="21"/>
  <c r="AC4" i="20"/>
  <c r="AK4" i="20"/>
  <c r="AS4" i="20"/>
  <c r="BA4" i="20"/>
  <c r="BI4" i="20"/>
  <c r="BQ4" i="20"/>
  <c r="BY4" i="20"/>
  <c r="AC26" i="20"/>
  <c r="AG26" i="20"/>
  <c r="AK26" i="20"/>
  <c r="AO26" i="20"/>
  <c r="AS26" i="20"/>
  <c r="AW26" i="20"/>
  <c r="BA26" i="20"/>
  <c r="BE26" i="20"/>
  <c r="BI26" i="20"/>
  <c r="BM26" i="20"/>
  <c r="BQ26" i="20"/>
  <c r="BU26" i="20"/>
  <c r="BY26" i="20"/>
  <c r="AH4" i="20"/>
  <c r="AL4" i="20"/>
  <c r="AP4" i="20"/>
  <c r="AT4" i="20"/>
  <c r="AX4" i="20"/>
  <c r="BB4" i="20"/>
  <c r="BF4" i="20"/>
  <c r="BJ4" i="20"/>
  <c r="BN4" i="20"/>
  <c r="BR4" i="20"/>
  <c r="BV4" i="20"/>
  <c r="BZ4" i="20"/>
  <c r="AH32" i="20"/>
  <c r="AX32" i="20"/>
  <c r="BN32" i="20"/>
  <c r="AL32" i="20"/>
  <c r="BB32" i="20"/>
  <c r="BR32" i="20"/>
  <c r="AJ42" i="20"/>
  <c r="D26" i="21"/>
  <c r="T26" i="21"/>
  <c r="AJ26" i="21"/>
  <c r="AZ26" i="21"/>
  <c r="BP26" i="21"/>
  <c r="G26" i="21"/>
  <c r="K26" i="21"/>
  <c r="W26" i="21"/>
  <c r="AA26" i="21"/>
  <c r="AM26" i="21"/>
  <c r="AQ26" i="21"/>
  <c r="BC26" i="21"/>
  <c r="BG26" i="21"/>
  <c r="I27" i="21"/>
  <c r="Q27" i="21"/>
  <c r="Y34" i="21"/>
  <c r="Y27" i="21"/>
  <c r="AG27" i="21"/>
  <c r="AO27" i="21"/>
  <c r="AO34" i="21"/>
  <c r="AW27" i="21"/>
  <c r="BE27" i="21"/>
  <c r="G27" i="21"/>
  <c r="O27" i="21"/>
  <c r="W27" i="21"/>
  <c r="AE27" i="21"/>
  <c r="AM27" i="21"/>
  <c r="AY27" i="21"/>
  <c r="BG27" i="21"/>
  <c r="BO27" i="21"/>
  <c r="BS34" i="21"/>
  <c r="O34" i="21"/>
  <c r="BE34" i="21"/>
  <c r="BP4" i="22"/>
  <c r="AD4" i="22"/>
  <c r="BO43" i="19"/>
  <c r="BS43" i="19"/>
  <c r="BW43" i="19"/>
  <c r="CA43" i="19"/>
  <c r="I4" i="20"/>
  <c r="L26" i="21"/>
  <c r="P26" i="21"/>
  <c r="AB26" i="21"/>
  <c r="AF26" i="21"/>
  <c r="AR26" i="21"/>
  <c r="AV26" i="21"/>
  <c r="BH26" i="21"/>
  <c r="BL26" i="21"/>
  <c r="BX4" i="22"/>
  <c r="M4" i="22"/>
  <c r="BK21" i="22"/>
  <c r="BK17" i="22" s="1"/>
  <c r="BK13" i="15" s="1"/>
  <c r="BS21" i="22"/>
  <c r="BS17" i="22" s="1"/>
  <c r="BS13" i="15" s="1"/>
  <c r="CA21" i="22"/>
  <c r="CA17" i="22" s="1"/>
  <c r="CA13" i="15" s="1"/>
  <c r="BC21" i="22"/>
  <c r="BC17" i="22" s="1"/>
  <c r="BC13" i="15" s="1"/>
  <c r="BI90" i="22"/>
  <c r="BI40" i="22"/>
  <c r="BI14" i="15" s="1"/>
  <c r="BY90" i="22"/>
  <c r="BY40" i="22"/>
  <c r="E4" i="18"/>
  <c r="I4" i="18"/>
  <c r="M4" i="18"/>
  <c r="Q4" i="18"/>
  <c r="U4" i="18"/>
  <c r="Y4" i="18"/>
  <c r="AC4" i="18"/>
  <c r="AW4" i="18"/>
  <c r="AW24" i="15" s="1"/>
  <c r="BM4" i="18"/>
  <c r="BM24" i="15" s="1"/>
  <c r="BR4" i="19"/>
  <c r="BR17" i="19" s="1"/>
  <c r="BZ4" i="19"/>
  <c r="BZ17" i="19" s="1"/>
  <c r="BL4" i="19"/>
  <c r="BP4" i="19"/>
  <c r="BT4" i="19"/>
  <c r="BT17" i="19" s="1"/>
  <c r="BX4" i="19"/>
  <c r="BX17" i="19" s="1"/>
  <c r="AE26" i="20"/>
  <c r="AI26" i="20"/>
  <c r="AM26" i="20"/>
  <c r="AQ26" i="20"/>
  <c r="AU26" i="20"/>
  <c r="AY26" i="20"/>
  <c r="BC26" i="20"/>
  <c r="BG26" i="20"/>
  <c r="BK26" i="20"/>
  <c r="BO26" i="20"/>
  <c r="AN42" i="20"/>
  <c r="BD42" i="20"/>
  <c r="BT42" i="20"/>
  <c r="AR42" i="20"/>
  <c r="BH42" i="20"/>
  <c r="BX42" i="20"/>
  <c r="AF42" i="20"/>
  <c r="AV42" i="20"/>
  <c r="BL42" i="20"/>
  <c r="AP54" i="22"/>
  <c r="AP4" i="22"/>
  <c r="D5" i="22"/>
  <c r="H4" i="22"/>
  <c r="H5" i="22"/>
  <c r="L5" i="22"/>
  <c r="P5" i="22"/>
  <c r="T5" i="22"/>
  <c r="X4" i="22"/>
  <c r="X5" i="22"/>
  <c r="AF5" i="22"/>
  <c r="AJ5" i="22"/>
  <c r="AN5" i="22"/>
  <c r="AR5" i="22"/>
  <c r="AV5" i="22"/>
  <c r="AZ5" i="22"/>
  <c r="BH5" i="22"/>
  <c r="AK54" i="22"/>
  <c r="AK4" i="22"/>
  <c r="BF54" i="22"/>
  <c r="BF4" i="22"/>
  <c r="I5" i="22"/>
  <c r="Y5" i="22"/>
  <c r="AO5" i="22"/>
  <c r="BE5" i="22"/>
  <c r="BU5" i="22"/>
  <c r="L17" i="22"/>
  <c r="P17" i="22"/>
  <c r="AB17" i="22"/>
  <c r="AF17" i="22"/>
  <c r="AR67" i="22"/>
  <c r="AR17" i="22"/>
  <c r="AR13" i="15" s="1"/>
  <c r="AV67" i="22"/>
  <c r="AV17" i="22"/>
  <c r="AV13" i="15" s="1"/>
  <c r="F44" i="22"/>
  <c r="J44" i="22"/>
  <c r="N44" i="22"/>
  <c r="R44" i="22"/>
  <c r="V44" i="22"/>
  <c r="Z44" i="22"/>
  <c r="AD44" i="22"/>
  <c r="AH44" i="22"/>
  <c r="AL44" i="22"/>
  <c r="AP44" i="22"/>
  <c r="AT44" i="22"/>
  <c r="AX44" i="22"/>
  <c r="BB44" i="22"/>
  <c r="BF44" i="22"/>
  <c r="BJ16" i="23"/>
  <c r="BJ44" i="22"/>
  <c r="BN16" i="23"/>
  <c r="BN44" i="22"/>
  <c r="BR16" i="23"/>
  <c r="BR44" i="22"/>
  <c r="BV44" i="22"/>
  <c r="BZ16" i="23"/>
  <c r="BZ44" i="22"/>
  <c r="W34" i="21"/>
  <c r="BK34" i="21"/>
  <c r="AT134" i="21"/>
  <c r="AX134" i="21"/>
  <c r="BB134" i="21"/>
  <c r="BF134" i="21"/>
  <c r="BJ134" i="21"/>
  <c r="BN134" i="21"/>
  <c r="BR134" i="21"/>
  <c r="N4" i="22"/>
  <c r="AC4" i="22"/>
  <c r="Q5" i="22"/>
  <c r="AL54" i="22"/>
  <c r="AS5" i="22"/>
  <c r="BA5" i="22"/>
  <c r="I17" i="22"/>
  <c r="AJ17" i="22"/>
  <c r="AJ13" i="15" s="1"/>
  <c r="AS17" i="22"/>
  <c r="AS13" i="15" s="1"/>
  <c r="H6" i="22"/>
  <c r="X6" i="22"/>
  <c r="AN6" i="22"/>
  <c r="BD71" i="22"/>
  <c r="BD67" i="22" s="1"/>
  <c r="BD6" i="22"/>
  <c r="BT71" i="22"/>
  <c r="BT67" i="22" s="1"/>
  <c r="BT6" i="22"/>
  <c r="BM40" i="22"/>
  <c r="BD34" i="21"/>
  <c r="G34" i="21"/>
  <c r="AU34" i="21"/>
  <c r="I4" i="22"/>
  <c r="AL4" i="22"/>
  <c r="E5" i="22"/>
  <c r="AG5" i="22"/>
  <c r="BI5" i="22"/>
  <c r="T17" i="22"/>
  <c r="AN17" i="22"/>
  <c r="AN13" i="15" s="1"/>
  <c r="BM67" i="22"/>
  <c r="BU67" i="22"/>
  <c r="BY71" i="22"/>
  <c r="BY67" i="22" s="1"/>
  <c r="M6" i="22"/>
  <c r="AC6" i="22"/>
  <c r="AS6" i="22"/>
  <c r="BI71" i="22"/>
  <c r="BI67" i="22" s="1"/>
  <c r="BI6" i="22"/>
  <c r="BY6" i="22"/>
  <c r="E17" i="22"/>
  <c r="U17" i="22"/>
  <c r="AK17" i="22"/>
  <c r="AK13" i="15" s="1"/>
  <c r="AC77" i="22"/>
  <c r="AW84" i="22"/>
  <c r="BQ95" i="22"/>
  <c r="BY95" i="22"/>
  <c r="H4" i="24"/>
  <c r="P4" i="24"/>
  <c r="X4" i="24"/>
  <c r="AF4" i="24"/>
  <c r="AH12" i="27"/>
  <c r="BB5" i="28"/>
  <c r="BR5" i="28"/>
  <c r="BM14" i="24"/>
  <c r="BQ14" i="24"/>
  <c r="BQ4" i="24"/>
  <c r="BU14" i="24"/>
  <c r="BY14" i="24"/>
  <c r="BY4" i="24"/>
  <c r="AY134" i="21"/>
  <c r="BG134" i="21"/>
  <c r="BO134" i="21"/>
  <c r="J4" i="22"/>
  <c r="Z4" i="22"/>
  <c r="N5" i="22"/>
  <c r="AD5" i="22"/>
  <c r="AT5" i="22"/>
  <c r="R6" i="22"/>
  <c r="AH6" i="22"/>
  <c r="AX6" i="22"/>
  <c r="AX54" i="22" s="1"/>
  <c r="BN6" i="22"/>
  <c r="F17" i="22"/>
  <c r="Q17" i="22"/>
  <c r="V17" i="22"/>
  <c r="AG17" i="22"/>
  <c r="AL17" i="22"/>
  <c r="AL13" i="15" s="1"/>
  <c r="AW17" i="22"/>
  <c r="AW13" i="15" s="1"/>
  <c r="AH67" i="22"/>
  <c r="AL67" i="22"/>
  <c r="AP67" i="22"/>
  <c r="AT67" i="22"/>
  <c r="AX67" i="22"/>
  <c r="CA17" i="29"/>
  <c r="AN12" i="27"/>
  <c r="AZ12" i="27"/>
  <c r="BT12" i="27"/>
  <c r="AX5" i="28"/>
  <c r="BN5" i="28"/>
  <c r="AW9" i="28"/>
  <c r="AQ9" i="28"/>
  <c r="AU9" i="28"/>
  <c r="AY9" i="28"/>
  <c r="BC9" i="28"/>
  <c r="BG9" i="28"/>
  <c r="BK9" i="28"/>
  <c r="BO9" i="28"/>
  <c r="BS9" i="28"/>
  <c r="BS4" i="28" s="1"/>
  <c r="BW9" i="28"/>
  <c r="BW4" i="28" s="1"/>
  <c r="AX4" i="28"/>
  <c r="BN4" i="28"/>
  <c r="BJ38" i="28"/>
  <c r="BN38" i="28"/>
  <c r="BR38" i="28"/>
  <c r="BQ38" i="28"/>
  <c r="BQ13" i="28"/>
  <c r="BS13" i="28"/>
  <c r="BW38" i="28"/>
  <c r="BK20" i="28"/>
  <c r="BR14" i="24"/>
  <c r="BZ14" i="24"/>
  <c r="BO29" i="24"/>
  <c r="BS29" i="24"/>
  <c r="BW29" i="24"/>
  <c r="CA29" i="24"/>
  <c r="AU5" i="28"/>
  <c r="AY5" i="28"/>
  <c r="BC5" i="28"/>
  <c r="BG5" i="28"/>
  <c r="BK5" i="28"/>
  <c r="BO5" i="28"/>
  <c r="BO20" i="28"/>
  <c r="BX45" i="28"/>
  <c r="L30" i="29"/>
  <c r="X30" i="29"/>
  <c r="AB30" i="29"/>
  <c r="AN30" i="29"/>
  <c r="AR30" i="29"/>
  <c r="BD30" i="29"/>
  <c r="BH30" i="29"/>
  <c r="BT30" i="29"/>
  <c r="BX30" i="29"/>
  <c r="I4" i="24"/>
  <c r="Q4" i="24"/>
  <c r="Y4" i="24"/>
  <c r="AG4" i="24"/>
  <c r="AY4" i="24"/>
  <c r="BC4" i="24"/>
  <c r="BG4" i="24"/>
  <c r="BK4" i="24"/>
  <c r="BO4" i="24"/>
  <c r="BS4" i="24"/>
  <c r="BW4" i="24"/>
  <c r="CA4" i="24"/>
  <c r="BE14" i="24"/>
  <c r="AT12" i="27"/>
  <c r="BN13" i="27"/>
  <c r="BN12" i="27" s="1"/>
  <c r="BV13" i="27"/>
  <c r="BV12" i="27" s="1"/>
  <c r="BF5" i="28"/>
  <c r="AS34" i="28"/>
  <c r="AS9" i="28"/>
  <c r="BA34" i="28"/>
  <c r="BA9" i="28"/>
  <c r="BI34" i="28"/>
  <c r="BI9" i="28"/>
  <c r="BQ34" i="28"/>
  <c r="BQ9" i="28"/>
  <c r="BY34" i="28"/>
  <c r="BY29" i="28" s="1"/>
  <c r="BY9" i="28"/>
  <c r="BY4" i="28" s="1"/>
  <c r="BY38" i="28"/>
  <c r="BY13" i="28"/>
  <c r="BO13" i="28"/>
  <c r="BL13" i="28"/>
  <c r="D18" i="29"/>
  <c r="D17" i="29" s="1"/>
  <c r="H18" i="29"/>
  <c r="H17" i="29" s="1"/>
  <c r="L18" i="29"/>
  <c r="L17" i="29" s="1"/>
  <c r="P18" i="29"/>
  <c r="P17" i="29" s="1"/>
  <c r="T18" i="29"/>
  <c r="T17" i="29" s="1"/>
  <c r="X18" i="29"/>
  <c r="X17" i="29" s="1"/>
  <c r="AB18" i="29"/>
  <c r="AB17" i="29" s="1"/>
  <c r="AF18" i="29"/>
  <c r="AF17" i="29" s="1"/>
  <c r="AJ18" i="29"/>
  <c r="AJ17" i="29" s="1"/>
  <c r="AN18" i="29"/>
  <c r="AN17" i="29" s="1"/>
  <c r="AR18" i="29"/>
  <c r="AR17" i="29" s="1"/>
  <c r="AV18" i="29"/>
  <c r="AV17" i="29" s="1"/>
  <c r="AZ18" i="29"/>
  <c r="AZ17" i="29" s="1"/>
  <c r="K30" i="29"/>
  <c r="O30" i="29"/>
  <c r="S30" i="29"/>
  <c r="W30" i="29"/>
  <c r="AA30" i="29"/>
  <c r="AE30" i="29"/>
  <c r="AI30" i="29"/>
  <c r="AM30" i="29"/>
  <c r="AQ30" i="29"/>
  <c r="AU30" i="29"/>
  <c r="AY30" i="29"/>
  <c r="BC30" i="29"/>
  <c r="BG30" i="29"/>
  <c r="BK30" i="29"/>
  <c r="BO30" i="29"/>
  <c r="BS30" i="29"/>
  <c r="BW30" i="29"/>
  <c r="CA30" i="29"/>
  <c r="L15" i="30"/>
  <c r="AR9" i="28"/>
  <c r="AV9" i="28"/>
  <c r="AZ9" i="28"/>
  <c r="BD9" i="28"/>
  <c r="BH9" i="28"/>
  <c r="BL9" i="28"/>
  <c r="BP9" i="28"/>
  <c r="BT9" i="28"/>
  <c r="BT4" i="28" s="1"/>
  <c r="BX9" i="28"/>
  <c r="BX4" i="28" s="1"/>
  <c r="BL20" i="28"/>
  <c r="F18" i="29"/>
  <c r="F17" i="29" s="1"/>
  <c r="J18" i="29"/>
  <c r="J17" i="29" s="1"/>
  <c r="R18" i="29"/>
  <c r="R17" i="29" s="1"/>
  <c r="V18" i="29"/>
  <c r="V17" i="29" s="1"/>
  <c r="Z18" i="29"/>
  <c r="Z17" i="29" s="1"/>
  <c r="AH18" i="29"/>
  <c r="AH17" i="29" s="1"/>
  <c r="AL18" i="29"/>
  <c r="AL17" i="29" s="1"/>
  <c r="AP18" i="29"/>
  <c r="AP17" i="29" s="1"/>
  <c r="AT18" i="29"/>
  <c r="AT17" i="29" s="1"/>
  <c r="AX18" i="29"/>
  <c r="AX17" i="29" s="1"/>
  <c r="BB18" i="29"/>
  <c r="BB17" i="29" s="1"/>
  <c r="AQ10" i="5"/>
  <c r="AU10" i="5"/>
  <c r="AY10" i="5"/>
  <c r="BC10" i="5"/>
  <c r="BG10" i="5"/>
  <c r="BK10" i="5"/>
  <c r="BS10" i="5"/>
  <c r="BW10" i="5"/>
  <c r="CA10" i="5"/>
  <c r="G10" i="5"/>
  <c r="K10" i="5"/>
  <c r="O10" i="5"/>
  <c r="S10" i="5"/>
  <c r="W10" i="5"/>
  <c r="AA10" i="5"/>
  <c r="AE10" i="5"/>
  <c r="AI10" i="5"/>
  <c r="AM10" i="5"/>
  <c r="AI17" i="9"/>
  <c r="AI6" i="5"/>
  <c r="AM17" i="9"/>
  <c r="AM6" i="5"/>
  <c r="AQ17" i="9"/>
  <c r="AQ6" i="5"/>
  <c r="AU17" i="9"/>
  <c r="AU6" i="5"/>
  <c r="AY17" i="9"/>
  <c r="AY6" i="5"/>
  <c r="BC17" i="9"/>
  <c r="BC6" i="5"/>
  <c r="BG17" i="9"/>
  <c r="BG6" i="5"/>
  <c r="BK17" i="9"/>
  <c r="BK6" i="5"/>
  <c r="BO17" i="9"/>
  <c r="BO6" i="5"/>
  <c r="BS17" i="9"/>
  <c r="BS6" i="5"/>
  <c r="BW17" i="9"/>
  <c r="BW6" i="5"/>
  <c r="CA17" i="9"/>
  <c r="CA6" i="5"/>
  <c r="BT70" i="7"/>
  <c r="BX73" i="7"/>
  <c r="AJ6" i="5"/>
  <c r="AJ17" i="9"/>
  <c r="AN6" i="5"/>
  <c r="AN17" i="9"/>
  <c r="AR6" i="5"/>
  <c r="AR17" i="9"/>
  <c r="AV6" i="5"/>
  <c r="AV17" i="9"/>
  <c r="AZ6" i="5"/>
  <c r="AZ17" i="9"/>
  <c r="BD6" i="5"/>
  <c r="BD17" i="9"/>
  <c r="BH6" i="5"/>
  <c r="BH17" i="9"/>
  <c r="BL6" i="5"/>
  <c r="BL17" i="9"/>
  <c r="BP6" i="5"/>
  <c r="BP17" i="9"/>
  <c r="BT6" i="5"/>
  <c r="BT17" i="9"/>
  <c r="BX6" i="5"/>
  <c r="BX17" i="9"/>
  <c r="BQ70" i="7"/>
  <c r="BU70" i="7"/>
  <c r="BZ73" i="7"/>
  <c r="AJ96" i="12"/>
  <c r="AN96" i="12"/>
  <c r="AR96" i="12"/>
  <c r="AV96" i="12"/>
  <c r="AZ96" i="12"/>
  <c r="BD96" i="12"/>
  <c r="BH96" i="12"/>
  <c r="BL96" i="12"/>
  <c r="BP96" i="12"/>
  <c r="BT96" i="12"/>
  <c r="BX96" i="12"/>
  <c r="BX73" i="6"/>
  <c r="D81" i="6"/>
  <c r="H81" i="6"/>
  <c r="L81" i="6"/>
  <c r="P81" i="6"/>
  <c r="T81" i="6"/>
  <c r="X81" i="6"/>
  <c r="AB81" i="6"/>
  <c r="AF81" i="6"/>
  <c r="D82" i="6"/>
  <c r="H82" i="6"/>
  <c r="L82" i="6"/>
  <c r="P82" i="6"/>
  <c r="T82" i="6"/>
  <c r="X82" i="6"/>
  <c r="AB82" i="6"/>
  <c r="AF82" i="6"/>
  <c r="D83" i="6"/>
  <c r="H83" i="6"/>
  <c r="L83" i="6"/>
  <c r="P83" i="6"/>
  <c r="T83" i="6"/>
  <c r="X83" i="6"/>
  <c r="AB83" i="6"/>
  <c r="AF83" i="6"/>
  <c r="AJ83" i="6"/>
  <c r="AN83" i="6"/>
  <c r="AR83" i="6"/>
  <c r="AV83" i="6"/>
  <c r="AZ83" i="6"/>
  <c r="BD83" i="6"/>
  <c r="BH83" i="6"/>
  <c r="BT83" i="6"/>
  <c r="BX83" i="6"/>
  <c r="D84" i="6"/>
  <c r="H84" i="6"/>
  <c r="L84" i="6"/>
  <c r="P84" i="6"/>
  <c r="T84" i="6"/>
  <c r="X84" i="6"/>
  <c r="AB84" i="6"/>
  <c r="AF84" i="6"/>
  <c r="AJ84" i="6"/>
  <c r="AN84" i="6"/>
  <c r="AR84" i="6"/>
  <c r="AV84" i="6"/>
  <c r="AZ84" i="6"/>
  <c r="BD84" i="6"/>
  <c r="BH84" i="6"/>
  <c r="BL84" i="6"/>
  <c r="BP84" i="6"/>
  <c r="BT84" i="6"/>
  <c r="BX84" i="6"/>
  <c r="BN89" i="6"/>
  <c r="BR89" i="6"/>
  <c r="BV89" i="6"/>
  <c r="BZ89" i="6"/>
  <c r="BN90" i="6"/>
  <c r="BR90" i="6"/>
  <c r="BV90" i="6"/>
  <c r="BZ90" i="6"/>
  <c r="BA91" i="6"/>
  <c r="BE91" i="6"/>
  <c r="BI91" i="6"/>
  <c r="BM91" i="6"/>
  <c r="BQ91" i="6"/>
  <c r="BU91" i="6"/>
  <c r="BY91" i="6"/>
  <c r="AV92" i="6"/>
  <c r="AZ92" i="6"/>
  <c r="BD92" i="6"/>
  <c r="BH92" i="6"/>
  <c r="BO93" i="6"/>
  <c r="BS93" i="6"/>
  <c r="BW93" i="6"/>
  <c r="CA93" i="6"/>
  <c r="BW99" i="6"/>
  <c r="CA99" i="6"/>
  <c r="AH38" i="7"/>
  <c r="AL38" i="7"/>
  <c r="AP38" i="7"/>
  <c r="AT38" i="7"/>
  <c r="AX38" i="7"/>
  <c r="BB38" i="7"/>
  <c r="BF38" i="7"/>
  <c r="BJ38" i="7"/>
  <c r="BN38" i="7"/>
  <c r="BR38" i="7"/>
  <c r="BV38" i="7"/>
  <c r="BZ38" i="7"/>
  <c r="AK144" i="9"/>
  <c r="AO144" i="9"/>
  <c r="AS144" i="9"/>
  <c r="AW144" i="9"/>
  <c r="BA144" i="9"/>
  <c r="BE144" i="9"/>
  <c r="BI144" i="9"/>
  <c r="BM144" i="9"/>
  <c r="BQ144" i="9"/>
  <c r="BU144" i="9"/>
  <c r="BY144" i="9"/>
  <c r="AJ140" i="9"/>
  <c r="AN140" i="9"/>
  <c r="AR140" i="9"/>
  <c r="AV140" i="9"/>
  <c r="AZ140" i="9"/>
  <c r="BD140" i="9"/>
  <c r="BH140" i="9"/>
  <c r="BL140" i="9"/>
  <c r="BP140" i="9"/>
  <c r="BT140" i="9"/>
  <c r="BX140" i="9"/>
  <c r="AJ29" i="12"/>
  <c r="AN29" i="12"/>
  <c r="AR29" i="12"/>
  <c r="AV29" i="12"/>
  <c r="AZ29" i="12"/>
  <c r="BD29" i="12"/>
  <c r="BH29" i="12"/>
  <c r="BL29" i="12"/>
  <c r="BP29" i="12"/>
  <c r="BT29" i="12"/>
  <c r="BX29" i="12"/>
  <c r="AH16" i="9"/>
  <c r="AL16" i="9"/>
  <c r="AP16" i="9"/>
  <c r="AT16" i="9"/>
  <c r="AX16" i="9"/>
  <c r="BB16" i="9"/>
  <c r="BF16" i="9"/>
  <c r="BJ16" i="9"/>
  <c r="BN16" i="9"/>
  <c r="BR16" i="9"/>
  <c r="BV16" i="9"/>
  <c r="BZ16" i="9"/>
  <c r="BQ145" i="10"/>
  <c r="BQ145" i="9"/>
  <c r="BU145" i="10"/>
  <c r="BU145" i="9"/>
  <c r="BY145" i="10"/>
  <c r="BY145" i="9"/>
  <c r="AI145" i="10"/>
  <c r="AI145" i="9"/>
  <c r="AM145" i="10"/>
  <c r="AM145" i="9"/>
  <c r="AQ145" i="10"/>
  <c r="AQ145" i="9"/>
  <c r="AU145" i="10"/>
  <c r="AU145" i="9"/>
  <c r="AY145" i="10"/>
  <c r="AY145" i="9"/>
  <c r="BC145" i="10"/>
  <c r="BC145" i="9"/>
  <c r="BG145" i="10"/>
  <c r="BG145" i="9"/>
  <c r="BK145" i="10"/>
  <c r="BK145" i="9"/>
  <c r="BO145" i="10"/>
  <c r="BO145" i="9"/>
  <c r="AI137" i="9"/>
  <c r="AM137" i="9"/>
  <c r="AQ137" i="9"/>
  <c r="AU137" i="9"/>
  <c r="AY137" i="9"/>
  <c r="BC137" i="9"/>
  <c r="BG137" i="9"/>
  <c r="BK137" i="9"/>
  <c r="BO137" i="9"/>
  <c r="BS137" i="9"/>
  <c r="BW137" i="9"/>
  <c r="CA137" i="9"/>
  <c r="AT76" i="12"/>
  <c r="AX76" i="12"/>
  <c r="BB76" i="12"/>
  <c r="BF76" i="12"/>
  <c r="BJ76" i="12"/>
  <c r="BN76" i="12"/>
  <c r="BR76" i="12"/>
  <c r="BV76" i="12"/>
  <c r="BZ76" i="12"/>
  <c r="BM34" i="9"/>
  <c r="BQ34" i="9"/>
  <c r="BU34" i="9"/>
  <c r="BY34" i="9"/>
  <c r="AT80" i="12"/>
  <c r="AX80" i="12"/>
  <c r="BB80" i="12"/>
  <c r="BF80" i="12"/>
  <c r="BJ80" i="12"/>
  <c r="BN80" i="12"/>
  <c r="BR80" i="12"/>
  <c r="BV80" i="12"/>
  <c r="BZ80" i="12"/>
  <c r="AH40" i="9"/>
  <c r="AL40" i="9"/>
  <c r="AP40" i="9"/>
  <c r="AT40" i="9"/>
  <c r="AX40" i="9"/>
  <c r="BB40" i="9"/>
  <c r="BF40" i="9"/>
  <c r="BJ40" i="9"/>
  <c r="BN40" i="9"/>
  <c r="BR40" i="9"/>
  <c r="BV40" i="9"/>
  <c r="BZ40" i="9"/>
  <c r="AJ45" i="9"/>
  <c r="AN45" i="9"/>
  <c r="AR45" i="9"/>
  <c r="AV45" i="9"/>
  <c r="AZ45" i="9"/>
  <c r="BD45" i="9"/>
  <c r="BH45" i="9"/>
  <c r="BL45" i="9"/>
  <c r="BP45" i="9"/>
  <c r="BT45" i="9"/>
  <c r="BX45" i="9"/>
  <c r="AH50" i="9"/>
  <c r="AL50" i="9"/>
  <c r="AP50" i="9"/>
  <c r="AT50" i="9"/>
  <c r="AX50" i="9"/>
  <c r="BB50" i="9"/>
  <c r="BF50" i="9"/>
  <c r="BJ50" i="9"/>
  <c r="BN50" i="9"/>
  <c r="BR50" i="9"/>
  <c r="BV50" i="9"/>
  <c r="BZ50" i="9"/>
  <c r="BL84" i="12"/>
  <c r="BP84" i="12"/>
  <c r="BT84" i="12"/>
  <c r="BX84" i="12"/>
  <c r="AS88" i="12"/>
  <c r="AW88" i="12"/>
  <c r="BA88" i="12"/>
  <c r="BE88" i="12"/>
  <c r="BI88" i="12"/>
  <c r="BM88" i="12"/>
  <c r="BQ88" i="12"/>
  <c r="BU88" i="12"/>
  <c r="BY88" i="12"/>
  <c r="BS69" i="9"/>
  <c r="BW72" i="9"/>
  <c r="CA72" i="9"/>
  <c r="AK146" i="10"/>
  <c r="AK146" i="9"/>
  <c r="AO146" i="10"/>
  <c r="AO146" i="9"/>
  <c r="AS146" i="10"/>
  <c r="AS146" i="9"/>
  <c r="AW146" i="10"/>
  <c r="AW146" i="9"/>
  <c r="BA146" i="10"/>
  <c r="BA146" i="9"/>
  <c r="BE146" i="10"/>
  <c r="BE146" i="9"/>
  <c r="BI146" i="10"/>
  <c r="BI146" i="9"/>
  <c r="BM146" i="10"/>
  <c r="BM146" i="9"/>
  <c r="BQ146" i="10"/>
  <c r="BQ146" i="9"/>
  <c r="BU146" i="10"/>
  <c r="BU146" i="9"/>
  <c r="BY146" i="10"/>
  <c r="BY146" i="9"/>
  <c r="AT75" i="12"/>
  <c r="AX75" i="12"/>
  <c r="BB75" i="12"/>
  <c r="BF75" i="12"/>
  <c r="BJ75" i="12"/>
  <c r="BN75" i="12"/>
  <c r="BR75" i="12"/>
  <c r="BV75" i="12"/>
  <c r="BZ75" i="12"/>
  <c r="AJ142" i="9"/>
  <c r="AN142" i="9"/>
  <c r="AT78" i="12"/>
  <c r="AX78" i="12"/>
  <c r="BB79" i="12"/>
  <c r="BF79" i="12"/>
  <c r="BJ79" i="12"/>
  <c r="BN79" i="12"/>
  <c r="BR79" i="12"/>
  <c r="BV79" i="12"/>
  <c r="BZ79" i="12"/>
  <c r="AH95" i="9"/>
  <c r="AL95" i="9"/>
  <c r="AP95" i="9"/>
  <c r="AT95" i="9"/>
  <c r="AX95" i="9"/>
  <c r="BB95" i="9"/>
  <c r="BF95" i="9"/>
  <c r="BJ95" i="9"/>
  <c r="BN95" i="9"/>
  <c r="BR95" i="9"/>
  <c r="BV95" i="9"/>
  <c r="BZ95" i="9"/>
  <c r="AH100" i="9"/>
  <c r="AL100" i="9"/>
  <c r="AP100" i="9"/>
  <c r="AT100" i="9"/>
  <c r="AX100" i="9"/>
  <c r="BB100" i="9"/>
  <c r="BF100" i="9"/>
  <c r="BJ100" i="9"/>
  <c r="BN100" i="9"/>
  <c r="BR100" i="9"/>
  <c r="BV100" i="9"/>
  <c r="BZ100" i="9"/>
  <c r="BM83" i="12"/>
  <c r="BQ83" i="12"/>
  <c r="BU83" i="12"/>
  <c r="BY83" i="12"/>
  <c r="AK115" i="9"/>
  <c r="AK138" i="9" s="1"/>
  <c r="AO115" i="9"/>
  <c r="AS115" i="9"/>
  <c r="AS138" i="9" s="1"/>
  <c r="AW115" i="9"/>
  <c r="BA115" i="9"/>
  <c r="BA138" i="9" s="1"/>
  <c r="BE115" i="9"/>
  <c r="BI115" i="9"/>
  <c r="BI138" i="9" s="1"/>
  <c r="BM115" i="9"/>
  <c r="BQ115" i="9"/>
  <c r="BQ138" i="9" s="1"/>
  <c r="BU115" i="9"/>
  <c r="BY115" i="9"/>
  <c r="BY138" i="9" s="1"/>
  <c r="AR87" i="12"/>
  <c r="AV87" i="12"/>
  <c r="AZ87" i="12"/>
  <c r="BD87" i="12"/>
  <c r="BH87" i="12"/>
  <c r="BL87" i="12"/>
  <c r="BP87" i="12"/>
  <c r="BT87" i="12"/>
  <c r="BX87" i="12"/>
  <c r="AJ136" i="9"/>
  <c r="AR136" i="9"/>
  <c r="AZ136" i="9"/>
  <c r="BH136" i="9"/>
  <c r="BP136" i="9"/>
  <c r="BX136" i="9"/>
  <c r="AL137" i="9"/>
  <c r="AT137" i="9"/>
  <c r="BD137" i="9"/>
  <c r="BT137" i="9"/>
  <c r="AT140" i="9"/>
  <c r="BJ140" i="9"/>
  <c r="BZ140" i="9"/>
  <c r="AH142" i="9"/>
  <c r="BN142" i="9"/>
  <c r="AL144" i="9"/>
  <c r="BB144" i="9"/>
  <c r="BR144" i="9"/>
  <c r="AN145" i="9"/>
  <c r="BD145" i="9"/>
  <c r="BT145" i="9"/>
  <c r="AP146" i="9"/>
  <c r="AJ141" i="10"/>
  <c r="AN141" i="10"/>
  <c r="AK96" i="12"/>
  <c r="AO96" i="12"/>
  <c r="AS96" i="12"/>
  <c r="AW96" i="12"/>
  <c r="BA96" i="12"/>
  <c r="BE96" i="12"/>
  <c r="BI96" i="12"/>
  <c r="BM96" i="12"/>
  <c r="BQ96" i="12"/>
  <c r="BU96" i="12"/>
  <c r="BY96" i="12"/>
  <c r="BQ70" i="6"/>
  <c r="BU70" i="6"/>
  <c r="BY73" i="6"/>
  <c r="E81" i="6"/>
  <c r="I81" i="6"/>
  <c r="M81" i="6"/>
  <c r="Q81" i="6"/>
  <c r="U81" i="6"/>
  <c r="Y81" i="6"/>
  <c r="AC81" i="6"/>
  <c r="AG81" i="6"/>
  <c r="AS81" i="6"/>
  <c r="AW81" i="6"/>
  <c r="BI81" i="6"/>
  <c r="BM81" i="6"/>
  <c r="BY81" i="6"/>
  <c r="E82" i="6"/>
  <c r="I82" i="6"/>
  <c r="M82" i="6"/>
  <c r="Q82" i="6"/>
  <c r="U82" i="6"/>
  <c r="Y82" i="6"/>
  <c r="AC82" i="6"/>
  <c r="AG82" i="6"/>
  <c r="AS82" i="6"/>
  <c r="AW82" i="6"/>
  <c r="BI82" i="6"/>
  <c r="BM82" i="6"/>
  <c r="BY82" i="6"/>
  <c r="E83" i="6"/>
  <c r="I83" i="6"/>
  <c r="M83" i="6"/>
  <c r="Q83" i="6"/>
  <c r="U83" i="6"/>
  <c r="Y83" i="6"/>
  <c r="AC83" i="6"/>
  <c r="AG83" i="6"/>
  <c r="AK83" i="6"/>
  <c r="AO83" i="6"/>
  <c r="AS83" i="6"/>
  <c r="AW83" i="6"/>
  <c r="BA83" i="6"/>
  <c r="BE83" i="6"/>
  <c r="BI83" i="6"/>
  <c r="BM83" i="6"/>
  <c r="BQ83" i="6"/>
  <c r="BU83" i="6"/>
  <c r="BY83" i="6"/>
  <c r="E84" i="6"/>
  <c r="I84" i="6"/>
  <c r="M84" i="6"/>
  <c r="Q84" i="6"/>
  <c r="U84" i="6"/>
  <c r="Y84" i="6"/>
  <c r="AC84" i="6"/>
  <c r="AG84" i="6"/>
  <c r="AK84" i="6"/>
  <c r="AO84" i="6"/>
  <c r="AS84" i="6"/>
  <c r="AW84" i="6"/>
  <c r="BA84" i="6"/>
  <c r="BE84" i="6"/>
  <c r="BI84" i="6"/>
  <c r="BM84" i="6"/>
  <c r="BQ84" i="6"/>
  <c r="BU84" i="6"/>
  <c r="BY84" i="6"/>
  <c r="BO89" i="6"/>
  <c r="BS89" i="6"/>
  <c r="BW89" i="6"/>
  <c r="CA89" i="6"/>
  <c r="BS90" i="6"/>
  <c r="BW90" i="6"/>
  <c r="CA90" i="6"/>
  <c r="AX91" i="6"/>
  <c r="BB91" i="6"/>
  <c r="BF91" i="6"/>
  <c r="BJ91" i="6"/>
  <c r="BN91" i="6"/>
  <c r="BR91" i="6"/>
  <c r="BV91" i="6"/>
  <c r="BZ91" i="6"/>
  <c r="AW92" i="6"/>
  <c r="BA92" i="6"/>
  <c r="BE92" i="6"/>
  <c r="BI92" i="6"/>
  <c r="BL93" i="6"/>
  <c r="BP93" i="6"/>
  <c r="BT93" i="6"/>
  <c r="BX93" i="6"/>
  <c r="BT99" i="6"/>
  <c r="BX99" i="6"/>
  <c r="AI38" i="7"/>
  <c r="AM38" i="7"/>
  <c r="AQ38" i="7"/>
  <c r="AU38" i="7"/>
  <c r="AY38" i="7"/>
  <c r="BC38" i="7"/>
  <c r="BG38" i="7"/>
  <c r="BK38" i="7"/>
  <c r="BO38" i="7"/>
  <c r="BS38" i="7"/>
  <c r="BW38" i="7"/>
  <c r="CA38" i="7"/>
  <c r="AH144" i="10"/>
  <c r="AL144" i="10"/>
  <c r="AP144" i="10"/>
  <c r="AT144" i="10"/>
  <c r="AX144" i="10"/>
  <c r="BB144" i="10"/>
  <c r="BF144" i="10"/>
  <c r="BJ144" i="10"/>
  <c r="BN144" i="10"/>
  <c r="BR144" i="10"/>
  <c r="BV144" i="10"/>
  <c r="BZ144" i="10"/>
  <c r="AK140" i="9"/>
  <c r="AO140" i="9"/>
  <c r="AS140" i="9"/>
  <c r="AW140" i="9"/>
  <c r="BA140" i="9"/>
  <c r="BE140" i="9"/>
  <c r="BI140" i="9"/>
  <c r="BM140" i="9"/>
  <c r="BQ140" i="9"/>
  <c r="BU140" i="9"/>
  <c r="BY140" i="9"/>
  <c r="AK136" i="9"/>
  <c r="AK136" i="10"/>
  <c r="AO136" i="9"/>
  <c r="AO136" i="10"/>
  <c r="AS136" i="9"/>
  <c r="AS136" i="10"/>
  <c r="AW136" i="9"/>
  <c r="AW136" i="10"/>
  <c r="BA136" i="9"/>
  <c r="BA136" i="10"/>
  <c r="BE136" i="9"/>
  <c r="BE136" i="10"/>
  <c r="BI136" i="9"/>
  <c r="BI136" i="10"/>
  <c r="BM136" i="9"/>
  <c r="BM136" i="10"/>
  <c r="BQ136" i="9"/>
  <c r="BQ136" i="10"/>
  <c r="BU136" i="9"/>
  <c r="BU136" i="10"/>
  <c r="BY136" i="9"/>
  <c r="BY136" i="10"/>
  <c r="AK29" i="12"/>
  <c r="AO29" i="12"/>
  <c r="AS29" i="12"/>
  <c r="AW29" i="12"/>
  <c r="BA29" i="12"/>
  <c r="BE29" i="12"/>
  <c r="BI29" i="12"/>
  <c r="BM29" i="12"/>
  <c r="BQ29" i="12"/>
  <c r="BU29" i="12"/>
  <c r="BY29" i="12"/>
  <c r="BR145" i="9"/>
  <c r="BR145" i="10"/>
  <c r="BV145" i="9"/>
  <c r="BV145" i="10"/>
  <c r="BZ145" i="9"/>
  <c r="BZ145" i="10"/>
  <c r="AJ145" i="10"/>
  <c r="AN145" i="10"/>
  <c r="AR145" i="10"/>
  <c r="AV145" i="10"/>
  <c r="AZ145" i="10"/>
  <c r="BD145" i="10"/>
  <c r="BH145" i="10"/>
  <c r="BL145" i="10"/>
  <c r="BP145" i="10"/>
  <c r="AH22" i="9"/>
  <c r="AL22" i="9"/>
  <c r="AP22" i="9"/>
  <c r="AT22" i="9"/>
  <c r="AX22" i="9"/>
  <c r="AJ137" i="10"/>
  <c r="AJ22" i="10"/>
  <c r="AJ78" i="10" s="1"/>
  <c r="AJ79" i="10" s="1"/>
  <c r="AN22" i="10"/>
  <c r="AN78" i="10" s="1"/>
  <c r="AN79" i="10" s="1"/>
  <c r="AN137" i="10"/>
  <c r="AR137" i="10"/>
  <c r="AR22" i="10"/>
  <c r="AV22" i="10"/>
  <c r="AV137" i="10"/>
  <c r="AZ137" i="10"/>
  <c r="AZ22" i="10"/>
  <c r="BD22" i="10"/>
  <c r="BD137" i="10"/>
  <c r="BH137" i="10"/>
  <c r="BH22" i="10"/>
  <c r="BL22" i="10"/>
  <c r="BL137" i="10"/>
  <c r="BP137" i="10"/>
  <c r="BP22" i="10"/>
  <c r="BT22" i="10"/>
  <c r="BT137" i="10"/>
  <c r="BX137" i="10"/>
  <c r="BX22" i="10"/>
  <c r="AQ76" i="12"/>
  <c r="AU76" i="12"/>
  <c r="AY76" i="12"/>
  <c r="BC76" i="12"/>
  <c r="BG76" i="12"/>
  <c r="BK76" i="12"/>
  <c r="BO76" i="12"/>
  <c r="BS76" i="12"/>
  <c r="BW76" i="12"/>
  <c r="CA76" i="12"/>
  <c r="AO141" i="9"/>
  <c r="BN34" i="9"/>
  <c r="BR34" i="9"/>
  <c r="BV34" i="9"/>
  <c r="BZ34" i="9"/>
  <c r="AQ80" i="12"/>
  <c r="AU80" i="12"/>
  <c r="AY80" i="12"/>
  <c r="BC80" i="12"/>
  <c r="BG80" i="12"/>
  <c r="BK80" i="12"/>
  <c r="BO80" i="12"/>
  <c r="BS80" i="12"/>
  <c r="BW80" i="12"/>
  <c r="CA80" i="12"/>
  <c r="AI40" i="9"/>
  <c r="AM40" i="9"/>
  <c r="AQ40" i="9"/>
  <c r="AU40" i="9"/>
  <c r="AY40" i="9"/>
  <c r="BC40" i="9"/>
  <c r="BG40" i="9"/>
  <c r="BK40" i="9"/>
  <c r="BO40" i="9"/>
  <c r="BS40" i="9"/>
  <c r="BW40" i="9"/>
  <c r="CA40" i="9"/>
  <c r="AK45" i="9"/>
  <c r="AO45" i="9"/>
  <c r="AS45" i="9"/>
  <c r="AW45" i="9"/>
  <c r="BA45" i="9"/>
  <c r="BE45" i="9"/>
  <c r="BI45" i="9"/>
  <c r="BM45" i="9"/>
  <c r="BQ45" i="9"/>
  <c r="BU45" i="9"/>
  <c r="BY45" i="9"/>
  <c r="AI50" i="9"/>
  <c r="AM50" i="9"/>
  <c r="AQ50" i="9"/>
  <c r="AU50" i="9"/>
  <c r="AY50" i="9"/>
  <c r="BC50" i="9"/>
  <c r="BG50" i="9"/>
  <c r="BK50" i="9"/>
  <c r="BO50" i="9"/>
  <c r="BS50" i="9"/>
  <c r="BW50" i="9"/>
  <c r="CA50" i="9"/>
  <c r="BM84" i="12"/>
  <c r="BQ84" i="12"/>
  <c r="BU84" i="12"/>
  <c r="BY84" i="12"/>
  <c r="AT88" i="12"/>
  <c r="AX88" i="12"/>
  <c r="BB88" i="12"/>
  <c r="BF88" i="12"/>
  <c r="BJ88" i="12"/>
  <c r="BN88" i="12"/>
  <c r="BR88" i="12"/>
  <c r="BV88" i="12"/>
  <c r="BZ88" i="12"/>
  <c r="BT69" i="9"/>
  <c r="BT78" i="9" s="1"/>
  <c r="BX72" i="9"/>
  <c r="AH146" i="10"/>
  <c r="AL146" i="10"/>
  <c r="AP146" i="10"/>
  <c r="AT146" i="10"/>
  <c r="AX146" i="10"/>
  <c r="BB146" i="10"/>
  <c r="BF146" i="10"/>
  <c r="BF146" i="9"/>
  <c r="BJ146" i="10"/>
  <c r="BJ146" i="9"/>
  <c r="BN146" i="10"/>
  <c r="BN146" i="9"/>
  <c r="BR146" i="10"/>
  <c r="BR146" i="9"/>
  <c r="BV146" i="10"/>
  <c r="BV146" i="9"/>
  <c r="BZ146" i="10"/>
  <c r="BZ146" i="9"/>
  <c r="AQ75" i="12"/>
  <c r="AQ142" i="9"/>
  <c r="AU75" i="12"/>
  <c r="AY75" i="12"/>
  <c r="BC75" i="12"/>
  <c r="BG75" i="12"/>
  <c r="BK75" i="12"/>
  <c r="BO75" i="12"/>
  <c r="BS75" i="12"/>
  <c r="BW75" i="12"/>
  <c r="BW142" i="9"/>
  <c r="CA75" i="12"/>
  <c r="AK142" i="9"/>
  <c r="AK142" i="10"/>
  <c r="AO142" i="9"/>
  <c r="AO142" i="10"/>
  <c r="AQ78" i="12"/>
  <c r="AU78" i="12"/>
  <c r="AY78" i="12"/>
  <c r="BC79" i="12"/>
  <c r="BG79" i="12"/>
  <c r="BK79" i="12"/>
  <c r="BO79" i="12"/>
  <c r="BS79" i="12"/>
  <c r="BW79" i="12"/>
  <c r="CA79" i="12"/>
  <c r="AI95" i="9"/>
  <c r="AM95" i="9"/>
  <c r="AQ95" i="9"/>
  <c r="AU95" i="9"/>
  <c r="AY95" i="9"/>
  <c r="BC95" i="9"/>
  <c r="BG95" i="9"/>
  <c r="BK95" i="9"/>
  <c r="BO95" i="9"/>
  <c r="BS95" i="9"/>
  <c r="BW95" i="9"/>
  <c r="CA95" i="9"/>
  <c r="AI100" i="9"/>
  <c r="AM100" i="9"/>
  <c r="AQ100" i="9"/>
  <c r="AU100" i="9"/>
  <c r="AY100" i="9"/>
  <c r="BC100" i="9"/>
  <c r="BG100" i="9"/>
  <c r="BK100" i="9"/>
  <c r="BO100" i="9"/>
  <c r="BS100" i="9"/>
  <c r="BW100" i="9"/>
  <c r="CA100" i="9"/>
  <c r="BJ83" i="12"/>
  <c r="BN83" i="12"/>
  <c r="BR83" i="12"/>
  <c r="BV83" i="12"/>
  <c r="BZ83" i="12"/>
  <c r="AJ114" i="9"/>
  <c r="AN114" i="9"/>
  <c r="AR114" i="9"/>
  <c r="AV114" i="9"/>
  <c r="AZ114" i="9"/>
  <c r="BD114" i="9"/>
  <c r="BH114" i="9"/>
  <c r="BL114" i="9"/>
  <c r="BP114" i="9"/>
  <c r="BT114" i="9"/>
  <c r="BX114" i="9"/>
  <c r="AH115" i="9"/>
  <c r="AL115" i="9"/>
  <c r="AP115" i="9"/>
  <c r="AP138" i="9" s="1"/>
  <c r="AT115" i="9"/>
  <c r="AX115" i="9"/>
  <c r="BB115" i="9"/>
  <c r="BF115" i="9"/>
  <c r="BJ115" i="9"/>
  <c r="BN115" i="9"/>
  <c r="BR115" i="9"/>
  <c r="BV115" i="9"/>
  <c r="BZ115" i="9"/>
  <c r="AS87" i="12"/>
  <c r="AW87" i="12"/>
  <c r="BA87" i="12"/>
  <c r="BE87" i="12"/>
  <c r="AJ128" i="9"/>
  <c r="AZ128" i="9"/>
  <c r="BH128" i="9"/>
  <c r="AL136" i="9"/>
  <c r="AT136" i="9"/>
  <c r="BB136" i="9"/>
  <c r="BJ136" i="9"/>
  <c r="BR136" i="9"/>
  <c r="BZ136" i="9"/>
  <c r="AN137" i="9"/>
  <c r="AV137" i="9"/>
  <c r="BH137" i="9"/>
  <c r="BX137" i="9"/>
  <c r="AH140" i="9"/>
  <c r="AX140" i="9"/>
  <c r="BN140" i="9"/>
  <c r="AJ141" i="9"/>
  <c r="AL142" i="9"/>
  <c r="BB142" i="9"/>
  <c r="BR142" i="9"/>
  <c r="AP144" i="9"/>
  <c r="BF144" i="9"/>
  <c r="BV144" i="9"/>
  <c r="BV143" i="9" s="1"/>
  <c r="AR145" i="9"/>
  <c r="BH145" i="9"/>
  <c r="BX145" i="9"/>
  <c r="AT146" i="9"/>
  <c r="AH96" i="12"/>
  <c r="AL96" i="12"/>
  <c r="AP96" i="12"/>
  <c r="AT96" i="12"/>
  <c r="AX96" i="12"/>
  <c r="BB96" i="12"/>
  <c r="BF96" i="12"/>
  <c r="BJ96" i="12"/>
  <c r="BN96" i="12"/>
  <c r="BR96" i="12"/>
  <c r="BV96" i="12"/>
  <c r="BZ96" i="12"/>
  <c r="BZ73" i="6"/>
  <c r="F81" i="6"/>
  <c r="J81" i="6"/>
  <c r="N81" i="6"/>
  <c r="R81" i="6"/>
  <c r="V81" i="6"/>
  <c r="Z81" i="6"/>
  <c r="AD81" i="6"/>
  <c r="F82" i="6"/>
  <c r="J82" i="6"/>
  <c r="N82" i="6"/>
  <c r="R82" i="6"/>
  <c r="V82" i="6"/>
  <c r="Z82" i="6"/>
  <c r="AD82" i="6"/>
  <c r="F83" i="6"/>
  <c r="J83" i="6"/>
  <c r="N83" i="6"/>
  <c r="R83" i="6"/>
  <c r="V83" i="6"/>
  <c r="Z83" i="6"/>
  <c r="AD83" i="6"/>
  <c r="AH83" i="6"/>
  <c r="AL83" i="6"/>
  <c r="AP83" i="6"/>
  <c r="AT83" i="6"/>
  <c r="AX83" i="6"/>
  <c r="BB83" i="6"/>
  <c r="BF83" i="6"/>
  <c r="BJ83" i="6"/>
  <c r="BN83" i="6"/>
  <c r="BR83" i="6"/>
  <c r="BV83" i="6"/>
  <c r="BZ83" i="6"/>
  <c r="F84" i="6"/>
  <c r="J84" i="6"/>
  <c r="N84" i="6"/>
  <c r="R84" i="6"/>
  <c r="V84" i="6"/>
  <c r="Z84" i="6"/>
  <c r="AD84" i="6"/>
  <c r="AH84" i="6"/>
  <c r="AL84" i="6"/>
  <c r="AP84" i="6"/>
  <c r="AT84" i="6"/>
  <c r="AX84" i="6"/>
  <c r="BB84" i="6"/>
  <c r="BF84" i="6"/>
  <c r="BJ84" i="6"/>
  <c r="BN84" i="6"/>
  <c r="BR84" i="6"/>
  <c r="BV84" i="6"/>
  <c r="BZ84" i="6"/>
  <c r="BL89" i="6"/>
  <c r="BP89" i="6"/>
  <c r="BT89" i="6"/>
  <c r="BX89" i="6"/>
  <c r="BT90" i="6"/>
  <c r="BX90" i="6"/>
  <c r="AY91" i="6"/>
  <c r="BC91" i="6"/>
  <c r="BG91" i="6"/>
  <c r="BS91" i="6"/>
  <c r="BW91" i="6"/>
  <c r="CA91" i="6"/>
  <c r="AX92" i="6"/>
  <c r="BB92" i="6"/>
  <c r="BF92" i="6"/>
  <c r="BJ92" i="6"/>
  <c r="BN92" i="6"/>
  <c r="BR92" i="6"/>
  <c r="BV92" i="6"/>
  <c r="BZ92" i="6"/>
  <c r="BM93" i="6"/>
  <c r="BQ93" i="6"/>
  <c r="BU93" i="6"/>
  <c r="BY93" i="6"/>
  <c r="BU99" i="6"/>
  <c r="BY99" i="6"/>
  <c r="AJ38" i="7"/>
  <c r="AN38" i="7"/>
  <c r="AR38" i="7"/>
  <c r="AV38" i="7"/>
  <c r="AZ38" i="7"/>
  <c r="BD38" i="7"/>
  <c r="BH38" i="7"/>
  <c r="BL38" i="7"/>
  <c r="BP38" i="7"/>
  <c r="BT38" i="7"/>
  <c r="BX38" i="7"/>
  <c r="BY73" i="7"/>
  <c r="AI144" i="9"/>
  <c r="AM144" i="9"/>
  <c r="AQ144" i="9"/>
  <c r="AU144" i="9"/>
  <c r="AY144" i="9"/>
  <c r="BC144" i="9"/>
  <c r="BG144" i="9"/>
  <c r="BK144" i="9"/>
  <c r="BO144" i="9"/>
  <c r="BS144" i="9"/>
  <c r="BW144" i="9"/>
  <c r="CA144" i="9"/>
  <c r="AL140" i="10"/>
  <c r="BB140" i="10"/>
  <c r="BR140" i="10"/>
  <c r="AH29" i="12"/>
  <c r="AH140" i="10"/>
  <c r="AL29" i="12"/>
  <c r="AL16" i="10"/>
  <c r="AP29" i="12"/>
  <c r="AP16" i="10"/>
  <c r="AT29" i="12"/>
  <c r="AT140" i="10"/>
  <c r="AX29" i="12"/>
  <c r="AX140" i="10"/>
  <c r="BB29" i="12"/>
  <c r="BB16" i="10"/>
  <c r="BF29" i="12"/>
  <c r="BF16" i="10"/>
  <c r="BJ29" i="12"/>
  <c r="BJ140" i="10"/>
  <c r="BN29" i="12"/>
  <c r="BN140" i="10"/>
  <c r="BR29" i="12"/>
  <c r="BR16" i="10"/>
  <c r="BV29" i="12"/>
  <c r="BV16" i="10"/>
  <c r="BZ29" i="12"/>
  <c r="BZ140" i="10"/>
  <c r="BS145" i="9"/>
  <c r="BS145" i="10"/>
  <c r="BW145" i="9"/>
  <c r="BW145" i="10"/>
  <c r="CA145" i="9"/>
  <c r="CA145" i="10"/>
  <c r="AK145" i="10"/>
  <c r="AK145" i="9"/>
  <c r="AO145" i="10"/>
  <c r="AO145" i="9"/>
  <c r="AS145" i="10"/>
  <c r="AS145" i="9"/>
  <c r="AW145" i="10"/>
  <c r="AW145" i="9"/>
  <c r="BA145" i="10"/>
  <c r="BA145" i="9"/>
  <c r="BE145" i="10"/>
  <c r="BE145" i="9"/>
  <c r="BI145" i="10"/>
  <c r="BI145" i="9"/>
  <c r="BM145" i="10"/>
  <c r="BM145" i="9"/>
  <c r="AK137" i="9"/>
  <c r="AO137" i="9"/>
  <c r="AS137" i="9"/>
  <c r="AW137" i="9"/>
  <c r="BA137" i="9"/>
  <c r="BE137" i="9"/>
  <c r="BI137" i="9"/>
  <c r="BM137" i="9"/>
  <c r="BQ137" i="9"/>
  <c r="BU137" i="9"/>
  <c r="BY137" i="9"/>
  <c r="AR76" i="12"/>
  <c r="AV76" i="12"/>
  <c r="AZ76" i="12"/>
  <c r="BD76" i="12"/>
  <c r="BH76" i="12"/>
  <c r="BL76" i="12"/>
  <c r="BP76" i="12"/>
  <c r="BT76" i="12"/>
  <c r="BX76" i="12"/>
  <c r="AP141" i="9"/>
  <c r="AR80" i="12"/>
  <c r="AV80" i="12"/>
  <c r="AZ80" i="12"/>
  <c r="BD80" i="12"/>
  <c r="BH80" i="12"/>
  <c r="BL80" i="12"/>
  <c r="BP80" i="12"/>
  <c r="BT80" i="12"/>
  <c r="BX80" i="12"/>
  <c r="AH45" i="9"/>
  <c r="AL45" i="9"/>
  <c r="AP45" i="9"/>
  <c r="AT45" i="9"/>
  <c r="AX45" i="9"/>
  <c r="BB45" i="9"/>
  <c r="BF45" i="9"/>
  <c r="BJ45" i="9"/>
  <c r="BN45" i="9"/>
  <c r="BR45" i="9"/>
  <c r="BV45" i="9"/>
  <c r="BZ45" i="9"/>
  <c r="BJ84" i="12"/>
  <c r="BN84" i="12"/>
  <c r="BR84" i="12"/>
  <c r="BV84" i="12"/>
  <c r="BZ84" i="12"/>
  <c r="AQ88" i="12"/>
  <c r="AU88" i="12"/>
  <c r="AY88" i="12"/>
  <c r="BC88" i="12"/>
  <c r="BG88" i="12"/>
  <c r="BK88" i="12"/>
  <c r="BO88" i="12"/>
  <c r="BS88" i="12"/>
  <c r="BW88" i="12"/>
  <c r="CA88" i="12"/>
  <c r="BQ89" i="12"/>
  <c r="BU89" i="12"/>
  <c r="BY72" i="9"/>
  <c r="AI146" i="10"/>
  <c r="AI146" i="9"/>
  <c r="AM146" i="10"/>
  <c r="AM146" i="9"/>
  <c r="AQ146" i="10"/>
  <c r="AQ146" i="9"/>
  <c r="AU146" i="10"/>
  <c r="AU146" i="9"/>
  <c r="AY146" i="10"/>
  <c r="AY146" i="9"/>
  <c r="BC146" i="10"/>
  <c r="BC146" i="9"/>
  <c r="BG146" i="10"/>
  <c r="BG146" i="9"/>
  <c r="BK146" i="10"/>
  <c r="BK146" i="9"/>
  <c r="BO146" i="10"/>
  <c r="BO146" i="9"/>
  <c r="BS146" i="10"/>
  <c r="BS146" i="9"/>
  <c r="BW146" i="10"/>
  <c r="BW146" i="9"/>
  <c r="CA146" i="10"/>
  <c r="CA146" i="9"/>
  <c r="AI138" i="9"/>
  <c r="AM138" i="9"/>
  <c r="AQ138" i="9"/>
  <c r="AU138" i="9"/>
  <c r="AY138" i="9"/>
  <c r="BC138" i="9"/>
  <c r="BG138" i="9"/>
  <c r="BK138" i="9"/>
  <c r="BO138" i="10"/>
  <c r="BO138" i="9"/>
  <c r="BS138" i="9"/>
  <c r="BW138" i="10"/>
  <c r="BW138" i="9"/>
  <c r="CA138" i="9"/>
  <c r="AR75" i="12"/>
  <c r="AR142" i="10"/>
  <c r="AR142" i="9"/>
  <c r="AV75" i="12"/>
  <c r="AV142" i="10"/>
  <c r="AV142" i="9"/>
  <c r="AZ75" i="12"/>
  <c r="AZ142" i="9"/>
  <c r="BD75" i="12"/>
  <c r="BD142" i="9"/>
  <c r="BH75" i="12"/>
  <c r="BH142" i="9"/>
  <c r="BL75" i="12"/>
  <c r="BL142" i="9"/>
  <c r="BP75" i="12"/>
  <c r="BT75" i="12"/>
  <c r="BX75" i="12"/>
  <c r="AR78" i="12"/>
  <c r="AZ79" i="12"/>
  <c r="BD79" i="12"/>
  <c r="BH79" i="12"/>
  <c r="BL79" i="12"/>
  <c r="BP79" i="12"/>
  <c r="BT79" i="12"/>
  <c r="BX79" i="12"/>
  <c r="BP100" i="9"/>
  <c r="BT100" i="9"/>
  <c r="BX100" i="9"/>
  <c r="BK83" i="12"/>
  <c r="BO83" i="12"/>
  <c r="BS83" i="12"/>
  <c r="BW83" i="12"/>
  <c r="CA83" i="12"/>
  <c r="AI128" i="9"/>
  <c r="AM128" i="9"/>
  <c r="AQ128" i="9"/>
  <c r="AU128" i="9"/>
  <c r="AY128" i="9"/>
  <c r="BC128" i="9"/>
  <c r="BG128" i="9"/>
  <c r="BK128" i="9"/>
  <c r="BO128" i="9"/>
  <c r="BS128" i="9"/>
  <c r="BW128" i="9"/>
  <c r="CA128" i="9"/>
  <c r="AT87" i="12"/>
  <c r="AX87" i="12"/>
  <c r="BB87" i="12"/>
  <c r="BF87" i="12"/>
  <c r="BJ87" i="12"/>
  <c r="BN87" i="12"/>
  <c r="BR87" i="12"/>
  <c r="BV87" i="12"/>
  <c r="BZ87" i="12"/>
  <c r="AN136" i="9"/>
  <c r="AV136" i="9"/>
  <c r="BD136" i="9"/>
  <c r="BL136" i="9"/>
  <c r="BT136" i="9"/>
  <c r="AH137" i="9"/>
  <c r="AP137" i="9"/>
  <c r="AX137" i="9"/>
  <c r="BL137" i="9"/>
  <c r="AH138" i="9"/>
  <c r="AX138" i="9"/>
  <c r="BN138" i="9"/>
  <c r="AL140" i="9"/>
  <c r="BB140" i="9"/>
  <c r="BR140" i="9"/>
  <c r="AN141" i="9"/>
  <c r="BD141" i="9"/>
  <c r="BT141" i="9"/>
  <c r="AP142" i="9"/>
  <c r="BF142" i="9"/>
  <c r="BV142" i="9"/>
  <c r="AT144" i="9"/>
  <c r="BJ144" i="9"/>
  <c r="BZ144" i="9"/>
  <c r="BZ143" i="9" s="1"/>
  <c r="AV145" i="9"/>
  <c r="BL145" i="9"/>
  <c r="AH146" i="9"/>
  <c r="AX146" i="9"/>
  <c r="AH142" i="10"/>
  <c r="AL142" i="10"/>
  <c r="AP142" i="10"/>
  <c r="AI96" i="12"/>
  <c r="AM96" i="12"/>
  <c r="AQ96" i="12"/>
  <c r="AU96" i="12"/>
  <c r="AY96" i="12"/>
  <c r="BC96" i="12"/>
  <c r="BG96" i="12"/>
  <c r="BK96" i="12"/>
  <c r="BO96" i="12"/>
  <c r="BS96" i="12"/>
  <c r="BW96" i="12"/>
  <c r="CA96" i="12"/>
  <c r="G82" i="6"/>
  <c r="K82" i="6"/>
  <c r="O82" i="6"/>
  <c r="S82" i="6"/>
  <c r="W82" i="6"/>
  <c r="AA82" i="6"/>
  <c r="AE82" i="6"/>
  <c r="G84" i="6"/>
  <c r="K84" i="6"/>
  <c r="O84" i="6"/>
  <c r="S84" i="6"/>
  <c r="W84" i="6"/>
  <c r="AA84" i="6"/>
  <c r="AE84" i="6"/>
  <c r="AI84" i="6"/>
  <c r="AM84" i="6"/>
  <c r="AQ84" i="6"/>
  <c r="AU84" i="6"/>
  <c r="AY84" i="6"/>
  <c r="BC84" i="6"/>
  <c r="BG84" i="6"/>
  <c r="BK84" i="6"/>
  <c r="BO84" i="6"/>
  <c r="BS84" i="6"/>
  <c r="BW84" i="6"/>
  <c r="CA84" i="6"/>
  <c r="AK38" i="7"/>
  <c r="AO38" i="7"/>
  <c r="AS38" i="7"/>
  <c r="AW38" i="7"/>
  <c r="BA38" i="7"/>
  <c r="BE38" i="7"/>
  <c r="BI38" i="7"/>
  <c r="BM38" i="7"/>
  <c r="BQ38" i="7"/>
  <c r="BU38" i="7"/>
  <c r="BY38" i="7"/>
  <c r="AJ144" i="9"/>
  <c r="AN144" i="9"/>
  <c r="AR144" i="9"/>
  <c r="AV144" i="9"/>
  <c r="AZ144" i="9"/>
  <c r="BD144" i="9"/>
  <c r="BH144" i="9"/>
  <c r="BL144" i="9"/>
  <c r="BP144" i="9"/>
  <c r="BT144" i="9"/>
  <c r="BX144" i="9"/>
  <c r="AI140" i="9"/>
  <c r="AM140" i="9"/>
  <c r="AQ140" i="9"/>
  <c r="AU140" i="9"/>
  <c r="AY140" i="9"/>
  <c r="BC140" i="9"/>
  <c r="BG140" i="9"/>
  <c r="BK140" i="9"/>
  <c r="BO140" i="9"/>
  <c r="BS140" i="9"/>
  <c r="BW140" i="9"/>
  <c r="CA140" i="9"/>
  <c r="AI136" i="10"/>
  <c r="AI136" i="9"/>
  <c r="AI135" i="9" s="1"/>
  <c r="AM136" i="10"/>
  <c r="AM136" i="9"/>
  <c r="AM135" i="9" s="1"/>
  <c r="AQ136" i="10"/>
  <c r="AQ136" i="9"/>
  <c r="AQ135" i="9" s="1"/>
  <c r="AU136" i="10"/>
  <c r="AU136" i="9"/>
  <c r="AU135" i="9" s="1"/>
  <c r="AY136" i="10"/>
  <c r="AY136" i="9"/>
  <c r="AY135" i="9" s="1"/>
  <c r="BC136" i="10"/>
  <c r="BC136" i="9"/>
  <c r="BC135" i="9" s="1"/>
  <c r="BG136" i="10"/>
  <c r="BG136" i="9"/>
  <c r="BG135" i="9" s="1"/>
  <c r="BK136" i="10"/>
  <c r="BK136" i="9"/>
  <c r="BK135" i="9" s="1"/>
  <c r="BO136" i="10"/>
  <c r="BO136" i="9"/>
  <c r="BO135" i="9" s="1"/>
  <c r="BS136" i="10"/>
  <c r="BS136" i="9"/>
  <c r="BS135" i="9" s="1"/>
  <c r="BW136" i="10"/>
  <c r="BW136" i="9"/>
  <c r="BW135" i="9" s="1"/>
  <c r="CA136" i="10"/>
  <c r="CA136" i="9"/>
  <c r="CA135" i="9" s="1"/>
  <c r="AI29" i="12"/>
  <c r="AM29" i="12"/>
  <c r="AQ29" i="12"/>
  <c r="AU29" i="12"/>
  <c r="AY29" i="12"/>
  <c r="BC29" i="12"/>
  <c r="BG29" i="12"/>
  <c r="BK29" i="12"/>
  <c r="BO29" i="12"/>
  <c r="BS29" i="12"/>
  <c r="BW29" i="12"/>
  <c r="CA29" i="12"/>
  <c r="AK16" i="9"/>
  <c r="AO16" i="9"/>
  <c r="AS16" i="9"/>
  <c r="AW16" i="9"/>
  <c r="BA16" i="9"/>
  <c r="BE16" i="9"/>
  <c r="BI16" i="9"/>
  <c r="BM16" i="9"/>
  <c r="BQ16" i="9"/>
  <c r="BU16" i="9"/>
  <c r="BY16" i="9"/>
  <c r="AH145" i="10"/>
  <c r="AH145" i="9"/>
  <c r="AL145" i="10"/>
  <c r="AL145" i="9"/>
  <c r="AP145" i="10"/>
  <c r="AP145" i="9"/>
  <c r="AT145" i="10"/>
  <c r="AT145" i="9"/>
  <c r="AX145" i="10"/>
  <c r="AX145" i="9"/>
  <c r="BB145" i="10"/>
  <c r="BB145" i="9"/>
  <c r="BF145" i="10"/>
  <c r="BF145" i="9"/>
  <c r="BJ145" i="10"/>
  <c r="BJ145" i="9"/>
  <c r="BN145" i="10"/>
  <c r="BN145" i="9"/>
  <c r="AH137" i="10"/>
  <c r="AH22" i="10"/>
  <c r="AH78" i="10" s="1"/>
  <c r="AH79" i="10" s="1"/>
  <c r="AL137" i="10"/>
  <c r="AL22" i="10"/>
  <c r="AP137" i="10"/>
  <c r="AP22" i="10"/>
  <c r="AP78" i="10" s="1"/>
  <c r="AP79" i="10" s="1"/>
  <c r="AT137" i="10"/>
  <c r="AT22" i="10"/>
  <c r="AX137" i="10"/>
  <c r="AX22" i="10"/>
  <c r="AX78" i="10" s="1"/>
  <c r="AX79" i="10" s="1"/>
  <c r="BB137" i="9"/>
  <c r="BF137" i="9"/>
  <c r="BJ137" i="9"/>
  <c r="BN137" i="9"/>
  <c r="BR137" i="9"/>
  <c r="BV137" i="9"/>
  <c r="BZ137" i="9"/>
  <c r="AS76" i="12"/>
  <c r="AS141" i="9"/>
  <c r="AW76" i="12"/>
  <c r="AW141" i="9"/>
  <c r="BA76" i="12"/>
  <c r="BA141" i="9"/>
  <c r="BE76" i="12"/>
  <c r="BE141" i="9"/>
  <c r="BI76" i="12"/>
  <c r="BI141" i="9"/>
  <c r="BM76" i="12"/>
  <c r="BM141" i="9"/>
  <c r="BQ76" i="12"/>
  <c r="BQ141" i="9"/>
  <c r="BU76" i="12"/>
  <c r="BU141" i="9"/>
  <c r="BY76" i="12"/>
  <c r="BY141" i="9"/>
  <c r="AS80" i="12"/>
  <c r="AW80" i="12"/>
  <c r="BA80" i="12"/>
  <c r="BE80" i="12"/>
  <c r="BI80" i="12"/>
  <c r="BM80" i="12"/>
  <c r="BQ80" i="12"/>
  <c r="BU80" i="12"/>
  <c r="BY80" i="12"/>
  <c r="AI45" i="9"/>
  <c r="AM45" i="9"/>
  <c r="AQ45" i="9"/>
  <c r="AU45" i="9"/>
  <c r="AY45" i="9"/>
  <c r="BC45" i="9"/>
  <c r="BG45" i="9"/>
  <c r="BK45" i="9"/>
  <c r="BO45" i="9"/>
  <c r="BS45" i="9"/>
  <c r="BW45" i="9"/>
  <c r="CA45" i="9"/>
  <c r="BK84" i="12"/>
  <c r="BO84" i="12"/>
  <c r="BS84" i="12"/>
  <c r="BW84" i="12"/>
  <c r="CA84" i="12"/>
  <c r="AR88" i="12"/>
  <c r="AV88" i="12"/>
  <c r="AZ88" i="12"/>
  <c r="BD88" i="12"/>
  <c r="BH88" i="12"/>
  <c r="BL88" i="12"/>
  <c r="BP88" i="12"/>
  <c r="BT88" i="12"/>
  <c r="BX88" i="12"/>
  <c r="BR89" i="12"/>
  <c r="BV89" i="12"/>
  <c r="BZ90" i="12"/>
  <c r="AJ146" i="10"/>
  <c r="AJ146" i="9"/>
  <c r="AN146" i="10"/>
  <c r="AN146" i="9"/>
  <c r="AR146" i="10"/>
  <c r="AR146" i="9"/>
  <c r="AV146" i="10"/>
  <c r="AV146" i="9"/>
  <c r="AZ146" i="10"/>
  <c r="AZ146" i="9"/>
  <c r="BD146" i="10"/>
  <c r="BD146" i="9"/>
  <c r="BH146" i="10"/>
  <c r="BH146" i="9"/>
  <c r="BL146" i="10"/>
  <c r="BL146" i="9"/>
  <c r="BP146" i="10"/>
  <c r="BP146" i="9"/>
  <c r="BT146" i="10"/>
  <c r="BT146" i="9"/>
  <c r="BX146" i="10"/>
  <c r="BX146" i="9"/>
  <c r="AJ138" i="10"/>
  <c r="AJ138" i="9"/>
  <c r="AN138" i="10"/>
  <c r="AN138" i="9"/>
  <c r="AR138" i="10"/>
  <c r="AR138" i="9"/>
  <c r="AV138" i="10"/>
  <c r="AV138" i="9"/>
  <c r="AZ138" i="10"/>
  <c r="AZ138" i="9"/>
  <c r="BD138" i="10"/>
  <c r="BD138" i="9"/>
  <c r="BH138" i="10"/>
  <c r="BH138" i="9"/>
  <c r="BL138" i="10"/>
  <c r="BL138" i="9"/>
  <c r="BP138" i="10"/>
  <c r="BP138" i="9"/>
  <c r="BT138" i="10"/>
  <c r="BT138" i="9"/>
  <c r="BX138" i="10"/>
  <c r="BX138" i="9"/>
  <c r="AS75" i="12"/>
  <c r="AS142" i="10"/>
  <c r="AS142" i="9"/>
  <c r="AW75" i="12"/>
  <c r="AW142" i="10"/>
  <c r="AW142" i="9"/>
  <c r="BA75" i="12"/>
  <c r="BA142" i="9"/>
  <c r="BE75" i="12"/>
  <c r="BE142" i="9"/>
  <c r="BI75" i="12"/>
  <c r="BI142" i="9"/>
  <c r="BM75" i="12"/>
  <c r="BM142" i="9"/>
  <c r="BQ75" i="12"/>
  <c r="BU75" i="12"/>
  <c r="BY75" i="12"/>
  <c r="AI142" i="9"/>
  <c r="AM142" i="9"/>
  <c r="AW78" i="12"/>
  <c r="BA79" i="12"/>
  <c r="BE79" i="12"/>
  <c r="BI79" i="12"/>
  <c r="BM79" i="12"/>
  <c r="BQ79" i="12"/>
  <c r="BU79" i="12"/>
  <c r="BY79" i="12"/>
  <c r="BQ100" i="9"/>
  <c r="BU100" i="9"/>
  <c r="BY100" i="9"/>
  <c r="BL83" i="12"/>
  <c r="BP83" i="12"/>
  <c r="BT83" i="12"/>
  <c r="BX83" i="12"/>
  <c r="AJ128" i="10"/>
  <c r="AJ129" i="10" s="1"/>
  <c r="AN128" i="10"/>
  <c r="AN129" i="10" s="1"/>
  <c r="AZ128" i="10"/>
  <c r="AZ129" i="10" s="1"/>
  <c r="BD128" i="10"/>
  <c r="BD129" i="10" s="1"/>
  <c r="BP128" i="10"/>
  <c r="BP129" i="10" s="1"/>
  <c r="BT128" i="10"/>
  <c r="BT129" i="10" s="1"/>
  <c r="AQ87" i="12"/>
  <c r="AU87" i="12"/>
  <c r="AY87" i="12"/>
  <c r="BC87" i="12"/>
  <c r="BG87" i="12"/>
  <c r="BK87" i="12"/>
  <c r="BO87" i="12"/>
  <c r="BS87" i="12"/>
  <c r="BW87" i="12"/>
  <c r="CA87" i="12"/>
  <c r="AN128" i="9"/>
  <c r="AV128" i="9"/>
  <c r="BD128" i="9"/>
  <c r="BL128" i="9"/>
  <c r="BT128" i="9"/>
  <c r="AH136" i="9"/>
  <c r="AH135" i="9" s="1"/>
  <c r="AP136" i="9"/>
  <c r="AX136" i="9"/>
  <c r="AX135" i="9" s="1"/>
  <c r="BF136" i="9"/>
  <c r="BN136" i="9"/>
  <c r="BN135" i="9" s="1"/>
  <c r="BV136" i="9"/>
  <c r="AJ137" i="9"/>
  <c r="AR137" i="9"/>
  <c r="AZ137" i="9"/>
  <c r="BP137" i="9"/>
  <c r="AL138" i="9"/>
  <c r="BB138" i="9"/>
  <c r="BR138" i="9"/>
  <c r="AP140" i="9"/>
  <c r="AP139" i="9" s="1"/>
  <c r="BF140" i="9"/>
  <c r="BV140" i="9"/>
  <c r="AR141" i="9"/>
  <c r="BH141" i="9"/>
  <c r="BX141" i="9"/>
  <c r="AT142" i="9"/>
  <c r="BJ142" i="9"/>
  <c r="BZ142" i="9"/>
  <c r="AH144" i="9"/>
  <c r="AH143" i="9" s="1"/>
  <c r="AX144" i="9"/>
  <c r="AX143" i="9" s="1"/>
  <c r="BN144" i="9"/>
  <c r="BN143" i="9" s="1"/>
  <c r="AJ145" i="9"/>
  <c r="AZ145" i="9"/>
  <c r="BP145" i="9"/>
  <c r="AL146" i="9"/>
  <c r="BB146" i="9"/>
  <c r="AI141" i="10"/>
  <c r="AM141" i="10"/>
  <c r="AH141" i="10"/>
  <c r="AL141" i="10"/>
  <c r="AP141" i="10"/>
  <c r="BB24" i="12"/>
  <c r="BF24" i="12"/>
  <c r="BJ24" i="12"/>
  <c r="AS106" i="12"/>
  <c r="BI106" i="12"/>
  <c r="BY106" i="12"/>
  <c r="AW108" i="12"/>
  <c r="BM108" i="12"/>
  <c r="BM110" i="12"/>
  <c r="BQ110" i="12"/>
  <c r="AK35" i="14"/>
  <c r="AO35" i="14"/>
  <c r="AS35" i="14"/>
  <c r="AW35" i="14"/>
  <c r="BA35" i="14"/>
  <c r="BE35" i="14"/>
  <c r="BI35" i="14"/>
  <c r="AK44" i="14"/>
  <c r="AS44" i="14"/>
  <c r="BA44" i="14"/>
  <c r="BI44" i="14"/>
  <c r="AI142" i="10"/>
  <c r="AM142" i="10"/>
  <c r="AL97" i="12"/>
  <c r="AT97" i="12"/>
  <c r="BB97" i="12"/>
  <c r="BJ97" i="12"/>
  <c r="BR97" i="12"/>
  <c r="BZ97" i="12"/>
  <c r="BU111" i="12"/>
  <c r="BN110" i="12"/>
  <c r="BR110" i="12"/>
  <c r="AJ142" i="10"/>
  <c r="AN142" i="10"/>
  <c r="AI31" i="12"/>
  <c r="AM31" i="12"/>
  <c r="AQ31" i="12"/>
  <c r="AU31" i="12"/>
  <c r="AY31" i="12"/>
  <c r="BC31" i="12"/>
  <c r="BG31" i="12"/>
  <c r="BK31" i="12"/>
  <c r="BO31" i="12"/>
  <c r="BS31" i="12"/>
  <c r="BW31" i="12"/>
  <c r="CA31" i="12"/>
  <c r="AK106" i="12"/>
  <c r="BA106" i="12"/>
  <c r="BQ106" i="12"/>
  <c r="AO108" i="12"/>
  <c r="BE108" i="12"/>
  <c r="BU108" i="12"/>
  <c r="AO44" i="14"/>
  <c r="AW44" i="14"/>
  <c r="BE44" i="14"/>
  <c r="BI86" i="12"/>
  <c r="BM86" i="12"/>
  <c r="BQ86" i="12"/>
  <c r="BU86" i="12"/>
  <c r="BY86" i="12"/>
  <c r="AK141" i="10"/>
  <c r="AO141" i="10"/>
  <c r="BR100" i="12"/>
  <c r="BZ100" i="12"/>
  <c r="AJ11" i="12"/>
  <c r="AN11" i="12"/>
  <c r="AR11" i="12"/>
  <c r="AV11" i="12"/>
  <c r="AZ11" i="12"/>
  <c r="BD11" i="12"/>
  <c r="BH11" i="12"/>
  <c r="BL11" i="12"/>
  <c r="BP11" i="12"/>
  <c r="BT11" i="12"/>
  <c r="BX11" i="12"/>
  <c r="AH95" i="12"/>
  <c r="AP95" i="12"/>
  <c r="AX95" i="12"/>
  <c r="BF95" i="12"/>
  <c r="BN95" i="12"/>
  <c r="BV95" i="12"/>
  <c r="AK11" i="12"/>
  <c r="AO11" i="12"/>
  <c r="AS11" i="12"/>
  <c r="AW11" i="12"/>
  <c r="BA11" i="12"/>
  <c r="BE11" i="12"/>
  <c r="BI11" i="12"/>
  <c r="BM11" i="12"/>
  <c r="BQ11" i="12"/>
  <c r="BU11" i="12"/>
  <c r="BY11" i="12"/>
  <c r="BN15" i="12"/>
  <c r="BR15" i="12"/>
  <c r="BC23" i="12"/>
  <c r="BG23" i="12"/>
  <c r="BK23" i="12"/>
  <c r="BO23" i="12"/>
  <c r="BS23" i="12"/>
  <c r="AJ31" i="12"/>
  <c r="AN31" i="12"/>
  <c r="AR31" i="12"/>
  <c r="AV31" i="12"/>
  <c r="AZ31" i="12"/>
  <c r="BD31" i="12"/>
  <c r="BH31" i="12"/>
  <c r="BL31" i="12"/>
  <c r="BP31" i="12"/>
  <c r="BT31" i="12"/>
  <c r="BX31" i="12"/>
  <c r="AJ37" i="12"/>
  <c r="AN37" i="12"/>
  <c r="AR37" i="12"/>
  <c r="AV37" i="12"/>
  <c r="AZ37" i="12"/>
  <c r="BD37" i="12"/>
  <c r="BH37" i="12"/>
  <c r="BL37" i="12"/>
  <c r="BP37" i="12"/>
  <c r="BT37" i="12"/>
  <c r="BX37" i="12"/>
  <c r="AH38" i="12"/>
  <c r="AL38" i="12"/>
  <c r="AP38" i="12"/>
  <c r="AT38" i="12"/>
  <c r="AX38" i="12"/>
  <c r="BB38" i="12"/>
  <c r="BF38" i="12"/>
  <c r="BJ38" i="12"/>
  <c r="BN38" i="12"/>
  <c r="BR38" i="12"/>
  <c r="BV38" i="12"/>
  <c r="BZ38" i="12"/>
  <c r="AJ39" i="12"/>
  <c r="AN39" i="12"/>
  <c r="AR39" i="12"/>
  <c r="AV39" i="12"/>
  <c r="AZ39" i="12"/>
  <c r="BD39" i="12"/>
  <c r="BH39" i="12"/>
  <c r="BL39" i="12"/>
  <c r="BP39" i="12"/>
  <c r="BT39" i="12"/>
  <c r="BX39" i="12"/>
  <c r="AJ41" i="12"/>
  <c r="AN41" i="12"/>
  <c r="AR41" i="12"/>
  <c r="AV41" i="12"/>
  <c r="AZ41" i="12"/>
  <c r="BD41" i="12"/>
  <c r="BH41" i="12"/>
  <c r="BL41" i="12"/>
  <c r="BP41" i="12"/>
  <c r="BT41" i="12"/>
  <c r="BX41" i="12"/>
  <c r="AJ63" i="12"/>
  <c r="AN63" i="12"/>
  <c r="AR63" i="12"/>
  <c r="AV63" i="12"/>
  <c r="AZ63" i="12"/>
  <c r="BD63" i="12"/>
  <c r="BH63" i="12"/>
  <c r="BT72" i="12"/>
  <c r="BX72" i="12"/>
  <c r="AH74" i="12"/>
  <c r="AL74" i="12"/>
  <c r="AP74" i="12"/>
  <c r="AH78" i="12"/>
  <c r="AL78" i="12"/>
  <c r="AP78" i="12"/>
  <c r="AI86" i="12"/>
  <c r="AM86" i="12"/>
  <c r="AJ93" i="12"/>
  <c r="AN93" i="12"/>
  <c r="AR93" i="12"/>
  <c r="AV93" i="12"/>
  <c r="AZ93" i="12"/>
  <c r="BD93" i="12"/>
  <c r="BH93" i="12"/>
  <c r="BP93" i="12"/>
  <c r="BX93" i="12"/>
  <c r="AH94" i="12"/>
  <c r="AL94" i="12"/>
  <c r="AP94" i="12"/>
  <c r="AT94" i="12"/>
  <c r="AX94" i="12"/>
  <c r="BB94" i="12"/>
  <c r="BF94" i="12"/>
  <c r="BJ94" i="12"/>
  <c r="BN94" i="12"/>
  <c r="BR94" i="12"/>
  <c r="BV94" i="12"/>
  <c r="BZ94" i="12"/>
  <c r="AJ95" i="12"/>
  <c r="AN95" i="12"/>
  <c r="AR95" i="12"/>
  <c r="AV95" i="12"/>
  <c r="AZ95" i="12"/>
  <c r="BD95" i="12"/>
  <c r="BH95" i="12"/>
  <c r="BL95" i="12"/>
  <c r="BP95" i="12"/>
  <c r="BT95" i="12"/>
  <c r="BX95" i="12"/>
  <c r="AJ97" i="12"/>
  <c r="AN97" i="12"/>
  <c r="AR97" i="12"/>
  <c r="AV97" i="12"/>
  <c r="AZ97" i="12"/>
  <c r="BD97" i="12"/>
  <c r="BH97" i="12"/>
  <c r="BL97" i="12"/>
  <c r="BP97" i="12"/>
  <c r="BT97" i="12"/>
  <c r="BX97" i="12"/>
  <c r="BV99" i="12"/>
  <c r="AN100" i="12"/>
  <c r="BD100" i="12"/>
  <c r="BX100" i="12"/>
  <c r="BJ104" i="12"/>
  <c r="BN104" i="12"/>
  <c r="BR104" i="12"/>
  <c r="BV104" i="12"/>
  <c r="BZ104" i="12"/>
  <c r="BZ109" i="12"/>
  <c r="AJ110" i="12"/>
  <c r="AN110" i="12"/>
  <c r="AR110" i="12"/>
  <c r="AV110" i="12"/>
  <c r="AZ110" i="12"/>
  <c r="BD110" i="12"/>
  <c r="BH110" i="12"/>
  <c r="BL110" i="12"/>
  <c r="BP110" i="12"/>
  <c r="BT110" i="12"/>
  <c r="BR111" i="12"/>
  <c r="BV111" i="12"/>
  <c r="BZ111" i="12"/>
  <c r="BA19" i="14"/>
  <c r="BA20" i="14" s="1"/>
  <c r="BE19" i="14"/>
  <c r="BE20" i="14" s="1"/>
  <c r="BI19" i="14"/>
  <c r="BI20" i="14" s="1"/>
  <c r="BM19" i="14"/>
  <c r="BM20" i="14" s="1"/>
  <c r="BQ19" i="14"/>
  <c r="BQ20" i="14" s="1"/>
  <c r="BU19" i="14"/>
  <c r="BU20" i="14" s="1"/>
  <c r="AH44" i="14"/>
  <c r="AL44" i="14"/>
  <c r="AP44" i="14"/>
  <c r="AT44" i="14"/>
  <c r="AX44" i="14"/>
  <c r="BB44" i="14"/>
  <c r="BF44" i="14"/>
  <c r="BJ44" i="14"/>
  <c r="AH5" i="15"/>
  <c r="AL5" i="15"/>
  <c r="AP5" i="15"/>
  <c r="AT5" i="15"/>
  <c r="AX5" i="15"/>
  <c r="BB5" i="15"/>
  <c r="BF5" i="15"/>
  <c r="BJ5" i="15"/>
  <c r="BN5" i="15"/>
  <c r="BR5" i="15"/>
  <c r="BV5" i="15"/>
  <c r="BZ5" i="15"/>
  <c r="AH11" i="15"/>
  <c r="AN11" i="15"/>
  <c r="AX11" i="15"/>
  <c r="AY4" i="15"/>
  <c r="BO4" i="15"/>
  <c r="AI4" i="16"/>
  <c r="AM4" i="16"/>
  <c r="AQ4" i="16"/>
  <c r="AU4" i="16"/>
  <c r="AY4" i="16"/>
  <c r="BC4" i="16"/>
  <c r="BG4" i="16"/>
  <c r="BK4" i="16"/>
  <c r="BO4" i="16"/>
  <c r="BS4" i="16"/>
  <c r="BW4" i="16"/>
  <c r="CA4" i="16"/>
  <c r="AH11" i="12"/>
  <c r="AL11" i="12"/>
  <c r="AP11" i="12"/>
  <c r="AT11" i="12"/>
  <c r="AX11" i="12"/>
  <c r="BB11" i="12"/>
  <c r="BF11" i="12"/>
  <c r="BJ11" i="12"/>
  <c r="BN11" i="12"/>
  <c r="BR11" i="12"/>
  <c r="BV11" i="12"/>
  <c r="BZ11" i="12"/>
  <c r="BD23" i="12"/>
  <c r="BH23" i="12"/>
  <c r="BL23" i="12"/>
  <c r="BP23" i="12"/>
  <c r="BT23" i="12"/>
  <c r="AK31" i="12"/>
  <c r="AO31" i="12"/>
  <c r="AS31" i="12"/>
  <c r="AW31" i="12"/>
  <c r="BA31" i="12"/>
  <c r="BE31" i="12"/>
  <c r="BI31" i="12"/>
  <c r="BM31" i="12"/>
  <c r="BQ31" i="12"/>
  <c r="BU31" i="12"/>
  <c r="BY31" i="12"/>
  <c r="AK37" i="12"/>
  <c r="AO37" i="12"/>
  <c r="AS37" i="12"/>
  <c r="AW37" i="12"/>
  <c r="BA37" i="12"/>
  <c r="BE37" i="12"/>
  <c r="AI38" i="12"/>
  <c r="AM38" i="12"/>
  <c r="AQ38" i="12"/>
  <c r="AU38" i="12"/>
  <c r="AY38" i="12"/>
  <c r="BC38" i="12"/>
  <c r="BG38" i="12"/>
  <c r="BM63" i="12"/>
  <c r="BQ63" i="12"/>
  <c r="BU63" i="12"/>
  <c r="BY63" i="12"/>
  <c r="AK72" i="12"/>
  <c r="AS72" i="12"/>
  <c r="BI72" i="12"/>
  <c r="BM72" i="12"/>
  <c r="BU72" i="12"/>
  <c r="BY72" i="12"/>
  <c r="AK93" i="12"/>
  <c r="AO93" i="12"/>
  <c r="AS93" i="12"/>
  <c r="AW93" i="12"/>
  <c r="BA93" i="12"/>
  <c r="BE93" i="12"/>
  <c r="BI93" i="12"/>
  <c r="BQ93" i="12"/>
  <c r="BY93" i="12"/>
  <c r="AI94" i="12"/>
  <c r="AM94" i="12"/>
  <c r="AQ94" i="12"/>
  <c r="AU94" i="12"/>
  <c r="AY94" i="12"/>
  <c r="BC94" i="12"/>
  <c r="BG94" i="12"/>
  <c r="BK94" i="12"/>
  <c r="BO94" i="12"/>
  <c r="BS94" i="12"/>
  <c r="BW94" i="12"/>
  <c r="CA94" i="12"/>
  <c r="AK95" i="12"/>
  <c r="AO95" i="12"/>
  <c r="AS95" i="12"/>
  <c r="AW95" i="12"/>
  <c r="BA95" i="12"/>
  <c r="BE95" i="12"/>
  <c r="BI95" i="12"/>
  <c r="BM95" i="12"/>
  <c r="BQ95" i="12"/>
  <c r="BU95" i="12"/>
  <c r="BY95" i="12"/>
  <c r="AK97" i="12"/>
  <c r="AO97" i="12"/>
  <c r="AS97" i="12"/>
  <c r="AW97" i="12"/>
  <c r="BA97" i="12"/>
  <c r="BE97" i="12"/>
  <c r="BI97" i="12"/>
  <c r="BM97" i="12"/>
  <c r="BQ97" i="12"/>
  <c r="BU97" i="12"/>
  <c r="BY97" i="12"/>
  <c r="BY98" i="12"/>
  <c r="AK100" i="12"/>
  <c r="AO100" i="12"/>
  <c r="AS100" i="12"/>
  <c r="AW100" i="12"/>
  <c r="BA100" i="12"/>
  <c r="BI100" i="12"/>
  <c r="BQ100" i="12"/>
  <c r="BY100" i="12"/>
  <c r="BC11" i="15"/>
  <c r="AI11" i="12"/>
  <c r="AM11" i="12"/>
  <c r="AQ11" i="12"/>
  <c r="AU11" i="12"/>
  <c r="AY11" i="12"/>
  <c r="BC11" i="12"/>
  <c r="BG11" i="12"/>
  <c r="BK11" i="12"/>
  <c r="BO11" i="12"/>
  <c r="BS11" i="12"/>
  <c r="BW11" i="12"/>
  <c r="CA11" i="12"/>
  <c r="BA23" i="12"/>
  <c r="BE23" i="12"/>
  <c r="BI23" i="12"/>
  <c r="BM23" i="12"/>
  <c r="BQ23" i="12"/>
  <c r="BU23" i="12"/>
  <c r="AH31" i="12"/>
  <c r="AL31" i="12"/>
  <c r="AP31" i="12"/>
  <c r="AT31" i="12"/>
  <c r="AX31" i="12"/>
  <c r="BB31" i="12"/>
  <c r="BF31" i="12"/>
  <c r="BJ31" i="12"/>
  <c r="BN31" i="12"/>
  <c r="BR31" i="12"/>
  <c r="BV31" i="12"/>
  <c r="BZ31" i="12"/>
  <c r="AH37" i="12"/>
  <c r="AL37" i="12"/>
  <c r="AP37" i="12"/>
  <c r="AT37" i="12"/>
  <c r="AX37" i="12"/>
  <c r="BB37" i="12"/>
  <c r="BF37" i="12"/>
  <c r="AJ38" i="12"/>
  <c r="AN38" i="12"/>
  <c r="AR38" i="12"/>
  <c r="AV38" i="12"/>
  <c r="AZ38" i="12"/>
  <c r="BD38" i="12"/>
  <c r="BH38" i="12"/>
  <c r="BL38" i="12"/>
  <c r="BP38" i="12"/>
  <c r="BT38" i="12"/>
  <c r="BX38" i="12"/>
  <c r="AH39" i="12"/>
  <c r="AL39" i="12"/>
  <c r="AP39" i="12"/>
  <c r="AT39" i="12"/>
  <c r="AX39" i="12"/>
  <c r="BB39" i="12"/>
  <c r="BF39" i="12"/>
  <c r="BJ39" i="12"/>
  <c r="BN39" i="12"/>
  <c r="BR39" i="12"/>
  <c r="BV39" i="12"/>
  <c r="BZ39" i="12"/>
  <c r="AH41" i="12"/>
  <c r="AL41" i="12"/>
  <c r="AP41" i="12"/>
  <c r="AT41" i="12"/>
  <c r="AX41" i="12"/>
  <c r="BB41" i="12"/>
  <c r="BF41" i="12"/>
  <c r="BJ41" i="12"/>
  <c r="BN41" i="12"/>
  <c r="BR41" i="12"/>
  <c r="BV41" i="12"/>
  <c r="BZ41" i="12"/>
  <c r="BN63" i="12"/>
  <c r="BV63" i="12"/>
  <c r="BR72" i="12"/>
  <c r="BV72" i="12"/>
  <c r="BZ72" i="12"/>
  <c r="AH93" i="12"/>
  <c r="AL93" i="12"/>
  <c r="AP93" i="12"/>
  <c r="AT93" i="12"/>
  <c r="AX93" i="12"/>
  <c r="BB93" i="12"/>
  <c r="BF93" i="12"/>
  <c r="BJ93" i="12"/>
  <c r="BN93" i="12"/>
  <c r="BR93" i="12"/>
  <c r="BV93" i="12"/>
  <c r="BZ93" i="12"/>
  <c r="AJ94" i="12"/>
  <c r="AN94" i="12"/>
  <c r="AR94" i="12"/>
  <c r="AV94" i="12"/>
  <c r="AZ94" i="12"/>
  <c r="BD94" i="12"/>
  <c r="BH94" i="12"/>
  <c r="BL94" i="12"/>
  <c r="BP94" i="12"/>
  <c r="BT94" i="12"/>
  <c r="BX94" i="12"/>
  <c r="AL95" i="12"/>
  <c r="AT95" i="12"/>
  <c r="BB95" i="12"/>
  <c r="BJ95" i="12"/>
  <c r="BR95" i="12"/>
  <c r="BZ95" i="12"/>
  <c r="AH97" i="12"/>
  <c r="AP97" i="12"/>
  <c r="AX97" i="12"/>
  <c r="BF97" i="12"/>
  <c r="BN97" i="12"/>
  <c r="BV97" i="12"/>
  <c r="BV100" i="12"/>
  <c r="AO4" i="15"/>
  <c r="BM15" i="12"/>
  <c r="BU15" i="12"/>
  <c r="BN23" i="12"/>
  <c r="BR23" i="12"/>
  <c r="AI37" i="12"/>
  <c r="AM37" i="12"/>
  <c r="AQ37" i="12"/>
  <c r="AU37" i="12"/>
  <c r="AY37" i="12"/>
  <c r="BC37" i="12"/>
  <c r="BG37" i="12"/>
  <c r="BK37" i="12"/>
  <c r="BO37" i="12"/>
  <c r="BS37" i="12"/>
  <c r="BW37" i="12"/>
  <c r="CA37" i="12"/>
  <c r="AK38" i="12"/>
  <c r="AO38" i="12"/>
  <c r="AS38" i="12"/>
  <c r="AW38" i="12"/>
  <c r="BA38" i="12"/>
  <c r="BE38" i="12"/>
  <c r="BI38" i="12"/>
  <c r="BM38" i="12"/>
  <c r="BQ38" i="12"/>
  <c r="BU38" i="12"/>
  <c r="BY38" i="12"/>
  <c r="AI39" i="12"/>
  <c r="AM39" i="12"/>
  <c r="AQ39" i="12"/>
  <c r="AU39" i="12"/>
  <c r="AY39" i="12"/>
  <c r="BC39" i="12"/>
  <c r="BG39" i="12"/>
  <c r="BK39" i="12"/>
  <c r="BO39" i="12"/>
  <c r="BS39" i="12"/>
  <c r="BW39" i="12"/>
  <c r="CA39" i="12"/>
  <c r="AI41" i="12"/>
  <c r="AM41" i="12"/>
  <c r="AQ41" i="12"/>
  <c r="AU41" i="12"/>
  <c r="AY41" i="12"/>
  <c r="BC41" i="12"/>
  <c r="BG41" i="12"/>
  <c r="BK41" i="12"/>
  <c r="BO41" i="12"/>
  <c r="BS41" i="12"/>
  <c r="BW41" i="12"/>
  <c r="CA41" i="12"/>
  <c r="AI63" i="12"/>
  <c r="AM63" i="12"/>
  <c r="AQ63" i="12"/>
  <c r="AU63" i="12"/>
  <c r="AY63" i="12"/>
  <c r="BC63" i="12"/>
  <c r="BG63" i="12"/>
  <c r="BK63" i="12"/>
  <c r="CA63" i="12"/>
  <c r="BW72" i="12"/>
  <c r="AO74" i="12"/>
  <c r="AO78" i="12"/>
  <c r="AL86" i="12"/>
  <c r="AI93" i="12"/>
  <c r="AM93" i="12"/>
  <c r="AQ93" i="12"/>
  <c r="AU93" i="12"/>
  <c r="AY93" i="12"/>
  <c r="BC93" i="12"/>
  <c r="BG93" i="12"/>
  <c r="BK93" i="12"/>
  <c r="BO93" i="12"/>
  <c r="BW93" i="12"/>
  <c r="CA93" i="12"/>
  <c r="AK94" i="12"/>
  <c r="AO94" i="12"/>
  <c r="AS94" i="12"/>
  <c r="AW94" i="12"/>
  <c r="BA94" i="12"/>
  <c r="BE94" i="12"/>
  <c r="BI94" i="12"/>
  <c r="BM94" i="12"/>
  <c r="BQ94" i="12"/>
  <c r="BU94" i="12"/>
  <c r="BY94" i="12"/>
  <c r="AI95" i="12"/>
  <c r="AM95" i="12"/>
  <c r="AQ95" i="12"/>
  <c r="AU95" i="12"/>
  <c r="AY95" i="12"/>
  <c r="BC95" i="12"/>
  <c r="BG95" i="12"/>
  <c r="BK95" i="12"/>
  <c r="BO95" i="12"/>
  <c r="BS95" i="12"/>
  <c r="BW95" i="12"/>
  <c r="CA95" i="12"/>
  <c r="AI97" i="12"/>
  <c r="AM97" i="12"/>
  <c r="AQ97" i="12"/>
  <c r="AU97" i="12"/>
  <c r="AY97" i="12"/>
  <c r="BC97" i="12"/>
  <c r="BG97" i="12"/>
  <c r="BK97" i="12"/>
  <c r="BO97" i="12"/>
  <c r="BS97" i="12"/>
  <c r="BW97" i="12"/>
  <c r="CA97" i="12"/>
  <c r="BU99" i="12"/>
  <c r="AI100" i="12"/>
  <c r="AU100" i="12"/>
  <c r="AY100" i="12"/>
  <c r="BK100" i="12"/>
  <c r="BO100" i="12"/>
  <c r="BW100" i="12"/>
  <c r="CA100" i="12"/>
  <c r="BI104" i="12"/>
  <c r="BQ104" i="12"/>
  <c r="BU104" i="12"/>
  <c r="BY104" i="12"/>
  <c r="BK105" i="12"/>
  <c r="BS105" i="12"/>
  <c r="CA105" i="12"/>
  <c r="AO106" i="12"/>
  <c r="AW106" i="12"/>
  <c r="BE106" i="12"/>
  <c r="BM106" i="12"/>
  <c r="BU106" i="12"/>
  <c r="AK108" i="12"/>
  <c r="AS108" i="12"/>
  <c r="BA108" i="12"/>
  <c r="BI108" i="12"/>
  <c r="BQ108" i="12"/>
  <c r="BY108" i="12"/>
  <c r="AI110" i="12"/>
  <c r="AQ110" i="12"/>
  <c r="AY110" i="12"/>
  <c r="BG110" i="12"/>
  <c r="BO110" i="12"/>
  <c r="BI111" i="12"/>
  <c r="BQ111" i="12"/>
  <c r="BY111" i="12"/>
  <c r="AJ35" i="14"/>
  <c r="AN35" i="14"/>
  <c r="AR35" i="14"/>
  <c r="AV35" i="14"/>
  <c r="AZ35" i="14"/>
  <c r="BD35" i="14"/>
  <c r="BH35" i="14"/>
  <c r="AL11" i="15"/>
  <c r="AR11" i="15"/>
  <c r="AK26" i="15"/>
  <c r="AS26" i="15"/>
  <c r="BA26" i="15"/>
  <c r="BI26" i="15"/>
  <c r="BQ26" i="15"/>
  <c r="BY26" i="15"/>
  <c r="BC40" i="16"/>
  <c r="BG40" i="16"/>
  <c r="BK40" i="16"/>
  <c r="BO40" i="16"/>
  <c r="BS40" i="16"/>
  <c r="BW40" i="16"/>
  <c r="CA40" i="16"/>
  <c r="AL26" i="20"/>
  <c r="BB26" i="20"/>
  <c r="BR26" i="20"/>
  <c r="AP26" i="20"/>
  <c r="BE40" i="16"/>
  <c r="BI40" i="16"/>
  <c r="BM40" i="16"/>
  <c r="BQ40" i="16"/>
  <c r="BU40" i="16"/>
  <c r="BY40" i="16"/>
  <c r="BJ40" i="16"/>
  <c r="F24" i="19"/>
  <c r="J24" i="19"/>
  <c r="N24" i="19"/>
  <c r="R24" i="19"/>
  <c r="V24" i="19"/>
  <c r="Z24" i="19"/>
  <c r="AD24" i="19"/>
  <c r="AH24" i="19"/>
  <c r="AL24" i="19"/>
  <c r="AP24" i="19"/>
  <c r="AT24" i="19"/>
  <c r="AX24" i="19"/>
  <c r="BB24" i="19"/>
  <c r="BF24" i="19"/>
  <c r="BJ24" i="19"/>
  <c r="BN24" i="19"/>
  <c r="BR24" i="19"/>
  <c r="BV24" i="19"/>
  <c r="BZ24" i="19"/>
  <c r="BL43" i="19"/>
  <c r="BP43" i="19"/>
  <c r="BT43" i="19"/>
  <c r="BX43" i="19"/>
  <c r="AF26" i="20"/>
  <c r="AJ26" i="20"/>
  <c r="AN26" i="20"/>
  <c r="AR26" i="20"/>
  <c r="AV26" i="20"/>
  <c r="AZ26" i="20"/>
  <c r="BD26" i="20"/>
  <c r="BH26" i="20"/>
  <c r="BL26" i="20"/>
  <c r="BP26" i="20"/>
  <c r="BT26" i="20"/>
  <c r="BX26" i="20"/>
  <c r="AH10" i="18"/>
  <c r="AL10" i="18"/>
  <c r="AP10" i="18"/>
  <c r="AT10" i="18"/>
  <c r="AX10" i="18"/>
  <c r="BB10" i="18"/>
  <c r="BF10" i="18"/>
  <c r="BJ10" i="18"/>
  <c r="BN10" i="18"/>
  <c r="BR10" i="18"/>
  <c r="BV10" i="18"/>
  <c r="BZ10" i="18"/>
  <c r="G24" i="19"/>
  <c r="K24" i="19"/>
  <c r="O24" i="19"/>
  <c r="S24" i="19"/>
  <c r="W24" i="19"/>
  <c r="AA24" i="19"/>
  <c r="AE24" i="19"/>
  <c r="AI24" i="19"/>
  <c r="AM24" i="19"/>
  <c r="AQ24" i="19"/>
  <c r="AU24" i="19"/>
  <c r="AY24" i="19"/>
  <c r="BC24" i="19"/>
  <c r="BG24" i="19"/>
  <c r="BK24" i="19"/>
  <c r="BO24" i="19"/>
  <c r="BS24" i="19"/>
  <c r="BW24" i="19"/>
  <c r="CA24" i="19"/>
  <c r="BM43" i="19"/>
  <c r="BQ43" i="19"/>
  <c r="BU43" i="19"/>
  <c r="BY43" i="19"/>
  <c r="BS4" i="20"/>
  <c r="BW4" i="20"/>
  <c r="BW26" i="20"/>
  <c r="CA4" i="20"/>
  <c r="G4" i="20"/>
  <c r="K4" i="20"/>
  <c r="O4" i="20"/>
  <c r="S4" i="20"/>
  <c r="W4" i="20"/>
  <c r="AA4" i="20"/>
  <c r="F4" i="20"/>
  <c r="J4" i="20"/>
  <c r="N4" i="20"/>
  <c r="R4" i="20"/>
  <c r="V4" i="20"/>
  <c r="Z4" i="20"/>
  <c r="AD26" i="20"/>
  <c r="AD4" i="20"/>
  <c r="E4" i="20"/>
  <c r="M4" i="20"/>
  <c r="U4" i="20"/>
  <c r="AA26" i="20"/>
  <c r="BS26" i="20"/>
  <c r="CA26" i="20"/>
  <c r="AX13" i="21"/>
  <c r="BB13" i="21"/>
  <c r="BF13" i="21"/>
  <c r="BJ13" i="21"/>
  <c r="BN13" i="21"/>
  <c r="BR13" i="21"/>
  <c r="BV13" i="21"/>
  <c r="BZ13" i="21"/>
  <c r="F26" i="21"/>
  <c r="J26" i="21"/>
  <c r="N26" i="21"/>
  <c r="R26" i="21"/>
  <c r="V26" i="21"/>
  <c r="Z26" i="21"/>
  <c r="AD26" i="21"/>
  <c r="AH26" i="21"/>
  <c r="AL26" i="21"/>
  <c r="AP26" i="21"/>
  <c r="AT26" i="21"/>
  <c r="AX26" i="21"/>
  <c r="BB26" i="21"/>
  <c r="BF26" i="21"/>
  <c r="BJ26" i="21"/>
  <c r="BN26" i="21"/>
  <c r="F27" i="21"/>
  <c r="J27" i="21"/>
  <c r="N27" i="21"/>
  <c r="R27" i="21"/>
  <c r="V27" i="21"/>
  <c r="Z27" i="21"/>
  <c r="AD27" i="21"/>
  <c r="AH27" i="21"/>
  <c r="AL27" i="21"/>
  <c r="AP27" i="21"/>
  <c r="AU27" i="21"/>
  <c r="BA27" i="21"/>
  <c r="BF27" i="21"/>
  <c r="BK27" i="21"/>
  <c r="BQ27" i="21"/>
  <c r="H34" i="21"/>
  <c r="M34" i="21"/>
  <c r="S34" i="21"/>
  <c r="X34" i="21"/>
  <c r="AC34" i="21"/>
  <c r="AI34" i="21"/>
  <c r="AN34" i="21"/>
  <c r="AS34" i="21"/>
  <c r="AY34" i="21"/>
  <c r="BI34" i="21"/>
  <c r="BO34" i="21"/>
  <c r="BT34" i="21"/>
  <c r="AR27" i="21"/>
  <c r="AV27" i="21"/>
  <c r="AZ27" i="21"/>
  <c r="BD27" i="21"/>
  <c r="BH27" i="21"/>
  <c r="BL27" i="21"/>
  <c r="BP27" i="21"/>
  <c r="D34" i="21"/>
  <c r="T34" i="21"/>
  <c r="AJ34" i="21"/>
  <c r="AZ34" i="21"/>
  <c r="BP34" i="21"/>
  <c r="AZ13" i="21"/>
  <c r="BD13" i="21"/>
  <c r="BH13" i="21"/>
  <c r="BL13" i="21"/>
  <c r="BP13" i="21"/>
  <c r="BT13" i="21"/>
  <c r="BX13" i="21"/>
  <c r="D27" i="21"/>
  <c r="H27" i="21"/>
  <c r="L27" i="21"/>
  <c r="P27" i="21"/>
  <c r="T27" i="21"/>
  <c r="X27" i="21"/>
  <c r="AB27" i="21"/>
  <c r="AF27" i="21"/>
  <c r="AJ27" i="21"/>
  <c r="AN27" i="21"/>
  <c r="AX27" i="21"/>
  <c r="BN27" i="21"/>
  <c r="E34" i="21"/>
  <c r="K34" i="21"/>
  <c r="P34" i="21"/>
  <c r="U34" i="21"/>
  <c r="AA34" i="21"/>
  <c r="AF34" i="21"/>
  <c r="AK34" i="21"/>
  <c r="AQ34" i="21"/>
  <c r="AV34" i="21"/>
  <c r="BA34" i="21"/>
  <c r="BG34" i="21"/>
  <c r="BL34" i="21"/>
  <c r="BQ34" i="21"/>
  <c r="BA13" i="21"/>
  <c r="BE13" i="21"/>
  <c r="BI13" i="21"/>
  <c r="BM13" i="21"/>
  <c r="BQ13" i="21"/>
  <c r="BU13" i="21"/>
  <c r="BY13" i="21"/>
  <c r="AT27" i="21"/>
  <c r="BJ27" i="21"/>
  <c r="L34" i="21"/>
  <c r="Q34" i="21"/>
  <c r="AB34" i="21"/>
  <c r="AG34" i="21"/>
  <c r="AR34" i="21"/>
  <c r="AW34" i="21"/>
  <c r="BH34" i="21"/>
  <c r="BM34" i="21"/>
  <c r="G5" i="22"/>
  <c r="K5" i="22"/>
  <c r="O5" i="22"/>
  <c r="S5" i="22"/>
  <c r="W5" i="22"/>
  <c r="AA5" i="22"/>
  <c r="AE5" i="22"/>
  <c r="AI5" i="22"/>
  <c r="AM5" i="22"/>
  <c r="AQ5" i="22"/>
  <c r="AU5" i="22"/>
  <c r="AY5" i="22"/>
  <c r="BC5" i="22"/>
  <c r="BG5" i="22"/>
  <c r="BK5" i="22"/>
  <c r="BO5" i="22"/>
  <c r="BS5" i="22"/>
  <c r="BW5" i="22"/>
  <c r="CA5" i="22"/>
  <c r="G6" i="22"/>
  <c r="K6" i="22"/>
  <c r="O6" i="22"/>
  <c r="S6" i="22"/>
  <c r="W6" i="22"/>
  <c r="AA6" i="22"/>
  <c r="AE6" i="22"/>
  <c r="AI6" i="22"/>
  <c r="AM6" i="22"/>
  <c r="AQ6" i="22"/>
  <c r="AU6" i="22"/>
  <c r="AY6" i="22"/>
  <c r="BC6" i="22"/>
  <c r="BG6" i="22"/>
  <c r="BK6" i="22"/>
  <c r="BO6" i="22"/>
  <c r="BS6" i="22"/>
  <c r="BW6" i="22"/>
  <c r="CA6" i="22"/>
  <c r="G17" i="22"/>
  <c r="K17" i="22"/>
  <c r="O17" i="22"/>
  <c r="S17" i="22"/>
  <c r="W17" i="22"/>
  <c r="AA17" i="22"/>
  <c r="AE17" i="22"/>
  <c r="AI17" i="22"/>
  <c r="AI13" i="15" s="1"/>
  <c r="AM17" i="22"/>
  <c r="AM13" i="15" s="1"/>
  <c r="AQ17" i="22"/>
  <c r="AQ13" i="15" s="1"/>
  <c r="AU17" i="22"/>
  <c r="AU13" i="15" s="1"/>
  <c r="AS84" i="22"/>
  <c r="BU87" i="22"/>
  <c r="AK67" i="22"/>
  <c r="AO67" i="22"/>
  <c r="AS67" i="22"/>
  <c r="AW67" i="22"/>
  <c r="BG21" i="22"/>
  <c r="BG17" i="22" s="1"/>
  <c r="BG13" i="15" s="1"/>
  <c r="BW21" i="22"/>
  <c r="BW17" i="22" s="1"/>
  <c r="BW13" i="15" s="1"/>
  <c r="BI84" i="22"/>
  <c r="AO91" i="22"/>
  <c r="AO90" i="22" s="1"/>
  <c r="BE95" i="22"/>
  <c r="AG77" i="22"/>
  <c r="BY84" i="22"/>
  <c r="AO87" i="22"/>
  <c r="BE91" i="22"/>
  <c r="BE90" i="22" s="1"/>
  <c r="BU95" i="22"/>
  <c r="F34" i="21"/>
  <c r="J34" i="21"/>
  <c r="N34" i="21"/>
  <c r="R34" i="21"/>
  <c r="V34" i="21"/>
  <c r="Z34" i="21"/>
  <c r="AD34" i="21"/>
  <c r="AH34" i="21"/>
  <c r="AL34" i="21"/>
  <c r="AP34" i="21"/>
  <c r="AT34" i="21"/>
  <c r="AX34" i="21"/>
  <c r="BB34" i="21"/>
  <c r="BF34" i="21"/>
  <c r="BJ34" i="21"/>
  <c r="BN34" i="21"/>
  <c r="BR34" i="21"/>
  <c r="AW77" i="22"/>
  <c r="BE87" i="22"/>
  <c r="BA21" i="22"/>
  <c r="BA17" i="22" s="1"/>
  <c r="BA13" i="15" s="1"/>
  <c r="BE21" i="22"/>
  <c r="BE17" i="22" s="1"/>
  <c r="BE13" i="15" s="1"/>
  <c r="BI21" i="22"/>
  <c r="BI17" i="22" s="1"/>
  <c r="BI13" i="15" s="1"/>
  <c r="BM21" i="22"/>
  <c r="BM17" i="22" s="1"/>
  <c r="BM13" i="15" s="1"/>
  <c r="BQ21" i="22"/>
  <c r="BQ17" i="22" s="1"/>
  <c r="BQ13" i="15" s="1"/>
  <c r="BU21" i="22"/>
  <c r="BU17" i="22" s="1"/>
  <c r="BU13" i="15" s="1"/>
  <c r="BY21" i="22"/>
  <c r="BY17" i="22" s="1"/>
  <c r="BY13" i="15" s="1"/>
  <c r="BB21" i="22"/>
  <c r="BB17" i="22" s="1"/>
  <c r="BB13" i="15" s="1"/>
  <c r="BF21" i="22"/>
  <c r="BF17" i="22" s="1"/>
  <c r="BF13" i="15" s="1"/>
  <c r="BJ21" i="22"/>
  <c r="BJ17" i="22" s="1"/>
  <c r="BJ13" i="15" s="1"/>
  <c r="BN21" i="22"/>
  <c r="BN17" i="22" s="1"/>
  <c r="BN13" i="15" s="1"/>
  <c r="BR21" i="22"/>
  <c r="BR17" i="22" s="1"/>
  <c r="BR13" i="15" s="1"/>
  <c r="BV21" i="22"/>
  <c r="BV17" i="22" s="1"/>
  <c r="BV13" i="15" s="1"/>
  <c r="BZ21" i="22"/>
  <c r="BZ17" i="22" s="1"/>
  <c r="BZ13" i="15" s="1"/>
  <c r="AZ21" i="22"/>
  <c r="AZ17" i="22" s="1"/>
  <c r="AZ13" i="15" s="1"/>
  <c r="BD21" i="22"/>
  <c r="BD17" i="22" s="1"/>
  <c r="BD13" i="15" s="1"/>
  <c r="BH21" i="22"/>
  <c r="BH17" i="22" s="1"/>
  <c r="BH13" i="15" s="1"/>
  <c r="BL21" i="22"/>
  <c r="BL17" i="22" s="1"/>
  <c r="BL13" i="15" s="1"/>
  <c r="BP21" i="22"/>
  <c r="BP17" i="22" s="1"/>
  <c r="BP13" i="15" s="1"/>
  <c r="BT21" i="22"/>
  <c r="BT17" i="22" s="1"/>
  <c r="BT13" i="15" s="1"/>
  <c r="BX21" i="22"/>
  <c r="BX17" i="22" s="1"/>
  <c r="BX13" i="15" s="1"/>
  <c r="BK16" i="23"/>
  <c r="BO16" i="23"/>
  <c r="BS16" i="23"/>
  <c r="BW16" i="23"/>
  <c r="CA16" i="23"/>
  <c r="BK17" i="23"/>
  <c r="BO17" i="23"/>
  <c r="BS17" i="23"/>
  <c r="BW17" i="23"/>
  <c r="CA17" i="23"/>
  <c r="BK18" i="23"/>
  <c r="BO18" i="23"/>
  <c r="BS18" i="23"/>
  <c r="BW18" i="23"/>
  <c r="CA18" i="23"/>
  <c r="BK19" i="23"/>
  <c r="BO19" i="23"/>
  <c r="BS19" i="23"/>
  <c r="BW19" i="23"/>
  <c r="CA19" i="23"/>
  <c r="G21" i="23"/>
  <c r="K21" i="23"/>
  <c r="O21" i="23"/>
  <c r="S21" i="23"/>
  <c r="W21" i="23"/>
  <c r="AA21" i="23"/>
  <c r="AE21" i="23"/>
  <c r="AI21" i="23"/>
  <c r="AM21" i="23"/>
  <c r="AQ21" i="23"/>
  <c r="AU21" i="23"/>
  <c r="AY21" i="23"/>
  <c r="BC21" i="23"/>
  <c r="BG21" i="23"/>
  <c r="BK21" i="23"/>
  <c r="BO21" i="23"/>
  <c r="BS21" i="23"/>
  <c r="BW21" i="23"/>
  <c r="CA21" i="23"/>
  <c r="G10" i="30"/>
  <c r="G40" i="23"/>
  <c r="K10" i="30"/>
  <c r="K40" i="23"/>
  <c r="O10" i="30"/>
  <c r="O40" i="23"/>
  <c r="S10" i="30"/>
  <c r="S40" i="23"/>
  <c r="W10" i="30"/>
  <c r="W40" i="23"/>
  <c r="AA10" i="30"/>
  <c r="AA40" i="23"/>
  <c r="AE10" i="30"/>
  <c r="AE40" i="23"/>
  <c r="AI10" i="30"/>
  <c r="AI14" i="30" s="1"/>
  <c r="AI40" i="23"/>
  <c r="AM10" i="30"/>
  <c r="AM40" i="23"/>
  <c r="AQ10" i="30"/>
  <c r="AQ40" i="23"/>
  <c r="AU10" i="30"/>
  <c r="AU40" i="23"/>
  <c r="AY10" i="30"/>
  <c r="AY40" i="23"/>
  <c r="BC10" i="30"/>
  <c r="BC40" i="23"/>
  <c r="BG10" i="30"/>
  <c r="BG14" i="30" s="1"/>
  <c r="BG40" i="23"/>
  <c r="BK10" i="30"/>
  <c r="BK40" i="23"/>
  <c r="BO10" i="30"/>
  <c r="BS10" i="30"/>
  <c r="BW10" i="30"/>
  <c r="CA10" i="30"/>
  <c r="G41" i="23"/>
  <c r="K41" i="23"/>
  <c r="O41" i="23"/>
  <c r="S41" i="23"/>
  <c r="W41" i="23"/>
  <c r="AA41" i="23"/>
  <c r="AE41" i="23"/>
  <c r="AI41" i="23"/>
  <c r="AM41" i="23"/>
  <c r="AQ41" i="23"/>
  <c r="AU41" i="23"/>
  <c r="AY41" i="23"/>
  <c r="BC41" i="23"/>
  <c r="BG41" i="23"/>
  <c r="BK41" i="23"/>
  <c r="G42" i="23"/>
  <c r="K42" i="23"/>
  <c r="O42" i="23"/>
  <c r="S42" i="23"/>
  <c r="W42" i="23"/>
  <c r="AA42" i="23"/>
  <c r="AE42" i="23"/>
  <c r="AI42" i="23"/>
  <c r="AM42" i="23"/>
  <c r="AQ42" i="23"/>
  <c r="AU42" i="23"/>
  <c r="AY42" i="23"/>
  <c r="BC42" i="23"/>
  <c r="BG42" i="23"/>
  <c r="BK42" i="23"/>
  <c r="G43" i="23"/>
  <c r="K43" i="23"/>
  <c r="O43" i="23"/>
  <c r="S43" i="23"/>
  <c r="W43" i="23"/>
  <c r="AA43" i="23"/>
  <c r="AE43" i="23"/>
  <c r="AI43" i="23"/>
  <c r="AM43" i="23"/>
  <c r="AQ43" i="23"/>
  <c r="AU43" i="23"/>
  <c r="AY43" i="23"/>
  <c r="BC43" i="23"/>
  <c r="BG43" i="23"/>
  <c r="BK43" i="23"/>
  <c r="G44" i="23"/>
  <c r="K44" i="23"/>
  <c r="O44" i="23"/>
  <c r="S44" i="23"/>
  <c r="W44" i="23"/>
  <c r="AA44" i="23"/>
  <c r="AE44" i="23"/>
  <c r="AI44" i="23"/>
  <c r="AM44" i="23"/>
  <c r="AQ44" i="23"/>
  <c r="AU44" i="23"/>
  <c r="AY44" i="23"/>
  <c r="BC44" i="23"/>
  <c r="BG44" i="23"/>
  <c r="BK44" i="23"/>
  <c r="G45" i="23"/>
  <c r="K45" i="23"/>
  <c r="O45" i="23"/>
  <c r="S45" i="23"/>
  <c r="W45" i="23"/>
  <c r="AA45" i="23"/>
  <c r="AE45" i="23"/>
  <c r="AI45" i="23"/>
  <c r="AM45" i="23"/>
  <c r="AQ45" i="23"/>
  <c r="AU45" i="23"/>
  <c r="AY45" i="23"/>
  <c r="BC45" i="23"/>
  <c r="BG45" i="23"/>
  <c r="BK45" i="23"/>
  <c r="BO42" i="23"/>
  <c r="BS42" i="23"/>
  <c r="BW42" i="23"/>
  <c r="CA42" i="23"/>
  <c r="BO43" i="23"/>
  <c r="BS43" i="23"/>
  <c r="BW43" i="23"/>
  <c r="CA43" i="23"/>
  <c r="BO44" i="23"/>
  <c r="BS44" i="23"/>
  <c r="BW44" i="23"/>
  <c r="CA44" i="23"/>
  <c r="H41" i="23"/>
  <c r="P41" i="23"/>
  <c r="X41" i="23"/>
  <c r="AF41" i="23"/>
  <c r="AN41" i="23"/>
  <c r="AV41" i="23"/>
  <c r="BD41" i="23"/>
  <c r="BL41" i="23"/>
  <c r="J42" i="23"/>
  <c r="R42" i="23"/>
  <c r="Z42" i="23"/>
  <c r="AH42" i="23"/>
  <c r="AP42" i="23"/>
  <c r="AX42" i="23"/>
  <c r="BF42" i="23"/>
  <c r="BN42" i="23"/>
  <c r="BV42" i="23"/>
  <c r="F43" i="23"/>
  <c r="N43" i="23"/>
  <c r="V43" i="23"/>
  <c r="AD43" i="23"/>
  <c r="AL43" i="23"/>
  <c r="AT43" i="23"/>
  <c r="BJ43" i="23"/>
  <c r="BZ43" i="23"/>
  <c r="R44" i="23"/>
  <c r="AH44" i="23"/>
  <c r="AX44" i="23"/>
  <c r="BN44" i="23"/>
  <c r="F45" i="23"/>
  <c r="V45" i="23"/>
  <c r="AL45" i="23"/>
  <c r="BB45" i="23"/>
  <c r="BR45" i="23"/>
  <c r="BH16" i="23"/>
  <c r="BL16" i="23"/>
  <c r="BP16" i="23"/>
  <c r="BT16" i="23"/>
  <c r="BX16" i="23"/>
  <c r="BH17" i="23"/>
  <c r="BL17" i="23"/>
  <c r="BP17" i="23"/>
  <c r="BT17" i="23"/>
  <c r="BX17" i="23"/>
  <c r="BH18" i="23"/>
  <c r="BL18" i="23"/>
  <c r="BP18" i="23"/>
  <c r="BT18" i="23"/>
  <c r="BX18" i="23"/>
  <c r="BH19" i="23"/>
  <c r="BL19" i="23"/>
  <c r="BP19" i="23"/>
  <c r="BT19" i="23"/>
  <c r="BX19" i="23"/>
  <c r="D21" i="23"/>
  <c r="H21" i="23"/>
  <c r="L21" i="23"/>
  <c r="P21" i="23"/>
  <c r="T21" i="23"/>
  <c r="X21" i="23"/>
  <c r="AB21" i="23"/>
  <c r="AF21" i="23"/>
  <c r="AJ21" i="23"/>
  <c r="AN21" i="23"/>
  <c r="AR21" i="23"/>
  <c r="AV21" i="23"/>
  <c r="AZ21" i="23"/>
  <c r="BD21" i="23"/>
  <c r="BH21" i="23"/>
  <c r="BL21" i="23"/>
  <c r="BP21" i="23"/>
  <c r="BT21" i="23"/>
  <c r="BX21" i="23"/>
  <c r="D10" i="30"/>
  <c r="H10" i="30"/>
  <c r="L10" i="30"/>
  <c r="P10" i="30"/>
  <c r="T10" i="30"/>
  <c r="X10" i="30"/>
  <c r="AB10" i="30"/>
  <c r="AF10" i="30"/>
  <c r="AJ10" i="30"/>
  <c r="AN10" i="30"/>
  <c r="AR10" i="30"/>
  <c r="AV10" i="30"/>
  <c r="AZ10" i="30"/>
  <c r="BD10" i="30"/>
  <c r="BH10" i="30"/>
  <c r="BL10" i="30"/>
  <c r="BP10" i="30"/>
  <c r="BT10" i="30"/>
  <c r="BX10" i="30"/>
  <c r="AV43" i="23"/>
  <c r="AZ43" i="23"/>
  <c r="BD43" i="23"/>
  <c r="BH43" i="23"/>
  <c r="BL43" i="23"/>
  <c r="D44" i="23"/>
  <c r="H44" i="23"/>
  <c r="L44" i="23"/>
  <c r="P44" i="23"/>
  <c r="T44" i="23"/>
  <c r="X44" i="23"/>
  <c r="AB44" i="23"/>
  <c r="AF44" i="23"/>
  <c r="AJ44" i="23"/>
  <c r="AN44" i="23"/>
  <c r="AR44" i="23"/>
  <c r="AV44" i="23"/>
  <c r="AZ44" i="23"/>
  <c r="BD44" i="23"/>
  <c r="BH44" i="23"/>
  <c r="BL44" i="23"/>
  <c r="D45" i="23"/>
  <c r="H45" i="23"/>
  <c r="L45" i="23"/>
  <c r="P45" i="23"/>
  <c r="T45" i="23"/>
  <c r="X45" i="23"/>
  <c r="AB45" i="23"/>
  <c r="AF45" i="23"/>
  <c r="AJ45" i="23"/>
  <c r="AN45" i="23"/>
  <c r="AR45" i="23"/>
  <c r="AV45" i="23"/>
  <c r="AZ45" i="23"/>
  <c r="BD45" i="23"/>
  <c r="BH45" i="23"/>
  <c r="BL45" i="23"/>
  <c r="BP43" i="23"/>
  <c r="BT43" i="23"/>
  <c r="BX43" i="23"/>
  <c r="BP44" i="23"/>
  <c r="BT44" i="23"/>
  <c r="BX44" i="23"/>
  <c r="BP45" i="23"/>
  <c r="BT45" i="23"/>
  <c r="BX45" i="23"/>
  <c r="H40" i="23"/>
  <c r="P40" i="23"/>
  <c r="X40" i="23"/>
  <c r="AF40" i="23"/>
  <c r="AN40" i="23"/>
  <c r="AV40" i="23"/>
  <c r="BD40" i="23"/>
  <c r="BL40" i="23"/>
  <c r="J41" i="23"/>
  <c r="R41" i="23"/>
  <c r="Z41" i="23"/>
  <c r="AH41" i="23"/>
  <c r="AP41" i="23"/>
  <c r="AX41" i="23"/>
  <c r="BF41" i="23"/>
  <c r="D42" i="23"/>
  <c r="L42" i="23"/>
  <c r="T42" i="23"/>
  <c r="AB42" i="23"/>
  <c r="AJ42" i="23"/>
  <c r="AR42" i="23"/>
  <c r="AZ42" i="23"/>
  <c r="BH42" i="23"/>
  <c r="BP42" i="23"/>
  <c r="BX42" i="23"/>
  <c r="H43" i="23"/>
  <c r="P43" i="23"/>
  <c r="X43" i="23"/>
  <c r="AF43" i="23"/>
  <c r="AN43" i="23"/>
  <c r="AX43" i="23"/>
  <c r="BN43" i="23"/>
  <c r="F44" i="23"/>
  <c r="V44" i="23"/>
  <c r="AL44" i="23"/>
  <c r="BB44" i="23"/>
  <c r="BR44" i="23"/>
  <c r="J45" i="23"/>
  <c r="Z45" i="23"/>
  <c r="AP45" i="23"/>
  <c r="BF45" i="23"/>
  <c r="BV45" i="23"/>
  <c r="BI16" i="23"/>
  <c r="BM16" i="23"/>
  <c r="BQ16" i="23"/>
  <c r="BU16" i="23"/>
  <c r="BY16" i="23"/>
  <c r="BI17" i="23"/>
  <c r="BM17" i="23"/>
  <c r="BQ17" i="23"/>
  <c r="BU17" i="23"/>
  <c r="BY17" i="23"/>
  <c r="BI18" i="23"/>
  <c r="BM18" i="23"/>
  <c r="BQ18" i="23"/>
  <c r="BU18" i="23"/>
  <c r="BY18" i="23"/>
  <c r="BI19" i="23"/>
  <c r="BM19" i="23"/>
  <c r="BQ19" i="23"/>
  <c r="BU19" i="23"/>
  <c r="BY19" i="23"/>
  <c r="E21" i="23"/>
  <c r="I21" i="23"/>
  <c r="M21" i="23"/>
  <c r="Q21" i="23"/>
  <c r="U21" i="23"/>
  <c r="Y21" i="23"/>
  <c r="AC21" i="23"/>
  <c r="AG21" i="23"/>
  <c r="AK21" i="23"/>
  <c r="AO21" i="23"/>
  <c r="AS21" i="23"/>
  <c r="AW21" i="23"/>
  <c r="BA21" i="23"/>
  <c r="BE21" i="23"/>
  <c r="BI21" i="23"/>
  <c r="BM21" i="23"/>
  <c r="BQ21" i="23"/>
  <c r="BU21" i="23"/>
  <c r="BY21" i="23"/>
  <c r="E10" i="30"/>
  <c r="E40" i="23"/>
  <c r="I10" i="30"/>
  <c r="I14" i="30" s="1"/>
  <c r="I40" i="23"/>
  <c r="M10" i="30"/>
  <c r="M40" i="23"/>
  <c r="Q10" i="30"/>
  <c r="Q40" i="23"/>
  <c r="U10" i="30"/>
  <c r="U40" i="23"/>
  <c r="Y10" i="30"/>
  <c r="Y40" i="23"/>
  <c r="AC10" i="30"/>
  <c r="AC40" i="23"/>
  <c r="AG10" i="30"/>
  <c r="AG40" i="23"/>
  <c r="AK10" i="30"/>
  <c r="AK40" i="23"/>
  <c r="AO10" i="30"/>
  <c r="AO40" i="23"/>
  <c r="AS10" i="30"/>
  <c r="AS40" i="23"/>
  <c r="AW10" i="30"/>
  <c r="AW40" i="23"/>
  <c r="BA10" i="30"/>
  <c r="BA40" i="23"/>
  <c r="BE10" i="30"/>
  <c r="BE14" i="30" s="1"/>
  <c r="BE40" i="23"/>
  <c r="BI10" i="30"/>
  <c r="BI40" i="23"/>
  <c r="BM10" i="30"/>
  <c r="BM40" i="23"/>
  <c r="BQ10" i="30"/>
  <c r="BU10" i="30"/>
  <c r="BY10" i="30"/>
  <c r="E41" i="23"/>
  <c r="I41" i="23"/>
  <c r="M41" i="23"/>
  <c r="Q41" i="23"/>
  <c r="U41" i="23"/>
  <c r="Y41" i="23"/>
  <c r="AC41" i="23"/>
  <c r="AG41" i="23"/>
  <c r="AK41" i="23"/>
  <c r="AO41" i="23"/>
  <c r="AS41" i="23"/>
  <c r="AW41" i="23"/>
  <c r="BA41" i="23"/>
  <c r="BE41" i="23"/>
  <c r="BI41" i="23"/>
  <c r="BM41" i="23"/>
  <c r="E42" i="23"/>
  <c r="I42" i="23"/>
  <c r="M42" i="23"/>
  <c r="Q42" i="23"/>
  <c r="U42" i="23"/>
  <c r="Y42" i="23"/>
  <c r="AC42" i="23"/>
  <c r="AG42" i="23"/>
  <c r="AK42" i="23"/>
  <c r="AO42" i="23"/>
  <c r="AS42" i="23"/>
  <c r="AW42" i="23"/>
  <c r="BA42" i="23"/>
  <c r="BE42" i="23"/>
  <c r="BI42" i="23"/>
  <c r="BM42" i="23"/>
  <c r="E43" i="23"/>
  <c r="I43" i="23"/>
  <c r="M43" i="23"/>
  <c r="Q43" i="23"/>
  <c r="U43" i="23"/>
  <c r="Y43" i="23"/>
  <c r="AC43" i="23"/>
  <c r="AG43" i="23"/>
  <c r="AK43" i="23"/>
  <c r="AO43" i="23"/>
  <c r="AS43" i="23"/>
  <c r="AW43" i="23"/>
  <c r="BA43" i="23"/>
  <c r="BE43" i="23"/>
  <c r="BI43" i="23"/>
  <c r="BM43" i="23"/>
  <c r="E44" i="23"/>
  <c r="I44" i="23"/>
  <c r="M44" i="23"/>
  <c r="Q44" i="23"/>
  <c r="U44" i="23"/>
  <c r="Y44" i="23"/>
  <c r="AC44" i="23"/>
  <c r="AG44" i="23"/>
  <c r="AK44" i="23"/>
  <c r="AO44" i="23"/>
  <c r="AS44" i="23"/>
  <c r="AW44" i="23"/>
  <c r="BA44" i="23"/>
  <c r="BE44" i="23"/>
  <c r="BI44" i="23"/>
  <c r="BM44" i="23"/>
  <c r="E45" i="23"/>
  <c r="I45" i="23"/>
  <c r="M45" i="23"/>
  <c r="Q45" i="23"/>
  <c r="U45" i="23"/>
  <c r="Y45" i="23"/>
  <c r="AC45" i="23"/>
  <c r="AG45" i="23"/>
  <c r="AK45" i="23"/>
  <c r="AO45" i="23"/>
  <c r="AS45" i="23"/>
  <c r="AW45" i="23"/>
  <c r="BA45" i="23"/>
  <c r="BE45" i="23"/>
  <c r="BI45" i="23"/>
  <c r="BM45" i="23"/>
  <c r="D41" i="23"/>
  <c r="L41" i="23"/>
  <c r="T41" i="23"/>
  <c r="AB41" i="23"/>
  <c r="AJ41" i="23"/>
  <c r="AR41" i="23"/>
  <c r="AZ41" i="23"/>
  <c r="BH41" i="23"/>
  <c r="F42" i="23"/>
  <c r="N42" i="23"/>
  <c r="V42" i="23"/>
  <c r="AD42" i="23"/>
  <c r="AL42" i="23"/>
  <c r="AT42" i="23"/>
  <c r="BB42" i="23"/>
  <c r="BJ42" i="23"/>
  <c r="BR42" i="23"/>
  <c r="BZ42" i="23"/>
  <c r="J43" i="23"/>
  <c r="R43" i="23"/>
  <c r="Z43" i="23"/>
  <c r="AH43" i="23"/>
  <c r="AP43" i="23"/>
  <c r="BB43" i="23"/>
  <c r="BR43" i="23"/>
  <c r="J44" i="23"/>
  <c r="Z44" i="23"/>
  <c r="AP44" i="23"/>
  <c r="BF44" i="23"/>
  <c r="BV44" i="23"/>
  <c r="N45" i="23"/>
  <c r="AD45" i="23"/>
  <c r="AT45" i="23"/>
  <c r="BJ45" i="23"/>
  <c r="BZ45" i="23"/>
  <c r="BF48" i="23"/>
  <c r="BV48" i="23"/>
  <c r="BV16" i="23"/>
  <c r="BJ17" i="23"/>
  <c r="BN17" i="23"/>
  <c r="BR17" i="23"/>
  <c r="BV17" i="23"/>
  <c r="BZ17" i="23"/>
  <c r="BN18" i="23"/>
  <c r="BR19" i="23"/>
  <c r="N21" i="23"/>
  <c r="AD21" i="23"/>
  <c r="AT21" i="23"/>
  <c r="BJ21" i="23"/>
  <c r="BZ21" i="23"/>
  <c r="F10" i="30"/>
  <c r="J10" i="30"/>
  <c r="N10" i="30"/>
  <c r="R10" i="30"/>
  <c r="V10" i="30"/>
  <c r="Z10" i="30"/>
  <c r="AD10" i="30"/>
  <c r="AH10" i="30"/>
  <c r="AH48" i="23"/>
  <c r="AL10" i="30"/>
  <c r="AL48" i="23"/>
  <c r="AP10" i="30"/>
  <c r="AP48" i="23"/>
  <c r="AT10" i="30"/>
  <c r="AT48" i="23"/>
  <c r="AX10" i="30"/>
  <c r="AX48" i="23"/>
  <c r="BB10" i="30"/>
  <c r="BB48" i="23"/>
  <c r="BF10" i="30"/>
  <c r="BJ10" i="30"/>
  <c r="BN10" i="30"/>
  <c r="BR10" i="30"/>
  <c r="BV10" i="30"/>
  <c r="BZ10" i="30"/>
  <c r="D40" i="23"/>
  <c r="L40" i="23"/>
  <c r="T40" i="23"/>
  <c r="AB40" i="23"/>
  <c r="AJ40" i="23"/>
  <c r="AR40" i="23"/>
  <c r="AZ40" i="23"/>
  <c r="BH40" i="23"/>
  <c r="F41" i="23"/>
  <c r="N41" i="23"/>
  <c r="V41" i="23"/>
  <c r="AD41" i="23"/>
  <c r="AL41" i="23"/>
  <c r="AT41" i="23"/>
  <c r="BB41" i="23"/>
  <c r="BJ41" i="23"/>
  <c r="H42" i="23"/>
  <c r="P42" i="23"/>
  <c r="X42" i="23"/>
  <c r="AF42" i="23"/>
  <c r="AN42" i="23"/>
  <c r="AV42" i="23"/>
  <c r="BD42" i="23"/>
  <c r="BL42" i="23"/>
  <c r="BT42" i="23"/>
  <c r="D43" i="23"/>
  <c r="L43" i="23"/>
  <c r="T43" i="23"/>
  <c r="AB43" i="23"/>
  <c r="AJ43" i="23"/>
  <c r="AR43" i="23"/>
  <c r="BF43" i="23"/>
  <c r="BV43" i="23"/>
  <c r="N44" i="23"/>
  <c r="AD44" i="23"/>
  <c r="AT44" i="23"/>
  <c r="BJ44" i="23"/>
  <c r="BZ44" i="23"/>
  <c r="R45" i="23"/>
  <c r="AH45" i="23"/>
  <c r="AX45" i="23"/>
  <c r="BN45" i="23"/>
  <c r="BQ42" i="23"/>
  <c r="BU42" i="23"/>
  <c r="BY42" i="23"/>
  <c r="BQ43" i="23"/>
  <c r="BU43" i="23"/>
  <c r="BY43" i="23"/>
  <c r="BQ44" i="23"/>
  <c r="BU44" i="23"/>
  <c r="BY44" i="23"/>
  <c r="BQ45" i="23"/>
  <c r="BU45" i="23"/>
  <c r="BY45" i="23"/>
  <c r="BO45" i="23"/>
  <c r="BS45" i="23"/>
  <c r="BW45" i="23"/>
  <c r="CA45" i="23"/>
  <c r="AB20" i="24"/>
  <c r="AB19" i="24"/>
  <c r="AF20" i="24"/>
  <c r="AF19" i="24"/>
  <c r="AJ20" i="24"/>
  <c r="AJ19" i="24"/>
  <c r="AN20" i="24"/>
  <c r="AN19" i="24"/>
  <c r="AR20" i="24"/>
  <c r="AR19" i="24"/>
  <c r="AV20" i="24"/>
  <c r="AV19" i="24"/>
  <c r="AZ20" i="24"/>
  <c r="AZ19" i="24"/>
  <c r="BD20" i="24"/>
  <c r="BD19" i="24"/>
  <c r="BH20" i="24"/>
  <c r="BH19" i="24"/>
  <c r="BL20" i="24"/>
  <c r="BL19" i="24"/>
  <c r="BP20" i="24"/>
  <c r="BP19" i="24"/>
  <c r="BT19" i="24"/>
  <c r="BT20" i="24"/>
  <c r="BX19" i="24"/>
  <c r="BX20" i="24"/>
  <c r="AC19" i="24"/>
  <c r="AC20" i="24"/>
  <c r="AG20" i="24"/>
  <c r="AG19" i="24"/>
  <c r="AK20" i="24"/>
  <c r="AK19" i="24"/>
  <c r="AO20" i="24"/>
  <c r="AO19" i="24"/>
  <c r="AS20" i="24"/>
  <c r="AS19" i="24"/>
  <c r="AW20" i="24"/>
  <c r="AW19" i="24"/>
  <c r="BA20" i="24"/>
  <c r="BA19" i="24"/>
  <c r="BE20" i="24"/>
  <c r="BE19" i="24"/>
  <c r="BI20" i="24"/>
  <c r="BI19" i="24"/>
  <c r="BM20" i="24"/>
  <c r="BM19" i="24"/>
  <c r="BQ20" i="24"/>
  <c r="BQ19" i="24"/>
  <c r="BU20" i="24"/>
  <c r="BU19" i="24"/>
  <c r="BY19" i="24"/>
  <c r="BY20" i="24"/>
  <c r="F4" i="24"/>
  <c r="J4" i="24"/>
  <c r="N4" i="24"/>
  <c r="R4" i="24"/>
  <c r="V4" i="24"/>
  <c r="Z4" i="24"/>
  <c r="AD4" i="24"/>
  <c r="BZ19" i="24"/>
  <c r="G4" i="24"/>
  <c r="K4" i="24"/>
  <c r="O4" i="24"/>
  <c r="S4" i="24"/>
  <c r="W4" i="24"/>
  <c r="AA4" i="24"/>
  <c r="AE4" i="24"/>
  <c r="AY14" i="24"/>
  <c r="BC14" i="24"/>
  <c r="BG14" i="24"/>
  <c r="BK14" i="24"/>
  <c r="BO14" i="24"/>
  <c r="BS14" i="24"/>
  <c r="BW14" i="24"/>
  <c r="CA14" i="24"/>
  <c r="BV19" i="24"/>
  <c r="CA19" i="24"/>
  <c r="AE20" i="24"/>
  <c r="AZ14" i="24"/>
  <c r="BD14" i="24"/>
  <c r="BH14" i="24"/>
  <c r="BL14" i="24"/>
  <c r="BP14" i="24"/>
  <c r="BT14" i="24"/>
  <c r="BX14" i="24"/>
  <c r="BL29" i="24"/>
  <c r="BP29" i="24"/>
  <c r="BT29" i="24"/>
  <c r="BX29" i="24"/>
  <c r="Z19" i="24"/>
  <c r="AD19" i="24"/>
  <c r="AH19" i="24"/>
  <c r="AL19" i="24"/>
  <c r="AP19" i="24"/>
  <c r="AT19" i="24"/>
  <c r="AX19" i="24"/>
  <c r="BB19" i="24"/>
  <c r="BF19" i="24"/>
  <c r="BJ19" i="24"/>
  <c r="BN19" i="24"/>
  <c r="BR19" i="24"/>
  <c r="BW19" i="24"/>
  <c r="AA20" i="24"/>
  <c r="BM29" i="24"/>
  <c r="BQ29" i="24"/>
  <c r="BU29" i="24"/>
  <c r="BY29" i="24"/>
  <c r="AI19" i="24"/>
  <c r="AM19" i="24"/>
  <c r="AQ19" i="24"/>
  <c r="AU19" i="24"/>
  <c r="AY19" i="24"/>
  <c r="BC19" i="24"/>
  <c r="BG19" i="24"/>
  <c r="BK19" i="24"/>
  <c r="BO19" i="24"/>
  <c r="BS19" i="24"/>
  <c r="AS30" i="28"/>
  <c r="AS29" i="28" s="1"/>
  <c r="AW30" i="28"/>
  <c r="AW29" i="28" s="1"/>
  <c r="BA30" i="28"/>
  <c r="BA29" i="28" s="1"/>
  <c r="BE30" i="28"/>
  <c r="BE29" i="28" s="1"/>
  <c r="BI30" i="28"/>
  <c r="BI29" i="28" s="1"/>
  <c r="BM30" i="28"/>
  <c r="BM29" i="28" s="1"/>
  <c r="BQ30" i="28"/>
  <c r="BQ29" i="28" s="1"/>
  <c r="AT34" i="28"/>
  <c r="BB34" i="28"/>
  <c r="BF34" i="28"/>
  <c r="BJ34" i="28"/>
  <c r="BR34" i="28"/>
  <c r="BV34" i="28"/>
  <c r="BV29" i="28" s="1"/>
  <c r="BZ34" i="28"/>
  <c r="BZ29" i="28" s="1"/>
  <c r="BJ45" i="28"/>
  <c r="BR45" i="28"/>
  <c r="AT30" i="28"/>
  <c r="AT29" i="28" s="1"/>
  <c r="AX30" i="28"/>
  <c r="BB30" i="28"/>
  <c r="BB29" i="28" s="1"/>
  <c r="BF30" i="28"/>
  <c r="BF29" i="28" s="1"/>
  <c r="BJ30" i="28"/>
  <c r="BJ29" i="28" s="1"/>
  <c r="BN30" i="28"/>
  <c r="BR30" i="28"/>
  <c r="BR29" i="28" s="1"/>
  <c r="AQ4" i="28"/>
  <c r="CA34" i="28"/>
  <c r="CA29" i="28" s="1"/>
  <c r="BP38" i="28"/>
  <c r="BU38" i="28"/>
  <c r="BK45" i="28"/>
  <c r="BO45" i="28"/>
  <c r="AU30" i="28"/>
  <c r="AY30" i="28"/>
  <c r="BC30" i="28"/>
  <c r="BG30" i="28"/>
  <c r="BK30" i="28"/>
  <c r="BO30" i="28"/>
  <c r="BV38" i="28"/>
  <c r="BZ38" i="28"/>
  <c r="BP45" i="28"/>
  <c r="BK38" i="28"/>
  <c r="AU34" i="28"/>
  <c r="AY34" i="28"/>
  <c r="BC34" i="28"/>
  <c r="BG34" i="28"/>
  <c r="BK34" i="28"/>
  <c r="BO34" i="28"/>
  <c r="BS34" i="28"/>
  <c r="BS29" i="28" s="1"/>
  <c r="BW34" i="28"/>
  <c r="BW29" i="28" s="1"/>
  <c r="AX34" i="28"/>
  <c r="BN34" i="28"/>
  <c r="BO38" i="28"/>
  <c r="BX38" i="28"/>
  <c r="BL45" i="28"/>
  <c r="AR5" i="28"/>
  <c r="AR4" i="28" s="1"/>
  <c r="AV5" i="28"/>
  <c r="AV4" i="28" s="1"/>
  <c r="AZ5" i="28"/>
  <c r="AZ4" i="28" s="1"/>
  <c r="BD5" i="28"/>
  <c r="BD4" i="28" s="1"/>
  <c r="BH5" i="28"/>
  <c r="BH4" i="28" s="1"/>
  <c r="BL5" i="28"/>
  <c r="BL4" i="28" s="1"/>
  <c r="BP5" i="28"/>
  <c r="BP4" i="28" s="1"/>
  <c r="AT9" i="28"/>
  <c r="AT4" i="28" s="1"/>
  <c r="BB9" i="28"/>
  <c r="BB4" i="28" s="1"/>
  <c r="BF9" i="28"/>
  <c r="BF4" i="28" s="1"/>
  <c r="BJ9" i="28"/>
  <c r="BJ4" i="28" s="1"/>
  <c r="BR9" i="28"/>
  <c r="BR4" i="28" s="1"/>
  <c r="BV9" i="28"/>
  <c r="BV4" i="28" s="1"/>
  <c r="BZ9" i="28"/>
  <c r="BZ4" i="28" s="1"/>
  <c r="BJ13" i="28"/>
  <c r="BN13" i="28"/>
  <c r="BR13" i="28"/>
  <c r="BV13" i="28"/>
  <c r="BZ13" i="28"/>
  <c r="BP20" i="28"/>
  <c r="BT20" i="28"/>
  <c r="BX20" i="28"/>
  <c r="AR34" i="28"/>
  <c r="AR29" i="28" s="1"/>
  <c r="AV34" i="28"/>
  <c r="AV29" i="28" s="1"/>
  <c r="AZ34" i="28"/>
  <c r="AZ29" i="28" s="1"/>
  <c r="BD34" i="28"/>
  <c r="BD29" i="28" s="1"/>
  <c r="BH34" i="28"/>
  <c r="BH29" i="28" s="1"/>
  <c r="BL34" i="28"/>
  <c r="BL29" i="28" s="1"/>
  <c r="BP34" i="28"/>
  <c r="BP29" i="28" s="1"/>
  <c r="BT34" i="28"/>
  <c r="BT29" i="28" s="1"/>
  <c r="BX34" i="28"/>
  <c r="BX29" i="28" s="1"/>
  <c r="BL38" i="28"/>
  <c r="BS38" i="28"/>
  <c r="BM45" i="28"/>
  <c r="BN45" i="28"/>
  <c r="BV45" i="28"/>
  <c r="AS5" i="28"/>
  <c r="AS4" i="28" s="1"/>
  <c r="AW5" i="28"/>
  <c r="AW4" i="28" s="1"/>
  <c r="BA5" i="28"/>
  <c r="BA4" i="28" s="1"/>
  <c r="BE5" i="28"/>
  <c r="BE4" i="28" s="1"/>
  <c r="BI5" i="28"/>
  <c r="BI4" i="28" s="1"/>
  <c r="BM5" i="28"/>
  <c r="BM4" i="28" s="1"/>
  <c r="BQ5" i="28"/>
  <c r="BQ4" i="28" s="1"/>
  <c r="CA9" i="28"/>
  <c r="CA4" i="28" s="1"/>
  <c r="BK13" i="28"/>
  <c r="BW13" i="28"/>
  <c r="CA13" i="28"/>
  <c r="BM38" i="28"/>
  <c r="BQ20" i="28"/>
  <c r="BU20" i="28"/>
  <c r="BY20" i="28"/>
  <c r="BT38" i="28"/>
  <c r="G18" i="29"/>
  <c r="G17" i="29" s="1"/>
  <c r="BG18" i="29"/>
  <c r="BG17" i="29" s="1"/>
  <c r="BS18" i="29"/>
  <c r="BS17" i="29" s="1"/>
  <c r="BP13" i="28"/>
  <c r="CA38" i="28"/>
  <c r="BJ20" i="28"/>
  <c r="BR20" i="28"/>
  <c r="BZ20" i="28"/>
  <c r="BU45" i="28"/>
  <c r="N18" i="29"/>
  <c r="N17" i="29" s="1"/>
  <c r="S14" i="30"/>
  <c r="W14" i="30"/>
  <c r="AY14" i="30"/>
  <c r="BO14" i="30"/>
  <c r="N30" i="29"/>
  <c r="R30" i="29"/>
  <c r="V30" i="29"/>
  <c r="Z30" i="29"/>
  <c r="AD30" i="29"/>
  <c r="AH30" i="29"/>
  <c r="AL30" i="29"/>
  <c r="AP30" i="29"/>
  <c r="AT30" i="29"/>
  <c r="AX30" i="29"/>
  <c r="BB30" i="29"/>
  <c r="BF30" i="29"/>
  <c r="BJ30" i="29"/>
  <c r="BN30" i="29"/>
  <c r="BR30" i="29"/>
  <c r="BV30" i="29"/>
  <c r="BZ30" i="29"/>
  <c r="AD18" i="29"/>
  <c r="AD17" i="29" s="1"/>
  <c r="G4" i="30"/>
  <c r="AU4" i="30"/>
  <c r="S4" i="30"/>
  <c r="W4" i="30"/>
  <c r="AI4" i="30"/>
  <c r="AM4" i="30"/>
  <c r="AY4" i="30"/>
  <c r="BO4" i="30"/>
  <c r="BW4" i="30"/>
  <c r="O14" i="30"/>
  <c r="AM14" i="30"/>
  <c r="AU14" i="30"/>
  <c r="BW14" i="30"/>
  <c r="AA14" i="30"/>
  <c r="AQ14" i="30"/>
  <c r="AQ4" i="30"/>
  <c r="BC14" i="30"/>
  <c r="BC4" i="30"/>
  <c r="BK14" i="30"/>
  <c r="BK4" i="30"/>
  <c r="BS14" i="30"/>
  <c r="CA14" i="30"/>
  <c r="CA4" i="30"/>
  <c r="O4" i="30"/>
  <c r="E4" i="30"/>
  <c r="M4" i="30"/>
  <c r="Q4" i="30"/>
  <c r="AG4" i="30"/>
  <c r="AW4" i="30"/>
  <c r="BM4" i="30"/>
  <c r="BU4" i="30"/>
  <c r="G14" i="30"/>
  <c r="AR15" i="30"/>
  <c r="X15" i="30"/>
  <c r="E14" i="30"/>
  <c r="M14" i="30"/>
  <c r="Q14" i="30"/>
  <c r="AG14" i="30"/>
  <c r="AW14" i="30"/>
  <c r="BM14" i="30"/>
  <c r="BU14" i="30"/>
  <c r="AN15" i="30"/>
  <c r="AX15" i="30"/>
  <c r="BF15" i="30"/>
  <c r="BN15" i="30"/>
  <c r="BV15" i="30"/>
  <c r="AI141" i="9" l="1"/>
  <c r="BM141" i="10"/>
  <c r="AW141" i="10"/>
  <c r="BT143" i="9"/>
  <c r="BL143" i="9"/>
  <c r="BD143" i="9"/>
  <c r="AV143" i="9"/>
  <c r="AN143" i="9"/>
  <c r="BH142" i="10"/>
  <c r="AH139" i="10"/>
  <c r="BF140" i="10"/>
  <c r="BT135" i="10"/>
  <c r="BL135" i="10"/>
  <c r="BD135" i="10"/>
  <c r="AV135" i="10"/>
  <c r="AN135" i="10"/>
  <c r="BT140" i="10"/>
  <c r="BL140" i="10"/>
  <c r="BD140" i="10"/>
  <c r="BK4" i="28"/>
  <c r="AU4" i="28"/>
  <c r="AG4" i="22"/>
  <c r="BM5" i="22"/>
  <c r="BM14" i="15"/>
  <c r="BA54" i="22"/>
  <c r="BA4" i="22"/>
  <c r="AX4" i="22"/>
  <c r="BZ90" i="22"/>
  <c r="BZ40" i="22"/>
  <c r="BR90" i="22"/>
  <c r="BR40" i="22"/>
  <c r="BJ90" i="22"/>
  <c r="BJ40" i="22"/>
  <c r="BT4" i="22"/>
  <c r="AZ54" i="22"/>
  <c r="AZ4" i="22"/>
  <c r="AR54" i="22"/>
  <c r="AR4" i="22"/>
  <c r="AJ54" i="22"/>
  <c r="AJ4" i="22"/>
  <c r="BD54" i="22"/>
  <c r="BP17" i="19"/>
  <c r="BP14" i="6"/>
  <c r="BS11" i="15"/>
  <c r="AO71" i="12"/>
  <c r="AZ70" i="12"/>
  <c r="AH26" i="20"/>
  <c r="BS62" i="12"/>
  <c r="BW30" i="17"/>
  <c r="BO30" i="17"/>
  <c r="BG30" i="17"/>
  <c r="AY30" i="17"/>
  <c r="AQ30" i="17"/>
  <c r="AI30" i="17"/>
  <c r="AA30" i="17"/>
  <c r="S30" i="17"/>
  <c r="K30" i="17"/>
  <c r="BL40" i="16"/>
  <c r="Q10" i="3"/>
  <c r="BP40" i="16"/>
  <c r="BL4" i="16"/>
  <c r="BL10" i="4"/>
  <c r="AH4" i="16"/>
  <c r="AH10" i="4"/>
  <c r="BZ30" i="17"/>
  <c r="BN23" i="17"/>
  <c r="BN4" i="17"/>
  <c r="BN7" i="6" s="1"/>
  <c r="BF23" i="17"/>
  <c r="BF4" i="17"/>
  <c r="BF7" i="6" s="1"/>
  <c r="AX30" i="17"/>
  <c r="N30" i="17"/>
  <c r="BT23" i="17"/>
  <c r="BT4" i="17"/>
  <c r="BT7" i="6" s="1"/>
  <c r="BL23" i="17"/>
  <c r="BL4" i="17"/>
  <c r="BL7" i="6" s="1"/>
  <c r="AZ23" i="17"/>
  <c r="AZ4" i="17"/>
  <c r="AZ7" i="6" s="1"/>
  <c r="AN23" i="17"/>
  <c r="AN4" i="17"/>
  <c r="AN7" i="6" s="1"/>
  <c r="BP4" i="16"/>
  <c r="BP10" i="4"/>
  <c r="AJ4" i="16"/>
  <c r="AJ10" i="4"/>
  <c r="BH23" i="17"/>
  <c r="BH4" i="17"/>
  <c r="BH7" i="6" s="1"/>
  <c r="BN4" i="16"/>
  <c r="BN10" i="4"/>
  <c r="AL4" i="16"/>
  <c r="AL10" i="4"/>
  <c r="AV11" i="15"/>
  <c r="BB23" i="17"/>
  <c r="BB4" i="17"/>
  <c r="BB7" i="6" s="1"/>
  <c r="BZ4" i="16"/>
  <c r="BZ10" i="4"/>
  <c r="AT4" i="16"/>
  <c r="AT10" i="4"/>
  <c r="BF4" i="16"/>
  <c r="BF10" i="4"/>
  <c r="AN4" i="16"/>
  <c r="BF39" i="23"/>
  <c r="BI142" i="10"/>
  <c r="BO40" i="12"/>
  <c r="BX142" i="9"/>
  <c r="BG138" i="10"/>
  <c r="AY138" i="10"/>
  <c r="AL141" i="9"/>
  <c r="AL139" i="9" s="1"/>
  <c r="BG4" i="28"/>
  <c r="V4" i="22"/>
  <c r="AK11" i="15"/>
  <c r="AS11" i="15"/>
  <c r="AS54" i="22"/>
  <c r="AS4" i="22"/>
  <c r="AO54" i="22"/>
  <c r="AO4" i="22"/>
  <c r="U4" i="22"/>
  <c r="E4" i="22"/>
  <c r="BT54" i="22"/>
  <c r="AB4" i="22"/>
  <c r="BL17" i="19"/>
  <c r="BL14" i="6"/>
  <c r="BY5" i="22"/>
  <c r="BY14" i="15"/>
  <c r="BH70" i="12"/>
  <c r="AR70" i="12"/>
  <c r="BG71" i="12"/>
  <c r="AM71" i="12"/>
  <c r="AW71" i="12"/>
  <c r="BC70" i="12"/>
  <c r="AM70" i="12"/>
  <c r="AJ70" i="12"/>
  <c r="BW62" i="12"/>
  <c r="BQ23" i="17"/>
  <c r="BQ4" i="17"/>
  <c r="BQ7" i="6" s="1"/>
  <c r="BU23" i="17"/>
  <c r="BU4" i="17"/>
  <c r="BU7" i="6" s="1"/>
  <c r="CA23" i="17"/>
  <c r="CA4" i="17"/>
  <c r="CA7" i="6" s="1"/>
  <c r="BS23" i="17"/>
  <c r="BS4" i="17"/>
  <c r="BS7" i="6" s="1"/>
  <c r="BK23" i="17"/>
  <c r="BK4" i="17"/>
  <c r="BK7" i="6" s="1"/>
  <c r="BC23" i="17"/>
  <c r="BC4" i="17"/>
  <c r="BC7" i="6" s="1"/>
  <c r="AU23" i="17"/>
  <c r="AU4" i="17"/>
  <c r="AU7" i="6" s="1"/>
  <c r="AM23" i="17"/>
  <c r="AM4" i="17"/>
  <c r="AM7" i="6" s="1"/>
  <c r="BX40" i="16"/>
  <c r="AC10" i="3"/>
  <c r="BH40" i="16"/>
  <c r="M10" i="3"/>
  <c r="BD4" i="16"/>
  <c r="BD10" i="4"/>
  <c r="AJ11" i="15"/>
  <c r="BV23" i="17"/>
  <c r="BV4" i="17"/>
  <c r="BV7" i="6" s="1"/>
  <c r="BN30" i="17"/>
  <c r="AT23" i="17"/>
  <c r="AT4" i="17"/>
  <c r="AT7" i="6" s="1"/>
  <c r="AD30" i="17"/>
  <c r="AR23" i="17"/>
  <c r="AR4" i="17"/>
  <c r="AR7" i="6" s="1"/>
  <c r="BU4" i="16"/>
  <c r="BU10" i="4"/>
  <c r="AO4" i="16"/>
  <c r="AO10" i="4"/>
  <c r="BH4" i="16"/>
  <c r="BH10" i="4"/>
  <c r="BX4" i="16"/>
  <c r="AL23" i="17"/>
  <c r="AL4" i="17"/>
  <c r="AL7" i="6" s="1"/>
  <c r="AX4" i="16"/>
  <c r="AX10" i="4"/>
  <c r="BO29" i="28"/>
  <c r="AY29" i="28"/>
  <c r="AS48" i="23"/>
  <c r="AV48" i="23"/>
  <c r="AN48" i="23"/>
  <c r="Z39" i="23"/>
  <c r="AR4" i="15"/>
  <c r="BY142" i="9"/>
  <c r="AY40" i="12"/>
  <c r="BV140" i="10"/>
  <c r="AP140" i="10"/>
  <c r="BG142" i="9"/>
  <c r="AX142" i="9"/>
  <c r="BC4" i="28"/>
  <c r="AW11" i="15"/>
  <c r="AT54" i="22"/>
  <c r="AT4" i="22"/>
  <c r="BV90" i="22"/>
  <c r="BV40" i="22"/>
  <c r="BN90" i="22"/>
  <c r="BN40" i="22"/>
  <c r="BU54" i="22"/>
  <c r="BU4" i="22"/>
  <c r="BH54" i="22"/>
  <c r="BH4" i="22"/>
  <c r="AV54" i="22"/>
  <c r="AV4" i="22"/>
  <c r="AN54" i="22"/>
  <c r="AN4" i="22"/>
  <c r="T4" i="22"/>
  <c r="P4" i="22"/>
  <c r="BX62" i="12"/>
  <c r="BZ62" i="12"/>
  <c r="CA11" i="15"/>
  <c r="BK11" i="15"/>
  <c r="BN26" i="20"/>
  <c r="BA23" i="17"/>
  <c r="BA4" i="17"/>
  <c r="BA7" i="6" s="1"/>
  <c r="BE23" i="17"/>
  <c r="BE4" i="17"/>
  <c r="BE7" i="6" s="1"/>
  <c r="AH4" i="22"/>
  <c r="CA30" i="17"/>
  <c r="BS30" i="17"/>
  <c r="BK30" i="17"/>
  <c r="BC30" i="17"/>
  <c r="AU30" i="17"/>
  <c r="AM30" i="17"/>
  <c r="AE30" i="17"/>
  <c r="W30" i="17"/>
  <c r="O30" i="17"/>
  <c r="G30" i="17"/>
  <c r="BT40" i="16"/>
  <c r="Y10" i="3"/>
  <c r="BD40" i="16"/>
  <c r="I10" i="3"/>
  <c r="BY4" i="16"/>
  <c r="BY10" i="4"/>
  <c r="AW4" i="16"/>
  <c r="AW10" i="4"/>
  <c r="BJ23" i="17"/>
  <c r="BJ4" i="17"/>
  <c r="BJ7" i="6" s="1"/>
  <c r="AT30" i="17"/>
  <c r="AH23" i="17"/>
  <c r="AH4" i="17"/>
  <c r="AH7" i="6" s="1"/>
  <c r="R30" i="17"/>
  <c r="BP23" i="17"/>
  <c r="BP4" i="17"/>
  <c r="BP7" i="6" s="1"/>
  <c r="BD23" i="17"/>
  <c r="BD4" i="17"/>
  <c r="BD7" i="6" s="1"/>
  <c r="AV23" i="17"/>
  <c r="AV4" i="17"/>
  <c r="AV7" i="6" s="1"/>
  <c r="AJ23" i="17"/>
  <c r="AJ4" i="17"/>
  <c r="AJ7" i="6" s="1"/>
  <c r="AZ4" i="16"/>
  <c r="AZ10" i="4"/>
  <c r="BB4" i="16"/>
  <c r="BJ4" i="16"/>
  <c r="BJ10" i="4"/>
  <c r="BT4" i="16"/>
  <c r="BT10" i="4"/>
  <c r="AR4" i="16"/>
  <c r="AR10" i="4"/>
  <c r="CA4" i="15"/>
  <c r="AW48" i="23"/>
  <c r="CA140" i="10"/>
  <c r="BS140" i="10"/>
  <c r="BK140" i="10"/>
  <c r="AI40" i="12"/>
  <c r="AT143" i="9"/>
  <c r="BX135" i="10"/>
  <c r="BP135" i="10"/>
  <c r="BH135" i="10"/>
  <c r="AZ135" i="10"/>
  <c r="AR135" i="10"/>
  <c r="AJ135" i="10"/>
  <c r="BO4" i="28"/>
  <c r="AY4" i="28"/>
  <c r="F4" i="22"/>
  <c r="BI54" i="22"/>
  <c r="BI4" i="22"/>
  <c r="Q4" i="22"/>
  <c r="BE54" i="22"/>
  <c r="BE4" i="22"/>
  <c r="AF4" i="22"/>
  <c r="BD4" i="22"/>
  <c r="BT62" i="12"/>
  <c r="BR62" i="12"/>
  <c r="BL70" i="12"/>
  <c r="AV70" i="12"/>
  <c r="BO71" i="12"/>
  <c r="AY71" i="12"/>
  <c r="BE71" i="12"/>
  <c r="BG70" i="12"/>
  <c r="AQ70" i="12"/>
  <c r="BP70" i="12"/>
  <c r="AX26" i="20"/>
  <c r="BO17" i="19"/>
  <c r="BO14" i="6"/>
  <c r="AK23" i="17"/>
  <c r="AK4" i="17"/>
  <c r="AK7" i="6" s="1"/>
  <c r="AO23" i="17"/>
  <c r="AO4" i="17"/>
  <c r="AO7" i="6" s="1"/>
  <c r="L4" i="22"/>
  <c r="AH54" i="22"/>
  <c r="BW23" i="17"/>
  <c r="BW4" i="17"/>
  <c r="BW7" i="6" s="1"/>
  <c r="BO23" i="17"/>
  <c r="BO4" i="17"/>
  <c r="BO7" i="6" s="1"/>
  <c r="BG23" i="17"/>
  <c r="BG4" i="17"/>
  <c r="BG7" i="6" s="1"/>
  <c r="AY23" i="17"/>
  <c r="AY4" i="17"/>
  <c r="AY7" i="6" s="1"/>
  <c r="AQ23" i="17"/>
  <c r="AQ4" i="17"/>
  <c r="AQ7" i="6" s="1"/>
  <c r="AI23" i="17"/>
  <c r="AI4" i="17"/>
  <c r="AI7" i="6" s="1"/>
  <c r="BR4" i="16"/>
  <c r="BR10" i="4"/>
  <c r="AP4" i="16"/>
  <c r="AP10" i="4"/>
  <c r="BZ23" i="17"/>
  <c r="BZ4" i="17"/>
  <c r="BZ7" i="6" s="1"/>
  <c r="BZ81" i="6" s="1"/>
  <c r="BJ30" i="17"/>
  <c r="AX23" i="17"/>
  <c r="AX4" i="17"/>
  <c r="AX7" i="6" s="1"/>
  <c r="AP23" i="17"/>
  <c r="AP4" i="17"/>
  <c r="AP7" i="6" s="1"/>
  <c r="AH30" i="17"/>
  <c r="BX23" i="17"/>
  <c r="BX4" i="17"/>
  <c r="BX7" i="6" s="1"/>
  <c r="BX81" i="6" s="1"/>
  <c r="BE4" i="16"/>
  <c r="BE10" i="4"/>
  <c r="BV4" i="16"/>
  <c r="BV10" i="4"/>
  <c r="AS4" i="16"/>
  <c r="AV4" i="15"/>
  <c r="BR23" i="17"/>
  <c r="BR4" i="17"/>
  <c r="BR7" i="6" s="1"/>
  <c r="BM4" i="16"/>
  <c r="BM10" i="4"/>
  <c r="AK4" i="16"/>
  <c r="AK10" i="4"/>
  <c r="AD6" i="3"/>
  <c r="N6" i="3"/>
  <c r="BR17" i="10"/>
  <c r="BT79" i="9"/>
  <c r="BT15" i="5" s="1"/>
  <c r="BT7" i="5"/>
  <c r="BT131" i="9"/>
  <c r="BB17" i="10"/>
  <c r="AL17" i="10"/>
  <c r="BV17" i="10"/>
  <c r="BF17" i="10"/>
  <c r="AP17" i="10"/>
  <c r="BQ39" i="23"/>
  <c r="BR4" i="30"/>
  <c r="BR14" i="30"/>
  <c r="AL4" i="30"/>
  <c r="AL14" i="30"/>
  <c r="BZ39" i="23"/>
  <c r="Y14" i="30"/>
  <c r="Y4" i="30"/>
  <c r="AU48" i="23"/>
  <c r="AI39" i="23"/>
  <c r="S39" i="23"/>
  <c r="K14" i="30"/>
  <c r="K4" i="30"/>
  <c r="BS15" i="23"/>
  <c r="AX39" i="23"/>
  <c r="AP39" i="23"/>
  <c r="AH39" i="23"/>
  <c r="R39" i="23"/>
  <c r="J39" i="23"/>
  <c r="BZ15" i="23"/>
  <c r="BB11" i="15"/>
  <c r="BM11" i="15"/>
  <c r="AI11" i="15"/>
  <c r="S4" i="22"/>
  <c r="BW54" i="22"/>
  <c r="BW4" i="22"/>
  <c r="BG54" i="22"/>
  <c r="BG4" i="22"/>
  <c r="AQ54" i="22"/>
  <c r="AQ4" i="22"/>
  <c r="BN71" i="12"/>
  <c r="BF71" i="12"/>
  <c r="AL71" i="12"/>
  <c r="BB70" i="12"/>
  <c r="AL70" i="12"/>
  <c r="BU110" i="12"/>
  <c r="BO108" i="12"/>
  <c r="AY108" i="12"/>
  <c r="AI108" i="12"/>
  <c r="BO106" i="12"/>
  <c r="AY106" i="12"/>
  <c r="AI106" i="12"/>
  <c r="BM105" i="12"/>
  <c r="AW105" i="12"/>
  <c r="CA111" i="12"/>
  <c r="CA104" i="12"/>
  <c r="BK111" i="12"/>
  <c r="BK104" i="12"/>
  <c r="AU111" i="12"/>
  <c r="AU104" i="12"/>
  <c r="BR24" i="12"/>
  <c r="BR108" i="12"/>
  <c r="BB108" i="12"/>
  <c r="AL108" i="12"/>
  <c r="BR106" i="12"/>
  <c r="BB106" i="12"/>
  <c r="AL106" i="12"/>
  <c r="BP105" i="12"/>
  <c r="AZ105" i="12"/>
  <c r="AJ105" i="12"/>
  <c r="AT104" i="12"/>
  <c r="BZ32" i="12"/>
  <c r="BJ32" i="12"/>
  <c r="AT32" i="12"/>
  <c r="BU24" i="12"/>
  <c r="BE24" i="12"/>
  <c r="BS12" i="12"/>
  <c r="BC101" i="12"/>
  <c r="BC12" i="12"/>
  <c r="AM101" i="12"/>
  <c r="AM12" i="12"/>
  <c r="BG105" i="12"/>
  <c r="AQ105" i="12"/>
  <c r="BA111" i="12"/>
  <c r="BA104" i="12"/>
  <c r="AK111" i="12"/>
  <c r="AK104" i="12"/>
  <c r="BM32" i="12"/>
  <c r="AW32" i="12"/>
  <c r="BT24" i="12"/>
  <c r="BD24" i="12"/>
  <c r="BN12" i="12"/>
  <c r="BN101" i="12"/>
  <c r="AX12" i="12"/>
  <c r="AH12" i="12"/>
  <c r="BD11" i="15"/>
  <c r="AT4" i="15"/>
  <c r="BX108" i="12"/>
  <c r="BH108" i="12"/>
  <c r="AR108" i="12"/>
  <c r="BT106" i="12"/>
  <c r="BD106" i="12"/>
  <c r="AN106" i="12"/>
  <c r="BR105" i="12"/>
  <c r="BB105" i="12"/>
  <c r="AL105" i="12"/>
  <c r="BP111" i="12"/>
  <c r="BP104" i="12"/>
  <c r="AZ111" i="12"/>
  <c r="AZ104" i="12"/>
  <c r="AJ111" i="12"/>
  <c r="AJ104" i="12"/>
  <c r="BL32" i="12"/>
  <c r="AV32" i="12"/>
  <c r="BS24" i="12"/>
  <c r="BC24" i="12"/>
  <c r="BU101" i="12"/>
  <c r="BU12" i="12"/>
  <c r="BE101" i="12"/>
  <c r="BE12" i="12"/>
  <c r="AO101" i="12"/>
  <c r="AO12" i="12"/>
  <c r="BX12" i="12"/>
  <c r="BH12" i="12"/>
  <c r="AR12" i="12"/>
  <c r="CA32" i="12"/>
  <c r="BK32" i="12"/>
  <c r="AU32" i="12"/>
  <c r="AP135" i="9"/>
  <c r="BD129" i="9"/>
  <c r="BD8" i="5"/>
  <c r="CA86" i="12"/>
  <c r="BS86" i="12"/>
  <c r="BK86" i="12"/>
  <c r="BC86" i="12"/>
  <c r="AU86" i="12"/>
  <c r="BU78" i="12"/>
  <c r="BM78" i="12"/>
  <c r="BE78" i="12"/>
  <c r="BY142" i="10"/>
  <c r="BU74" i="12"/>
  <c r="BE74" i="12"/>
  <c r="BV137" i="10"/>
  <c r="BV22" i="10"/>
  <c r="BV78" i="10" s="1"/>
  <c r="BV79" i="10" s="1"/>
  <c r="BN137" i="10"/>
  <c r="BN22" i="10"/>
  <c r="BN78" i="10" s="1"/>
  <c r="BN79" i="10" s="1"/>
  <c r="BF137" i="10"/>
  <c r="BF22" i="10"/>
  <c r="BF78" i="10" s="1"/>
  <c r="BF79" i="10" s="1"/>
  <c r="BU17" i="9"/>
  <c r="BU6" i="5"/>
  <c r="BE17" i="9"/>
  <c r="BE6" i="5"/>
  <c r="AO17" i="9"/>
  <c r="AO6" i="5"/>
  <c r="AI139" i="9"/>
  <c r="BO11" i="5"/>
  <c r="AY11" i="5"/>
  <c r="AI11" i="5"/>
  <c r="S11" i="5"/>
  <c r="AE9" i="5"/>
  <c r="O9" i="5"/>
  <c r="BO107" i="12"/>
  <c r="AY107" i="12"/>
  <c r="AI107" i="12"/>
  <c r="AV135" i="9"/>
  <c r="CA129" i="9"/>
  <c r="CA8" i="5"/>
  <c r="BS129" i="9"/>
  <c r="BS8" i="5"/>
  <c r="BK129" i="9"/>
  <c r="BK8" i="5"/>
  <c r="BC129" i="9"/>
  <c r="BC8" i="5"/>
  <c r="AU129" i="9"/>
  <c r="AU8" i="5"/>
  <c r="AM129" i="9"/>
  <c r="AM8" i="5"/>
  <c r="BT78" i="12"/>
  <c r="BL78" i="12"/>
  <c r="BD78" i="12"/>
  <c r="BX142" i="10"/>
  <c r="BT74" i="12"/>
  <c r="BD74" i="12"/>
  <c r="BU109" i="12"/>
  <c r="BU98" i="12"/>
  <c r="BY137" i="10"/>
  <c r="BY22" i="10"/>
  <c r="BQ137" i="10"/>
  <c r="BQ22" i="10"/>
  <c r="BQ78" i="10" s="1"/>
  <c r="BQ79" i="10" s="1"/>
  <c r="BI137" i="10"/>
  <c r="BI22" i="10"/>
  <c r="BI78" i="10" s="1"/>
  <c r="BI79" i="10" s="1"/>
  <c r="BA137" i="10"/>
  <c r="BA22" i="10"/>
  <c r="BA78" i="10" s="1"/>
  <c r="BA79" i="10" s="1"/>
  <c r="AS137" i="10"/>
  <c r="AS22" i="10"/>
  <c r="AS78" i="10" s="1"/>
  <c r="AS79" i="10" s="1"/>
  <c r="AK137" i="10"/>
  <c r="AK22" i="10"/>
  <c r="AK78" i="10" s="1"/>
  <c r="AK79" i="10" s="1"/>
  <c r="AP139" i="10"/>
  <c r="CA144" i="10"/>
  <c r="CA143" i="10" s="1"/>
  <c r="CA16" i="10"/>
  <c r="BS144" i="10"/>
  <c r="BS143" i="10" s="1"/>
  <c r="BS16" i="10"/>
  <c r="BK144" i="10"/>
  <c r="BK143" i="10" s="1"/>
  <c r="BK16" i="10"/>
  <c r="BC144" i="10"/>
  <c r="BC143" i="10" s="1"/>
  <c r="BC16" i="10"/>
  <c r="AU144" i="10"/>
  <c r="AU143" i="10" s="1"/>
  <c r="AU16" i="10"/>
  <c r="AM144" i="10"/>
  <c r="AM143" i="10" s="1"/>
  <c r="AM16" i="10"/>
  <c r="BU92" i="6"/>
  <c r="BN11" i="5"/>
  <c r="AX11" i="5"/>
  <c r="AH11" i="5"/>
  <c r="R11" i="5"/>
  <c r="BZ10" i="5"/>
  <c r="BJ10" i="5"/>
  <c r="AT10" i="5"/>
  <c r="AD10" i="5"/>
  <c r="N10" i="5"/>
  <c r="Z9" i="5"/>
  <c r="J9" i="5"/>
  <c r="BR40" i="12"/>
  <c r="BB40" i="12"/>
  <c r="BB42" i="12" s="1"/>
  <c r="AL40" i="12"/>
  <c r="BF143" i="9"/>
  <c r="BH8" i="5"/>
  <c r="BH129" i="9"/>
  <c r="BZ114" i="9"/>
  <c r="BJ114" i="9"/>
  <c r="AT114" i="9"/>
  <c r="BW78" i="12"/>
  <c r="BO78" i="12"/>
  <c r="BG78" i="12"/>
  <c r="BS142" i="10"/>
  <c r="BO74" i="12"/>
  <c r="BC142" i="10"/>
  <c r="AY74" i="12"/>
  <c r="CA141" i="10"/>
  <c r="BW141" i="9"/>
  <c r="BW139" i="9" s="1"/>
  <c r="BK141" i="10"/>
  <c r="BG141" i="9"/>
  <c r="BG139" i="9" s="1"/>
  <c r="AU141" i="10"/>
  <c r="AQ141" i="9"/>
  <c r="AQ139" i="9" s="1"/>
  <c r="AX78" i="9"/>
  <c r="AH78" i="9"/>
  <c r="BY140" i="10"/>
  <c r="BQ140" i="10"/>
  <c r="BI140" i="10"/>
  <c r="BA140" i="10"/>
  <c r="AS140" i="10"/>
  <c r="AK140" i="10"/>
  <c r="AK139" i="10" s="1"/>
  <c r="BN16" i="10"/>
  <c r="AX16" i="10"/>
  <c r="AH16" i="10"/>
  <c r="BX92" i="6"/>
  <c r="BY11" i="5"/>
  <c r="BI11" i="5"/>
  <c r="AS11" i="5"/>
  <c r="AC11" i="5"/>
  <c r="M11" i="5"/>
  <c r="BU10" i="5"/>
  <c r="BE10" i="5"/>
  <c r="AO10" i="5"/>
  <c r="Y10" i="5"/>
  <c r="I10" i="5"/>
  <c r="U9" i="5"/>
  <c r="E9" i="5"/>
  <c r="AW86" i="6"/>
  <c r="BM40" i="12"/>
  <c r="AW40" i="12"/>
  <c r="AZ135" i="9"/>
  <c r="BX86" i="12"/>
  <c r="BP86" i="12"/>
  <c r="BH86" i="12"/>
  <c r="AZ86" i="12"/>
  <c r="AR86" i="12"/>
  <c r="BM128" i="10"/>
  <c r="BM129" i="10" s="1"/>
  <c r="BM128" i="9"/>
  <c r="BM114" i="9"/>
  <c r="AW128" i="9"/>
  <c r="AW114" i="9"/>
  <c r="BV142" i="10"/>
  <c r="BN142" i="10"/>
  <c r="BF142" i="10"/>
  <c r="AX142" i="10"/>
  <c r="CA90" i="12"/>
  <c r="BR141" i="10"/>
  <c r="BN141" i="9"/>
  <c r="BB141" i="10"/>
  <c r="AX141" i="9"/>
  <c r="BW137" i="10"/>
  <c r="BW22" i="10"/>
  <c r="BO137" i="10"/>
  <c r="BO22" i="10"/>
  <c r="BO78" i="10" s="1"/>
  <c r="BO79" i="10" s="1"/>
  <c r="BG137" i="10"/>
  <c r="BG22" i="10"/>
  <c r="BG78" i="10" s="1"/>
  <c r="BG79" i="10" s="1"/>
  <c r="AY137" i="10"/>
  <c r="AY22" i="10"/>
  <c r="AY78" i="10" s="1"/>
  <c r="AY79" i="10" s="1"/>
  <c r="AQ137" i="10"/>
  <c r="AQ22" i="10"/>
  <c r="AQ78" i="10" s="1"/>
  <c r="AQ79" i="10" s="1"/>
  <c r="AI137" i="10"/>
  <c r="AI22" i="10"/>
  <c r="AI78" i="10" s="1"/>
  <c r="AI79" i="10" s="1"/>
  <c r="BN17" i="9"/>
  <c r="BN6" i="5"/>
  <c r="AX17" i="9"/>
  <c r="AX6" i="5"/>
  <c r="AH17" i="9"/>
  <c r="AH6" i="5"/>
  <c r="BD139" i="9"/>
  <c r="AN139" i="9"/>
  <c r="BY143" i="9"/>
  <c r="BQ143" i="9"/>
  <c r="BI143" i="9"/>
  <c r="BA143" i="9"/>
  <c r="AS143" i="9"/>
  <c r="AK143" i="9"/>
  <c r="BO92" i="6"/>
  <c r="BX11" i="5"/>
  <c r="BH11" i="5"/>
  <c r="AR11" i="5"/>
  <c r="AB11" i="5"/>
  <c r="L11" i="5"/>
  <c r="BT10" i="5"/>
  <c r="BD10" i="5"/>
  <c r="AN10" i="5"/>
  <c r="X10" i="5"/>
  <c r="H10" i="5"/>
  <c r="T9" i="5"/>
  <c r="D9" i="5"/>
  <c r="BT40" i="12"/>
  <c r="BP40" i="12"/>
  <c r="BP42" i="12" s="1"/>
  <c r="BD40" i="12"/>
  <c r="AZ40" i="12"/>
  <c r="AN40" i="12"/>
  <c r="AJ40" i="12"/>
  <c r="AJ42" i="12" s="1"/>
  <c r="AY78" i="9"/>
  <c r="BH78" i="9"/>
  <c r="AM78" i="9"/>
  <c r="BV78" i="9"/>
  <c r="BF78" i="9"/>
  <c r="BL78" i="9"/>
  <c r="AQ78" i="9"/>
  <c r="BP14" i="5"/>
  <c r="AZ14" i="5"/>
  <c r="AJ14" i="5"/>
  <c r="BP141" i="9"/>
  <c r="CA78" i="9"/>
  <c r="BE78" i="9"/>
  <c r="AJ78" i="9"/>
  <c r="BS14" i="5"/>
  <c r="BC14" i="5"/>
  <c r="AM14" i="5"/>
  <c r="AZ39" i="23"/>
  <c r="BJ14" i="30"/>
  <c r="BJ4" i="30"/>
  <c r="AD14" i="30"/>
  <c r="AD4" i="30"/>
  <c r="BM39" i="23"/>
  <c r="AW39" i="23"/>
  <c r="AO14" i="30"/>
  <c r="AO4" i="30"/>
  <c r="Q39" i="23"/>
  <c r="AV39" i="23"/>
  <c r="BP15" i="23"/>
  <c r="BG4" i="30"/>
  <c r="AR39" i="23"/>
  <c r="L39" i="23"/>
  <c r="BV15" i="23"/>
  <c r="BR39" i="23"/>
  <c r="BI14" i="30"/>
  <c r="BI4" i="30"/>
  <c r="BA39" i="23"/>
  <c r="AS14" i="30"/>
  <c r="AS4" i="30"/>
  <c r="AK39" i="23"/>
  <c r="AC14" i="30"/>
  <c r="AC4" i="30"/>
  <c r="U39" i="23"/>
  <c r="E39" i="23"/>
  <c r="BM15" i="23"/>
  <c r="BX39" i="23"/>
  <c r="AN39" i="23"/>
  <c r="H39" i="23"/>
  <c r="BT14" i="30"/>
  <c r="BT4" i="30"/>
  <c r="BL14" i="30"/>
  <c r="BL4" i="30"/>
  <c r="BD14" i="30"/>
  <c r="BD4" i="30"/>
  <c r="AV14" i="30"/>
  <c r="AV4" i="30"/>
  <c r="AN4" i="30"/>
  <c r="AF14" i="30"/>
  <c r="AF4" i="30"/>
  <c r="X4" i="30"/>
  <c r="P14" i="30"/>
  <c r="P4" i="30"/>
  <c r="H14" i="30"/>
  <c r="H4" i="30"/>
  <c r="BL15" i="23"/>
  <c r="BZ48" i="23"/>
  <c r="BN39" i="23"/>
  <c r="CA39" i="23"/>
  <c r="BS39" i="23"/>
  <c r="BC39" i="23"/>
  <c r="AY48" i="23"/>
  <c r="AM39" i="23"/>
  <c r="AI48" i="23"/>
  <c r="AE14" i="30"/>
  <c r="AE4" i="30"/>
  <c r="W39" i="23"/>
  <c r="G39" i="23"/>
  <c r="BO15" i="23"/>
  <c r="AZ11" i="15"/>
  <c r="BN15" i="23"/>
  <c r="BY11" i="15"/>
  <c r="BI11" i="15"/>
  <c r="BW11" i="15"/>
  <c r="AU11" i="15"/>
  <c r="AE4" i="22"/>
  <c r="O4" i="22"/>
  <c r="BS54" i="22"/>
  <c r="BS4" i="22"/>
  <c r="BC54" i="22"/>
  <c r="BC4" i="22"/>
  <c r="AM54" i="22"/>
  <c r="AM4" i="22"/>
  <c r="AX71" i="12"/>
  <c r="BP71" i="12"/>
  <c r="BH71" i="12"/>
  <c r="BH101" i="12" s="1"/>
  <c r="AZ71" i="12"/>
  <c r="AR71" i="12"/>
  <c r="BA71" i="12"/>
  <c r="AH71" i="12"/>
  <c r="BN70" i="12"/>
  <c r="AX70" i="12"/>
  <c r="AH70" i="12"/>
  <c r="CA108" i="12"/>
  <c r="BK108" i="12"/>
  <c r="AU108" i="12"/>
  <c r="CA106" i="12"/>
  <c r="BK106" i="12"/>
  <c r="AU106" i="12"/>
  <c r="BY105" i="12"/>
  <c r="BI105" i="12"/>
  <c r="AS105" i="12"/>
  <c r="BW111" i="12"/>
  <c r="BW104" i="12"/>
  <c r="BG111" i="12"/>
  <c r="BG104" i="12"/>
  <c r="AQ111" i="12"/>
  <c r="AQ104" i="12"/>
  <c r="BN24" i="12"/>
  <c r="BN108" i="12"/>
  <c r="AX108" i="12"/>
  <c r="AH108" i="12"/>
  <c r="BN106" i="12"/>
  <c r="AX106" i="12"/>
  <c r="AH106" i="12"/>
  <c r="BL105" i="12"/>
  <c r="AV105" i="12"/>
  <c r="BF104" i="12"/>
  <c r="AP104" i="12"/>
  <c r="BV32" i="12"/>
  <c r="BF32" i="12"/>
  <c r="AP32" i="12"/>
  <c r="BQ24" i="12"/>
  <c r="BA24" i="12"/>
  <c r="BO12" i="12"/>
  <c r="AY101" i="12"/>
  <c r="AY12" i="12"/>
  <c r="AI101" i="12"/>
  <c r="AI12" i="12"/>
  <c r="BU100" i="12"/>
  <c r="BE100" i="12"/>
  <c r="BM93" i="12"/>
  <c r="BC105" i="12"/>
  <c r="AM105" i="12"/>
  <c r="AW111" i="12"/>
  <c r="AW104" i="12"/>
  <c r="BY32" i="12"/>
  <c r="BI32" i="12"/>
  <c r="AS32" i="12"/>
  <c r="BP24" i="12"/>
  <c r="BZ12" i="12"/>
  <c r="BZ101" i="12"/>
  <c r="BJ12" i="12"/>
  <c r="AT12" i="12"/>
  <c r="AS4" i="15"/>
  <c r="AP4" i="15"/>
  <c r="BL100" i="12"/>
  <c r="BV110" i="12"/>
  <c r="BT93" i="12"/>
  <c r="BT108" i="12"/>
  <c r="BD108" i="12"/>
  <c r="AN108" i="12"/>
  <c r="BP106" i="12"/>
  <c r="AZ106" i="12"/>
  <c r="AJ106" i="12"/>
  <c r="BN105" i="12"/>
  <c r="AX105" i="12"/>
  <c r="AH105" i="12"/>
  <c r="BL111" i="12"/>
  <c r="BL104" i="12"/>
  <c r="AV111" i="12"/>
  <c r="AV104" i="12"/>
  <c r="BX32" i="12"/>
  <c r="BH32" i="12"/>
  <c r="AR32" i="12"/>
  <c r="BO24" i="12"/>
  <c r="BQ12" i="12"/>
  <c r="BA101" i="12"/>
  <c r="BA12" i="12"/>
  <c r="AK101" i="12"/>
  <c r="AK12" i="12"/>
  <c r="BT12" i="12"/>
  <c r="BD12" i="12"/>
  <c r="AN12" i="12"/>
  <c r="BW32" i="12"/>
  <c r="BG32" i="12"/>
  <c r="AQ32" i="12"/>
  <c r="BM111" i="12"/>
  <c r="AV129" i="9"/>
  <c r="AV8" i="5"/>
  <c r="BY74" i="12"/>
  <c r="BQ142" i="9"/>
  <c r="BM142" i="10"/>
  <c r="BI74" i="12"/>
  <c r="AS74" i="12"/>
  <c r="BV98" i="12"/>
  <c r="BV109" i="12"/>
  <c r="BQ141" i="10"/>
  <c r="BA141" i="10"/>
  <c r="AT78" i="10"/>
  <c r="AT79" i="10" s="1"/>
  <c r="AL78" i="10"/>
  <c r="AL79" i="10" s="1"/>
  <c r="BQ17" i="9"/>
  <c r="BQ6" i="5"/>
  <c r="BA17" i="9"/>
  <c r="BA6" i="5"/>
  <c r="AK17" i="9"/>
  <c r="AK6" i="5"/>
  <c r="BW135" i="10"/>
  <c r="BO135" i="10"/>
  <c r="BG135" i="10"/>
  <c r="AY135" i="10"/>
  <c r="BW140" i="10"/>
  <c r="BO140" i="10"/>
  <c r="BG140" i="10"/>
  <c r="AY140" i="10"/>
  <c r="AQ140" i="10"/>
  <c r="AI140" i="10"/>
  <c r="AI139" i="10" s="1"/>
  <c r="BT144" i="10"/>
  <c r="BT143" i="10" s="1"/>
  <c r="BT16" i="10"/>
  <c r="BL144" i="10"/>
  <c r="BL143" i="10" s="1"/>
  <c r="BL16" i="10"/>
  <c r="BD144" i="10"/>
  <c r="BD143" i="10" s="1"/>
  <c r="BD16" i="10"/>
  <c r="AV144" i="10"/>
  <c r="AV143" i="10" s="1"/>
  <c r="AV16" i="10"/>
  <c r="AN144" i="10"/>
  <c r="AN143" i="10" s="1"/>
  <c r="AN16" i="10"/>
  <c r="CA11" i="5"/>
  <c r="BK11" i="5"/>
  <c r="AU11" i="5"/>
  <c r="AE11" i="5"/>
  <c r="O11" i="5"/>
  <c r="AA9" i="5"/>
  <c r="K9" i="5"/>
  <c r="BS40" i="12"/>
  <c r="BC40" i="12"/>
  <c r="BC42" i="12" s="1"/>
  <c r="AM40" i="12"/>
  <c r="BT135" i="9"/>
  <c r="AN135" i="9"/>
  <c r="BV86" i="12"/>
  <c r="BN86" i="12"/>
  <c r="BF86" i="12"/>
  <c r="AX86" i="12"/>
  <c r="CA128" i="10"/>
  <c r="CA129" i="10" s="1"/>
  <c r="BS128" i="10"/>
  <c r="BS129" i="10" s="1"/>
  <c r="BK128" i="10"/>
  <c r="BK129" i="10" s="1"/>
  <c r="BC128" i="10"/>
  <c r="BC129" i="10" s="1"/>
  <c r="AU128" i="10"/>
  <c r="AU129" i="10" s="1"/>
  <c r="AM128" i="10"/>
  <c r="AM129" i="10" s="1"/>
  <c r="BX74" i="12"/>
  <c r="BP142" i="9"/>
  <c r="BL142" i="10"/>
  <c r="BH74" i="12"/>
  <c r="AR74" i="12"/>
  <c r="AQ138" i="10"/>
  <c r="AQ135" i="10" s="1"/>
  <c r="AI138" i="10"/>
  <c r="AI135" i="10" s="1"/>
  <c r="BX141" i="10"/>
  <c r="BP141" i="10"/>
  <c r="BH141" i="10"/>
  <c r="AZ141" i="10"/>
  <c r="AR141" i="10"/>
  <c r="AL139" i="10"/>
  <c r="BW143" i="9"/>
  <c r="BO143" i="9"/>
  <c r="BG143" i="9"/>
  <c r="AY143" i="9"/>
  <c r="AQ143" i="9"/>
  <c r="AI143" i="9"/>
  <c r="BQ92" i="6"/>
  <c r="BZ11" i="5"/>
  <c r="BJ11" i="5"/>
  <c r="AT11" i="5"/>
  <c r="AD11" i="5"/>
  <c r="N11" i="5"/>
  <c r="BV10" i="5"/>
  <c r="BF10" i="5"/>
  <c r="AP10" i="5"/>
  <c r="Z10" i="5"/>
  <c r="J10" i="5"/>
  <c r="V9" i="5"/>
  <c r="F9" i="5"/>
  <c r="BV40" i="12"/>
  <c r="BF40" i="12"/>
  <c r="AP40" i="12"/>
  <c r="AP143" i="9"/>
  <c r="BZ138" i="9"/>
  <c r="BZ135" i="9" s="1"/>
  <c r="BR135" i="9"/>
  <c r="AL135" i="9"/>
  <c r="AZ8" i="5"/>
  <c r="AZ129" i="9"/>
  <c r="BE86" i="12"/>
  <c r="AW86" i="12"/>
  <c r="BV114" i="9"/>
  <c r="BF114" i="9"/>
  <c r="BF128" i="9"/>
  <c r="AP114" i="9"/>
  <c r="AP128" i="9"/>
  <c r="CA142" i="9"/>
  <c r="BW142" i="10"/>
  <c r="BS74" i="12"/>
  <c r="BK142" i="9"/>
  <c r="BG142" i="10"/>
  <c r="BC74" i="12"/>
  <c r="AU142" i="9"/>
  <c r="AQ142" i="10"/>
  <c r="BX90" i="12"/>
  <c r="CA141" i="9"/>
  <c r="BO141" i="10"/>
  <c r="BK141" i="9"/>
  <c r="AY141" i="10"/>
  <c r="AU141" i="9"/>
  <c r="BL78" i="10"/>
  <c r="BL79" i="10" s="1"/>
  <c r="BD78" i="10"/>
  <c r="BD79" i="10" s="1"/>
  <c r="AV78" i="10"/>
  <c r="AV79" i="10" s="1"/>
  <c r="AT78" i="9"/>
  <c r="BY139" i="9"/>
  <c r="BQ139" i="9"/>
  <c r="BI139" i="9"/>
  <c r="BA139" i="9"/>
  <c r="AS139" i="9"/>
  <c r="BV143" i="10"/>
  <c r="BN143" i="10"/>
  <c r="BF143" i="10"/>
  <c r="AX143" i="10"/>
  <c r="AP143" i="10"/>
  <c r="AH143" i="10"/>
  <c r="BT92" i="6"/>
  <c r="BU11" i="5"/>
  <c r="BE11" i="5"/>
  <c r="AO11" i="5"/>
  <c r="Y11" i="5"/>
  <c r="I11" i="5"/>
  <c r="BQ10" i="5"/>
  <c r="BA10" i="5"/>
  <c r="AK10" i="5"/>
  <c r="U10" i="5"/>
  <c r="E10" i="5"/>
  <c r="BM9" i="5"/>
  <c r="AW9" i="5"/>
  <c r="AG9" i="5"/>
  <c r="Q9" i="5"/>
  <c r="BI86" i="6"/>
  <c r="AS86" i="6"/>
  <c r="BQ40" i="12"/>
  <c r="BA40" i="12"/>
  <c r="AK40" i="12"/>
  <c r="BR143" i="9"/>
  <c r="BX135" i="9"/>
  <c r="AR135" i="9"/>
  <c r="BY114" i="9"/>
  <c r="BI114" i="9"/>
  <c r="AS114" i="9"/>
  <c r="BZ78" i="12"/>
  <c r="BR78" i="12"/>
  <c r="BJ78" i="12"/>
  <c r="BB78" i="12"/>
  <c r="BV74" i="12"/>
  <c r="BN74" i="12"/>
  <c r="BF74" i="12"/>
  <c r="AX74" i="12"/>
  <c r="BY138" i="10"/>
  <c r="BI138" i="10"/>
  <c r="BW90" i="12"/>
  <c r="BV141" i="10"/>
  <c r="BV139" i="10" s="1"/>
  <c r="BR141" i="9"/>
  <c r="BF141" i="10"/>
  <c r="BF139" i="10" s="1"/>
  <c r="BB141" i="9"/>
  <c r="BB139" i="9" s="1"/>
  <c r="BZ17" i="9"/>
  <c r="BZ6" i="5"/>
  <c r="BJ17" i="9"/>
  <c r="BJ6" i="5"/>
  <c r="AT17" i="9"/>
  <c r="AT6" i="5"/>
  <c r="AV140" i="10"/>
  <c r="AN140" i="10"/>
  <c r="AN139" i="10" s="1"/>
  <c r="BY144" i="10"/>
  <c r="BY143" i="10" s="1"/>
  <c r="BY16" i="10"/>
  <c r="BQ16" i="10"/>
  <c r="BQ144" i="10"/>
  <c r="BQ143" i="10" s="1"/>
  <c r="BI144" i="10"/>
  <c r="BI143" i="10" s="1"/>
  <c r="BI16" i="10"/>
  <c r="BA16" i="10"/>
  <c r="BA144" i="10"/>
  <c r="BA143" i="10" s="1"/>
  <c r="AS144" i="10"/>
  <c r="AS143" i="10" s="1"/>
  <c r="AS16" i="10"/>
  <c r="AK16" i="10"/>
  <c r="AK144" i="10"/>
  <c r="AK143" i="10" s="1"/>
  <c r="CA92" i="6"/>
  <c r="BT11" i="5"/>
  <c r="BD11" i="5"/>
  <c r="AN11" i="5"/>
  <c r="X11" i="5"/>
  <c r="H11" i="5"/>
  <c r="AZ10" i="5"/>
  <c r="AJ10" i="5"/>
  <c r="T10" i="5"/>
  <c r="D10" i="5"/>
  <c r="AF9" i="5"/>
  <c r="P9" i="5"/>
  <c r="BO78" i="9"/>
  <c r="AS78" i="9"/>
  <c r="BX78" i="9"/>
  <c r="BC78" i="9"/>
  <c r="BR78" i="9"/>
  <c r="BB78" i="9"/>
  <c r="BG78" i="9"/>
  <c r="AK78" i="9"/>
  <c r="BT6" i="4"/>
  <c r="BT14" i="5"/>
  <c r="BD14" i="5"/>
  <c r="AN14" i="5"/>
  <c r="BL141" i="9"/>
  <c r="BL139" i="9" s="1"/>
  <c r="BU78" i="9"/>
  <c r="AZ78" i="9"/>
  <c r="BW14" i="5"/>
  <c r="BG14" i="5"/>
  <c r="AQ14" i="5"/>
  <c r="BZ4" i="30"/>
  <c r="BZ14" i="30"/>
  <c r="AT4" i="30"/>
  <c r="AT14" i="30"/>
  <c r="N14" i="30"/>
  <c r="N4" i="30"/>
  <c r="BQ15" i="23"/>
  <c r="BV39" i="23"/>
  <c r="AY39" i="23"/>
  <c r="BV14" i="30"/>
  <c r="BE4" i="30"/>
  <c r="BS4" i="30"/>
  <c r="AA4" i="30"/>
  <c r="BG29" i="28"/>
  <c r="BY39" i="23"/>
  <c r="BT39" i="23"/>
  <c r="AJ39" i="23"/>
  <c r="D39" i="23"/>
  <c r="BV4" i="30"/>
  <c r="BN14" i="30"/>
  <c r="BN4" i="30"/>
  <c r="BF4" i="30"/>
  <c r="AX4" i="30"/>
  <c r="AP14" i="30"/>
  <c r="AP4" i="30"/>
  <c r="AH14" i="30"/>
  <c r="AH4" i="30"/>
  <c r="Z14" i="30"/>
  <c r="Z4" i="30"/>
  <c r="R14" i="30"/>
  <c r="R4" i="30"/>
  <c r="J14" i="30"/>
  <c r="J4" i="30"/>
  <c r="BR48" i="23"/>
  <c r="BE39" i="23"/>
  <c r="BA48" i="23"/>
  <c r="AO39" i="23"/>
  <c r="AK48" i="23"/>
  <c r="Y39" i="23"/>
  <c r="I39" i="23"/>
  <c r="BY15" i="23"/>
  <c r="BI15" i="23"/>
  <c r="BP39" i="23"/>
  <c r="BL39" i="23"/>
  <c r="AF39" i="23"/>
  <c r="AZ48" i="23"/>
  <c r="AR48" i="23"/>
  <c r="AJ48" i="23"/>
  <c r="BX15" i="23"/>
  <c r="BH15" i="23"/>
  <c r="BJ48" i="23"/>
  <c r="BC48" i="23"/>
  <c r="BG39" i="23"/>
  <c r="AQ39" i="23"/>
  <c r="AM48" i="23"/>
  <c r="AA39" i="23"/>
  <c r="K39" i="23"/>
  <c r="CA15" i="23"/>
  <c r="BK15" i="23"/>
  <c r="BL11" i="15"/>
  <c r="BJ39" i="23"/>
  <c r="BB39" i="23"/>
  <c r="AT39" i="23"/>
  <c r="AL39" i="23"/>
  <c r="AD39" i="23"/>
  <c r="V39" i="23"/>
  <c r="N39" i="23"/>
  <c r="F39" i="23"/>
  <c r="BU11" i="15"/>
  <c r="BE11" i="15"/>
  <c r="BG11" i="15"/>
  <c r="AQ11" i="15"/>
  <c r="AA4" i="22"/>
  <c r="K4" i="22"/>
  <c r="BO54" i="22"/>
  <c r="BO4" i="22"/>
  <c r="AY54" i="22"/>
  <c r="AY4" i="22"/>
  <c r="AI54" i="22"/>
  <c r="AI4" i="22"/>
  <c r="BJ71" i="12"/>
  <c r="AN71" i="12"/>
  <c r="BQ71" i="12"/>
  <c r="AU71" i="12"/>
  <c r="BJ70" i="12"/>
  <c r="AT70" i="12"/>
  <c r="BT11" i="15"/>
  <c r="BM104" i="12"/>
  <c r="BS100" i="12"/>
  <c r="BC100" i="12"/>
  <c r="BS93" i="12"/>
  <c r="BW108" i="12"/>
  <c r="BG108" i="12"/>
  <c r="AQ108" i="12"/>
  <c r="BW106" i="12"/>
  <c r="BG106" i="12"/>
  <c r="AQ106" i="12"/>
  <c r="BU105" i="12"/>
  <c r="BE105" i="12"/>
  <c r="AO105" i="12"/>
  <c r="BS111" i="12"/>
  <c r="BS104" i="12"/>
  <c r="BC111" i="12"/>
  <c r="BC104" i="12"/>
  <c r="AM111" i="12"/>
  <c r="AM104" i="12"/>
  <c r="BZ108" i="12"/>
  <c r="BJ108" i="12"/>
  <c r="AT108" i="12"/>
  <c r="BZ106" i="12"/>
  <c r="BJ106" i="12"/>
  <c r="AT106" i="12"/>
  <c r="BX105" i="12"/>
  <c r="BH105" i="12"/>
  <c r="AR105" i="12"/>
  <c r="BB111" i="12"/>
  <c r="BB104" i="12"/>
  <c r="AL111" i="12"/>
  <c r="AL104" i="12"/>
  <c r="BR32" i="12"/>
  <c r="BB32" i="12"/>
  <c r="AL32" i="12"/>
  <c r="BM24" i="12"/>
  <c r="CA101" i="12"/>
  <c r="CA12" i="12"/>
  <c r="BK12" i="12"/>
  <c r="AU101" i="12"/>
  <c r="AU12" i="12"/>
  <c r="BC4" i="15"/>
  <c r="BO42" i="12"/>
  <c r="AY105" i="12"/>
  <c r="AY42" i="12"/>
  <c r="AI105" i="12"/>
  <c r="AI42" i="12"/>
  <c r="AS111" i="12"/>
  <c r="AS104" i="12"/>
  <c r="BU32" i="12"/>
  <c r="BE32" i="12"/>
  <c r="AO32" i="12"/>
  <c r="BL24" i="12"/>
  <c r="BV12" i="12"/>
  <c r="BV101" i="12"/>
  <c r="BF12" i="12"/>
  <c r="BF101" i="12"/>
  <c r="AP12" i="12"/>
  <c r="AN4" i="15"/>
  <c r="BB4" i="15"/>
  <c r="AL4" i="15"/>
  <c r="BP108" i="12"/>
  <c r="AZ108" i="12"/>
  <c r="AJ108" i="12"/>
  <c r="BL106" i="12"/>
  <c r="AV106" i="12"/>
  <c r="BZ105" i="12"/>
  <c r="BJ105" i="12"/>
  <c r="AT105" i="12"/>
  <c r="BX111" i="12"/>
  <c r="BX104" i="12"/>
  <c r="BH111" i="12"/>
  <c r="BH104" i="12"/>
  <c r="AR111" i="12"/>
  <c r="AR104" i="12"/>
  <c r="BT32" i="12"/>
  <c r="BD32" i="12"/>
  <c r="AN32" i="12"/>
  <c r="BK24" i="12"/>
  <c r="BM101" i="12"/>
  <c r="BM12" i="12"/>
  <c r="AW101" i="12"/>
  <c r="AW12" i="12"/>
  <c r="BP12" i="12"/>
  <c r="AZ101" i="12"/>
  <c r="AZ12" i="12"/>
  <c r="AJ12" i="12"/>
  <c r="BS32" i="12"/>
  <c r="BC32" i="12"/>
  <c r="AM32" i="12"/>
  <c r="BT129" i="9"/>
  <c r="BT8" i="5"/>
  <c r="AN129" i="9"/>
  <c r="AN8" i="5"/>
  <c r="BW86" i="12"/>
  <c r="BO86" i="12"/>
  <c r="BG86" i="12"/>
  <c r="AY86" i="12"/>
  <c r="AQ86" i="12"/>
  <c r="BL128" i="10"/>
  <c r="BL129" i="10" s="1"/>
  <c r="AV128" i="10"/>
  <c r="AV129" i="10" s="1"/>
  <c r="BY78" i="12"/>
  <c r="BQ78" i="12"/>
  <c r="BI78" i="12"/>
  <c r="BA78" i="12"/>
  <c r="AS78" i="12"/>
  <c r="BU142" i="9"/>
  <c r="BQ142" i="10"/>
  <c r="BM74" i="12"/>
  <c r="BA142" i="10"/>
  <c r="AW74" i="12"/>
  <c r="AM141" i="9"/>
  <c r="BU141" i="10"/>
  <c r="BE141" i="10"/>
  <c r="BZ137" i="10"/>
  <c r="BZ22" i="10"/>
  <c r="BZ78" i="10" s="1"/>
  <c r="BZ79" i="10" s="1"/>
  <c r="BR137" i="10"/>
  <c r="BR22" i="10"/>
  <c r="BR78" i="10" s="1"/>
  <c r="BR79" i="10" s="1"/>
  <c r="BJ137" i="10"/>
  <c r="BJ22" i="10"/>
  <c r="BJ78" i="10" s="1"/>
  <c r="BJ79" i="10" s="1"/>
  <c r="BB137" i="10"/>
  <c r="BB22" i="10"/>
  <c r="BB78" i="10" s="1"/>
  <c r="BB79" i="10" s="1"/>
  <c r="BM17" i="9"/>
  <c r="BM6" i="5"/>
  <c r="AW17" i="9"/>
  <c r="AW6" i="5"/>
  <c r="CA139" i="9"/>
  <c r="BK139" i="9"/>
  <c r="AU139" i="9"/>
  <c r="AM139" i="9"/>
  <c r="BX143" i="9"/>
  <c r="BP143" i="9"/>
  <c r="BH143" i="9"/>
  <c r="AZ143" i="9"/>
  <c r="AR143" i="9"/>
  <c r="AJ143" i="9"/>
  <c r="BW11" i="5"/>
  <c r="BG11" i="5"/>
  <c r="AQ11" i="5"/>
  <c r="AA11" i="5"/>
  <c r="K11" i="5"/>
  <c r="W9" i="5"/>
  <c r="G9" i="5"/>
  <c r="BW40" i="12"/>
  <c r="BG40" i="12"/>
  <c r="BG42" i="12" s="1"/>
  <c r="AQ40" i="12"/>
  <c r="BL135" i="9"/>
  <c r="BW129" i="9"/>
  <c r="BW8" i="5"/>
  <c r="BO129" i="9"/>
  <c r="BO8" i="5"/>
  <c r="BG129" i="9"/>
  <c r="BG8" i="5"/>
  <c r="AY129" i="9"/>
  <c r="AY8" i="5"/>
  <c r="AQ129" i="9"/>
  <c r="AQ8" i="5"/>
  <c r="AI129" i="9"/>
  <c r="AI8" i="5"/>
  <c r="BX78" i="12"/>
  <c r="BP78" i="12"/>
  <c r="BH78" i="12"/>
  <c r="AZ78" i="12"/>
  <c r="BT142" i="9"/>
  <c r="BT139" i="9" s="1"/>
  <c r="BP142" i="10"/>
  <c r="BL74" i="12"/>
  <c r="AZ142" i="10"/>
  <c r="AV74" i="12"/>
  <c r="BY90" i="12"/>
  <c r="BQ109" i="12"/>
  <c r="BQ98" i="12"/>
  <c r="BU137" i="10"/>
  <c r="BU22" i="10"/>
  <c r="BU78" i="10" s="1"/>
  <c r="BU79" i="10" s="1"/>
  <c r="BM137" i="10"/>
  <c r="BM22" i="10"/>
  <c r="BM78" i="10" s="1"/>
  <c r="BM79" i="10" s="1"/>
  <c r="BE137" i="10"/>
  <c r="BE22" i="10"/>
  <c r="BE78" i="10" s="1"/>
  <c r="BE79" i="10" s="1"/>
  <c r="AW137" i="10"/>
  <c r="AW22" i="10"/>
  <c r="AW78" i="10" s="1"/>
  <c r="AW79" i="10" s="1"/>
  <c r="AO137" i="10"/>
  <c r="AO22" i="10"/>
  <c r="AO78" i="10" s="1"/>
  <c r="AO79" i="10" s="1"/>
  <c r="BW144" i="10"/>
  <c r="BW143" i="10" s="1"/>
  <c r="BW16" i="10"/>
  <c r="BO144" i="10"/>
  <c r="BO143" i="10" s="1"/>
  <c r="BO16" i="10"/>
  <c r="BG144" i="10"/>
  <c r="BG143" i="10" s="1"/>
  <c r="BG16" i="10"/>
  <c r="AY144" i="10"/>
  <c r="AY143" i="10" s="1"/>
  <c r="AY16" i="10"/>
  <c r="AQ144" i="10"/>
  <c r="AQ143" i="10" s="1"/>
  <c r="AQ16" i="10"/>
  <c r="AI144" i="10"/>
  <c r="AI143" i="10" s="1"/>
  <c r="AI16" i="10"/>
  <c r="BM92" i="6"/>
  <c r="BV11" i="5"/>
  <c r="BF11" i="5"/>
  <c r="AP11" i="5"/>
  <c r="Z11" i="5"/>
  <c r="J11" i="5"/>
  <c r="BR10" i="5"/>
  <c r="BB10" i="5"/>
  <c r="AL10" i="5"/>
  <c r="V10" i="5"/>
  <c r="F10" i="5"/>
  <c r="R9" i="5"/>
  <c r="BZ40" i="12"/>
  <c r="BJ40" i="12"/>
  <c r="BJ42" i="12" s="1"/>
  <c r="AT40" i="12"/>
  <c r="BN139" i="9"/>
  <c r="BJ138" i="9"/>
  <c r="BJ135" i="9" s="1"/>
  <c r="BX128" i="9"/>
  <c r="AR128" i="9"/>
  <c r="BR114" i="9"/>
  <c r="BB114" i="9"/>
  <c r="AL114" i="9"/>
  <c r="CA78" i="12"/>
  <c r="BS78" i="12"/>
  <c r="BK78" i="12"/>
  <c r="BC78" i="12"/>
  <c r="CA142" i="10"/>
  <c r="BW74" i="12"/>
  <c r="BO142" i="9"/>
  <c r="BK142" i="10"/>
  <c r="BG74" i="12"/>
  <c r="AY142" i="9"/>
  <c r="AU142" i="10"/>
  <c r="AQ74" i="12"/>
  <c r="BT89" i="12"/>
  <c r="BT78" i="10"/>
  <c r="BT79" i="10" s="1"/>
  <c r="AK141" i="9"/>
  <c r="AK139" i="9" s="1"/>
  <c r="BS141" i="10"/>
  <c r="BO141" i="9"/>
  <c r="BO139" i="9" s="1"/>
  <c r="BC141" i="10"/>
  <c r="AY141" i="9"/>
  <c r="BX78" i="10"/>
  <c r="BX79" i="10" s="1"/>
  <c r="BP78" i="10"/>
  <c r="BP79" i="10" s="1"/>
  <c r="BH78" i="10"/>
  <c r="BH79" i="10" s="1"/>
  <c r="AZ78" i="10"/>
  <c r="AZ79" i="10" s="1"/>
  <c r="AR78" i="10"/>
  <c r="AR79" i="10" s="1"/>
  <c r="AP78" i="9"/>
  <c r="AP131" i="9" s="1"/>
  <c r="BY135" i="10"/>
  <c r="BI135" i="10"/>
  <c r="BU140" i="10"/>
  <c r="BM140" i="10"/>
  <c r="BM139" i="10" s="1"/>
  <c r="BE140" i="10"/>
  <c r="AW140" i="10"/>
  <c r="AW139" i="10" s="1"/>
  <c r="AO140" i="10"/>
  <c r="AO139" i="10" s="1"/>
  <c r="BZ16" i="10"/>
  <c r="BJ16" i="10"/>
  <c r="AT16" i="10"/>
  <c r="BP92" i="6"/>
  <c r="BQ11" i="5"/>
  <c r="BA11" i="5"/>
  <c r="AK11" i="5"/>
  <c r="U11" i="5"/>
  <c r="E11" i="5"/>
  <c r="BM10" i="5"/>
  <c r="AW10" i="5"/>
  <c r="AG10" i="5"/>
  <c r="Q10" i="5"/>
  <c r="BY9" i="5"/>
  <c r="BI9" i="5"/>
  <c r="AS9" i="5"/>
  <c r="AC9" i="5"/>
  <c r="M9" i="5"/>
  <c r="BU40" i="12"/>
  <c r="BE40" i="12"/>
  <c r="BE42" i="12" s="1"/>
  <c r="AO40" i="12"/>
  <c r="BB143" i="9"/>
  <c r="BV138" i="9"/>
  <c r="BV135" i="9" s="1"/>
  <c r="BP135" i="9"/>
  <c r="AJ135" i="9"/>
  <c r="BT86" i="12"/>
  <c r="BL86" i="12"/>
  <c r="BD86" i="12"/>
  <c r="AV86" i="12"/>
  <c r="BU114" i="9"/>
  <c r="BE114" i="9"/>
  <c r="AO128" i="10"/>
  <c r="AO129" i="10" s="1"/>
  <c r="AO128" i="9"/>
  <c r="AO114" i="9"/>
  <c r="BZ142" i="10"/>
  <c r="BR142" i="10"/>
  <c r="BR139" i="10" s="1"/>
  <c r="BJ142" i="10"/>
  <c r="BB142" i="10"/>
  <c r="BB139" i="10" s="1"/>
  <c r="AT142" i="10"/>
  <c r="BU138" i="9"/>
  <c r="BU135" i="9" s="1"/>
  <c r="BM138" i="9"/>
  <c r="BM135" i="9" s="1"/>
  <c r="BE138" i="9"/>
  <c r="BE135" i="9" s="1"/>
  <c r="AW138" i="9"/>
  <c r="AW135" i="9" s="1"/>
  <c r="AO138" i="9"/>
  <c r="AO135" i="9" s="1"/>
  <c r="BS89" i="12"/>
  <c r="BS101" i="12" s="1"/>
  <c r="BZ141" i="10"/>
  <c r="BZ139" i="10" s="1"/>
  <c r="BV141" i="9"/>
  <c r="BV139" i="9" s="1"/>
  <c r="BJ141" i="10"/>
  <c r="BJ139" i="10" s="1"/>
  <c r="BF141" i="9"/>
  <c r="AT141" i="10"/>
  <c r="AT139" i="10" s="1"/>
  <c r="CA22" i="10"/>
  <c r="CA78" i="10" s="1"/>
  <c r="CA79" i="10" s="1"/>
  <c r="CA137" i="10"/>
  <c r="BS22" i="10"/>
  <c r="BS78" i="10" s="1"/>
  <c r="BS79" i="10" s="1"/>
  <c r="BS137" i="10"/>
  <c r="BK22" i="10"/>
  <c r="BK78" i="10" s="1"/>
  <c r="BK79" i="10" s="1"/>
  <c r="BK137" i="10"/>
  <c r="BC22" i="10"/>
  <c r="BC78" i="10" s="1"/>
  <c r="BC79" i="10" s="1"/>
  <c r="BC137" i="10"/>
  <c r="AU22" i="10"/>
  <c r="AU78" i="10" s="1"/>
  <c r="AU79" i="10" s="1"/>
  <c r="AU137" i="10"/>
  <c r="AM22" i="10"/>
  <c r="AM78" i="10" s="1"/>
  <c r="AM79" i="10" s="1"/>
  <c r="AM137" i="10"/>
  <c r="BV17" i="9"/>
  <c r="BV6" i="5"/>
  <c r="BF131" i="9"/>
  <c r="BF17" i="9"/>
  <c r="BF6" i="5"/>
  <c r="AP17" i="9"/>
  <c r="AP6" i="5"/>
  <c r="BX139" i="9"/>
  <c r="BP139" i="9"/>
  <c r="BH139" i="9"/>
  <c r="AR139" i="9"/>
  <c r="AJ139" i="9"/>
  <c r="BU143" i="9"/>
  <c r="BM143" i="9"/>
  <c r="BE143" i="9"/>
  <c r="AW143" i="9"/>
  <c r="AO143" i="9"/>
  <c r="BW92" i="6"/>
  <c r="BP11" i="5"/>
  <c r="AZ11" i="5"/>
  <c r="AJ11" i="5"/>
  <c r="T11" i="5"/>
  <c r="D11" i="5"/>
  <c r="AV10" i="5"/>
  <c r="AF10" i="5"/>
  <c r="P10" i="5"/>
  <c r="AB9" i="5"/>
  <c r="L9" i="5"/>
  <c r="BX40" i="12"/>
  <c r="BX42" i="12" s="1"/>
  <c r="BL40" i="12"/>
  <c r="BL42" i="12" s="1"/>
  <c r="BH40" i="12"/>
  <c r="AV40" i="12"/>
  <c r="AR40" i="12"/>
  <c r="BI78" i="9"/>
  <c r="AN78" i="9"/>
  <c r="BS78" i="9"/>
  <c r="AW78" i="9"/>
  <c r="BN78" i="9"/>
  <c r="BW78" i="9"/>
  <c r="BA78" i="9"/>
  <c r="BX14" i="5"/>
  <c r="BH14" i="5"/>
  <c r="AR14" i="5"/>
  <c r="AZ141" i="9"/>
  <c r="AZ139" i="9" s="1"/>
  <c r="BP78" i="9"/>
  <c r="AU78" i="9"/>
  <c r="CA14" i="5"/>
  <c r="BK14" i="5"/>
  <c r="AU14" i="5"/>
  <c r="AX14" i="30"/>
  <c r="T39" i="23"/>
  <c r="BB4" i="30"/>
  <c r="BB14" i="30"/>
  <c r="V4" i="30"/>
  <c r="V14" i="30"/>
  <c r="F4" i="30"/>
  <c r="F14" i="30"/>
  <c r="AG39" i="23"/>
  <c r="P39" i="23"/>
  <c r="AN14" i="30"/>
  <c r="X14" i="30"/>
  <c r="BK29" i="28"/>
  <c r="AU29" i="28"/>
  <c r="BF14" i="30"/>
  <c r="I4" i="30"/>
  <c r="BC29" i="28"/>
  <c r="BN29" i="28"/>
  <c r="AX29" i="28"/>
  <c r="BU39" i="23"/>
  <c r="BH39" i="23"/>
  <c r="AB39" i="23"/>
  <c r="BY14" i="30"/>
  <c r="BY4" i="30"/>
  <c r="BQ14" i="30"/>
  <c r="BQ4" i="30"/>
  <c r="BI39" i="23"/>
  <c r="BA14" i="30"/>
  <c r="BA4" i="30"/>
  <c r="AS39" i="23"/>
  <c r="AO48" i="23"/>
  <c r="AK14" i="30"/>
  <c r="AK4" i="30"/>
  <c r="AC39" i="23"/>
  <c r="U14" i="30"/>
  <c r="U4" i="30"/>
  <c r="M39" i="23"/>
  <c r="BU15" i="23"/>
  <c r="BN48" i="23"/>
  <c r="BD39" i="23"/>
  <c r="X39" i="23"/>
  <c r="BX14" i="30"/>
  <c r="BX4" i="30"/>
  <c r="BP14" i="30"/>
  <c r="BP4" i="30"/>
  <c r="BH14" i="30"/>
  <c r="BH4" i="30"/>
  <c r="AZ14" i="30"/>
  <c r="AZ4" i="30"/>
  <c r="AR14" i="30"/>
  <c r="AR4" i="30"/>
  <c r="AJ14" i="30"/>
  <c r="AJ4" i="30"/>
  <c r="AB14" i="30"/>
  <c r="AB4" i="30"/>
  <c r="T14" i="30"/>
  <c r="T4" i="30"/>
  <c r="L14" i="30"/>
  <c r="L4" i="30"/>
  <c r="D14" i="30"/>
  <c r="D4" i="30"/>
  <c r="BT15" i="23"/>
  <c r="BW39" i="23"/>
  <c r="BO39" i="23"/>
  <c r="BK39" i="23"/>
  <c r="AU39" i="23"/>
  <c r="AQ48" i="23"/>
  <c r="AE39" i="23"/>
  <c r="O39" i="23"/>
  <c r="BW15" i="23"/>
  <c r="BX11" i="15"/>
  <c r="BH11" i="15"/>
  <c r="BR15" i="23"/>
  <c r="BJ15" i="23"/>
  <c r="BF11" i="15"/>
  <c r="BQ11" i="15"/>
  <c r="BA11" i="15"/>
  <c r="AM11" i="15"/>
  <c r="W4" i="22"/>
  <c r="G4" i="22"/>
  <c r="CA54" i="22"/>
  <c r="CA4" i="22"/>
  <c r="BK54" i="22"/>
  <c r="BK4" i="22"/>
  <c r="AU54" i="22"/>
  <c r="AU4" i="22"/>
  <c r="AT71" i="12"/>
  <c r="AJ71" i="12"/>
  <c r="BL71" i="12"/>
  <c r="BD71" i="12"/>
  <c r="BD101" i="12" s="1"/>
  <c r="AV71" i="12"/>
  <c r="BK71" i="12"/>
  <c r="AP71" i="12"/>
  <c r="BF70" i="12"/>
  <c r="BF111" i="12" s="1"/>
  <c r="AP70" i="12"/>
  <c r="BS108" i="12"/>
  <c r="BC108" i="12"/>
  <c r="AM108" i="12"/>
  <c r="BS106" i="12"/>
  <c r="BS9" i="4"/>
  <c r="BC106" i="12"/>
  <c r="AM106" i="12"/>
  <c r="BQ42" i="12"/>
  <c r="BQ105" i="12"/>
  <c r="BQ9" i="4"/>
  <c r="BA42" i="12"/>
  <c r="BA105" i="12"/>
  <c r="AK42" i="12"/>
  <c r="AK105" i="12"/>
  <c r="BO111" i="12"/>
  <c r="BO104" i="12"/>
  <c r="AY111" i="12"/>
  <c r="AY104" i="12"/>
  <c r="AI111" i="12"/>
  <c r="AI104" i="12"/>
  <c r="BV108" i="12"/>
  <c r="BF108" i="12"/>
  <c r="AP108" i="12"/>
  <c r="BV106" i="12"/>
  <c r="BF106" i="12"/>
  <c r="AP106" i="12"/>
  <c r="BT42" i="12"/>
  <c r="BT105" i="12"/>
  <c r="BT9" i="4"/>
  <c r="BD42" i="12"/>
  <c r="BD105" i="12"/>
  <c r="AN42" i="12"/>
  <c r="AN105" i="12"/>
  <c r="AX111" i="12"/>
  <c r="AX104" i="12"/>
  <c r="AH111" i="12"/>
  <c r="AH104" i="12"/>
  <c r="BN32" i="12"/>
  <c r="AX32" i="12"/>
  <c r="AH32" i="12"/>
  <c r="BI24" i="12"/>
  <c r="BW101" i="12"/>
  <c r="BW12" i="12"/>
  <c r="BG101" i="12"/>
  <c r="BG12" i="12"/>
  <c r="AQ101" i="12"/>
  <c r="AQ12" i="12"/>
  <c r="BM100" i="12"/>
  <c r="BU93" i="12"/>
  <c r="AU105" i="12"/>
  <c r="BE111" i="12"/>
  <c r="BE104" i="12"/>
  <c r="AO111" i="12"/>
  <c r="AO104" i="12"/>
  <c r="BQ32" i="12"/>
  <c r="BA32" i="12"/>
  <c r="AK32" i="12"/>
  <c r="BH24" i="12"/>
  <c r="BR12" i="12"/>
  <c r="BR101" i="12"/>
  <c r="BB12" i="12"/>
  <c r="BB101" i="12"/>
  <c r="AL12" i="12"/>
  <c r="AL101" i="12"/>
  <c r="BP11" i="15"/>
  <c r="AX4" i="15"/>
  <c r="AH4" i="15"/>
  <c r="BT100" i="12"/>
  <c r="BL93" i="12"/>
  <c r="BL108" i="12"/>
  <c r="AV108" i="12"/>
  <c r="BX106" i="12"/>
  <c r="BH106" i="12"/>
  <c r="AR106" i="12"/>
  <c r="BV105" i="12"/>
  <c r="BV42" i="12"/>
  <c r="BV9" i="4"/>
  <c r="BF105" i="12"/>
  <c r="BF42" i="12"/>
  <c r="AP105" i="12"/>
  <c r="AP42" i="12"/>
  <c r="BT111" i="12"/>
  <c r="BT104" i="12"/>
  <c r="BD111" i="12"/>
  <c r="BD104" i="12"/>
  <c r="AN111" i="12"/>
  <c r="AN104" i="12"/>
  <c r="BP32" i="12"/>
  <c r="AZ32" i="12"/>
  <c r="AJ32" i="12"/>
  <c r="BG24" i="12"/>
  <c r="BY101" i="12"/>
  <c r="BY12" i="12"/>
  <c r="BI101" i="12"/>
  <c r="BI12" i="12"/>
  <c r="AS101" i="12"/>
  <c r="AS12" i="12"/>
  <c r="BL12" i="12"/>
  <c r="AV101" i="12"/>
  <c r="AV12" i="12"/>
  <c r="BO32" i="12"/>
  <c r="AY32" i="12"/>
  <c r="AI32" i="12"/>
  <c r="BF139" i="9"/>
  <c r="BL129" i="9"/>
  <c r="BL8" i="5"/>
  <c r="BX128" i="10"/>
  <c r="BX129" i="10" s="1"/>
  <c r="BH128" i="10"/>
  <c r="BH129" i="10" s="1"/>
  <c r="AR128" i="10"/>
  <c r="AR129" i="10" s="1"/>
  <c r="BU142" i="10"/>
  <c r="BQ74" i="12"/>
  <c r="BE142" i="10"/>
  <c r="BA74" i="12"/>
  <c r="BZ99" i="12"/>
  <c r="BR98" i="12"/>
  <c r="BR109" i="12"/>
  <c r="BY141" i="10"/>
  <c r="BI141" i="10"/>
  <c r="AS141" i="10"/>
  <c r="BY17" i="9"/>
  <c r="BY6" i="5"/>
  <c r="BI17" i="9"/>
  <c r="BI6" i="5"/>
  <c r="AS17" i="9"/>
  <c r="AS6" i="5"/>
  <c r="CA139" i="10"/>
  <c r="BS139" i="10"/>
  <c r="BK139" i="10"/>
  <c r="BC140" i="10"/>
  <c r="BC139" i="10" s="1"/>
  <c r="AU140" i="10"/>
  <c r="AU139" i="10" s="1"/>
  <c r="AM140" i="10"/>
  <c r="AM139" i="10" s="1"/>
  <c r="BX144" i="10"/>
  <c r="BX143" i="10" s="1"/>
  <c r="BX16" i="10"/>
  <c r="BP144" i="10"/>
  <c r="BP143" i="10" s="1"/>
  <c r="BP16" i="10"/>
  <c r="BH144" i="10"/>
  <c r="BH143" i="10" s="1"/>
  <c r="BH16" i="10"/>
  <c r="AZ144" i="10"/>
  <c r="AZ143" i="10" s="1"/>
  <c r="AZ16" i="10"/>
  <c r="AR144" i="10"/>
  <c r="AR143" i="10" s="1"/>
  <c r="AR16" i="10"/>
  <c r="AJ144" i="10"/>
  <c r="AJ143" i="10" s="1"/>
  <c r="AJ16" i="10"/>
  <c r="BS11" i="5"/>
  <c r="BC11" i="5"/>
  <c r="AM11" i="5"/>
  <c r="W11" i="5"/>
  <c r="G11" i="5"/>
  <c r="S9" i="5"/>
  <c r="CA40" i="12"/>
  <c r="BK40" i="12"/>
  <c r="BK42" i="12" s="1"/>
  <c r="AU40" i="12"/>
  <c r="AU42" i="12" s="1"/>
  <c r="BJ143" i="9"/>
  <c r="BR139" i="9"/>
  <c r="BD135" i="9"/>
  <c r="BZ86" i="12"/>
  <c r="BR86" i="12"/>
  <c r="BJ86" i="12"/>
  <c r="BB86" i="12"/>
  <c r="AT86" i="12"/>
  <c r="BW128" i="10"/>
  <c r="BW129" i="10" s="1"/>
  <c r="BO128" i="10"/>
  <c r="BO129" i="10" s="1"/>
  <c r="BG128" i="10"/>
  <c r="BG129" i="10" s="1"/>
  <c r="AY128" i="10"/>
  <c r="AY129" i="10" s="1"/>
  <c r="AQ128" i="10"/>
  <c r="AQ129" i="10" s="1"/>
  <c r="AI128" i="10"/>
  <c r="AI129" i="10" s="1"/>
  <c r="AV78" i="12"/>
  <c r="BT142" i="10"/>
  <c r="BP74" i="12"/>
  <c r="BD142" i="10"/>
  <c r="AZ74" i="12"/>
  <c r="CA138" i="10"/>
  <c r="CA135" i="10" s="1"/>
  <c r="BS138" i="10"/>
  <c r="BK138" i="10"/>
  <c r="BK135" i="10" s="1"/>
  <c r="BC138" i="10"/>
  <c r="AU138" i="10"/>
  <c r="AU135" i="10" s="1"/>
  <c r="AM138" i="10"/>
  <c r="AH141" i="9"/>
  <c r="AH139" i="9" s="1"/>
  <c r="BT141" i="10"/>
  <c r="BT139" i="10" s="1"/>
  <c r="BL141" i="10"/>
  <c r="BL139" i="10" s="1"/>
  <c r="BD141" i="10"/>
  <c r="BD139" i="10" s="1"/>
  <c r="AV141" i="10"/>
  <c r="CA143" i="9"/>
  <c r="BS143" i="9"/>
  <c r="BK143" i="9"/>
  <c r="BC143" i="9"/>
  <c r="AU143" i="9"/>
  <c r="AM143" i="9"/>
  <c r="BY92" i="6"/>
  <c r="BR11" i="5"/>
  <c r="BB11" i="5"/>
  <c r="AL11" i="5"/>
  <c r="V11" i="5"/>
  <c r="F11" i="5"/>
  <c r="BN10" i="5"/>
  <c r="AX10" i="5"/>
  <c r="AH10" i="5"/>
  <c r="R10" i="5"/>
  <c r="AD9" i="5"/>
  <c r="N9" i="5"/>
  <c r="BN40" i="12"/>
  <c r="BN42" i="12" s="1"/>
  <c r="AX40" i="12"/>
  <c r="AH40" i="12"/>
  <c r="AX139" i="9"/>
  <c r="AT138" i="9"/>
  <c r="AT135" i="9" s="1"/>
  <c r="BB135" i="9"/>
  <c r="BP128" i="9"/>
  <c r="AJ8" i="5"/>
  <c r="AJ129" i="9"/>
  <c r="BA86" i="12"/>
  <c r="AS86" i="12"/>
  <c r="BN114" i="9"/>
  <c r="AX114" i="9"/>
  <c r="AH114" i="9"/>
  <c r="CA74" i="12"/>
  <c r="BS142" i="9"/>
  <c r="BO142" i="10"/>
  <c r="BK74" i="12"/>
  <c r="BC142" i="9"/>
  <c r="AY142" i="10"/>
  <c r="AU74" i="12"/>
  <c r="BW141" i="10"/>
  <c r="BS141" i="9"/>
  <c r="BS139" i="9" s="1"/>
  <c r="BG141" i="10"/>
  <c r="BC141" i="9"/>
  <c r="AQ141" i="10"/>
  <c r="AL78" i="9"/>
  <c r="BY135" i="9"/>
  <c r="BQ135" i="9"/>
  <c r="BI135" i="9"/>
  <c r="BA135" i="9"/>
  <c r="AS135" i="9"/>
  <c r="AK135" i="9"/>
  <c r="BU139" i="9"/>
  <c r="BM139" i="9"/>
  <c r="BE139" i="9"/>
  <c r="AW139" i="9"/>
  <c r="AO139" i="9"/>
  <c r="BZ143" i="10"/>
  <c r="BR143" i="10"/>
  <c r="BJ143" i="10"/>
  <c r="BB143" i="10"/>
  <c r="AT143" i="10"/>
  <c r="AL143" i="10"/>
  <c r="BL92" i="6"/>
  <c r="BM11" i="5"/>
  <c r="AW11" i="5"/>
  <c r="AG11" i="5"/>
  <c r="Q11" i="5"/>
  <c r="BY10" i="5"/>
  <c r="BI10" i="5"/>
  <c r="AS10" i="5"/>
  <c r="AC10" i="5"/>
  <c r="M10" i="5"/>
  <c r="Y9" i="5"/>
  <c r="I9" i="5"/>
  <c r="BY40" i="12"/>
  <c r="BI40" i="12"/>
  <c r="AS40" i="12"/>
  <c r="AL143" i="9"/>
  <c r="BF138" i="9"/>
  <c r="BF135" i="9" s="1"/>
  <c r="BH135" i="9"/>
  <c r="BQ114" i="9"/>
  <c r="BA138" i="10"/>
  <c r="BA135" i="10" s="1"/>
  <c r="BA114" i="9"/>
  <c r="AK128" i="10"/>
  <c r="AK129" i="10" s="1"/>
  <c r="AK128" i="9"/>
  <c r="AK114" i="9"/>
  <c r="BV78" i="12"/>
  <c r="BN78" i="12"/>
  <c r="BF78" i="12"/>
  <c r="BZ74" i="12"/>
  <c r="BR74" i="12"/>
  <c r="BJ74" i="12"/>
  <c r="BB74" i="12"/>
  <c r="AT74" i="12"/>
  <c r="BU138" i="10"/>
  <c r="BM138" i="10"/>
  <c r="BE138" i="10"/>
  <c r="AW138" i="10"/>
  <c r="AO138" i="10"/>
  <c r="BZ141" i="9"/>
  <c r="BZ139" i="9" s="1"/>
  <c r="BN141" i="10"/>
  <c r="BN139" i="10" s="1"/>
  <c r="BJ141" i="9"/>
  <c r="BJ139" i="9" s="1"/>
  <c r="AX141" i="10"/>
  <c r="AX139" i="10" s="1"/>
  <c r="AT141" i="9"/>
  <c r="AT139" i="9" s="1"/>
  <c r="BR17" i="9"/>
  <c r="BR6" i="5"/>
  <c r="BB17" i="9"/>
  <c r="BB6" i="5"/>
  <c r="AL17" i="9"/>
  <c r="AL6" i="5"/>
  <c r="BX140" i="10"/>
  <c r="BX139" i="10" s="1"/>
  <c r="BP140" i="10"/>
  <c r="BP139" i="10" s="1"/>
  <c r="BH140" i="10"/>
  <c r="BH139" i="10" s="1"/>
  <c r="AZ140" i="10"/>
  <c r="AZ139" i="10" s="1"/>
  <c r="AR140" i="10"/>
  <c r="AR139" i="10" s="1"/>
  <c r="AJ140" i="10"/>
  <c r="AJ139" i="10" s="1"/>
  <c r="BU144" i="10"/>
  <c r="BU143" i="10" s="1"/>
  <c r="BU16" i="10"/>
  <c r="BM16" i="10"/>
  <c r="BM144" i="10"/>
  <c r="BM143" i="10" s="1"/>
  <c r="BE144" i="10"/>
  <c r="BE143" i="10" s="1"/>
  <c r="BE16" i="10"/>
  <c r="AW16" i="10"/>
  <c r="AW144" i="10"/>
  <c r="AW143" i="10" s="1"/>
  <c r="AO144" i="10"/>
  <c r="AO143" i="10" s="1"/>
  <c r="AO16" i="10"/>
  <c r="BS92" i="6"/>
  <c r="BL11" i="5"/>
  <c r="AV11" i="5"/>
  <c r="AF11" i="5"/>
  <c r="P11" i="5"/>
  <c r="BX10" i="5"/>
  <c r="BH10" i="5"/>
  <c r="AR10" i="5"/>
  <c r="AB10" i="5"/>
  <c r="L10" i="5"/>
  <c r="X9" i="5"/>
  <c r="H9" i="5"/>
  <c r="BY78" i="9"/>
  <c r="BD78" i="9"/>
  <c r="AI78" i="9"/>
  <c r="BM78" i="9"/>
  <c r="BM131" i="9" s="1"/>
  <c r="AR78" i="9"/>
  <c r="BZ78" i="9"/>
  <c r="BJ78" i="9"/>
  <c r="BQ78" i="9"/>
  <c r="AV78" i="9"/>
  <c r="BL14" i="5"/>
  <c r="AV14" i="5"/>
  <c r="AV141" i="9"/>
  <c r="AV139" i="9" s="1"/>
  <c r="BK78" i="9"/>
  <c r="AO78" i="9"/>
  <c r="AO131" i="9" s="1"/>
  <c r="BO14" i="5"/>
  <c r="AY14" i="5"/>
  <c r="AI14" i="5"/>
  <c r="BZ86" i="6" l="1"/>
  <c r="BJ128" i="9"/>
  <c r="AX82" i="6"/>
  <c r="AX81" i="6"/>
  <c r="BO62" i="12"/>
  <c r="AQ72" i="12"/>
  <c r="AQ100" i="12"/>
  <c r="BE72" i="12"/>
  <c r="BO72" i="12"/>
  <c r="BT63" i="12"/>
  <c r="AH82" i="6"/>
  <c r="AH81" i="6"/>
  <c r="BE82" i="6"/>
  <c r="BE81" i="6"/>
  <c r="BL62" i="12"/>
  <c r="BK4" i="15"/>
  <c r="BB82" i="6"/>
  <c r="BB81" i="6"/>
  <c r="BP62" i="12"/>
  <c r="BC139" i="9"/>
  <c r="BU128" i="9"/>
  <c r="BU139" i="10"/>
  <c r="AO135" i="10"/>
  <c r="BE135" i="10"/>
  <c r="BU135" i="10"/>
  <c r="BI128" i="10"/>
  <c r="BI129" i="10" s="1"/>
  <c r="N34" i="3"/>
  <c r="N38" i="3"/>
  <c r="N42" i="3"/>
  <c r="BR82" i="6"/>
  <c r="BR81" i="6"/>
  <c r="AI81" i="6"/>
  <c r="AI82" i="6"/>
  <c r="AY81" i="6"/>
  <c r="AY82" i="6"/>
  <c r="BO81" i="6"/>
  <c r="BO82" i="6"/>
  <c r="AK81" i="6"/>
  <c r="AK82" i="6"/>
  <c r="AV81" i="6"/>
  <c r="AV82" i="6"/>
  <c r="BP82" i="6"/>
  <c r="BP81" i="6"/>
  <c r="BZ63" i="12"/>
  <c r="BV5" i="22"/>
  <c r="BV14" i="15"/>
  <c r="AW4" i="15"/>
  <c r="AL82" i="6"/>
  <c r="AL81" i="6"/>
  <c r="BV81" i="6"/>
  <c r="BV82" i="6"/>
  <c r="AU81" i="6"/>
  <c r="AU82" i="6"/>
  <c r="BK81" i="6"/>
  <c r="BK82" i="6"/>
  <c r="CA81" i="6"/>
  <c r="CA82" i="6"/>
  <c r="BQ81" i="6"/>
  <c r="BQ82" i="6"/>
  <c r="AJ100" i="12"/>
  <c r="BC72" i="12"/>
  <c r="AR100" i="12"/>
  <c r="BH81" i="6"/>
  <c r="BH82" i="6"/>
  <c r="AN82" i="6"/>
  <c r="AN81" i="6"/>
  <c r="BL81" i="6"/>
  <c r="BL82" i="6"/>
  <c r="BN82" i="6"/>
  <c r="BN81" i="6"/>
  <c r="AZ100" i="12"/>
  <c r="BS4" i="15"/>
  <c r="BJ14" i="15"/>
  <c r="BJ5" i="22"/>
  <c r="BZ14" i="15"/>
  <c r="BZ5" i="22"/>
  <c r="AM135" i="10"/>
  <c r="BC135" i="10"/>
  <c r="BS135" i="10"/>
  <c r="AY139" i="9"/>
  <c r="BU131" i="9"/>
  <c r="AS128" i="9"/>
  <c r="AS131" i="9" s="1"/>
  <c r="AP81" i="6"/>
  <c r="AP82" i="6"/>
  <c r="BP100" i="12"/>
  <c r="BG72" i="12"/>
  <c r="BG100" i="12"/>
  <c r="AY72" i="12"/>
  <c r="AV100" i="12"/>
  <c r="BR63" i="12"/>
  <c r="BA81" i="6"/>
  <c r="BA82" i="6"/>
  <c r="AT81" i="6"/>
  <c r="AT82" i="6"/>
  <c r="BY54" i="22"/>
  <c r="BY4" i="22"/>
  <c r="BS63" i="12"/>
  <c r="BJ131" i="9"/>
  <c r="BQ128" i="9"/>
  <c r="AH128" i="9"/>
  <c r="AW135" i="10"/>
  <c r="BM135" i="10"/>
  <c r="AS128" i="10"/>
  <c r="AS129" i="10" s="1"/>
  <c r="AD34" i="3"/>
  <c r="AD38" i="3"/>
  <c r="AD42" i="3"/>
  <c r="BX82" i="6"/>
  <c r="BZ82" i="6"/>
  <c r="R6" i="3"/>
  <c r="AQ81" i="6"/>
  <c r="AQ82" i="6"/>
  <c r="BG81" i="6"/>
  <c r="BG82" i="6"/>
  <c r="BW81" i="6"/>
  <c r="BW82" i="6"/>
  <c r="AO82" i="6"/>
  <c r="AO81" i="6"/>
  <c r="BO90" i="6"/>
  <c r="BO83" i="6"/>
  <c r="AJ82" i="6"/>
  <c r="AJ81" i="6"/>
  <c r="BD82" i="6"/>
  <c r="BD81" i="6"/>
  <c r="BJ81" i="6"/>
  <c r="BJ82" i="6"/>
  <c r="BX63" i="12"/>
  <c r="BN5" i="22"/>
  <c r="BN14" i="15"/>
  <c r="AR81" i="6"/>
  <c r="AR82" i="6"/>
  <c r="AJ4" i="15"/>
  <c r="AM81" i="6"/>
  <c r="AM82" i="6"/>
  <c r="BC81" i="6"/>
  <c r="BC82" i="6"/>
  <c r="BS81" i="6"/>
  <c r="BS82" i="6"/>
  <c r="BU82" i="6"/>
  <c r="BU81" i="6"/>
  <c r="BW63" i="12"/>
  <c r="AM72" i="12"/>
  <c r="AM100" i="12"/>
  <c r="AW72" i="12"/>
  <c r="BH100" i="12"/>
  <c r="BL83" i="6"/>
  <c r="BL90" i="6"/>
  <c r="AK4" i="15"/>
  <c r="AZ82" i="6"/>
  <c r="AZ81" i="6"/>
  <c r="BT82" i="6"/>
  <c r="BT81" i="6"/>
  <c r="BF81" i="6"/>
  <c r="BF82" i="6"/>
  <c r="AO72" i="12"/>
  <c r="BP83" i="6"/>
  <c r="BP90" i="6"/>
  <c r="BR5" i="22"/>
  <c r="BR14" i="15"/>
  <c r="BM54" i="22"/>
  <c r="BM4" i="22"/>
  <c r="BN112" i="12"/>
  <c r="BN43" i="12"/>
  <c r="AU112" i="12"/>
  <c r="AU43" i="12"/>
  <c r="BD102" i="13"/>
  <c r="BD102" i="12"/>
  <c r="BX112" i="12"/>
  <c r="BX43" i="12"/>
  <c r="BB112" i="12"/>
  <c r="BB43" i="12"/>
  <c r="BS102" i="13"/>
  <c r="BS102" i="12"/>
  <c r="BE112" i="12"/>
  <c r="BE43" i="12"/>
  <c r="BJ112" i="12"/>
  <c r="BJ43" i="12"/>
  <c r="BG112" i="12"/>
  <c r="BG43" i="12"/>
  <c r="BH102" i="13"/>
  <c r="BH102" i="12"/>
  <c r="BC112" i="12"/>
  <c r="BC43" i="12"/>
  <c r="BL112" i="12"/>
  <c r="BL43" i="12"/>
  <c r="AJ112" i="12"/>
  <c r="AJ43" i="12"/>
  <c r="BP112" i="12"/>
  <c r="BP43" i="12"/>
  <c r="BK79" i="9"/>
  <c r="BK7" i="5"/>
  <c r="BK131" i="9"/>
  <c r="AS107" i="12"/>
  <c r="AL79" i="9"/>
  <c r="AL15" i="5" s="1"/>
  <c r="AL7" i="5"/>
  <c r="BN128" i="10"/>
  <c r="BN129" i="10" s="1"/>
  <c r="BN138" i="10"/>
  <c r="BI102" i="13"/>
  <c r="BI102" i="12"/>
  <c r="BK112" i="12"/>
  <c r="BK43" i="12"/>
  <c r="BP79" i="9"/>
  <c r="BP7" i="5"/>
  <c r="BP131" i="9"/>
  <c r="BW79" i="9"/>
  <c r="BW7" i="5"/>
  <c r="BW131" i="9"/>
  <c r="AN79" i="9"/>
  <c r="AN7" i="5"/>
  <c r="AN131" i="9"/>
  <c r="AV107" i="12"/>
  <c r="AP14" i="5"/>
  <c r="BU129" i="9"/>
  <c r="BU8" i="5"/>
  <c r="BU107" i="12"/>
  <c r="BB128" i="10"/>
  <c r="BB129" i="10" s="1"/>
  <c r="BB138" i="10"/>
  <c r="AR8" i="5"/>
  <c r="AR129" i="9"/>
  <c r="BZ107" i="12"/>
  <c r="AQ16" i="5"/>
  <c r="AQ7" i="4"/>
  <c r="BG16" i="5"/>
  <c r="BG7" i="4"/>
  <c r="BW16" i="5"/>
  <c r="BW7" i="4"/>
  <c r="BW107" i="12"/>
  <c r="BW42" i="12"/>
  <c r="W12" i="5"/>
  <c r="BB135" i="10"/>
  <c r="AW102" i="12"/>
  <c r="AW102" i="13"/>
  <c r="BZ9" i="4"/>
  <c r="BV102" i="13"/>
  <c r="BV102" i="12"/>
  <c r="BO112" i="12"/>
  <c r="BO43" i="12"/>
  <c r="AU102" i="13"/>
  <c r="AU102" i="12"/>
  <c r="BX9" i="4"/>
  <c r="AT72" i="12"/>
  <c r="AT100" i="12"/>
  <c r="AU72" i="12"/>
  <c r="AN72" i="12"/>
  <c r="BG4" i="15"/>
  <c r="BR79" i="9"/>
  <c r="BR15" i="5" s="1"/>
  <c r="BR7" i="5"/>
  <c r="BC79" i="9"/>
  <c r="BC7" i="5"/>
  <c r="BC131" i="9"/>
  <c r="AF12" i="5"/>
  <c r="AK131" i="10"/>
  <c r="AK17" i="10"/>
  <c r="AK132" i="10" s="1"/>
  <c r="BA17" i="10"/>
  <c r="BQ17" i="10"/>
  <c r="AV139" i="10"/>
  <c r="BZ14" i="5"/>
  <c r="AS138" i="10"/>
  <c r="AS135" i="10" s="1"/>
  <c r="BY128" i="9"/>
  <c r="BQ107" i="12"/>
  <c r="AP129" i="9"/>
  <c r="AP8" i="5"/>
  <c r="BV128" i="10"/>
  <c r="BV129" i="10" s="1"/>
  <c r="BV138" i="10"/>
  <c r="V12" i="5"/>
  <c r="BS107" i="12"/>
  <c r="BS42" i="12"/>
  <c r="AA12" i="5"/>
  <c r="AQ139" i="10"/>
  <c r="BW139" i="10"/>
  <c r="AK14" i="5"/>
  <c r="BA102" i="13"/>
  <c r="BA102" i="12"/>
  <c r="BZ102" i="13"/>
  <c r="BZ102" i="12"/>
  <c r="AI102" i="12"/>
  <c r="AI102" i="13"/>
  <c r="AZ4" i="15"/>
  <c r="BE79" i="9"/>
  <c r="BE15" i="5" s="1"/>
  <c r="BE7" i="5"/>
  <c r="AQ79" i="9"/>
  <c r="AQ7" i="5"/>
  <c r="AQ131" i="9"/>
  <c r="AN107" i="12"/>
  <c r="BT107" i="12"/>
  <c r="BL86" i="6"/>
  <c r="T12" i="5"/>
  <c r="BO86" i="6"/>
  <c r="AX14" i="5"/>
  <c r="AW129" i="9"/>
  <c r="AW8" i="5"/>
  <c r="AX17" i="10"/>
  <c r="BA139" i="10"/>
  <c r="BJ129" i="9"/>
  <c r="BJ8" i="5"/>
  <c r="BR107" i="12"/>
  <c r="BV135" i="10"/>
  <c r="BU102" i="12"/>
  <c r="BU102" i="13"/>
  <c r="AH101" i="12"/>
  <c r="AL72" i="12"/>
  <c r="AL100" i="12"/>
  <c r="BN72" i="12"/>
  <c r="BB131" i="10"/>
  <c r="BZ98" i="6"/>
  <c r="BZ103" i="6" s="1"/>
  <c r="BZ88" i="6"/>
  <c r="AI79" i="9"/>
  <c r="AI7" i="5"/>
  <c r="AI131" i="9"/>
  <c r="AL14" i="5"/>
  <c r="AL6" i="4"/>
  <c r="BQ129" i="9"/>
  <c r="BQ8" i="5"/>
  <c r="AH129" i="9"/>
  <c r="AH8" i="5"/>
  <c r="CA107" i="12"/>
  <c r="AS14" i="5"/>
  <c r="AV102" i="13"/>
  <c r="AV102" i="12"/>
  <c r="BZ79" i="9"/>
  <c r="BZ15" i="5" s="1"/>
  <c r="BZ7" i="5"/>
  <c r="BD79" i="9"/>
  <c r="BD7" i="5"/>
  <c r="BD131" i="9"/>
  <c r="H12" i="5"/>
  <c r="H27" i="5"/>
  <c r="BS86" i="6"/>
  <c r="AW17" i="10"/>
  <c r="BM131" i="10"/>
  <c r="BM17" i="10"/>
  <c r="BM132" i="10" s="1"/>
  <c r="BA128" i="9"/>
  <c r="BQ128" i="10"/>
  <c r="BQ129" i="10" s="1"/>
  <c r="BI107" i="12"/>
  <c r="I27" i="5"/>
  <c r="I12" i="5"/>
  <c r="AX128" i="10"/>
  <c r="AX129" i="10" s="1"/>
  <c r="AX138" i="10"/>
  <c r="AX135" i="10" s="1"/>
  <c r="AJ16" i="5"/>
  <c r="AJ7" i="4"/>
  <c r="AX107" i="12"/>
  <c r="N12" i="5"/>
  <c r="AR131" i="10"/>
  <c r="AR17" i="10"/>
  <c r="AR132" i="10" s="1"/>
  <c r="BH131" i="10"/>
  <c r="BH17" i="10"/>
  <c r="BH132" i="10" s="1"/>
  <c r="BX131" i="10"/>
  <c r="BX17" i="10"/>
  <c r="BX132" i="10" s="1"/>
  <c r="AS102" i="13"/>
  <c r="AS102" i="12"/>
  <c r="BF112" i="12"/>
  <c r="BF43" i="12"/>
  <c r="BV112" i="12"/>
  <c r="BV43" i="12"/>
  <c r="CA42" i="12"/>
  <c r="AQ102" i="12"/>
  <c r="AQ102" i="13"/>
  <c r="AP72" i="12"/>
  <c r="AP100" i="12"/>
  <c r="AV72" i="12"/>
  <c r="BL72" i="12"/>
  <c r="AM4" i="15"/>
  <c r="BQ4" i="15"/>
  <c r="BH4" i="15"/>
  <c r="BN79" i="9"/>
  <c r="BN15" i="5" s="1"/>
  <c r="BN7" i="5"/>
  <c r="AW79" i="9"/>
  <c r="AW15" i="5" s="1"/>
  <c r="AW7" i="5"/>
  <c r="BI79" i="9"/>
  <c r="BI15" i="5" s="1"/>
  <c r="BI7" i="5"/>
  <c r="BH107" i="12"/>
  <c r="AB12" i="5"/>
  <c r="AB27" i="5"/>
  <c r="BE128" i="9"/>
  <c r="BU128" i="10"/>
  <c r="BU129" i="10" s="1"/>
  <c r="AC12" i="5"/>
  <c r="BI12" i="5"/>
  <c r="AT17" i="10"/>
  <c r="AL128" i="10"/>
  <c r="AL129" i="10" s="1"/>
  <c r="AL138" i="10"/>
  <c r="AL135" i="10" s="1"/>
  <c r="BR128" i="9"/>
  <c r="BX8" i="5"/>
  <c r="BX129" i="9"/>
  <c r="R12" i="5"/>
  <c r="AQ131" i="10"/>
  <c r="AQ17" i="10"/>
  <c r="AQ132" i="10" s="1"/>
  <c r="BG131" i="10"/>
  <c r="BG17" i="10"/>
  <c r="BG132" i="10" s="1"/>
  <c r="BW17" i="10"/>
  <c r="BY99" i="12"/>
  <c r="BM14" i="5"/>
  <c r="BT16" i="5"/>
  <c r="BT7" i="4"/>
  <c r="BZ42" i="12"/>
  <c r="AY112" i="12"/>
  <c r="AY43" i="12"/>
  <c r="BU42" i="12"/>
  <c r="BU4" i="15"/>
  <c r="AK79" i="9"/>
  <c r="AK15" i="5" s="1"/>
  <c r="AK7" i="5"/>
  <c r="BX79" i="9"/>
  <c r="BX7" i="5"/>
  <c r="BX131" i="9"/>
  <c r="AS131" i="10"/>
  <c r="AS17" i="10"/>
  <c r="AS132" i="10" s="1"/>
  <c r="BI131" i="10"/>
  <c r="BI17" i="10"/>
  <c r="BI132" i="10" s="1"/>
  <c r="BY17" i="10"/>
  <c r="BJ14" i="5"/>
  <c r="BI128" i="9"/>
  <c r="BY128" i="10"/>
  <c r="BY129" i="10" s="1"/>
  <c r="AG12" i="5"/>
  <c r="BM12" i="5"/>
  <c r="BX99" i="12"/>
  <c r="BF128" i="10"/>
  <c r="BF129" i="10" s="1"/>
  <c r="BF138" i="10"/>
  <c r="BF135" i="10" s="1"/>
  <c r="AZ16" i="5"/>
  <c r="AZ7" i="4"/>
  <c r="AP107" i="12"/>
  <c r="AN17" i="10"/>
  <c r="AN132" i="10" s="1"/>
  <c r="AN131" i="10"/>
  <c r="BD17" i="10"/>
  <c r="BD132" i="10" s="1"/>
  <c r="BD131" i="10"/>
  <c r="BT17" i="10"/>
  <c r="BT132" i="10" s="1"/>
  <c r="BT131" i="10"/>
  <c r="AY139" i="10"/>
  <c r="AK131" i="9"/>
  <c r="AN101" i="12"/>
  <c r="AK102" i="13"/>
  <c r="AK102" i="12"/>
  <c r="BJ101" i="12"/>
  <c r="AV42" i="12"/>
  <c r="AX72" i="12"/>
  <c r="AX100" i="12"/>
  <c r="AR72" i="12"/>
  <c r="BH72" i="12"/>
  <c r="AU4" i="15"/>
  <c r="BI4" i="15"/>
  <c r="CA79" i="9"/>
  <c r="CA7" i="5"/>
  <c r="CA131" i="9"/>
  <c r="BL79" i="9"/>
  <c r="BL7" i="5"/>
  <c r="BL131" i="9"/>
  <c r="AM79" i="9"/>
  <c r="AM7" i="5"/>
  <c r="AM131" i="9"/>
  <c r="AZ107" i="12"/>
  <c r="AH14" i="5"/>
  <c r="AH6" i="4"/>
  <c r="AW128" i="10"/>
  <c r="AW129" i="10" s="1"/>
  <c r="AW107" i="12"/>
  <c r="U12" i="5"/>
  <c r="BN131" i="10"/>
  <c r="BN17" i="10"/>
  <c r="BN132" i="10" s="1"/>
  <c r="BI139" i="10"/>
  <c r="AH79" i="9"/>
  <c r="AH15" i="5" s="1"/>
  <c r="AH7" i="5"/>
  <c r="AT128" i="9"/>
  <c r="BZ128" i="10"/>
  <c r="BZ129" i="10" s="1"/>
  <c r="BZ138" i="10"/>
  <c r="Z12" i="5"/>
  <c r="AM17" i="10"/>
  <c r="AM132" i="10" s="1"/>
  <c r="AM131" i="10"/>
  <c r="BC17" i="10"/>
  <c r="BC132" i="10" s="1"/>
  <c r="BC131" i="10"/>
  <c r="BS17" i="10"/>
  <c r="BS132" i="10" s="1"/>
  <c r="BS131" i="10"/>
  <c r="AU16" i="5"/>
  <c r="AU7" i="4"/>
  <c r="BK16" i="5"/>
  <c r="BK7" i="4"/>
  <c r="CA16" i="5"/>
  <c r="CA7" i="4"/>
  <c r="AE12" i="5"/>
  <c r="BU14" i="5"/>
  <c r="AR101" i="12"/>
  <c r="BE102" i="12"/>
  <c r="BE102" i="13"/>
  <c r="BR9" i="4"/>
  <c r="BC102" i="13"/>
  <c r="BC102" i="12"/>
  <c r="AT111" i="12"/>
  <c r="BM4" i="15"/>
  <c r="BV132" i="10"/>
  <c r="BJ79" i="9"/>
  <c r="BJ15" i="5" s="1"/>
  <c r="BJ7" i="5"/>
  <c r="AH107" i="12"/>
  <c r="BR102" i="13"/>
  <c r="BR102" i="12"/>
  <c r="BG102" i="12"/>
  <c r="BG102" i="13"/>
  <c r="AN112" i="12"/>
  <c r="AN43" i="12"/>
  <c r="AK112" i="12"/>
  <c r="AK43" i="12"/>
  <c r="AV79" i="9"/>
  <c r="AV7" i="5"/>
  <c r="AV131" i="9"/>
  <c r="AR79" i="9"/>
  <c r="AR7" i="5"/>
  <c r="AR131" i="9"/>
  <c r="BY79" i="9"/>
  <c r="BY15" i="5" s="1"/>
  <c r="BY7" i="5"/>
  <c r="AO131" i="10"/>
  <c r="AO17" i="10"/>
  <c r="AO132" i="10" s="1"/>
  <c r="BE17" i="10"/>
  <c r="BU131" i="10"/>
  <c r="BU17" i="10"/>
  <c r="BU132" i="10" s="1"/>
  <c r="BR14" i="5"/>
  <c r="BR6" i="4"/>
  <c r="AK129" i="9"/>
  <c r="AK8" i="5"/>
  <c r="BA128" i="10"/>
  <c r="BA129" i="10" s="1"/>
  <c r="BY107" i="12"/>
  <c r="AH128" i="10"/>
  <c r="AH129" i="10" s="1"/>
  <c r="AH138" i="10"/>
  <c r="AH135" i="10" s="1"/>
  <c r="BN128" i="9"/>
  <c r="BN107" i="12"/>
  <c r="AU107" i="12"/>
  <c r="S12" i="5"/>
  <c r="S57" i="5"/>
  <c r="BY14" i="5"/>
  <c r="BY6" i="4"/>
  <c r="BZ110" i="12"/>
  <c r="BL16" i="5"/>
  <c r="BL7" i="4"/>
  <c r="AP112" i="12"/>
  <c r="AP43" i="12"/>
  <c r="BP4" i="15"/>
  <c r="AL102" i="13"/>
  <c r="AL102" i="12"/>
  <c r="BS79" i="9"/>
  <c r="BS7" i="5"/>
  <c r="BS131" i="9"/>
  <c r="BL107" i="12"/>
  <c r="BV14" i="5"/>
  <c r="BS98" i="12"/>
  <c r="BS109" i="12"/>
  <c r="AO129" i="9"/>
  <c r="AO8" i="5"/>
  <c r="BE128" i="10"/>
  <c r="BE129" i="10" s="1"/>
  <c r="AO107" i="12"/>
  <c r="BJ17" i="10"/>
  <c r="BE139" i="10"/>
  <c r="BB128" i="9"/>
  <c r="AT107" i="12"/>
  <c r="AI16" i="5"/>
  <c r="AI7" i="4"/>
  <c r="AY16" i="5"/>
  <c r="AY7" i="4"/>
  <c r="BO16" i="5"/>
  <c r="BO7" i="4"/>
  <c r="AQ107" i="12"/>
  <c r="G12" i="5"/>
  <c r="G27" i="5"/>
  <c r="AW132" i="9"/>
  <c r="AW14" i="5"/>
  <c r="AW6" i="4"/>
  <c r="BZ135" i="10"/>
  <c r="AZ102" i="13"/>
  <c r="AZ102" i="12"/>
  <c r="AT42" i="12"/>
  <c r="AP101" i="12"/>
  <c r="AI112" i="12"/>
  <c r="AI43" i="12"/>
  <c r="CA102" i="13"/>
  <c r="CA102" i="12"/>
  <c r="BH42" i="12"/>
  <c r="AO42" i="12"/>
  <c r="BU9" i="4"/>
  <c r="BW9" i="4"/>
  <c r="BJ72" i="12"/>
  <c r="BJ100" i="12"/>
  <c r="BJ111" i="12"/>
  <c r="BQ72" i="12"/>
  <c r="AQ4" i="15"/>
  <c r="BL4" i="15"/>
  <c r="AZ79" i="9"/>
  <c r="AZ7" i="5"/>
  <c r="AZ131" i="9"/>
  <c r="BT17" i="5"/>
  <c r="BG79" i="9"/>
  <c r="BG7" i="5"/>
  <c r="BG131" i="9"/>
  <c r="AS79" i="9"/>
  <c r="AS15" i="5" s="1"/>
  <c r="AS7" i="5"/>
  <c r="P12" i="5"/>
  <c r="P27" i="5"/>
  <c r="P42" i="5"/>
  <c r="CA86" i="6"/>
  <c r="AT14" i="5"/>
  <c r="AT6" i="4"/>
  <c r="BW99" i="12"/>
  <c r="AS129" i="9"/>
  <c r="AS8" i="5"/>
  <c r="AK107" i="12"/>
  <c r="BY86" i="6"/>
  <c r="AT79" i="9"/>
  <c r="AT15" i="5" s="1"/>
  <c r="AT7" i="5"/>
  <c r="AP128" i="10"/>
  <c r="AP138" i="10"/>
  <c r="AP135" i="10" s="1"/>
  <c r="BV128" i="9"/>
  <c r="BF107" i="12"/>
  <c r="F27" i="5"/>
  <c r="F12" i="5"/>
  <c r="AM107" i="12"/>
  <c r="K42" i="5"/>
  <c r="K12" i="5"/>
  <c r="K27" i="5"/>
  <c r="BG139" i="10"/>
  <c r="BQ14" i="5"/>
  <c r="AX42" i="12"/>
  <c r="BF4" i="15"/>
  <c r="AT101" i="12"/>
  <c r="AM42" i="12"/>
  <c r="BI42" i="12"/>
  <c r="BY42" i="12"/>
  <c r="BF79" i="9"/>
  <c r="BF15" i="5" s="1"/>
  <c r="BF7" i="5"/>
  <c r="BH79" i="9"/>
  <c r="BH7" i="5"/>
  <c r="BH131" i="9"/>
  <c r="AY79" i="9"/>
  <c r="AY7" i="5"/>
  <c r="AY131" i="9"/>
  <c r="BD107" i="12"/>
  <c r="D12" i="5"/>
  <c r="D27" i="5"/>
  <c r="AH131" i="9"/>
  <c r="CA99" i="12"/>
  <c r="BM107" i="12"/>
  <c r="BM86" i="6"/>
  <c r="BQ139" i="10"/>
  <c r="AX79" i="9"/>
  <c r="AX15" i="5" s="1"/>
  <c r="AX7" i="5"/>
  <c r="BJ128" i="10"/>
  <c r="BJ129" i="10" s="1"/>
  <c r="BJ138" i="10"/>
  <c r="BJ135" i="10" s="1"/>
  <c r="BH16" i="5"/>
  <c r="BH7" i="4"/>
  <c r="AL107" i="12"/>
  <c r="BY78" i="10"/>
  <c r="BY79" i="10" s="1"/>
  <c r="BE14" i="5"/>
  <c r="BE6" i="4"/>
  <c r="BN135" i="10"/>
  <c r="AO102" i="12"/>
  <c r="AO102" i="13"/>
  <c r="BR42" i="12"/>
  <c r="AM102" i="13"/>
  <c r="AM102" i="12"/>
  <c r="BM42" i="12"/>
  <c r="BB72" i="12"/>
  <c r="BB100" i="12"/>
  <c r="AI4" i="15"/>
  <c r="BF132" i="10"/>
  <c r="BV131" i="10"/>
  <c r="AL132" i="10"/>
  <c r="AO79" i="9"/>
  <c r="AO15" i="5" s="1"/>
  <c r="AO7" i="5"/>
  <c r="BQ79" i="9"/>
  <c r="BQ15" i="5" s="1"/>
  <c r="BQ7" i="5"/>
  <c r="BM79" i="9"/>
  <c r="BM15" i="5" s="1"/>
  <c r="BM7" i="5"/>
  <c r="X12" i="5"/>
  <c r="X27" i="5"/>
  <c r="X42" i="5"/>
  <c r="BB14" i="5"/>
  <c r="Y12" i="5"/>
  <c r="AX128" i="9"/>
  <c r="BP8" i="5"/>
  <c r="BP129" i="9"/>
  <c r="AD12" i="5"/>
  <c r="BK107" i="12"/>
  <c r="AJ131" i="10"/>
  <c r="AJ17" i="10"/>
  <c r="AJ132" i="10" s="1"/>
  <c r="AZ131" i="10"/>
  <c r="AZ17" i="10"/>
  <c r="AZ132" i="10" s="1"/>
  <c r="BP131" i="10"/>
  <c r="BP17" i="10"/>
  <c r="BP132" i="10" s="1"/>
  <c r="BI14" i="5"/>
  <c r="BI6" i="4"/>
  <c r="BY131" i="9"/>
  <c r="BY102" i="13"/>
  <c r="BY102" i="12"/>
  <c r="BW102" i="12"/>
  <c r="BW102" i="13"/>
  <c r="BD112" i="12"/>
  <c r="BD43" i="12"/>
  <c r="BT112" i="12"/>
  <c r="BT43" i="12"/>
  <c r="BA112" i="12"/>
  <c r="BA43" i="12"/>
  <c r="BQ112" i="12"/>
  <c r="BQ43" i="12"/>
  <c r="BF72" i="12"/>
  <c r="BF100" i="12"/>
  <c r="BK72" i="12"/>
  <c r="BD72" i="12"/>
  <c r="AJ72" i="12"/>
  <c r="BA4" i="15"/>
  <c r="BX4" i="15"/>
  <c r="AU79" i="9"/>
  <c r="AU7" i="5"/>
  <c r="AU131" i="9"/>
  <c r="BA79" i="9"/>
  <c r="BA15" i="5" s="1"/>
  <c r="BA7" i="5"/>
  <c r="AR107" i="12"/>
  <c r="BX107" i="12"/>
  <c r="L12" i="5"/>
  <c r="L42" i="5"/>
  <c r="BW86" i="6"/>
  <c r="BF14" i="5"/>
  <c r="BE107" i="12"/>
  <c r="M12" i="5"/>
  <c r="AS12" i="5"/>
  <c r="BY12" i="5"/>
  <c r="BZ131" i="10"/>
  <c r="BZ17" i="10"/>
  <c r="BZ132" i="10" s="1"/>
  <c r="AP79" i="9"/>
  <c r="AP15" i="5" s="1"/>
  <c r="AP7" i="5"/>
  <c r="BT109" i="12"/>
  <c r="BT98" i="12"/>
  <c r="AL128" i="9"/>
  <c r="AL131" i="9" s="1"/>
  <c r="BR128" i="10"/>
  <c r="BR129" i="10" s="1"/>
  <c r="BR132" i="10" s="1"/>
  <c r="BR138" i="10"/>
  <c r="BR135" i="10" s="1"/>
  <c r="BJ107" i="12"/>
  <c r="AI131" i="10"/>
  <c r="AI17" i="10"/>
  <c r="AI132" i="10" s="1"/>
  <c r="AY131" i="10"/>
  <c r="AY17" i="10"/>
  <c r="AY132" i="10" s="1"/>
  <c r="BO131" i="10"/>
  <c r="BO17" i="10"/>
  <c r="BO132" i="10" s="1"/>
  <c r="BG107" i="12"/>
  <c r="AW131" i="9"/>
  <c r="AN16" i="5"/>
  <c r="AN7" i="4"/>
  <c r="AJ101" i="12"/>
  <c r="BM102" i="12"/>
  <c r="BM102" i="13"/>
  <c r="BK101" i="12"/>
  <c r="AR42" i="12"/>
  <c r="BT4" i="15"/>
  <c r="BE4" i="15"/>
  <c r="BU79" i="9"/>
  <c r="BU15" i="5" s="1"/>
  <c r="BU7" i="5"/>
  <c r="BT132" i="9"/>
  <c r="BB79" i="9"/>
  <c r="BB15" i="5" s="1"/>
  <c r="BB7" i="5"/>
  <c r="BO79" i="9"/>
  <c r="BO7" i="5"/>
  <c r="BO131" i="9"/>
  <c r="AK138" i="10"/>
  <c r="AK135" i="10" s="1"/>
  <c r="BQ138" i="10"/>
  <c r="BQ135" i="10" s="1"/>
  <c r="BA107" i="12"/>
  <c r="Q27" i="5"/>
  <c r="Q42" i="5"/>
  <c r="Q12" i="5"/>
  <c r="AW57" i="5"/>
  <c r="AW27" i="5"/>
  <c r="AW42" i="5"/>
  <c r="AW12" i="5"/>
  <c r="BF129" i="9"/>
  <c r="BF8" i="5"/>
  <c r="BV107" i="12"/>
  <c r="BC107" i="12"/>
  <c r="AV17" i="10"/>
  <c r="AV132" i="10" s="1"/>
  <c r="AV131" i="10"/>
  <c r="BL17" i="10"/>
  <c r="BL132" i="10" s="1"/>
  <c r="BL131" i="10"/>
  <c r="BO139" i="10"/>
  <c r="BA14" i="5"/>
  <c r="BA6" i="4"/>
  <c r="BQ131" i="9"/>
  <c r="AV16" i="5"/>
  <c r="AV7" i="4"/>
  <c r="BT101" i="12"/>
  <c r="BQ101" i="12"/>
  <c r="AH42" i="12"/>
  <c r="AY102" i="12"/>
  <c r="AY102" i="13"/>
  <c r="AP111" i="12"/>
  <c r="AS42" i="12"/>
  <c r="BY9" i="4"/>
  <c r="CA9" i="4"/>
  <c r="AH72" i="12"/>
  <c r="AH100" i="12"/>
  <c r="BN100" i="12"/>
  <c r="BN111" i="12"/>
  <c r="BA72" i="12"/>
  <c r="AZ72" i="12"/>
  <c r="BP72" i="12"/>
  <c r="BW4" i="15"/>
  <c r="BY4" i="15"/>
  <c r="AJ79" i="9"/>
  <c r="AJ7" i="5"/>
  <c r="AJ131" i="9"/>
  <c r="BV79" i="9"/>
  <c r="BV15" i="5" s="1"/>
  <c r="BV7" i="5"/>
  <c r="AJ107" i="12"/>
  <c r="BP107" i="12"/>
  <c r="BN14" i="5"/>
  <c r="BN6" i="4"/>
  <c r="BW78" i="10"/>
  <c r="BW79" i="10" s="1"/>
  <c r="BM129" i="9"/>
  <c r="BM8" i="5"/>
  <c r="E27" i="5"/>
  <c r="E12" i="5"/>
  <c r="AH131" i="10"/>
  <c r="AH17" i="10"/>
  <c r="AH132" i="10" s="1"/>
  <c r="AS139" i="10"/>
  <c r="BY139" i="10"/>
  <c r="AT128" i="10"/>
  <c r="AT129" i="10" s="1"/>
  <c r="AT138" i="10"/>
  <c r="AT135" i="10" s="1"/>
  <c r="BZ128" i="9"/>
  <c r="BZ131" i="9" s="1"/>
  <c r="BB107" i="12"/>
  <c r="J27" i="5"/>
  <c r="J12" i="5"/>
  <c r="AU17" i="10"/>
  <c r="AU132" i="10" s="1"/>
  <c r="AU131" i="10"/>
  <c r="BK17" i="10"/>
  <c r="BK132" i="10" s="1"/>
  <c r="BK131" i="10"/>
  <c r="CA17" i="10"/>
  <c r="CA132" i="10" s="1"/>
  <c r="CA131" i="10"/>
  <c r="AM7" i="4"/>
  <c r="AM16" i="5"/>
  <c r="BC16" i="5"/>
  <c r="BC7" i="4"/>
  <c r="BS16" i="5"/>
  <c r="BS7" i="4"/>
  <c r="O42" i="5"/>
  <c r="O12" i="5"/>
  <c r="O27" i="5"/>
  <c r="AO132" i="9"/>
  <c r="AO14" i="5"/>
  <c r="AO6" i="4"/>
  <c r="BE131" i="9"/>
  <c r="BD16" i="5"/>
  <c r="BD7" i="4"/>
  <c r="BX101" i="12"/>
  <c r="AL42" i="12"/>
  <c r="BD4" i="15"/>
  <c r="AX101" i="12"/>
  <c r="AQ42" i="12"/>
  <c r="AZ42" i="12"/>
  <c r="AW42" i="12"/>
  <c r="BF131" i="10"/>
  <c r="AL131" i="10"/>
  <c r="BB132" i="10"/>
  <c r="BX86" i="6"/>
  <c r="AD42" i="5" l="1"/>
  <c r="BQ132" i="9"/>
  <c r="BR54" i="22"/>
  <c r="BR4" i="22"/>
  <c r="BU86" i="6"/>
  <c r="BS9" i="5"/>
  <c r="BC9" i="5"/>
  <c r="AM9" i="5"/>
  <c r="BN54" i="22"/>
  <c r="BN4" i="22"/>
  <c r="O6" i="3"/>
  <c r="I6" i="3"/>
  <c r="AO86" i="6"/>
  <c r="BG86" i="6"/>
  <c r="AQ86" i="6"/>
  <c r="BZ9" i="5"/>
  <c r="AC6" i="3"/>
  <c r="BA9" i="5"/>
  <c r="BJ54" i="22"/>
  <c r="BJ4" i="22"/>
  <c r="BN9" i="5"/>
  <c r="V6" i="3"/>
  <c r="AF6" i="3"/>
  <c r="P6" i="3"/>
  <c r="AL86" i="6"/>
  <c r="U6" i="3"/>
  <c r="AV9" i="5"/>
  <c r="AI9" i="5"/>
  <c r="G6" i="3"/>
  <c r="BL63" i="12"/>
  <c r="BL101" i="12"/>
  <c r="BE86" i="6"/>
  <c r="AH86" i="6"/>
  <c r="BJ132" i="9"/>
  <c r="K6" i="3"/>
  <c r="BT86" i="6"/>
  <c r="AZ86" i="6"/>
  <c r="BL10" i="5"/>
  <c r="BU9" i="5"/>
  <c r="BC86" i="6"/>
  <c r="AM86" i="6"/>
  <c r="AR9" i="5"/>
  <c r="BO10" i="5"/>
  <c r="AO9" i="5"/>
  <c r="AB6" i="3"/>
  <c r="L6" i="3"/>
  <c r="AE6" i="3"/>
  <c r="BA86" i="6"/>
  <c r="BJ11" i="15"/>
  <c r="BH9" i="5"/>
  <c r="AA6" i="3"/>
  <c r="AL9" i="5"/>
  <c r="BV11" i="15"/>
  <c r="BP86" i="6"/>
  <c r="AV86" i="6"/>
  <c r="T6" i="3"/>
  <c r="AY9" i="5"/>
  <c r="AI86" i="6"/>
  <c r="BR86" i="6"/>
  <c r="BB9" i="5"/>
  <c r="BE9" i="5"/>
  <c r="AH9" i="5"/>
  <c r="BO63" i="12"/>
  <c r="BO101" i="12"/>
  <c r="BJ132" i="10"/>
  <c r="AE57" i="5"/>
  <c r="Z27" i="5"/>
  <c r="AX132" i="10"/>
  <c r="BP10" i="5"/>
  <c r="BF9" i="5"/>
  <c r="BT9" i="5"/>
  <c r="AZ9" i="5"/>
  <c r="Z6" i="3"/>
  <c r="X6" i="3"/>
  <c r="H6" i="3"/>
  <c r="AR86" i="6"/>
  <c r="BJ9" i="5"/>
  <c r="BD86" i="6"/>
  <c r="AJ86" i="6"/>
  <c r="R34" i="3"/>
  <c r="R38" i="3"/>
  <c r="R42" i="3"/>
  <c r="AT9" i="5"/>
  <c r="F6" i="3"/>
  <c r="AP9" i="5"/>
  <c r="BZ54" i="22"/>
  <c r="BZ4" i="22"/>
  <c r="BN86" i="6"/>
  <c r="BL9" i="5"/>
  <c r="AN86" i="6"/>
  <c r="BH86" i="6"/>
  <c r="BQ9" i="5"/>
  <c r="CA9" i="5"/>
  <c r="BK9" i="5"/>
  <c r="AU9" i="5"/>
  <c r="BV9" i="5"/>
  <c r="BV54" i="22"/>
  <c r="BV4" i="22"/>
  <c r="BP9" i="5"/>
  <c r="AK9" i="5"/>
  <c r="BO9" i="5"/>
  <c r="AY86" i="6"/>
  <c r="W6" i="3"/>
  <c r="BP63" i="12"/>
  <c r="BP101" i="12"/>
  <c r="J6" i="3"/>
  <c r="AX86" i="6"/>
  <c r="AS57" i="5"/>
  <c r="BR11" i="15"/>
  <c r="BF86" i="6"/>
  <c r="Y6" i="3"/>
  <c r="E6" i="3"/>
  <c r="BN11" i="15"/>
  <c r="BJ86" i="6"/>
  <c r="BD9" i="5"/>
  <c r="AJ9" i="5"/>
  <c r="BW9" i="5"/>
  <c r="BG9" i="5"/>
  <c r="AQ9" i="5"/>
  <c r="BX9" i="5"/>
  <c r="AT86" i="6"/>
  <c r="AP86" i="6"/>
  <c r="BZ11" i="15"/>
  <c r="S6" i="3"/>
  <c r="Q6" i="3"/>
  <c r="AN9" i="5"/>
  <c r="M6" i="3"/>
  <c r="BQ86" i="6"/>
  <c r="BK86" i="6"/>
  <c r="AU86" i="6"/>
  <c r="BV86" i="6"/>
  <c r="AK86" i="6"/>
  <c r="BR9" i="5"/>
  <c r="BB86" i="6"/>
  <c r="AX9" i="5"/>
  <c r="AR112" i="12"/>
  <c r="AR43" i="12"/>
  <c r="BM16" i="5"/>
  <c r="BM7" i="4"/>
  <c r="BT102" i="13"/>
  <c r="BT102" i="12"/>
  <c r="BF16" i="5"/>
  <c r="BF7" i="4"/>
  <c r="BK102" i="13"/>
  <c r="BK102" i="12"/>
  <c r="AX102" i="13"/>
  <c r="AX102" i="12"/>
  <c r="AL112" i="12"/>
  <c r="AL43" i="12"/>
  <c r="BO15" i="5"/>
  <c r="BO132" i="9"/>
  <c r="BO6" i="4"/>
  <c r="BY42" i="5"/>
  <c r="AS42" i="5"/>
  <c r="M42" i="5"/>
  <c r="BF132" i="9"/>
  <c r="L27" i="5"/>
  <c r="BA113" i="13"/>
  <c r="BA113" i="12"/>
  <c r="AD57" i="5"/>
  <c r="BR131" i="10"/>
  <c r="BM112" i="12"/>
  <c r="BM43" i="12"/>
  <c r="BN102" i="13"/>
  <c r="BH15" i="5"/>
  <c r="BH132" i="9"/>
  <c r="BH6" i="4"/>
  <c r="BI112" i="12"/>
  <c r="BI43" i="12"/>
  <c r="AT102" i="13"/>
  <c r="AT102" i="12"/>
  <c r="BV129" i="9"/>
  <c r="BV8" i="5"/>
  <c r="BV131" i="9"/>
  <c r="AI113" i="12"/>
  <c r="AI113" i="13"/>
  <c r="AT112" i="12"/>
  <c r="AT43" i="12"/>
  <c r="BJ131" i="10"/>
  <c r="S42" i="5"/>
  <c r="BN129" i="9"/>
  <c r="BN8" i="5"/>
  <c r="BE132" i="10"/>
  <c r="AR15" i="5"/>
  <c r="AR6" i="4"/>
  <c r="AR132" i="9"/>
  <c r="AK113" i="13"/>
  <c r="AK113" i="12"/>
  <c r="AR102" i="13"/>
  <c r="AR102" i="12"/>
  <c r="AE42" i="5"/>
  <c r="AH132" i="9"/>
  <c r="BL15" i="5"/>
  <c r="BL6" i="4"/>
  <c r="BL132" i="9"/>
  <c r="BJ102" i="13"/>
  <c r="BJ102" i="12"/>
  <c r="BM42" i="5"/>
  <c r="AG42" i="5"/>
  <c r="BJ6" i="4"/>
  <c r="BY131" i="10"/>
  <c r="BU112" i="12"/>
  <c r="BU43" i="12"/>
  <c r="BF102" i="13"/>
  <c r="BM132" i="9"/>
  <c r="BW131" i="10"/>
  <c r="BX16" i="5"/>
  <c r="BX7" i="4"/>
  <c r="BI27" i="5"/>
  <c r="AC27" i="5"/>
  <c r="BB102" i="13"/>
  <c r="AW132" i="10"/>
  <c r="AH102" i="13"/>
  <c r="AH102" i="12"/>
  <c r="BJ16" i="5"/>
  <c r="BJ7" i="4"/>
  <c r="AW16" i="5"/>
  <c r="AW7" i="4"/>
  <c r="AQ15" i="5"/>
  <c r="AQ132" i="9"/>
  <c r="AQ6" i="4"/>
  <c r="AA27" i="5"/>
  <c r="BS112" i="12"/>
  <c r="BS43" i="12"/>
  <c r="BZ6" i="4"/>
  <c r="BQ131" i="10"/>
  <c r="BT36" i="4"/>
  <c r="W57" i="5"/>
  <c r="AN15" i="5"/>
  <c r="AN6" i="4"/>
  <c r="AN132" i="9"/>
  <c r="BP113" i="12"/>
  <c r="BP113" i="13"/>
  <c r="BG113" i="12"/>
  <c r="BG113" i="13"/>
  <c r="AZ112" i="12"/>
  <c r="AZ43" i="12"/>
  <c r="AU15" i="5"/>
  <c r="AU132" i="9"/>
  <c r="AU6" i="4"/>
  <c r="Y27" i="5"/>
  <c r="AQ112" i="12"/>
  <c r="AQ43" i="12"/>
  <c r="BZ129" i="9"/>
  <c r="BZ8" i="5"/>
  <c r="BX88" i="6"/>
  <c r="BX98" i="6"/>
  <c r="BX103" i="6" s="1"/>
  <c r="AW112" i="12"/>
  <c r="AW43" i="12"/>
  <c r="BX102" i="13"/>
  <c r="BX102" i="12"/>
  <c r="AS112" i="12"/>
  <c r="AS43" i="12"/>
  <c r="AH112" i="12"/>
  <c r="AH43" i="12"/>
  <c r="BY27" i="5"/>
  <c r="AS27" i="5"/>
  <c r="M27" i="5"/>
  <c r="BF17" i="5"/>
  <c r="BW88" i="6"/>
  <c r="BW98" i="6"/>
  <c r="BW103" i="6" s="1"/>
  <c r="BQ113" i="13"/>
  <c r="BQ113" i="12"/>
  <c r="AX129" i="9"/>
  <c r="AX8" i="5"/>
  <c r="AX131" i="9"/>
  <c r="Y42" i="5"/>
  <c r="BR112" i="12"/>
  <c r="BR43" i="12"/>
  <c r="BM88" i="6"/>
  <c r="AY15" i="5"/>
  <c r="AY6" i="4"/>
  <c r="AY132" i="9"/>
  <c r="AX112" i="12"/>
  <c r="AX43" i="12"/>
  <c r="BQ6" i="4"/>
  <c r="BY88" i="6"/>
  <c r="BY98" i="6"/>
  <c r="BY103" i="6" s="1"/>
  <c r="AS16" i="5"/>
  <c r="AS17" i="5" s="1"/>
  <c r="AS7" i="4"/>
  <c r="AZ15" i="5"/>
  <c r="AZ6" i="4"/>
  <c r="AZ132" i="9"/>
  <c r="AP102" i="13"/>
  <c r="AP102" i="12"/>
  <c r="AW17" i="5"/>
  <c r="BB129" i="9"/>
  <c r="BB8" i="5"/>
  <c r="BB131" i="9"/>
  <c r="AO16" i="5"/>
  <c r="AO7" i="4"/>
  <c r="BV6" i="4"/>
  <c r="S27" i="5"/>
  <c r="BE131" i="10"/>
  <c r="BU6" i="4"/>
  <c r="AE27" i="5"/>
  <c r="Z42" i="5"/>
  <c r="U42" i="5"/>
  <c r="AM15" i="5"/>
  <c r="AM132" i="9"/>
  <c r="AM6" i="4"/>
  <c r="BX110" i="12"/>
  <c r="BM27" i="5"/>
  <c r="AG27" i="5"/>
  <c r="BJ17" i="5"/>
  <c r="BZ43" i="12"/>
  <c r="BZ112" i="12"/>
  <c r="BT32" i="5"/>
  <c r="BY110" i="12"/>
  <c r="AT132" i="10"/>
  <c r="BI57" i="5"/>
  <c r="AC57" i="5"/>
  <c r="AB42" i="5"/>
  <c r="BF113" i="13"/>
  <c r="BF113" i="12"/>
  <c r="AW131" i="10"/>
  <c r="AS132" i="9"/>
  <c r="AH16" i="5"/>
  <c r="AH7" i="4"/>
  <c r="BQ16" i="5"/>
  <c r="BQ7" i="4"/>
  <c r="AX6" i="4"/>
  <c r="T42" i="5"/>
  <c r="BL88" i="6"/>
  <c r="AK132" i="9"/>
  <c r="AA57" i="5"/>
  <c r="V42" i="5"/>
  <c r="BA132" i="10"/>
  <c r="AF42" i="5"/>
  <c r="BT15" i="4"/>
  <c r="BU16" i="5"/>
  <c r="BU7" i="4"/>
  <c r="BC113" i="12"/>
  <c r="BC113" i="13"/>
  <c r="BX113" i="12"/>
  <c r="BX113" i="13"/>
  <c r="AO17" i="5"/>
  <c r="AJ15" i="5"/>
  <c r="AJ132" i="9"/>
  <c r="AJ6" i="4"/>
  <c r="BQ102" i="13"/>
  <c r="BQ102" i="12"/>
  <c r="AJ102" i="13"/>
  <c r="AJ102" i="12"/>
  <c r="BD113" i="13"/>
  <c r="BD113" i="12"/>
  <c r="BQ17" i="5"/>
  <c r="AP129" i="10"/>
  <c r="AP132" i="10" s="1"/>
  <c r="AP131" i="10"/>
  <c r="BW110" i="12"/>
  <c r="CA88" i="6"/>
  <c r="CA98" i="6"/>
  <c r="CA103" i="6" s="1"/>
  <c r="BG15" i="5"/>
  <c r="BG6" i="4"/>
  <c r="BG132" i="9"/>
  <c r="BT62" i="5"/>
  <c r="AO112" i="12"/>
  <c r="AO43" i="12"/>
  <c r="BV132" i="9"/>
  <c r="BS15" i="5"/>
  <c r="BS132" i="9"/>
  <c r="BS6" i="4"/>
  <c r="BU17" i="5"/>
  <c r="AT129" i="9"/>
  <c r="AT8" i="5"/>
  <c r="AT131" i="9"/>
  <c r="U27" i="5"/>
  <c r="BM57" i="5"/>
  <c r="AG57" i="5"/>
  <c r="AY113" i="12"/>
  <c r="AY113" i="13"/>
  <c r="BM6" i="4"/>
  <c r="R42" i="5"/>
  <c r="BR129" i="9"/>
  <c r="BR8" i="5"/>
  <c r="BR131" i="9"/>
  <c r="AT131" i="10"/>
  <c r="BE129" i="9"/>
  <c r="BE8" i="5"/>
  <c r="CA112" i="12"/>
  <c r="CA43" i="12"/>
  <c r="BV113" i="13"/>
  <c r="BV113" i="12"/>
  <c r="N42" i="5"/>
  <c r="BA129" i="9"/>
  <c r="BA8" i="5"/>
  <c r="BS88" i="6"/>
  <c r="AI15" i="5"/>
  <c r="AI132" i="9"/>
  <c r="AI6" i="4"/>
  <c r="AX132" i="9"/>
  <c r="T27" i="5"/>
  <c r="V27" i="5"/>
  <c r="BY129" i="9"/>
  <c r="BY8" i="5"/>
  <c r="BA131" i="10"/>
  <c r="AF27" i="5"/>
  <c r="BC15" i="5"/>
  <c r="BC132" i="9"/>
  <c r="BC6" i="4"/>
  <c r="BT29" i="4"/>
  <c r="W42" i="5"/>
  <c r="AR16" i="5"/>
  <c r="AR7" i="4"/>
  <c r="AP6" i="4"/>
  <c r="BP15" i="5"/>
  <c r="BP132" i="9"/>
  <c r="BP6" i="4"/>
  <c r="BK15" i="5"/>
  <c r="BK6" i="4"/>
  <c r="BK132" i="9"/>
  <c r="BL113" i="13"/>
  <c r="BL113" i="12"/>
  <c r="BJ113" i="12"/>
  <c r="BJ113" i="13"/>
  <c r="BE113" i="13"/>
  <c r="BE113" i="12"/>
  <c r="BB113" i="12"/>
  <c r="BB113" i="13"/>
  <c r="BN113" i="13"/>
  <c r="BN113" i="12"/>
  <c r="BY57" i="5"/>
  <c r="AL129" i="9"/>
  <c r="AL8" i="5"/>
  <c r="BF6" i="4"/>
  <c r="BT113" i="13"/>
  <c r="BT113" i="12"/>
  <c r="AD27" i="5"/>
  <c r="BP16" i="5"/>
  <c r="BP7" i="4"/>
  <c r="Y57" i="5"/>
  <c r="BB6" i="4"/>
  <c r="X57" i="5"/>
  <c r="BN102" i="12"/>
  <c r="CA110" i="12"/>
  <c r="BY112" i="12"/>
  <c r="BY43" i="12"/>
  <c r="AM112" i="12"/>
  <c r="AM43" i="12"/>
  <c r="BT47" i="5"/>
  <c r="BH112" i="12"/>
  <c r="BH43" i="12"/>
  <c r="AP113" i="13"/>
  <c r="AP113" i="12"/>
  <c r="AK16" i="5"/>
  <c r="AK7" i="4"/>
  <c r="AV15" i="5"/>
  <c r="AV6" i="4"/>
  <c r="AV132" i="9"/>
  <c r="AN113" i="13"/>
  <c r="AN113" i="12"/>
  <c r="BU132" i="9"/>
  <c r="Z57" i="5"/>
  <c r="U57" i="5"/>
  <c r="AH8" i="4"/>
  <c r="CA15" i="5"/>
  <c r="CA132" i="9"/>
  <c r="CA6" i="4"/>
  <c r="AV112" i="12"/>
  <c r="AV43" i="12"/>
  <c r="AN102" i="13"/>
  <c r="AN102" i="12"/>
  <c r="BI129" i="9"/>
  <c r="BI8" i="5"/>
  <c r="BI131" i="9"/>
  <c r="BY132" i="10"/>
  <c r="BX15" i="5"/>
  <c r="BX132" i="9"/>
  <c r="BX6" i="4"/>
  <c r="BF102" i="12"/>
  <c r="BM17" i="5"/>
  <c r="BW132" i="10"/>
  <c r="R27" i="5"/>
  <c r="BI42" i="5"/>
  <c r="AC42" i="5"/>
  <c r="AB57" i="5"/>
  <c r="BB102" i="12"/>
  <c r="N27" i="5"/>
  <c r="BD15" i="5"/>
  <c r="BD6" i="4"/>
  <c r="BD132" i="9"/>
  <c r="AS6" i="4"/>
  <c r="BZ87" i="7"/>
  <c r="BZ87" i="6"/>
  <c r="AX131" i="10"/>
  <c r="BO88" i="6"/>
  <c r="T57" i="5"/>
  <c r="AK6" i="4"/>
  <c r="AA42" i="5"/>
  <c r="V57" i="5"/>
  <c r="AP16" i="5"/>
  <c r="AP17" i="5" s="1"/>
  <c r="AP7" i="4"/>
  <c r="BQ132" i="10"/>
  <c r="AF57" i="5"/>
  <c r="BT8" i="4"/>
  <c r="BO113" i="12"/>
  <c r="BO113" i="13"/>
  <c r="W27" i="5"/>
  <c r="BW112" i="12"/>
  <c r="BW43" i="12"/>
  <c r="AP132" i="9"/>
  <c r="BW15" i="5"/>
  <c r="BW132" i="9"/>
  <c r="BW6" i="4"/>
  <c r="BK113" i="12"/>
  <c r="BK113" i="13"/>
  <c r="AJ113" i="12"/>
  <c r="AJ113" i="13"/>
  <c r="BN131" i="9"/>
  <c r="BA131" i="9"/>
  <c r="AU113" i="12"/>
  <c r="AU113" i="13"/>
  <c r="BQ88" i="6" l="1"/>
  <c r="BX27" i="5"/>
  <c r="BX42" i="5"/>
  <c r="BX12" i="5"/>
  <c r="BX57" i="5"/>
  <c r="BG27" i="5"/>
  <c r="BG42" i="5"/>
  <c r="BG12" i="5"/>
  <c r="BG57" i="5"/>
  <c r="BR4" i="15"/>
  <c r="AK27" i="5"/>
  <c r="AK42" i="5"/>
  <c r="AK12" i="5"/>
  <c r="AK57" i="5"/>
  <c r="AU27" i="5"/>
  <c r="AU42" i="5"/>
  <c r="AU12" i="5"/>
  <c r="AU57" i="5"/>
  <c r="CA27" i="5"/>
  <c r="CA42" i="5"/>
  <c r="CA12" i="5"/>
  <c r="CA57" i="5"/>
  <c r="AZ27" i="5"/>
  <c r="AZ42" i="5"/>
  <c r="AZ12" i="5"/>
  <c r="AZ57" i="5"/>
  <c r="BE42" i="5"/>
  <c r="BE12" i="5"/>
  <c r="BE57" i="5"/>
  <c r="BE27" i="5"/>
  <c r="BR88" i="6"/>
  <c r="BV4" i="15"/>
  <c r="AA38" i="3"/>
  <c r="AA34" i="3"/>
  <c r="AA42" i="3"/>
  <c r="BJ4" i="15"/>
  <c r="AE38" i="3"/>
  <c r="AE34" i="3"/>
  <c r="AE42" i="3"/>
  <c r="BU12" i="5"/>
  <c r="BU57" i="5"/>
  <c r="BU27" i="5"/>
  <c r="BU42" i="5"/>
  <c r="K34" i="3"/>
  <c r="K42" i="3"/>
  <c r="K38" i="3"/>
  <c r="V42" i="3"/>
  <c r="V34" i="3"/>
  <c r="V38" i="3"/>
  <c r="O38" i="3"/>
  <c r="O34" i="3"/>
  <c r="O42" i="3"/>
  <c r="BV88" i="6"/>
  <c r="BV98" i="6"/>
  <c r="BV103" i="6" s="1"/>
  <c r="M42" i="3"/>
  <c r="M38" i="3"/>
  <c r="M34" i="3"/>
  <c r="Q42" i="3"/>
  <c r="Q38" i="3"/>
  <c r="Q34" i="3"/>
  <c r="BZ4" i="15"/>
  <c r="AQ27" i="5"/>
  <c r="AQ42" i="5"/>
  <c r="AQ12" i="5"/>
  <c r="AQ57" i="5"/>
  <c r="BW27" i="5"/>
  <c r="BW42" i="5"/>
  <c r="BW12" i="5"/>
  <c r="BW57" i="5"/>
  <c r="BN4" i="15"/>
  <c r="Y42" i="3"/>
  <c r="Y38" i="3"/>
  <c r="Y34" i="3"/>
  <c r="J42" i="3"/>
  <c r="J38" i="3"/>
  <c r="J34" i="3"/>
  <c r="BL12" i="5"/>
  <c r="AT57" i="5"/>
  <c r="AT27" i="5"/>
  <c r="AT42" i="5"/>
  <c r="AT12" i="5"/>
  <c r="X38" i="3"/>
  <c r="X34" i="3"/>
  <c r="X42" i="3"/>
  <c r="BT12" i="5"/>
  <c r="BT57" i="5"/>
  <c r="BT27" i="5"/>
  <c r="BT42" i="5"/>
  <c r="AY57" i="5"/>
  <c r="AY27" i="5"/>
  <c r="AY42" i="5"/>
  <c r="AY12" i="5"/>
  <c r="AB34" i="3"/>
  <c r="AB42" i="3"/>
  <c r="AB38" i="3"/>
  <c r="AI12" i="5"/>
  <c r="AI57" i="5"/>
  <c r="AI27" i="5"/>
  <c r="AI42" i="5"/>
  <c r="U42" i="3"/>
  <c r="U38" i="3"/>
  <c r="U34" i="3"/>
  <c r="P34" i="3"/>
  <c r="P42" i="3"/>
  <c r="P38" i="3"/>
  <c r="AC34" i="3"/>
  <c r="AC42" i="3"/>
  <c r="AC38" i="3"/>
  <c r="AM42" i="5"/>
  <c r="AM12" i="5"/>
  <c r="AM57" i="5"/>
  <c r="AM27" i="5"/>
  <c r="BS42" i="5"/>
  <c r="BS12" i="5"/>
  <c r="BS57" i="5"/>
  <c r="BS27" i="5"/>
  <c r="BR12" i="5"/>
  <c r="BR57" i="5"/>
  <c r="BR27" i="5"/>
  <c r="BR42" i="5"/>
  <c r="BD57" i="5"/>
  <c r="BD27" i="5"/>
  <c r="BD42" i="5"/>
  <c r="BD12" i="5"/>
  <c r="E42" i="3"/>
  <c r="E34" i="3"/>
  <c r="E38" i="3"/>
  <c r="W38" i="3"/>
  <c r="W34" i="3"/>
  <c r="W42" i="3"/>
  <c r="BP27" i="5"/>
  <c r="BP42" i="5"/>
  <c r="BP12" i="5"/>
  <c r="BP57" i="5"/>
  <c r="BQ27" i="5"/>
  <c r="BQ42" i="5"/>
  <c r="BQ12" i="5"/>
  <c r="BQ57" i="5"/>
  <c r="BN88" i="6"/>
  <c r="AP42" i="5"/>
  <c r="AP12" i="5"/>
  <c r="AP57" i="5"/>
  <c r="AP27" i="5"/>
  <c r="BJ12" i="5"/>
  <c r="BJ57" i="5"/>
  <c r="BJ27" i="5"/>
  <c r="BJ42" i="5"/>
  <c r="H42" i="3"/>
  <c r="H38" i="3"/>
  <c r="H34" i="3"/>
  <c r="Z42" i="3"/>
  <c r="Z38" i="3"/>
  <c r="Z34" i="3"/>
  <c r="AH27" i="5"/>
  <c r="AH42" i="5"/>
  <c r="AH12" i="5"/>
  <c r="AH57" i="5"/>
  <c r="BB12" i="5"/>
  <c r="BB57" i="5"/>
  <c r="BB27" i="5"/>
  <c r="BB42" i="5"/>
  <c r="AL12" i="5"/>
  <c r="AL57" i="5"/>
  <c r="AL27" i="5"/>
  <c r="AL42" i="5"/>
  <c r="L38" i="3"/>
  <c r="L34" i="3"/>
  <c r="L42" i="3"/>
  <c r="AO12" i="5"/>
  <c r="AO57" i="5"/>
  <c r="AO27" i="5"/>
  <c r="AO42" i="5"/>
  <c r="G34" i="3"/>
  <c r="G42" i="3"/>
  <c r="G38" i="3"/>
  <c r="AV12" i="5"/>
  <c r="AV57" i="5"/>
  <c r="AV27" i="5"/>
  <c r="AV42" i="5"/>
  <c r="BN27" i="5"/>
  <c r="BN42" i="5"/>
  <c r="BN12" i="5"/>
  <c r="BN57" i="5"/>
  <c r="BZ57" i="5"/>
  <c r="BZ27" i="5"/>
  <c r="BZ42" i="5"/>
  <c r="BZ12" i="5"/>
  <c r="I42" i="3"/>
  <c r="I38" i="3"/>
  <c r="I34" i="3"/>
  <c r="AX12" i="5"/>
  <c r="AX57" i="5"/>
  <c r="AX27" i="5"/>
  <c r="AX42" i="5"/>
  <c r="AN12" i="5"/>
  <c r="AN57" i="5"/>
  <c r="AN27" i="5"/>
  <c r="AN42" i="5"/>
  <c r="S38" i="3"/>
  <c r="S34" i="3"/>
  <c r="S42" i="3"/>
  <c r="AJ27" i="5"/>
  <c r="AJ42" i="5"/>
  <c r="AJ12" i="5"/>
  <c r="AJ57" i="5"/>
  <c r="BP102" i="13"/>
  <c r="BP102" i="12"/>
  <c r="BO12" i="5"/>
  <c r="BO57" i="5"/>
  <c r="BO27" i="5"/>
  <c r="BO42" i="5"/>
  <c r="BV42" i="5"/>
  <c r="BV12" i="5"/>
  <c r="BV57" i="5"/>
  <c r="BV27" i="5"/>
  <c r="BK12" i="5"/>
  <c r="BK57" i="5"/>
  <c r="BK27" i="5"/>
  <c r="BK42" i="5"/>
  <c r="F34" i="3"/>
  <c r="F38" i="3"/>
  <c r="F42" i="3"/>
  <c r="BF57" i="5"/>
  <c r="BF27" i="5"/>
  <c r="BF42" i="5"/>
  <c r="BF12" i="5"/>
  <c r="BO102" i="13"/>
  <c r="BO102" i="12"/>
  <c r="T38" i="3"/>
  <c r="T34" i="3"/>
  <c r="T42" i="3"/>
  <c r="BP88" i="6"/>
  <c r="BH57" i="5"/>
  <c r="BH27" i="5"/>
  <c r="BH42" i="5"/>
  <c r="BH12" i="5"/>
  <c r="AR27" i="5"/>
  <c r="AR42" i="5"/>
  <c r="AR12" i="5"/>
  <c r="AR57" i="5"/>
  <c r="BT88" i="6"/>
  <c r="BT98" i="6"/>
  <c r="BT103" i="6" s="1"/>
  <c r="BL102" i="12"/>
  <c r="BL102" i="13"/>
  <c r="AF34" i="3"/>
  <c r="AF42" i="3"/>
  <c r="AF38" i="3"/>
  <c r="BA57" i="5"/>
  <c r="BA27" i="5"/>
  <c r="BA42" i="5"/>
  <c r="BA12" i="5"/>
  <c r="BC12" i="5"/>
  <c r="BC57" i="5"/>
  <c r="BC27" i="5"/>
  <c r="BC42" i="5"/>
  <c r="BU98" i="6"/>
  <c r="BU103" i="6" s="1"/>
  <c r="BU88" i="6"/>
  <c r="BU108" i="6"/>
  <c r="BU114" i="6" s="1"/>
  <c r="BW36" i="4"/>
  <c r="BW8" i="4"/>
  <c r="BW29" i="4"/>
  <c r="BD47" i="5"/>
  <c r="BD62" i="5"/>
  <c r="BD32" i="5"/>
  <c r="BD17" i="5"/>
  <c r="BX8" i="4"/>
  <c r="CA47" i="5"/>
  <c r="CA32" i="5"/>
  <c r="CA62" i="5"/>
  <c r="CA17" i="5"/>
  <c r="AV47" i="5"/>
  <c r="AV62" i="5"/>
  <c r="AV32" i="5"/>
  <c r="AV17" i="5"/>
  <c r="BH113" i="12"/>
  <c r="BH113" i="13"/>
  <c r="AL16" i="5"/>
  <c r="AL7" i="4"/>
  <c r="AL132" i="9"/>
  <c r="BP8" i="4"/>
  <c r="BY16" i="5"/>
  <c r="BY7" i="4"/>
  <c r="BY132" i="9"/>
  <c r="AI36" i="4"/>
  <c r="AI8" i="4"/>
  <c r="AI29" i="4"/>
  <c r="BA16" i="5"/>
  <c r="BA7" i="4"/>
  <c r="BE16" i="5"/>
  <c r="BE7" i="4"/>
  <c r="BE132" i="9"/>
  <c r="BR16" i="5"/>
  <c r="BR7" i="4"/>
  <c r="BR132" i="9"/>
  <c r="AT16" i="5"/>
  <c r="AT7" i="4"/>
  <c r="AT132" i="9"/>
  <c r="BG36" i="4"/>
  <c r="BG8" i="4"/>
  <c r="BG29" i="4"/>
  <c r="AH29" i="4"/>
  <c r="BB16" i="5"/>
  <c r="BB7" i="4"/>
  <c r="AZ47" i="5"/>
  <c r="AZ62" i="5"/>
  <c r="AZ32" i="5"/>
  <c r="AZ17" i="5"/>
  <c r="BY87" i="6"/>
  <c r="BY87" i="7"/>
  <c r="BQ8" i="4"/>
  <c r="BR113" i="12"/>
  <c r="BR113" i="13"/>
  <c r="BB132" i="9"/>
  <c r="AU36" i="4"/>
  <c r="AU8" i="4"/>
  <c r="AU29" i="4"/>
  <c r="AR17" i="5"/>
  <c r="AW8" i="4"/>
  <c r="BH36" i="4"/>
  <c r="BH8" i="4"/>
  <c r="BH29" i="4"/>
  <c r="BO36" i="4"/>
  <c r="BO8" i="4"/>
  <c r="BO29" i="4"/>
  <c r="AR113" i="12"/>
  <c r="AR113" i="13"/>
  <c r="BD36" i="4"/>
  <c r="BD8" i="4"/>
  <c r="BD29" i="4"/>
  <c r="AK29" i="4"/>
  <c r="AK36" i="4"/>
  <c r="AK8" i="4"/>
  <c r="AS8" i="4"/>
  <c r="AK47" i="5"/>
  <c r="BC36" i="4"/>
  <c r="BC8" i="4"/>
  <c r="BC29" i="4"/>
  <c r="BS87" i="7"/>
  <c r="BS87" i="6"/>
  <c r="CA113" i="12"/>
  <c r="CA113" i="13"/>
  <c r="BU62" i="5"/>
  <c r="BS36" i="4"/>
  <c r="BS8" i="4"/>
  <c r="BS29" i="4"/>
  <c r="AO113" i="13"/>
  <c r="AO113" i="12"/>
  <c r="BG47" i="5"/>
  <c r="BG32" i="5"/>
  <c r="BG62" i="5"/>
  <c r="BG17" i="5"/>
  <c r="AJ47" i="5"/>
  <c r="AJ62" i="5"/>
  <c r="AJ32" i="5"/>
  <c r="AJ17" i="5"/>
  <c r="AH47" i="5"/>
  <c r="AH62" i="5"/>
  <c r="BZ113" i="12"/>
  <c r="BZ113" i="13"/>
  <c r="AM47" i="5"/>
  <c r="AM32" i="5"/>
  <c r="AM62" i="5"/>
  <c r="AM17" i="5"/>
  <c r="AO47" i="5"/>
  <c r="AO32" i="5"/>
  <c r="AY36" i="4"/>
  <c r="AY8" i="4"/>
  <c r="AY29" i="4"/>
  <c r="BM87" i="6"/>
  <c r="BM87" i="7"/>
  <c r="AX16" i="5"/>
  <c r="AX7" i="4"/>
  <c r="BA132" i="9"/>
  <c r="AS113" i="13"/>
  <c r="AS113" i="12"/>
  <c r="AO29" i="4"/>
  <c r="AW113" i="13"/>
  <c r="AW113" i="12"/>
  <c r="AQ113" i="12"/>
  <c r="AQ113" i="13"/>
  <c r="BS113" i="12"/>
  <c r="BS113" i="13"/>
  <c r="AK62" i="5"/>
  <c r="AQ36" i="4"/>
  <c r="AQ8" i="4"/>
  <c r="AQ29" i="4"/>
  <c r="AW47" i="5"/>
  <c r="AW32" i="5"/>
  <c r="BJ8" i="4"/>
  <c r="AW36" i="4"/>
  <c r="AT113" i="12"/>
  <c r="AT113" i="13"/>
  <c r="BV16" i="5"/>
  <c r="BV7" i="4"/>
  <c r="BF62" i="5"/>
  <c r="BF32" i="5"/>
  <c r="BW113" i="12"/>
  <c r="BW113" i="13"/>
  <c r="AP62" i="5"/>
  <c r="AP32" i="5"/>
  <c r="BO87" i="7"/>
  <c r="BO87" i="6"/>
  <c r="BX62" i="5"/>
  <c r="BX32" i="5"/>
  <c r="BX17" i="5"/>
  <c r="BI16" i="5"/>
  <c r="BI7" i="4"/>
  <c r="BI132" i="9"/>
  <c r="AV113" i="13"/>
  <c r="AV113" i="12"/>
  <c r="CA36" i="4"/>
  <c r="CA8" i="4"/>
  <c r="CA29" i="4"/>
  <c r="AH36" i="4"/>
  <c r="AM113" i="12"/>
  <c r="AM113" i="13"/>
  <c r="BY113" i="13"/>
  <c r="BY113" i="12"/>
  <c r="BB8" i="4"/>
  <c r="BK36" i="4"/>
  <c r="BK8" i="4"/>
  <c r="BK29" i="4"/>
  <c r="BP47" i="5"/>
  <c r="BP32" i="5"/>
  <c r="BP17" i="5"/>
  <c r="AI47" i="5"/>
  <c r="AI62" i="5"/>
  <c r="AI32" i="5"/>
  <c r="AI17" i="5"/>
  <c r="BM36" i="4"/>
  <c r="BM8" i="4"/>
  <c r="BU32" i="5"/>
  <c r="CA87" i="7"/>
  <c r="CA87" i="6"/>
  <c r="AO62" i="5"/>
  <c r="BL87" i="7"/>
  <c r="BL87" i="6"/>
  <c r="AX8" i="4"/>
  <c r="AH17" i="5"/>
  <c r="BU8" i="4"/>
  <c r="AS62" i="5"/>
  <c r="AX113" i="13"/>
  <c r="AX113" i="12"/>
  <c r="AY47" i="5"/>
  <c r="AY62" i="5"/>
  <c r="AY32" i="5"/>
  <c r="AY17" i="5"/>
  <c r="BW87" i="7"/>
  <c r="BW87" i="6"/>
  <c r="AH113" i="13"/>
  <c r="AH113" i="12"/>
  <c r="AO36" i="4"/>
  <c r="AU47" i="5"/>
  <c r="AU32" i="5"/>
  <c r="AU62" i="5"/>
  <c r="AU17" i="5"/>
  <c r="AN36" i="4"/>
  <c r="AN8" i="4"/>
  <c r="AN29" i="4"/>
  <c r="AK32" i="5"/>
  <c r="AS32" i="5"/>
  <c r="BL36" i="4"/>
  <c r="BL8" i="4"/>
  <c r="BL29" i="4"/>
  <c r="BN16" i="5"/>
  <c r="BN7" i="4"/>
  <c r="BN132" i="9"/>
  <c r="AW15" i="4"/>
  <c r="BI113" i="13"/>
  <c r="BI113" i="12"/>
  <c r="BH47" i="5"/>
  <c r="BH62" i="5"/>
  <c r="BH32" i="5"/>
  <c r="BH17" i="5"/>
  <c r="BO47" i="5"/>
  <c r="BO62" i="5"/>
  <c r="BO32" i="5"/>
  <c r="BO17" i="5"/>
  <c r="AL113" i="12"/>
  <c r="AL113" i="13"/>
  <c r="BM47" i="5"/>
  <c r="BM62" i="5"/>
  <c r="BW47" i="5"/>
  <c r="BW32" i="5"/>
  <c r="BW62" i="5"/>
  <c r="BW17" i="5"/>
  <c r="BM32" i="5"/>
  <c r="AH15" i="4"/>
  <c r="AV36" i="4"/>
  <c r="AV8" i="4"/>
  <c r="AV29" i="4"/>
  <c r="BF29" i="4"/>
  <c r="BF36" i="4"/>
  <c r="BF8" i="4"/>
  <c r="BK47" i="5"/>
  <c r="BK32" i="5"/>
  <c r="BK62" i="5"/>
  <c r="BK17" i="5"/>
  <c r="AP29" i="4"/>
  <c r="AP36" i="4"/>
  <c r="AP8" i="4"/>
  <c r="BC47" i="5"/>
  <c r="BC62" i="5"/>
  <c r="BC32" i="5"/>
  <c r="BC17" i="5"/>
  <c r="BU47" i="5"/>
  <c r="BS47" i="5"/>
  <c r="BS32" i="5"/>
  <c r="BS62" i="5"/>
  <c r="BS17" i="5"/>
  <c r="AJ36" i="4"/>
  <c r="AJ8" i="4"/>
  <c r="AJ29" i="4"/>
  <c r="BQ47" i="5"/>
  <c r="BQ62" i="5"/>
  <c r="BQ32" i="5"/>
  <c r="AM36" i="4"/>
  <c r="AM8" i="4"/>
  <c r="AM29" i="4"/>
  <c r="AH32" i="5"/>
  <c r="AW62" i="5"/>
  <c r="AZ36" i="4"/>
  <c r="AZ8" i="4"/>
  <c r="AZ29" i="4"/>
  <c r="BF47" i="5"/>
  <c r="AO8" i="4"/>
  <c r="BX87" i="7"/>
  <c r="BX87" i="6"/>
  <c r="BZ16" i="5"/>
  <c r="BZ7" i="4"/>
  <c r="BZ132" i="9"/>
  <c r="AZ113" i="12"/>
  <c r="AZ113" i="13"/>
  <c r="AN47" i="5"/>
  <c r="AN62" i="5"/>
  <c r="AN32" i="5"/>
  <c r="AN17" i="5"/>
  <c r="AP47" i="5"/>
  <c r="BZ8" i="4"/>
  <c r="AK17" i="5"/>
  <c r="AQ47" i="5"/>
  <c r="AQ32" i="5"/>
  <c r="AQ62" i="5"/>
  <c r="AQ17" i="5"/>
  <c r="BJ47" i="5"/>
  <c r="BJ62" i="5"/>
  <c r="BJ32" i="5"/>
  <c r="AS47" i="5"/>
  <c r="BU113" i="13"/>
  <c r="BU113" i="12"/>
  <c r="BL47" i="5"/>
  <c r="BL62" i="5"/>
  <c r="BL32" i="5"/>
  <c r="BL17" i="5"/>
  <c r="AR36" i="4"/>
  <c r="AR8" i="4"/>
  <c r="AR29" i="4"/>
  <c r="AW29" i="4"/>
  <c r="BM113" i="13"/>
  <c r="BM113" i="12"/>
  <c r="BT87" i="7" l="1"/>
  <c r="BT87" i="6"/>
  <c r="BL42" i="5"/>
  <c r="BP87" i="6"/>
  <c r="BP87" i="7"/>
  <c r="BL27" i="5"/>
  <c r="BV87" i="7"/>
  <c r="BV87" i="6"/>
  <c r="BU29" i="4"/>
  <c r="BL57" i="5"/>
  <c r="BQ87" i="6"/>
  <c r="BQ87" i="7"/>
  <c r="AR47" i="5"/>
  <c r="BX29" i="4"/>
  <c r="BU87" i="6"/>
  <c r="BU87" i="7"/>
  <c r="BN87" i="7"/>
  <c r="BN87" i="6"/>
  <c r="BR87" i="6"/>
  <c r="BR87" i="7"/>
  <c r="BF15" i="4"/>
  <c r="BU15" i="4"/>
  <c r="BK15" i="4"/>
  <c r="AX47" i="5"/>
  <c r="AX62" i="5"/>
  <c r="AX32" i="5"/>
  <c r="AX17" i="5"/>
  <c r="AY15" i="4"/>
  <c r="BC15" i="4"/>
  <c r="BD15" i="4"/>
  <c r="AU15" i="4"/>
  <c r="BQ36" i="4"/>
  <c r="BG15" i="4"/>
  <c r="BR36" i="4"/>
  <c r="BR29" i="4"/>
  <c r="BR8" i="4"/>
  <c r="BE47" i="5"/>
  <c r="BE62" i="5"/>
  <c r="BE32" i="5"/>
  <c r="BE17" i="5"/>
  <c r="AL36" i="4"/>
  <c r="AL29" i="4"/>
  <c r="AL8" i="4"/>
  <c r="BX15" i="4"/>
  <c r="BW15" i="4"/>
  <c r="BL15" i="4"/>
  <c r="BM15" i="4"/>
  <c r="BI36" i="4"/>
  <c r="BI29" i="4"/>
  <c r="BI8" i="4"/>
  <c r="BV47" i="5"/>
  <c r="BV62" i="5"/>
  <c r="BV32" i="5"/>
  <c r="BV17" i="5"/>
  <c r="BJ36" i="4"/>
  <c r="BS15" i="4"/>
  <c r="AS36" i="4"/>
  <c r="BQ15" i="4"/>
  <c r="AT36" i="4"/>
  <c r="AT29" i="4"/>
  <c r="AT8" i="4"/>
  <c r="BR47" i="5"/>
  <c r="BR62" i="5"/>
  <c r="BR32" i="5"/>
  <c r="BR17" i="5"/>
  <c r="BA36" i="4"/>
  <c r="BA29" i="4"/>
  <c r="BA8" i="4"/>
  <c r="AI15" i="4"/>
  <c r="BY36" i="4"/>
  <c r="BY29" i="4"/>
  <c r="BY8" i="4"/>
  <c r="BP36" i="4"/>
  <c r="AL47" i="5"/>
  <c r="AL62" i="5"/>
  <c r="AL32" i="5"/>
  <c r="AL17" i="5"/>
  <c r="AJ15" i="4"/>
  <c r="BZ29" i="4"/>
  <c r="AZ15" i="4"/>
  <c r="BV8" i="4"/>
  <c r="AM15" i="4"/>
  <c r="AV15" i="4"/>
  <c r="BN36" i="4"/>
  <c r="BN29" i="4"/>
  <c r="BN8" i="4"/>
  <c r="BM29" i="4"/>
  <c r="BP62" i="5"/>
  <c r="BI47" i="5"/>
  <c r="BI32" i="5"/>
  <c r="BI62" i="5"/>
  <c r="BI17" i="5"/>
  <c r="BX47" i="5"/>
  <c r="BJ15" i="4"/>
  <c r="AS15" i="4"/>
  <c r="AR32" i="5"/>
  <c r="AO15" i="4"/>
  <c r="BQ29" i="4"/>
  <c r="BB36" i="4"/>
  <c r="BB29" i="4"/>
  <c r="AT47" i="5"/>
  <c r="AT62" i="5"/>
  <c r="AT32" i="5"/>
  <c r="AT17" i="5"/>
  <c r="BA47" i="5"/>
  <c r="BA62" i="5"/>
  <c r="BA32" i="5"/>
  <c r="BA17" i="5"/>
  <c r="BY47" i="5"/>
  <c r="BY32" i="5"/>
  <c r="BY62" i="5"/>
  <c r="BY17" i="5"/>
  <c r="BP15" i="4"/>
  <c r="BZ15" i="4"/>
  <c r="BV29" i="4"/>
  <c r="AP15" i="4"/>
  <c r="AR15" i="4"/>
  <c r="BZ36" i="4"/>
  <c r="BZ47" i="5"/>
  <c r="BZ62" i="5"/>
  <c r="BZ32" i="5"/>
  <c r="BZ17" i="5"/>
  <c r="BV36" i="4"/>
  <c r="BN47" i="5"/>
  <c r="BN62" i="5"/>
  <c r="BN32" i="5"/>
  <c r="BN17" i="5"/>
  <c r="AN15" i="4"/>
  <c r="BU36" i="4"/>
  <c r="BB15" i="4"/>
  <c r="CA15" i="4"/>
  <c r="BJ29" i="4"/>
  <c r="AQ15" i="4"/>
  <c r="AX36" i="4"/>
  <c r="AX29" i="4"/>
  <c r="AS29" i="4"/>
  <c r="AK15" i="4"/>
  <c r="BO15" i="4"/>
  <c r="BH15" i="4"/>
  <c r="AR62" i="5"/>
  <c r="BB47" i="5"/>
  <c r="BB62" i="5"/>
  <c r="BB32" i="5"/>
  <c r="BB17" i="5"/>
  <c r="BE36" i="4"/>
  <c r="BE29" i="4"/>
  <c r="BE8" i="4"/>
  <c r="BP29" i="4"/>
  <c r="BX36" i="4"/>
  <c r="BE15" i="4" l="1"/>
  <c r="AT15" i="4"/>
  <c r="AX15" i="4"/>
  <c r="BN15" i="4"/>
  <c r="BA15" i="4"/>
  <c r="AL15" i="4"/>
  <c r="BR15" i="4"/>
  <c r="BY15" i="4"/>
  <c r="BI15" i="4"/>
  <c r="BV15" i="4"/>
</calcChain>
</file>

<file path=xl/sharedStrings.xml><?xml version="1.0" encoding="utf-8"?>
<sst xmlns="http://schemas.openxmlformats.org/spreadsheetml/2006/main" count="14709" uniqueCount="756">
  <si>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</si>
  <si>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</si>
  <si>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</si>
  <si>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</si>
  <si>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</si>
  <si>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</si>
  <si>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</si>
  <si>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2023/24. </t>
  </si>
  <si>
    <t xml:space="preserve">Table 1a: Benefit expenditure by benefit 1948/49 to 2023/24 nominal terms. </t>
  </si>
  <si>
    <t xml:space="preserve">Table 1b: Benefit expenditure by benefit 1948/49 to 2023/24 real terms prices. </t>
  </si>
  <si>
    <t>Table 1c: Caseloads by benefit</t>
  </si>
  <si>
    <t>Table 2a: Benefit expenditure by age group, 1978/79 to 2023/24 nominal terms.</t>
  </si>
  <si>
    <t>Table 2b: Benefit expenditure by age group, 1978/79 to 2023/24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</si>
  <si>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</si>
  <si>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</si>
  <si>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</si>
  <si>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</si>
  <si>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</si>
  <si>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 xml:space="preserve">More detailed expenditure and caseload breakdowns by benefit </t>
  </si>
  <si>
    <t>Non-DWP welfare</t>
  </si>
  <si>
    <t>Bereavement benefits</t>
  </si>
  <si>
    <t>Carer’s Allowance</t>
  </si>
  <si>
    <t>Council Tax Benefit</t>
  </si>
  <si>
    <t>Disability benefits</t>
  </si>
  <si>
    <t>Housing Benefit</t>
  </si>
  <si>
    <t>Incapacity benefits</t>
  </si>
  <si>
    <t>Income Support</t>
  </si>
  <si>
    <t>Industrial injuries benefits</t>
  </si>
  <si>
    <t>Maternity benefits</t>
  </si>
  <si>
    <t>New Deal and Employment programme allowances</t>
  </si>
  <si>
    <t>Pension Credit</t>
  </si>
  <si>
    <t>Social Fund</t>
  </si>
  <si>
    <t>State Pension</t>
  </si>
  <si>
    <t>Unemployment benefits</t>
  </si>
  <si>
    <t>Further information can be found on our website:</t>
  </si>
  <si>
    <t>Link to Department for Work and Pensions homepage on gov.uk website 
https://www.gov.uk/government/organisations/department-for-work-pensions</t>
  </si>
  <si>
    <t>Follow us on Twitter:</t>
  </si>
  <si>
    <t>Link to Twitter: www.twitter.com/dwppressoffice</t>
  </si>
  <si>
    <t>E-mail:</t>
  </si>
  <si>
    <t>Email us at expenditure.tables@dwp.gsi.gov.uk</t>
  </si>
  <si>
    <t>Press enquiries should be directed to the Department for Work and Pensions press office. 
Details can be found via the web page below</t>
  </si>
  <si>
    <t>Link to media enquiries webpage 
https://www.gov.uk/government/organisations/department-for-work-pensions/about/media-enquiries</t>
  </si>
  <si>
    <t>Contents page</t>
  </si>
  <si>
    <t>BASIS FOR THIS FORECAST</t>
  </si>
  <si>
    <t>PRESENTATION OF FIGURES</t>
  </si>
  <si>
    <r>
      <rPr>
        <b/>
        <sz val="12"/>
        <rFont val="Arial"/>
        <family val="2"/>
      </rPr>
      <t>Welfare Cap:</t>
    </r>
    <r>
      <rPr>
        <sz val="12"/>
        <rFont val="Arial"/>
        <family val="2"/>
      </rPr>
      <t xml:space="preserve">
One of the government's fiscal rules is the welfare cap. The current cap was reset at Autumn Budget 2017</t>
    </r>
    <r>
      <rPr>
        <sz val="12"/>
        <color rgb="FFFF0000"/>
        <rFont val="Arial"/>
        <family val="2"/>
      </rPr>
      <t xml:space="preserve"> </t>
    </r>
    <r>
      <rPr>
        <sz val="12"/>
        <rFont val="Arial"/>
        <family val="2"/>
      </rPr>
      <t xml:space="preserve">and applies to all DWP AME excluding State Pension and the most cyclical elements of welfare (Jobseeker’s Allowance, associated Housing Benefit, and the equivalent in Universal Credit). The cap also includes social security spending by other departments and the equivalent in Northern Ireland and the Scottish Government. 
Information on spending within and outside the cap has been included in these tables, although many only cover the elements of welfare spending covered by DWP. Other spending within the Welfare Cap is detailed in the OBR’s EFO and summarised in the UK welfare table. Although the Welfare Cap has only been in place from Budget 2014, to give a picture of how expenditure currently within the cap has changed historically, back series of spending have been constructed using the same definitions. Where items of spending have ceased without an obvious replacement, we have assumed they are within the cap unless clearly analogous to those items that are currently excluded.
</t>
    </r>
  </si>
  <si>
    <r>
      <rPr>
        <b/>
        <sz val="12"/>
        <rFont val="Arial"/>
        <family val="2"/>
      </rPr>
      <t xml:space="preserve">UK Welfare table:
</t>
    </r>
    <r>
      <rPr>
        <sz val="12"/>
        <rFont val="Arial"/>
        <family val="2"/>
      </rPr>
      <t>Figures have been derived to</t>
    </r>
    <r>
      <rPr>
        <b/>
        <sz val="12"/>
        <rFont val="Arial"/>
        <family val="2"/>
      </rPr>
      <t xml:space="preserve"> </t>
    </r>
    <r>
      <rPr>
        <sz val="12"/>
        <rFont val="Arial"/>
        <family val="2"/>
      </rPr>
      <t>create a retrospective series for expenditure inside and outside the welfare cap, based on the current definition of what is included within the cap. As a consequence, any benefits now within the DWP's Departmental Expenditure Limit, over 75 TV licences, Council Tax Benefit and Social Fund discretionary payments are not included in the cap series, there are a number of benefits that have ceased without an obvious replacement that have been assumed to be included within the cap, although these are relatively small in scale and unlikely to make a material difference to longer term comparisons.                                                                                                                                                                                                                                                                                                                                        
Information on Northern Ireland expenditure has been supplied by the Northern Ireland Department for Social Development.  Figures for 2017/18 may vary slightly to those published in the</t>
    </r>
    <r>
      <rPr>
        <sz val="12"/>
        <color rgb="FFFF0000"/>
        <rFont val="Arial"/>
        <family val="2"/>
      </rPr>
      <t xml:space="preserve"> </t>
    </r>
    <r>
      <rPr>
        <sz val="12"/>
        <rFont val="Arial"/>
        <family val="2"/>
      </rPr>
      <t xml:space="preserve">Office of Budget Responsibility's Economic Fiscal Outlook in October 2018 due to latest outturn data.  Information on the amounts of expenditure devolved to Scottish Government has been taken from table 5.4 of the OBR's EFO published on 29 October. 
Information on Tax Credits, Tax Free Child Care and Child Benefit is sourced from Her Majesty's Revenue &amp; Customs (HMRC) and OBR.
Statutory Paternity Pay, Statutory Adoption Pay, Statutory Additional Paternity Pay, and Shared Parental Pay are funded by the Department for Business, Energy &amp; Industrial Strategy (BEIS). Information on these payments has been sourced from BEIS and OBR.
</t>
    </r>
  </si>
  <si>
    <r>
      <rPr>
        <b/>
        <sz val="12"/>
        <color indexed="8"/>
        <rFont val="Arial"/>
        <family val="2"/>
      </rPr>
      <t>GB Welfare:</t>
    </r>
    <r>
      <rPr>
        <sz val="12"/>
        <color indexed="8"/>
        <rFont val="Arial"/>
        <family val="2"/>
      </rPr>
      <t xml:space="preserve">
Information on Tax Credits, Tax Free Child Care and Child Benefit is sourced from Her Majesty's Revenue &amp; Customs (HMRC) and OBR.  Figures are converted to Great Britain estimates using HMRC estimates of spending by country.  These figures do not include amounts devolved to Northern Ireland or Scottish Government.
For the forecast period the Northern Ireland share of expenditure is assumed constant at its most recent out-turn, in line with the trend in recent years. Fuller details of the methodology for Tax Credits is given in the ad hoc publication at: http://statistics.dwp.gov.uk/asd/asd1/adhoc_analysis/2013/gb_tax_credit_estimates.pdf. A similar approach is used for other HMRC-delivered benefits. HMRC forecasts are produced at a UK level, so the figures derived here for Great Britain and Northern Ireland should only be regarded as indicative.
Statutory Paternity Pay, Statutory Adoption Pay, Statutory Additional Paternity Pay, and Shared Parental Pay are funded by the Department for Business, Energy &amp; Industrial Strategy (BEIS). Information on these payments has been sourced from BEIS and OBR.
Totals in the GB welfare table and the benefit summary table are not directly comparable as the GB welfare table excludes Council tax benefit, War pensions and Income Support paid to people in residential care or nursing homes.  This allows a consistent series to be shown as these expenditure on these benefits has been transferred out of DWP.
</t>
    </r>
  </si>
  <si>
    <r>
      <rPr>
        <b/>
        <sz val="12"/>
        <rFont val="Arial"/>
        <family val="2"/>
      </rPr>
      <t>Geographical coverage:</t>
    </r>
    <r>
      <rPr>
        <sz val="12"/>
        <rFont val="Arial"/>
        <family val="2"/>
      </rPr>
      <t xml:space="preserve">
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Figures, except in the UK welfare table, do not include amounts devolved to Scottish Government.
</t>
    </r>
  </si>
  <si>
    <r>
      <rPr>
        <b/>
        <sz val="12"/>
        <rFont val="Arial"/>
        <family val="2"/>
      </rPr>
      <t>Claimant groups:</t>
    </r>
    <r>
      <rPr>
        <sz val="12"/>
        <rFont val="Arial"/>
        <family val="2"/>
      </rPr>
      <t xml:space="preserve">
Figures have been divided up between claimant groups based on benefit rules where possible,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
</t>
    </r>
  </si>
  <si>
    <r>
      <rPr>
        <b/>
        <sz val="12"/>
        <rFont val="Arial"/>
        <family val="2"/>
      </rPr>
      <t>Real terms:</t>
    </r>
    <r>
      <rPr>
        <sz val="12"/>
        <rFont val="Arial"/>
        <family val="2"/>
      </rPr>
      <t xml:space="preserve">
Real terms expenditure (where actual spending has been adjusted to remove the effects of general price level changes (inflation) over time using price levels from a base year) has been calculated using OBR's economic forecast. Real terms figures provide a more meaningful measurement of change over time.
</t>
    </r>
  </si>
  <si>
    <r>
      <rPr>
        <b/>
        <sz val="12"/>
        <rFont val="Arial"/>
        <family val="2"/>
      </rPr>
      <t>Rounding:</t>
    </r>
    <r>
      <rPr>
        <sz val="12"/>
        <rFont val="Arial"/>
        <family val="2"/>
      </rPr>
      <t xml:space="preserve">
Expenditure figures have not been rounded and so can be expanded to numerous decimal places, however, figures may not be robust to this level of expansion.
Caseloads stated in these tables are rounded to the nearest 1,000, as such totals may not sum due to this rounding.
</t>
    </r>
  </si>
  <si>
    <r>
      <t xml:space="preserve">Caseloads:
</t>
    </r>
    <r>
      <rPr>
        <sz val="12"/>
        <color indexed="8"/>
        <rFont val="Arial"/>
        <family val="2"/>
      </rPr>
      <t xml:space="preserve">Caseload figures represent an average over the full financial year; caseloads for benefits which commenced or ended during a financial year still reflect an average over the full year.
</t>
    </r>
  </si>
  <si>
    <r>
      <rPr>
        <b/>
        <sz val="12"/>
        <rFont val="Arial"/>
        <family val="2"/>
      </rPr>
      <t>Revisions:</t>
    </r>
    <r>
      <rPr>
        <sz val="12"/>
        <rFont val="Arial"/>
        <family val="2"/>
      </rPr>
      <t xml:space="preserve">
Some figures for past years may have changed since previous publications and from other sources owing to the incorporation of more up-to-date information, improvements in the methodology used to break down expenditure totals between sub-groups, or minor definitional differences.
</t>
    </r>
  </si>
  <si>
    <r>
      <rPr>
        <b/>
        <sz val="12"/>
        <rFont val="Arial"/>
        <family val="2"/>
      </rPr>
      <t>Accounting basis:</t>
    </r>
    <r>
      <rPr>
        <sz val="12"/>
        <rFont val="Arial"/>
        <family val="2"/>
      </rPr>
      <t xml:space="preserve">
Figures for 1999/00 onwards are on a Resource Accounting and Budgeting basis. There may be small differences between figures quoted in these tables and those quoted in Department for Work and Pensions Accounts.
</t>
    </r>
  </si>
  <si>
    <t>BENEFIT SPECIFIC NOTES</t>
  </si>
  <si>
    <r>
      <rPr>
        <b/>
        <sz val="12"/>
        <rFont val="Arial"/>
        <family val="2"/>
      </rPr>
      <t>Treatment of Universal Credit:</t>
    </r>
    <r>
      <rPr>
        <sz val="12"/>
        <rFont val="Arial"/>
        <family val="2"/>
      </rPr>
      <t xml:space="preserve">
Universal Credit was introduced in October 2013. This will gradually replace Income Support, income-based Jobseeker's Allowance, income-based Employment and Support Allowance and Housing Benefit, along with Child Tax Credit and Working Tax Credit (delivered by Her Majesty's Revenue &amp; Customs at present). 
For the forecast years, 2019/20 onwards, the tables generally show the current benefits continuing through the forecast period, as if Universal Credit did not exist, with an addition shown as a separate "Universal Credit marginal costs" line. Figures for 2013/14 to 2018/19, however, show the total cost of Universal Credit in those years and rundown of predecessor benefits.  
Figures will differ from those published elsewhere covering the overall net marginal cost of the Universal Credit package, because impacts on other benefits, including Pension Credit, and the abolition of In Work Credit, Job Grant and Return to Work Credit, are included under those benefits in these tables.
</t>
    </r>
  </si>
  <si>
    <r>
      <rPr>
        <b/>
        <sz val="12"/>
        <rFont val="Arial"/>
        <family val="2"/>
      </rPr>
      <t>Benefit changes over time:</t>
    </r>
    <r>
      <rPr>
        <sz val="12"/>
        <rFont val="Arial"/>
        <family val="2"/>
      </rPr>
      <t xml:space="preserve">
Where one benefit has been renamed or superseded by another, and the earlier benefit is not shown separately, the most recent name for the benefit is shown, but the figures cover all relevant benefits, as follows:
     Bereavement benefits include Widows' Benefits and Bereavement Support Payment.
     Carer's Allowance includes Invalid Care Allowance.
     Child Benefit includes Family Allowance, and also One Parent Benefit where not shown separately.
     Council Tax Benefit includes Community Charge Benefit and Rate Rebate.
     Family Credit includes Family Income Supplement.
     Income Support includes Supplementary Benefit and National Assistance.
     Severe Disablement Allowance includes Non-Contributory Invalidity Pension.
</t>
    </r>
  </si>
  <si>
    <r>
      <rPr>
        <b/>
        <sz val="12"/>
        <color indexed="8"/>
        <rFont val="Arial"/>
        <family val="2"/>
      </rPr>
      <t>New Deal and Employment programme allowances:</t>
    </r>
    <r>
      <rPr>
        <sz val="12"/>
        <color indexed="8"/>
        <rFont val="Arial"/>
        <family val="2"/>
      </rPr>
      <t xml:space="preserve">
These comprise New Deal Allowances and expenditure for Work Programme customers on training courses for 30+ hours a week.
</t>
    </r>
  </si>
  <si>
    <r>
      <rPr>
        <b/>
        <sz val="12"/>
        <rFont val="Arial"/>
        <family val="2"/>
      </rPr>
      <t>Other benefits:</t>
    </r>
    <r>
      <rPr>
        <sz val="12"/>
        <rFont val="Arial"/>
        <family val="2"/>
      </rPr>
      <t xml:space="preserve">
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t>
    </r>
  </si>
  <si>
    <t xml:space="preserve">DEL expenditure:
DEL (Departmental Expenditure Limit) relates mainly to administration costs of the Department, along with employment programme costs, but some benefits are also paid from this funding source:
    Discretionary Housing Payments from 2014/15
    Financial Assistance Scheme until end of 2013/14
    Funeral Expenses Payments from 2014/15
    Independent Living Fund from 2008/09 until 2015/16
    Mesothelioma scheme
    New Deal and Employment Allowances from 2014/15
    New Enterprise Allowance from 2014/15
    Pneumoconiosis 1979 scheme
    Specialised Vehicles Fund from 2014/15
    Sure Start Maternity Grant from 2014/15
    Vaccine Damage Payments from 2014/15
</t>
  </si>
  <si>
    <r>
      <rPr>
        <b/>
        <sz val="12"/>
        <rFont val="Arial"/>
        <family val="2"/>
      </rPr>
      <t>Discretionary Housing Payments:</t>
    </r>
    <r>
      <rPr>
        <sz val="12"/>
        <rFont val="Arial"/>
        <family val="2"/>
      </rPr>
      <t xml:space="preserve">
Discretionary Housing Payments outturn figures are shown up to 2017/18 and include all payments made by Local Authorities, whatever the funding source. Forecast figures from 2018/19 to 2020/21 are based on the £800m total allocation for 2016/17 to 2020/21 that was announced in the Summer 2015 Budget but show only the expected DWP DEL allocations for England and Wales, as funding for Scotland is now devolved and paid through the block grant. Expenditure beyond 2020/21 will be determined at the next Spending Review.</t>
    </r>
  </si>
  <si>
    <r>
      <t xml:space="preserve">Support for Mortgage Interest loans
</t>
    </r>
    <r>
      <rPr>
        <sz val="12"/>
        <rFont val="Arial"/>
        <family val="2"/>
      </rPr>
      <t>In April 2018, Support for Mortgage Interest became a loan, replacing the support for mortgage interest element in qualifying benefits.  The expenditure figures given in the tables relate only to the estimated write-offs of loans.</t>
    </r>
  </si>
  <si>
    <t>OTHER INFORMATION</t>
  </si>
  <si>
    <r>
      <rPr>
        <b/>
        <sz val="12"/>
        <color indexed="8"/>
        <rFont val="Arial"/>
        <family val="2"/>
      </rPr>
      <t>Benefit expenditure to support disabled people and people with health conditions (Table 4):</t>
    </r>
    <r>
      <rPr>
        <sz val="12"/>
        <color indexed="8"/>
        <rFont val="Arial"/>
        <family val="2"/>
      </rPr>
      <t xml:space="preserve">
This table summarises benefit expenditure on disability, incapacity and carer benefits. It includes spending on benefits explicitly directed at disabled people, people with health conditions and their carers; and it also includes Income Support and Housing Benefit paid to people in the disabled, incapacity and carer statistical groups, and their equivalents in Universal Credit. However, forecast figures for the contribution of the incapacity and carers groups to UC marginal costs from 2019/20 are not available. (See also note on Treatment of Universal Credit.) 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
</t>
    </r>
  </si>
  <si>
    <r>
      <rPr>
        <b/>
        <sz val="12"/>
        <rFont val="Arial"/>
        <family val="2"/>
      </rPr>
      <t>Transfers between departments:</t>
    </r>
    <r>
      <rPr>
        <sz val="12"/>
        <rFont val="Arial"/>
        <family val="2"/>
      </rPr>
      <t xml:space="preserve">
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
</t>
    </r>
  </si>
  <si>
    <t xml:space="preserve">1)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
</t>
  </si>
  <si>
    <t xml:space="preserve">2) Family Credit and Disability Working Allowance were replaced from October 1999 by Working Families Tax Credit and Disabled Person's Tax Credit, administered by Her Majesty's Revenue &amp; Customs.
</t>
  </si>
  <si>
    <t xml:space="preserve">3) Responsibility for War Pensions transferred to the Veterans Agency from 2002/03.
</t>
  </si>
  <si>
    <t xml:space="preserve">4)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
</t>
  </si>
  <si>
    <t xml:space="preserve">5) Responsibility for Child Benefit, Guardians Allowance and Child's Special Allowance transferred to Her Majesty's Revenue and Customs from 2003/04.
</t>
  </si>
  <si>
    <t xml:space="preserve">6) Starting in April 2003, child allowances and premia in Income Support and Jobseeker's Allowance were gradually replaced by Child Tax Credit, administered by Her Majesty's Revenue &amp; Customs. The tables include estimates of the value of the Child Tax Credit-equivalent elements of those benefits.
</t>
  </si>
  <si>
    <t xml:space="preserve">7) From April 2003, a significant element of Housing Benefit expenditure was transferred to local authorities under the Supporting People programme. It is not possible to identify that element of Housing Benefit that was equivalent to Supporting People funding in the years up to 2002/03.
</t>
  </si>
  <si>
    <t xml:space="preserve">8)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
</t>
  </si>
  <si>
    <r>
      <t>9) Council Tax Benefit was abolished from April 2013, with funding and policy responsibility transferred to the Department for Communities and Local Government, the Scottish Government and the Welsh Assembly</t>
    </r>
    <r>
      <rPr>
        <sz val="12"/>
        <rFont val="Arial"/>
        <family val="2"/>
      </rPr>
      <t xml:space="preserve">.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
</t>
    </r>
  </si>
  <si>
    <t xml:space="preserve">10) Certain elements of Social Fund have been replaced by local provision.
</t>
  </si>
  <si>
    <t xml:space="preserve">11) From 2018/19 funding for TV licences for people age 75 and over  becomes the responsibility of the BBC. This will involve a phased reduction of DWP's reimbursements over the period to 2020/21. 
</t>
  </si>
  <si>
    <t>12) Transfer of competence to Scottish Government for Carer's Allowance spending in Scotland occurred in September 2018. Figures in these tables do not include this devolved spending except in the UK welfare table.</t>
  </si>
  <si>
    <r>
      <rPr>
        <b/>
        <sz val="12"/>
        <rFont val="Arial"/>
        <family val="2"/>
      </rPr>
      <t>RPI adjustment:</t>
    </r>
    <r>
      <rPr>
        <sz val="12"/>
        <rFont val="Arial"/>
        <family val="2"/>
      </rPr>
      <t xml:space="preserve">
Following correction of an error in the RPI (Retail Price Index) used to uprate benefits, compensating adjustments were made to the main contributory and non-income-related benefits, and to Supplementary Benefit in 1987/88.
</t>
    </r>
  </si>
  <si>
    <t>Summary table: UK welfare,</t>
  </si>
  <si>
    <t xml:space="preserve">Department for Work &amp; Pensions, Northern Ireland Executive, Scottish </t>
  </si>
  <si>
    <t>Government, Her Majesty's Revenue and Customs and predecessors</t>
  </si>
  <si>
    <t>United Kingdom welfare spending, 
£ billion, nominal terms</t>
  </si>
  <si>
    <t xml:space="preserve">Welfare spend within the Welfare Cap </t>
  </si>
  <si>
    <t>of which DWP Social Security (GB)</t>
  </si>
  <si>
    <t>of which Northern Ireland Social Security</t>
  </si>
  <si>
    <t>of which expenditure devolved to Scottish Government</t>
  </si>
  <si>
    <t xml:space="preserve">of which Personal tax credits </t>
  </si>
  <si>
    <t>of which Child Benefit</t>
  </si>
  <si>
    <t>of which Tax Free Childcare</t>
  </si>
  <si>
    <t xml:space="preserve">of which Paternity, Parental and Adoption Pay </t>
  </si>
  <si>
    <t>of which Child Trust Fund; Health in Pregnancy Grant</t>
  </si>
  <si>
    <t xml:space="preserve">Welfare spend outside the Welfare Cap </t>
  </si>
  <si>
    <t>United Kingdom welfare spending, 
£ billion, real terms, 2018/19 prices</t>
  </si>
  <si>
    <t xml:space="preserve">  of which Northern Ireland Social Security</t>
  </si>
  <si>
    <t>United Kingdom welfare spending, 
£ per year, real terms, 2018/19 prices, per total household</t>
  </si>
  <si>
    <t>Total</t>
  </si>
  <si>
    <t>United Kingdom welfare spending, 
as a share of Gross Domestic Product</t>
  </si>
  <si>
    <t>United Kingdom welfare spending, 
as a share of Total Managed Expenditure</t>
  </si>
  <si>
    <t>Summary table: GB welfare,</t>
  </si>
  <si>
    <t xml:space="preserve">Department for Work &amp; Pensions, </t>
  </si>
  <si>
    <t>Her Majesty's Revenue and Customs and predecessors</t>
  </si>
  <si>
    <t>Great Britain welfare spending, 
£ billion, nominal terms</t>
  </si>
  <si>
    <t>People of working age and children</t>
  </si>
  <si>
    <t>Pensioners</t>
  </si>
  <si>
    <t>of which Universal Credit and predecessors</t>
  </si>
  <si>
    <t>of which personal tax credits</t>
  </si>
  <si>
    <t>Great Britain welfare spending, 
£ billion, real terms, 2018/19 prices</t>
  </si>
  <si>
    <t>Great Britain welfare spending, 
£ per year, real terms, 2018/19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</si>
  <si>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</si>
  <si>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</si>
  <si>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</si>
  <si>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</si>
  <si>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</si>
  <si>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</si>
  <si>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</si>
  <si>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</si>
  <si>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</si>
  <si>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</si>
  <si>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</si>
  <si>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2018/19 prices</t>
  </si>
  <si>
    <t>Benefit expenditure consistent with current DWP coverage, 
£ billion, real terms, 2018/19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</si>
  <si>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</si>
  <si>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</si>
  <si>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</si>
  <si>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</si>
  <si>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</si>
  <si>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</si>
  <si>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</si>
  <si>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</si>
  <si>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</si>
  <si>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</si>
  <si>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Bereavement related benefits</t>
  </si>
  <si>
    <t>(C)</t>
  </si>
  <si>
    <t>Carer's Allowance</t>
  </si>
  <si>
    <t>Child Benefit</t>
  </si>
  <si>
    <t>Christmas Bonus</t>
  </si>
  <si>
    <t>of which contributory</t>
  </si>
  <si>
    <t>of which non-contributory</t>
  </si>
  <si>
    <t>Cold Weather Payments</t>
  </si>
  <si>
    <t>(IR)</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</si>
  <si>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</si>
  <si>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</si>
  <si>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</si>
  <si>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</si>
  <si>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</si>
  <si>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</si>
  <si>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</si>
  <si>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</si>
  <si>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</si>
  <si>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</si>
  <si>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</si>
  <si>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</si>
  <si>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</si>
  <si>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</si>
  <si>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</si>
  <si>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</si>
  <si>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</si>
  <si>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</si>
  <si>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</si>
  <si>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</si>
  <si>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</si>
  <si>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</si>
  <si>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</si>
  <si>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</si>
  <si>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t>
  </si>
  <si>
    <t>Mobility Allowance</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</si>
  <si>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</si>
  <si>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</si>
  <si>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</si>
  <si>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</si>
  <si>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</si>
  <si>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</si>
  <si>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</si>
  <si>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</si>
  <si>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</si>
  <si>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</si>
  <si>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</si>
  <si>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</si>
  <si>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</si>
  <si>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</si>
  <si>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</si>
  <si>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</si>
  <si>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Support for Mortgage Interest loans</t>
  </si>
  <si>
    <t>Sure Start Maternity Grant</t>
  </si>
  <si>
    <t>Unemployment Benefit</t>
  </si>
  <si>
    <t>Universal Credit - actual (to 2018/19)</t>
  </si>
  <si>
    <t>of which within Welfare Cap</t>
  </si>
  <si>
    <t>of which outside Welfare Cap</t>
  </si>
  <si>
    <t>Vaccine Damage Payments</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</si>
  <si>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</si>
  <si>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</si>
  <si>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</si>
  <si>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</si>
  <si>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</si>
  <si>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</si>
  <si>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</si>
  <si>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</si>
  <si>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</si>
  <si>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of which within current definition of social security expenditure</t>
  </si>
  <si>
    <t xml:space="preserve">    of which inside Welfare Cap</t>
  </si>
  <si>
    <t xml:space="preserve">    of which outside Welfare Cap</t>
  </si>
  <si>
    <t xml:space="preserve">of which outside current definition of social security expenditure </t>
  </si>
  <si>
    <t>Expenditure covered by Departmental Expenditure Limit</t>
  </si>
  <si>
    <t>Benefits funded by local authorities, Housing Revenue Accounts and Scottish Government</t>
  </si>
  <si>
    <t>of which Housing benefits</t>
  </si>
  <si>
    <t>of which Council Tax Benefit</t>
  </si>
  <si>
    <t xml:space="preserve">of which Discretionary Housing Payments </t>
  </si>
  <si>
    <t>Reconciliation with OBR Economic &amp; Fiscal Outlook Supplementary Fiscal Table 2.21</t>
  </si>
  <si>
    <t>Total in DWP Annually Managed Expenditure (as row 84 above)</t>
  </si>
  <si>
    <t>removal of Over 75 TV Licences</t>
  </si>
  <si>
    <t>removal of accounting adjustments</t>
  </si>
  <si>
    <t>plus post measures adjustment</t>
  </si>
  <si>
    <t>Total DWP AME (consistent with OBR's Economic &amp; Fiscal Outlook definition)</t>
  </si>
  <si>
    <t>DWP Social Security spending as shown in the Supplementary Fiscal Table 2.21 OBR Economic and Fiscal Outlook Published 29 October 2018</t>
  </si>
  <si>
    <t>Reconciliation with DWP accounts for 2017/18</t>
  </si>
  <si>
    <t>plus additional provision for future Financial Assistance Scheme payments</t>
  </si>
  <si>
    <t>removal of Financial Assistance Scheme payments made to Northern Ireland recipients not in DWP Accounts</t>
  </si>
  <si>
    <t xml:space="preserve">removal of  Statutory Maternity Payment expenditure relating to prior years </t>
  </si>
  <si>
    <t>removal of latest outturn data not included in DWP Accounts</t>
  </si>
  <si>
    <t>other expenditure not related to above benefits included in DWP Accounts</t>
  </si>
  <si>
    <t>Total consistent with DWP Accounts (SOPS 1.1)</t>
  </si>
  <si>
    <t>Total Annually Managed Expenditure in DWP Accounts 2017/18 (SOPS 1.1 Analysis of net resource outturn by section)</t>
  </si>
  <si>
    <t>of which Voted</t>
  </si>
  <si>
    <t>of which Non voted</t>
  </si>
  <si>
    <t>Key to benefit type</t>
  </si>
  <si>
    <t xml:space="preserve">     (NC / NIR) = Non Contributory and Non Income Related benefit</t>
  </si>
  <si>
    <t xml:space="preserve">     (C) = Contributory benefit</t>
  </si>
  <si>
    <t xml:space="preserve">     (IR) = Income Related benefit</t>
  </si>
  <si>
    <t>Table 1b: Expenditure by benefit,</t>
  </si>
  <si>
    <t>£ million, real terms, 2018/19 prices</t>
  </si>
  <si>
    <t>of which Discretionary Housing Payments</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</si>
  <si>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</si>
  <si>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</si>
  <si>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</si>
  <si>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</si>
  <si>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</si>
  <si>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</si>
  <si>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</si>
  <si>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</si>
  <si>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</si>
  <si>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</si>
  <si>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</si>
  <si>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</si>
  <si>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</si>
  <si>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</si>
  <si>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</si>
  <si>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</si>
  <si>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</si>
  <si>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</si>
  <si>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</si>
  <si>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</si>
  <si>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</si>
  <si>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</si>
  <si>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</si>
  <si>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</si>
  <si>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</si>
  <si>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</si>
  <si>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</si>
  <si>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</si>
  <si>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</si>
  <si>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</si>
  <si>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</si>
  <si>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</si>
  <si>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</si>
  <si>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</si>
  <si>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</si>
  <si>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</si>
  <si>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</si>
  <si>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</si>
  <si>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</si>
  <si>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</si>
  <si>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</si>
  <si>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</si>
  <si>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</si>
  <si>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</si>
  <si>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</si>
  <si>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</si>
  <si>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</si>
  <si>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</si>
  <si>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</si>
  <si>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</si>
  <si>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</si>
  <si>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</si>
  <si>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</si>
  <si>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</si>
  <si>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</si>
  <si>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</si>
  <si>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</si>
  <si>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</si>
  <si>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</si>
  <si>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</si>
  <si>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</si>
  <si>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</si>
  <si>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</si>
  <si>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</si>
  <si>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</si>
  <si>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</si>
  <si>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</si>
  <si>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</si>
  <si>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</si>
  <si>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</si>
  <si>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</si>
  <si>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</si>
  <si>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</si>
  <si>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</si>
  <si>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</si>
  <si>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</si>
  <si>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</si>
  <si>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</si>
  <si>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</si>
  <si>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</si>
  <si>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</si>
  <si>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</si>
  <si>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</si>
  <si>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</si>
  <si>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</si>
  <si>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</si>
  <si>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</si>
  <si>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</si>
  <si>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</si>
  <si>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</si>
  <si>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</si>
  <si>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</si>
  <si>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</si>
  <si>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</si>
  <si>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</si>
  <si>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</si>
  <si>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</si>
  <si>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</si>
  <si>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</si>
  <si>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</si>
  <si>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</si>
  <si>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Total income-related benefits</t>
  </si>
  <si>
    <t>Aged above Pension Credit qualifying age / in receipt of Pension Credit or State Pension</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</si>
  <si>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</si>
  <si>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</si>
  <si>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</si>
  <si>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</si>
  <si>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</si>
  <si>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</si>
  <si>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</si>
  <si>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</si>
  <si>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</si>
  <si>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</si>
  <si>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</si>
  <si>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</si>
  <si>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</si>
  <si>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</si>
  <si>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</si>
  <si>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</si>
  <si>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</si>
  <si>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</si>
  <si>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Employment and Support Allowance and Universal Credit equivalent</t>
  </si>
  <si>
    <t>Income Support (incapacity / sick and disabled)</t>
  </si>
  <si>
    <t>of which industrial injuries benefits</t>
  </si>
  <si>
    <t xml:space="preserve">  Industrial Death Benefit</t>
  </si>
  <si>
    <t xml:space="preserve">  Industrial Injuries Disablement Benefit</t>
  </si>
  <si>
    <t xml:space="preserve">  Mesothelioma</t>
  </si>
  <si>
    <t xml:space="preserve">  Other Industrial Injuries Benefits</t>
  </si>
  <si>
    <t xml:space="preserve">  Pneumoconiosis 1979</t>
  </si>
  <si>
    <t>of which Carer's Allowance</t>
  </si>
  <si>
    <t>of which Income Support for carers and Universal Credit equivalent</t>
  </si>
  <si>
    <t>of which associated Housing benefits</t>
  </si>
  <si>
    <t>by claimant group (National Statistics definition)</t>
  </si>
  <si>
    <t>Carer</t>
  </si>
  <si>
    <t>Disabled</t>
  </si>
  <si>
    <t>Incapacity</t>
  </si>
  <si>
    <t>by claimant group (previous definition)</t>
  </si>
  <si>
    <t>Long-term sick and disabled</t>
  </si>
  <si>
    <t>Industrial Death Benefit</t>
  </si>
  <si>
    <t>Industrial Injuries Disablement Benefit</t>
  </si>
  <si>
    <t>Other Industrial Injuries Benefits</t>
  </si>
  <si>
    <t>Benefit expenditure to support disabled people and people with health conditions, as a share of Gross Domestic Product</t>
  </si>
  <si>
    <t>Benefit expenditure to support disabled people and people with health conditions, as a share of Total Managed Expenditure</t>
  </si>
  <si>
    <t>Tax credits, Child Benefit and other GB welfare expenditure,</t>
  </si>
  <si>
    <t>Personal tax credits and equivalents</t>
  </si>
  <si>
    <t xml:space="preserve">of which Disability Working Allowance </t>
  </si>
  <si>
    <t>of which Family Credit</t>
  </si>
  <si>
    <t>of which Income Support (child allowances)</t>
  </si>
  <si>
    <t>of which Jobseeker's Allowance - income-based (child allowances)</t>
  </si>
  <si>
    <t>of which Child Tax Credit and Working Tax Credit (Great Britain)</t>
  </si>
  <si>
    <t>of which Working families Tax Credit and Disabled Person's Tax Credit (Great Britain)</t>
  </si>
  <si>
    <t>Child Benefit, One Parent Benefit &amp; Guardian's Allowance(Great Britain)</t>
  </si>
  <si>
    <t>Her Majesty's Revenue and Customs</t>
  </si>
  <si>
    <t>Other welfare expenditure (Great Britain)</t>
  </si>
  <si>
    <t>Child Trust Fund</t>
  </si>
  <si>
    <t>Health in Pregnancy Grant</t>
  </si>
  <si>
    <t>Paternity, Parental and Adoption Pay</t>
  </si>
  <si>
    <t>Tax Free Childcare</t>
  </si>
  <si>
    <t>Reconciliation with HMRC published expenditure,</t>
  </si>
  <si>
    <t>United Kingdom</t>
  </si>
  <si>
    <t xml:space="preserve">Child Tax Credit and Working Tax Credit </t>
  </si>
  <si>
    <t xml:space="preserve">Working families Tax Credit and Disabled Person's Tax Credit </t>
  </si>
  <si>
    <t>of which expenditure component</t>
  </si>
  <si>
    <t>of which negative tax</t>
  </si>
  <si>
    <t>Child Benefit &amp; One Parent Benefit and Guardian's Allowance</t>
  </si>
  <si>
    <t>Great Britain (including payments overseas)</t>
  </si>
  <si>
    <t>Northern Ireland</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</si>
  <si>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</si>
  <si>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</si>
  <si>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</si>
  <si>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</si>
  <si>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</si>
  <si>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</si>
  <si>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</si>
  <si>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</si>
  <si>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</si>
  <si>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</si>
  <si>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Bereavement benefits &amp; Widow's benefits</t>
  </si>
  <si>
    <t>Carer's Allowance / Invalid Care Allowance expenditure,</t>
  </si>
  <si>
    <t>-</t>
  </si>
  <si>
    <t xml:space="preserve">    of which outside UK</t>
  </si>
  <si>
    <t xml:space="preserve">   of which outside UK</t>
  </si>
  <si>
    <t>Carer's Allowance / Invalid Care Allowance caseload, 
thousands</t>
  </si>
  <si>
    <t>Council Tax Benefit and predecessors expenditure,</t>
  </si>
  <si>
    <t>By Claimant Group - National Statistics definition:</t>
  </si>
  <si>
    <t>Jobseeker</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</si>
  <si>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</si>
  <si>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</si>
  <si>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</si>
  <si>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</si>
  <si>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</si>
  <si>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</si>
  <si>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</si>
  <si>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</si>
  <si>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Over Pension Credit Qualifying Age</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</si>
  <si>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</si>
  <si>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</si>
  <si>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</si>
  <si>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</si>
  <si>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</si>
  <si>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</si>
  <si>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</si>
  <si>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</si>
  <si>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</si>
  <si>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</si>
  <si>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</si>
  <si>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</si>
  <si>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</si>
  <si>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</si>
  <si>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</si>
  <si>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</si>
  <si>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</si>
  <si>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</si>
  <si>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</si>
  <si>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</si>
  <si>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of which outside UK</t>
  </si>
  <si>
    <t>Disability benefits caseload,
thousands</t>
  </si>
  <si>
    <t>Housing benefits expenditure, forecast from 2019/20 onwards is on a Universal Credit marginal cost basis</t>
  </si>
  <si>
    <t>By Tenure</t>
  </si>
  <si>
    <t>of which Local Authority Tenants (Rent Rebate)</t>
  </si>
  <si>
    <t>of which Registered Social Landlord Tenants</t>
  </si>
  <si>
    <t>of which Private Rented Sector tenants</t>
  </si>
  <si>
    <t>of which Local Housing Allowance</t>
  </si>
  <si>
    <t>Total Social Sector</t>
  </si>
  <si>
    <t>Total Rent Allowance</t>
  </si>
  <si>
    <t>Other Income Related benefit-Working Age</t>
  </si>
  <si>
    <t>Housing Benefit only</t>
  </si>
  <si>
    <t>Over Pension Credit qualifying age</t>
  </si>
  <si>
    <t>Total Rent Rebate</t>
  </si>
  <si>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</si>
  <si>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</si>
  <si>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</si>
  <si>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</si>
  <si>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</si>
  <si>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</si>
  <si>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</si>
  <si>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2018/19 prices</t>
  </si>
  <si>
    <t xml:space="preserve">     of which Local Housing Allowance</t>
  </si>
  <si>
    <t>Housing benefits caseloads, 
thousands</t>
  </si>
  <si>
    <t>of which outside Welfare Cap (Jobseeker)</t>
  </si>
  <si>
    <t>Incapacity benefits expenditure, forecast from 2019/20 owards is on a Universal Credit marginal cost basis</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</si>
  <si>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</si>
  <si>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</si>
  <si>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</si>
  <si>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</si>
  <si>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</si>
  <si>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</si>
  <si>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</si>
  <si>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</si>
  <si>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</si>
  <si>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</si>
  <si>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</si>
  <si>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</si>
  <si>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</si>
  <si>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</si>
  <si>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</si>
  <si>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</si>
  <si>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</si>
  <si>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</si>
  <si>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</si>
  <si>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</si>
  <si>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</si>
  <si>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</si>
  <si>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</si>
  <si>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</si>
  <si>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</si>
  <si>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</si>
  <si>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</si>
  <si>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</si>
  <si>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</si>
  <si>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</si>
  <si>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</si>
  <si>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and Income Support (incapacity / sick &amp; disabled) whereas caseloads exclude Income Support (incapacity / sick &amp; disabled) since almost all Income Support claimants also receive one of the other benefits listed above.</t>
  </si>
  <si>
    <t>Income Support expenditure, forecast from 2019/20 onwards is on a Universal Credit marginal cost basis</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</si>
  <si>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</si>
  <si>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</si>
  <si>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</si>
  <si>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</si>
  <si>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</si>
  <si>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</si>
  <si>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</si>
  <si>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</si>
  <si>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</si>
  <si>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</si>
  <si>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</si>
  <si>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</si>
  <si>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</si>
  <si>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</si>
  <si>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</si>
  <si>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</si>
  <si>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</si>
  <si>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</si>
  <si>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</si>
  <si>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</si>
  <si>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</si>
  <si>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</si>
  <si>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Industrial injuries benefits expenditure,</t>
  </si>
  <si>
    <t xml:space="preserve">  of which in DWP Annually Managed Expenditure</t>
  </si>
  <si>
    <t xml:space="preserve">  of which Industrial Injuries Disablement Benefit</t>
  </si>
  <si>
    <t xml:space="preserve">  of which working age</t>
  </si>
  <si>
    <t xml:space="preserve">  of which pensioners</t>
  </si>
  <si>
    <t xml:space="preserve">  of which outside UK</t>
  </si>
  <si>
    <t xml:space="preserve">  of which Industrial Death Benefit</t>
  </si>
  <si>
    <t xml:space="preserve">  of which Other Industrial Injuries benefits</t>
  </si>
  <si>
    <t xml:space="preserve">  of which in Departmental Expenditure Limit</t>
  </si>
  <si>
    <t xml:space="preserve">    of which Mesothelioma</t>
  </si>
  <si>
    <t xml:space="preserve">    of which Pneumoconiosis 1979</t>
  </si>
  <si>
    <t xml:space="preserve">Industrial injuries benefits expenditure, </t>
  </si>
  <si>
    <t>Industrial injuries benefits caseload,
thousands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</si>
  <si>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</si>
  <si>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</si>
  <si>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</si>
  <si>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</si>
  <si>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</si>
  <si>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</si>
  <si>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</si>
  <si>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</si>
  <si>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</si>
  <si>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</si>
  <si>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</si>
  <si>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</si>
  <si>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</si>
  <si>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</si>
  <si>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</si>
  <si>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</si>
  <si>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</si>
  <si>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</si>
  <si>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</si>
  <si>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</si>
  <si>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</si>
  <si>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</si>
  <si>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</si>
  <si>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</si>
  <si>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</si>
  <si>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</si>
  <si>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</si>
  <si>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</si>
  <si>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</si>
  <si>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</si>
  <si>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</si>
  <si>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</si>
  <si>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</si>
  <si>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</si>
  <si>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</si>
  <si>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</si>
  <si>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</si>
  <si>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State Pension (non contributory only 'Category D')</t>
  </si>
  <si>
    <t>Unemployment benefits expenditure, forecast for 2019/20 onwards is on a Universal Credit marginal cost basis</t>
  </si>
  <si>
    <t>Jobseekers Allowance</t>
  </si>
  <si>
    <t>Income Support for the unemployed (paid until introduction of JSA in October 1996)</t>
  </si>
  <si>
    <t xml:space="preserve">Unemployment benefits expenditure, </t>
  </si>
  <si>
    <t>Unemployment benefits caseload, 
thousands</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</si>
  <si>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</si>
  <si>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</si>
  <si>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</si>
  <si>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</si>
  <si>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</si>
  <si>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</si>
  <si>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Income Support for the unemployed</t>
  </si>
  <si>
    <t>Note</t>
  </si>
  <si>
    <t>Caseloads shown for 1996/97 for Jobseeker’s Allowance are an average covering both Jobseeker’s Allowance, introduced in October 1996, and the previous Unemployment Benefit / Income Support system, to avoid double counting.</t>
  </si>
  <si>
    <t>Autumn Budget 2018</t>
  </si>
  <si>
    <t>Autumn Budget</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</si>
  <si>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</si>
  <si>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</si>
  <si>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</si>
  <si>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</si>
  <si>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</si>
  <si>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</si>
  <si>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</si>
  <si>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</si>
  <si>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</si>
  <si>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</si>
  <si>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</si>
  <si>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</si>
  <si>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</si>
  <si>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</si>
  <si>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</si>
  <si>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</si>
  <si>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</si>
  <si>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</si>
  <si>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</si>
  <si>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</si>
  <si>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</si>
  <si>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</si>
  <si>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</si>
  <si>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</si>
  <si>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</si>
  <si>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</si>
  <si>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</si>
  <si>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</si>
  <si>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</si>
  <si>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Outturn</t>
  </si>
  <si>
    <t>Forecast</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</si>
  <si>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</si>
  <si>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</si>
  <si>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</si>
  <si>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</si>
  <si>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</si>
  <si>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</si>
  <si>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</si>
  <si>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</si>
  <si>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</si>
  <si>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</si>
  <si>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</si>
  <si>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</si>
  <si>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</si>
  <si>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</si>
  <si>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</si>
  <si>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</si>
  <si>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</si>
  <si>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</si>
  <si>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</si>
  <si>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</si>
  <si>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</si>
  <si>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</si>
  <si>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</si>
  <si>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</si>
  <si>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</si>
  <si>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</si>
  <si>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</si>
  <si>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</si>
  <si>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</si>
  <si>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</si>
  <si>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</si>
  <si>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</si>
  <si>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</si>
  <si>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</si>
  <si>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</si>
  <si>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</si>
  <si>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</si>
  <si>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</si>
  <si>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</si>
  <si>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</si>
  <si>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</si>
  <si>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</si>
  <si>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</si>
  <si>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</si>
  <si>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</si>
  <si>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</si>
  <si>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</si>
  <si>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</si>
  <si>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</si>
  <si>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</si>
  <si>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</si>
  <si>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</si>
  <si>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</si>
  <si>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</si>
  <si>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</si>
  <si>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</si>
  <si>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</si>
  <si>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</si>
  <si>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</si>
  <si>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</si>
  <si>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</si>
  <si>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</si>
  <si>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</si>
  <si>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</si>
  <si>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</si>
  <si>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</si>
  <si>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</si>
  <si>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</si>
  <si>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</si>
  <si>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</si>
  <si>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</si>
  <si>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</si>
  <si>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</si>
  <si>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</si>
  <si>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</si>
  <si>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</si>
  <si>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</si>
  <si>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</si>
  <si>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</si>
  <si>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</si>
  <si>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</si>
  <si>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</si>
  <si>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</si>
  <si>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</si>
  <si>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</si>
  <si>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</si>
  <si>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</si>
  <si>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</si>
  <si>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</si>
  <si>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</si>
  <si>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</si>
  <si>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</si>
  <si>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</si>
  <si>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</si>
  <si>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</si>
  <si>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</si>
  <si>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</si>
  <si>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</si>
  <si>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</si>
  <si>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</si>
  <si>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</si>
  <si>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</si>
  <si>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</si>
  <si>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</si>
  <si>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</si>
  <si>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</si>
  <si>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</si>
  <si>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</si>
  <si>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</si>
  <si>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</si>
  <si>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</si>
  <si>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</si>
  <si>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</si>
  <si>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</si>
  <si>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</si>
  <si>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</si>
  <si>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</si>
  <si>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Forecast</t>
  </si>
  <si>
    <t>2019/20 Forecast</t>
  </si>
  <si>
    <t>2020/21 Forecast</t>
  </si>
  <si>
    <t>2021/22 Forecast</t>
  </si>
  <si>
    <t>2022/23 Forecast</t>
  </si>
  <si>
    <t>2023/24 Forecast</t>
  </si>
  <si>
    <t xml:space="preserve">Forecast figures are consistent with Autumn Budget 2018 Economic and Fiscal Outlook (EFO) published by the Office for Budget Responsibility (OBR) on 29th October 2018. The OBR EFO is available at https://cdn.obr.uk/EFO_October-2018.pdf. The forecasts reflect the Government's delivery plans and the OBR’s additional judgements as set out in the EFO. 
Details of the DWP Social Security forecast are published in the EFO, Supplementary Table 2.21, at https://cdn.obr.uk/Supplementary_fiscal_tables_expenditure_October_2018-3.xlsx
Due to different definitions of spending and to additional analysis leading to reassignment of spending across benefits, figures in these tables do not exactly match those in the EFO, but a reconciliation between the two is included at the foot of Table 1a. 
</t>
  </si>
  <si>
    <t>Universal Credit - marginal costs (from 2019/20)</t>
  </si>
  <si>
    <t>Universal Credit actual costs (to 2018/19 - not attributed to claimant group)</t>
  </si>
  <si>
    <t>Universal Credit marginal costs (from 2019/20 - not attributed to claimant group)</t>
  </si>
  <si>
    <t>Universal Credit actual costs (to 2018/19)</t>
  </si>
  <si>
    <t>Universal Credit marginal costs (from 2019/20)</t>
  </si>
  <si>
    <t>Information relating to this table can be found in the 'Notes' page</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</si>
</sst>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_-;\-* #,##0.00_-;_-* &quot;-&quot;??_-;_-@_-"/>
    <numFmt numFmtId="164" formatCode="#,##0\ ;\-#,##0\ ;\-"/>
    <numFmt numFmtId="165" formatCode="#,##0.0\ ;\-#,##0.0\ ;\-"/>
    <numFmt numFmtId="166" formatCode="#,##0.000\ ;\-#,##0.000\ ;\-"/>
    <numFmt numFmtId="167" formatCode="0.0%"/>
    <numFmt numFmtId="168" formatCode="#,##0.00000000_ ;\-#,##0.00000000\ "/>
    <numFmt numFmtId="169" formatCode="#,##0.000_ ;\-#,##0.000\ "/>
    <numFmt numFmtId="170" formatCode="#,##0.0\ ;\-#,##0.0\ ;\-\ "/>
    <numFmt numFmtId="171" formatCode="0.000000%"/>
    <numFmt numFmtId="172" formatCode="0.00000%"/>
    <numFmt numFmtId="173" formatCode="#,##0.000\ ;\-#,##0.000\ ;\-\ "/>
    <numFmt numFmtId="174" formatCode="_-* #,##0_-;\-* #,##0_-;_-* &quot;-&quot;??_-;_-@_-"/>
    <numFmt numFmtId="175" formatCode="_-* #,##0.000_-;\-* #,##0.000_-;_-* &quot;-&quot;??_-;_-@_-"/>
    <numFmt numFmtId="176" formatCode="#,##0\ ;\-#,##0\ ;\-\ "/>
    <numFmt numFmtId="177" formatCode="#,##0;\-#,##0;\-"/>
  </numFmts>
  <fonts count="24" x14ac:knownFonts="1">
    <font>
      <sz val="10"/>
      <name val="Arial"/>
    </font>
    <font>
      <b/>
      <sz val="22"/>
      <name val="Arial"/>
      <family val="2"/>
    </font>
    <font>
      <b/>
      <sz val="20"/>
      <color theme="1" tint="0.14999847407452621"/>
      <name val="Arial"/>
      <family val="2"/>
    </font>
    <font>
      <sz val="12"/>
      <name val="Arial"/>
      <family val="2"/>
    </font>
    <font>
      <b/>
      <u/>
      <sz val="12"/>
      <name val="Arial"/>
      <family val="2"/>
    </font>
    <font>
      <u/>
      <sz val="10"/>
      <color indexed="12"/>
      <name val="Arial"/>
      <family val="2"/>
    </font>
    <font>
      <u/>
      <sz val="12"/>
      <color indexed="12"/>
      <name val="Arial"/>
      <family val="2"/>
    </font>
    <font>
      <sz val="12"/>
      <color indexed="12"/>
      <name val="Arial"/>
      <family val="2"/>
    </font>
    <font>
      <sz val="10"/>
      <name val="Arial"/>
      <family val="2"/>
    </font>
    <font>
      <b/>
      <sz val="12"/>
      <name val="Arial"/>
      <family val="2"/>
    </font>
    <font>
      <sz val="12"/>
      <color theme="9" tint="-0.249977111117893"/>
      <name val="Arial"/>
      <family val="2"/>
    </font>
    <font>
      <b/>
      <sz val="12"/>
      <color theme="1"/>
      <name val="Arial"/>
      <family val="2"/>
    </font>
    <font>
      <sz val="12"/>
      <color rgb="FFFF0000"/>
      <name val="Arial"/>
      <family val="2"/>
    </font>
    <font>
      <sz val="12"/>
      <color indexed="8"/>
      <name val="Arial"/>
      <family val="2"/>
    </font>
    <font>
      <b/>
      <sz val="12"/>
      <color indexed="8"/>
      <name val="Arial"/>
      <family val="2"/>
    </font>
    <font>
      <sz val="12"/>
      <color indexed="9"/>
      <name val="Arial"/>
      <family val="2"/>
    </font>
    <font>
      <sz val="12"/>
      <color indexed="55"/>
      <name val="Arial"/>
      <family val="2"/>
    </font>
    <font>
      <sz val="12"/>
      <color indexed="22"/>
      <name val="Arial"/>
      <family val="2"/>
    </font>
    <font>
      <sz val="8"/>
      <name val="Arial"/>
      <family val="2"/>
    </font>
    <font>
      <b/>
      <sz val="12"/>
      <color indexed="12"/>
      <name val="Arial"/>
      <family val="2"/>
    </font>
    <font>
      <sz val="12"/>
      <color indexed="10"/>
      <name val="Arial"/>
      <family val="2"/>
    </font>
    <font>
      <b/>
      <sz val="12"/>
      <color indexed="9"/>
      <name val="Arial"/>
      <family val="2"/>
    </font>
    <font>
      <b/>
      <sz val="12"/>
      <color indexed="10"/>
      <name val="Arial"/>
      <family val="2"/>
    </font>
    <font>
      <b/>
      <u/>
      <sz val="12"/>
      <color indexed="12"/>
      <name val="Arial"/>
      <family val="2"/>
    </font>
  </fonts>
  <fills count="3">
    <fill>
      <patternFill patternType="none"/>
    </fill>
    <fill>
      <patternFill patternType="gray125"/>
    </fill>
    <fill>
      <patternFill patternType="solid">
        <fgColor theme="0"/>
        <bgColor indexed="64"/>
      </patternFill>
    </fill>
  </fills>
  <borders count="2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bottom/>
      <diagonal/>
    </border>
    <border>
      <left style="medium">
        <color indexed="64"/>
      </left>
      <right/>
      <top/>
      <bottom style="thin">
        <color auto="1"/>
      </bottom>
      <diagonal/>
    </border>
    <border>
      <left/>
      <right/>
      <top/>
      <bottom style="thin">
        <color auto="1"/>
      </bottom>
      <diagonal/>
    </border>
    <border>
      <left/>
      <right style="medium">
        <color indexed="64"/>
      </right>
      <top/>
      <bottom style="thin">
        <color indexed="64"/>
      </bottom>
      <diagonal/>
    </border>
    <border>
      <left style="thin">
        <color indexed="64"/>
      </left>
      <right/>
      <top/>
      <bottom/>
      <diagonal/>
    </border>
    <border>
      <left/>
      <right/>
      <top style="thin">
        <color auto="1"/>
      </top>
      <bottom/>
      <diagonal/>
    </border>
    <border>
      <left/>
      <right style="medium">
        <color indexed="64"/>
      </right>
      <top style="thin">
        <color indexed="64"/>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auto="1"/>
      </top>
      <bottom/>
      <diagonal/>
    </border>
    <border>
      <left/>
      <right style="thin">
        <color auto="1"/>
      </right>
      <top style="thin">
        <color auto="1"/>
      </top>
      <bottom/>
      <diagonal/>
    </border>
  </borders>
  <cellStyleXfs count="9">
    <xf numFmtId="0" fontId="0" fillId="0" borderId="0"/>
    <xf numFmtId="0" fontId="5" fillId="0" borderId="0" applyNumberFormat="0" applyFill="0" applyBorder="0" applyAlignment="0" applyProtection="0">
      <alignment vertical="top"/>
      <protection locked="0"/>
    </xf>
    <xf numFmtId="0" fontId="8" fillId="0" borderId="0"/>
    <xf numFmtId="0" fontId="8" fillId="0" borderId="0"/>
    <xf numFmtId="9" fontId="8" fillId="0" borderId="0" applyFont="0" applyFill="0" applyBorder="0" applyAlignment="0" applyProtection="0"/>
    <xf numFmtId="0" fontId="18" fillId="0" borderId="0"/>
    <xf numFmtId="43" fontId="8" fillId="0" borderId="0" applyFont="0" applyFill="0" applyBorder="0" applyAlignment="0" applyProtection="0"/>
    <xf numFmtId="0" fontId="8" fillId="0" borderId="0"/>
    <xf numFmtId="0" fontId="8" fillId="0" borderId="0"/>
  </cellStyleXfs>
  <cellXfs count="560">
    <xf numFmtId="0" fontId="0" fillId="0" borderId="0" xfId="0"/>
    <xf numFmtId="0" fontId="0" fillId="2" borderId="0" xfId="0" applyFill="1"/>
    <xf numFmtId="0" fontId="1" fillId="2" borderId="1" xfId="0" applyFont="1" applyFill="1" applyBorder="1" applyAlignment="1">
      <alignment horizontal="left" vertical="center" indent="22"/>
    </xf>
    <xf numFmtId="0" fontId="2" fillId="2" borderId="2" xfId="0" applyFont="1" applyFill="1" applyBorder="1" applyAlignment="1">
      <alignment horizontal="left" indent="18"/>
    </xf>
    <xf numFmtId="0" fontId="2" fillId="2" borderId="3" xfId="0" applyFont="1" applyFill="1" applyBorder="1" applyAlignment="1">
      <alignment horizontal="left" vertical="top" indent="18"/>
    </xf>
    <xf numFmtId="0" fontId="3" fillId="2" borderId="2" xfId="0" applyFont="1" applyFill="1" applyBorder="1" applyAlignment="1">
      <alignment horizontal="left" wrapText="1" indent="2"/>
    </xf>
    <xf numFmtId="0" fontId="3" fillId="2" borderId="2" xfId="0" applyFont="1" applyFill="1" applyBorder="1" applyAlignment="1">
      <alignment horizontal="left" indent="2"/>
    </xf>
    <xf numFmtId="0" fontId="4" fillId="2" borderId="2" xfId="0" applyFont="1" applyFill="1" applyBorder="1" applyAlignment="1">
      <alignment horizontal="left" indent="2"/>
    </xf>
    <xf numFmtId="0" fontId="6" fillId="2" borderId="2" xfId="1" applyFont="1" applyFill="1" applyBorder="1" applyAlignment="1" applyProtection="1">
      <alignment horizontal="left" indent="2"/>
    </xf>
    <xf numFmtId="0" fontId="4" fillId="2" borderId="2" xfId="0" applyFont="1" applyFill="1" applyBorder="1" applyAlignment="1">
      <alignment horizontal="left" wrapText="1" indent="2"/>
    </xf>
    <xf numFmtId="0" fontId="6" fillId="2" borderId="2" xfId="1" applyFont="1" applyFill="1" applyBorder="1" applyAlignment="1" applyProtection="1">
      <alignment horizontal="left" wrapText="1" indent="2"/>
    </xf>
    <xf numFmtId="0" fontId="6" fillId="2" borderId="2" xfId="1" applyFont="1" applyFill="1" applyBorder="1" applyAlignment="1" applyProtection="1">
      <alignment horizontal="left" vertical="top" indent="2"/>
    </xf>
    <xf numFmtId="0" fontId="6" fillId="2" borderId="4" xfId="1" applyFont="1" applyFill="1" applyBorder="1" applyAlignment="1" applyProtection="1">
      <alignment horizontal="left" vertical="top" wrapText="1" indent="2"/>
    </xf>
    <xf numFmtId="0" fontId="6" fillId="2" borderId="0" xfId="1" applyFont="1" applyFill="1" applyBorder="1" applyAlignment="1" applyProtection="1">
      <alignment horizontal="center" vertical="top"/>
    </xf>
    <xf numFmtId="0" fontId="7" fillId="2" borderId="0" xfId="1" applyFont="1" applyFill="1" applyBorder="1" applyAlignment="1" applyProtection="1">
      <alignment vertical="top"/>
    </xf>
    <xf numFmtId="0" fontId="3" fillId="2" borderId="0" xfId="2" applyFont="1" applyFill="1" applyBorder="1" applyAlignment="1">
      <alignment vertical="center"/>
    </xf>
    <xf numFmtId="0" fontId="9" fillId="2" borderId="5" xfId="2" applyFont="1" applyFill="1" applyBorder="1" applyAlignment="1">
      <alignment horizontal="center" vertical="top" wrapText="1"/>
    </xf>
    <xf numFmtId="0" fontId="9" fillId="2" borderId="6" xfId="2" applyFont="1" applyFill="1" applyBorder="1" applyAlignment="1">
      <alignment wrapText="1"/>
    </xf>
    <xf numFmtId="0" fontId="3" fillId="2" borderId="7" xfId="2" applyFont="1" applyFill="1" applyBorder="1" applyAlignment="1">
      <alignment vertical="center"/>
    </xf>
    <xf numFmtId="0" fontId="9" fillId="2" borderId="8" xfId="2" applyFont="1" applyFill="1" applyBorder="1" applyAlignment="1">
      <alignment horizontal="center" vertical="top" wrapText="1"/>
    </xf>
    <xf numFmtId="0" fontId="9" fillId="2" borderId="0" xfId="2" applyFont="1" applyFill="1" applyBorder="1" applyAlignment="1">
      <alignment vertical="center" wrapText="1"/>
    </xf>
    <xf numFmtId="0" fontId="3" fillId="2" borderId="9" xfId="2" applyFont="1" applyFill="1" applyBorder="1" applyAlignment="1">
      <alignment vertical="center"/>
    </xf>
    <xf numFmtId="0" fontId="9" fillId="2" borderId="0" xfId="2" applyFont="1" applyFill="1" applyBorder="1" applyAlignment="1">
      <alignment vertical="top" wrapText="1"/>
    </xf>
    <xf numFmtId="0" fontId="10" fillId="2" borderId="8" xfId="2" applyFont="1" applyFill="1" applyBorder="1" applyAlignment="1">
      <alignment vertical="top"/>
    </xf>
    <xf numFmtId="0" fontId="3" fillId="0" borderId="0" xfId="2" applyFont="1" applyFill="1" applyBorder="1" applyAlignment="1">
      <alignment horizontal="left" vertical="top" wrapText="1" indent="2"/>
    </xf>
    <xf numFmtId="0" fontId="10" fillId="2" borderId="0" xfId="2" applyFont="1" applyFill="1" applyBorder="1" applyAlignment="1">
      <alignment vertical="center"/>
    </xf>
    <xf numFmtId="0" fontId="11" fillId="2" borderId="0" xfId="2" applyFont="1" applyFill="1" applyBorder="1" applyAlignment="1">
      <alignment horizontal="left" vertical="top" wrapText="1"/>
    </xf>
    <xf numFmtId="0" fontId="3" fillId="2" borderId="0" xfId="0" applyFont="1" applyFill="1" applyBorder="1" applyAlignment="1">
      <alignment horizontal="left" vertical="top" wrapText="1" indent="2"/>
    </xf>
    <xf numFmtId="0" fontId="3" fillId="2" borderId="0" xfId="2" applyFont="1" applyFill="1" applyBorder="1" applyAlignment="1">
      <alignment vertical="top"/>
    </xf>
    <xf numFmtId="0" fontId="13" fillId="2" borderId="0" xfId="0" applyFont="1" applyFill="1" applyBorder="1" applyAlignment="1">
      <alignment horizontal="left" vertical="top" wrapText="1" indent="2"/>
    </xf>
    <xf numFmtId="0" fontId="9" fillId="2" borderId="0" xfId="2" applyFont="1" applyFill="1" applyBorder="1" applyAlignment="1">
      <alignment vertical="center"/>
    </xf>
    <xf numFmtId="0" fontId="3" fillId="2" borderId="0" xfId="2" applyFont="1" applyFill="1" applyBorder="1" applyAlignment="1">
      <alignment horizontal="left" vertical="top" wrapText="1" indent="2"/>
    </xf>
    <xf numFmtId="0" fontId="14" fillId="2" borderId="0" xfId="0" applyFont="1" applyFill="1" applyBorder="1" applyAlignment="1">
      <alignment horizontal="left" vertical="top" wrapText="1" indent="2"/>
    </xf>
    <xf numFmtId="0" fontId="9" fillId="2" borderId="0" xfId="2" applyFont="1" applyFill="1" applyBorder="1" applyAlignment="1">
      <alignment horizontal="left" vertical="top" wrapText="1"/>
    </xf>
    <xf numFmtId="0" fontId="9" fillId="2" borderId="0" xfId="2" applyFont="1" applyFill="1" applyBorder="1" applyAlignment="1">
      <alignment horizontal="left" vertical="top" wrapText="1" indent="2"/>
    </xf>
    <xf numFmtId="0" fontId="9" fillId="2" borderId="0" xfId="2" applyFont="1" applyFill="1" applyBorder="1" applyAlignment="1">
      <alignment horizontal="left" vertical="top"/>
    </xf>
    <xf numFmtId="0" fontId="3" fillId="2" borderId="9" xfId="2" applyFont="1" applyFill="1" applyBorder="1" applyAlignment="1">
      <alignment vertical="top"/>
    </xf>
    <xf numFmtId="0" fontId="13" fillId="2" borderId="0" xfId="3" applyFont="1" applyFill="1" applyBorder="1" applyAlignment="1">
      <alignment horizontal="left" vertical="top" wrapText="1" indent="2"/>
    </xf>
    <xf numFmtId="0" fontId="3" fillId="2" borderId="0" xfId="2" applyFont="1" applyFill="1" applyBorder="1" applyAlignment="1">
      <alignment horizontal="left" vertical="top" wrapText="1" indent="4"/>
    </xf>
    <xf numFmtId="0" fontId="3" fillId="2" borderId="9" xfId="2" applyFont="1" applyFill="1" applyBorder="1" applyAlignment="1">
      <alignment vertical="center" wrapText="1"/>
    </xf>
    <xf numFmtId="0" fontId="10" fillId="2" borderId="10" xfId="2" applyFont="1" applyFill="1" applyBorder="1" applyAlignment="1">
      <alignment vertical="top"/>
    </xf>
    <xf numFmtId="0" fontId="3" fillId="2" borderId="11" xfId="2" applyFont="1" applyFill="1" applyBorder="1" applyAlignment="1">
      <alignment horizontal="left" vertical="top" wrapText="1" indent="2"/>
    </xf>
    <xf numFmtId="0" fontId="3" fillId="2" borderId="12" xfId="2" applyFont="1" applyFill="1" applyBorder="1" applyAlignment="1">
      <alignment vertical="center"/>
    </xf>
    <xf numFmtId="0" fontId="6" fillId="2" borderId="0" xfId="1" applyFont="1" applyFill="1" applyBorder="1" applyAlignment="1" applyProtection="1">
      <alignment horizontal="center" vertical="center"/>
    </xf>
    <xf numFmtId="0" fontId="6" fillId="2" borderId="0" xfId="1" applyFont="1" applyFill="1" applyBorder="1" applyAlignment="1" applyProtection="1">
      <alignment horizontal="left" vertical="center"/>
    </xf>
    <xf numFmtId="164" fontId="3" fillId="2" borderId="0" xfId="2" applyNumberFormat="1" applyFont="1" applyFill="1" applyBorder="1" applyAlignment="1">
      <alignment vertical="center"/>
    </xf>
    <xf numFmtId="0" fontId="3" fillId="2" borderId="0" xfId="2" applyFont="1" applyFill="1" applyAlignment="1">
      <alignment vertical="center"/>
    </xf>
    <xf numFmtId="0" fontId="9" fillId="2" borderId="5" xfId="2" applyFont="1" applyFill="1" applyBorder="1" applyAlignment="1">
      <alignment horizontal="center" wrapText="1"/>
    </xf>
    <xf numFmtId="0" fontId="3" fillId="2" borderId="6" xfId="2" applyFont="1" applyFill="1" applyBorder="1"/>
    <xf numFmtId="164" fontId="9" fillId="2" borderId="6" xfId="2" applyNumberFormat="1" applyFont="1" applyFill="1" applyBorder="1" applyAlignment="1">
      <alignment horizontal="right"/>
    </xf>
    <xf numFmtId="164" fontId="9" fillId="2" borderId="7" xfId="2" applyNumberFormat="1" applyFont="1" applyFill="1" applyBorder="1" applyAlignment="1">
      <alignment horizontal="right"/>
    </xf>
    <xf numFmtId="0" fontId="3" fillId="2" borderId="0" xfId="2" applyFont="1" applyFill="1"/>
    <xf numFmtId="0" fontId="9" fillId="2" borderId="8" xfId="2" applyFont="1" applyFill="1" applyBorder="1" applyAlignment="1">
      <alignment horizontal="center" wrapText="1"/>
    </xf>
    <xf numFmtId="0" fontId="3" fillId="2" borderId="0" xfId="2" applyNumberFormat="1" applyFont="1" applyFill="1" applyBorder="1" applyAlignment="1">
      <alignment vertical="top" wrapText="1"/>
    </xf>
    <xf numFmtId="164" fontId="9" fillId="2" borderId="0" xfId="2" applyNumberFormat="1" applyFont="1" applyFill="1" applyBorder="1" applyAlignment="1">
      <alignment horizontal="right"/>
    </xf>
    <xf numFmtId="164" fontId="9" fillId="2" borderId="9" xfId="2" applyNumberFormat="1" applyFont="1" applyFill="1" applyBorder="1" applyAlignment="1">
      <alignment horizontal="right"/>
    </xf>
    <xf numFmtId="0" fontId="3" fillId="2" borderId="0" xfId="2" applyNumberFormat="1" applyFont="1" applyFill="1" applyAlignment="1">
      <alignment vertical="top" wrapText="1"/>
    </xf>
    <xf numFmtId="0" fontId="9" fillId="2" borderId="8" xfId="2" applyFont="1" applyFill="1" applyBorder="1" applyAlignment="1">
      <alignment vertical="center" wrapText="1"/>
    </xf>
    <xf numFmtId="0" fontId="3" fillId="2" borderId="0" xfId="2" applyFont="1" applyFill="1" applyBorder="1"/>
    <xf numFmtId="164" fontId="15" fillId="2" borderId="0" xfId="2" applyNumberFormat="1" applyFont="1" applyFill="1" applyBorder="1"/>
    <xf numFmtId="164" fontId="3" fillId="2" borderId="0" xfId="2" applyNumberFormat="1" applyFont="1" applyFill="1" applyBorder="1"/>
    <xf numFmtId="164" fontId="3" fillId="2" borderId="9" xfId="2" applyNumberFormat="1" applyFont="1" applyFill="1" applyBorder="1"/>
    <xf numFmtId="0" fontId="3" fillId="2" borderId="8" xfId="2" applyFont="1" applyFill="1" applyBorder="1"/>
    <xf numFmtId="0" fontId="9" fillId="2" borderId="0" xfId="2" applyFont="1" applyFill="1" applyBorder="1" applyAlignment="1">
      <alignment wrapText="1"/>
    </xf>
    <xf numFmtId="0" fontId="9" fillId="2" borderId="0" xfId="2" applyFont="1" applyFill="1" applyBorder="1"/>
    <xf numFmtId="165" fontId="3" fillId="2" borderId="0" xfId="2" applyNumberFormat="1" applyFont="1" applyFill="1" applyBorder="1" applyAlignment="1">
      <alignment horizontal="right"/>
    </xf>
    <xf numFmtId="165" fontId="9" fillId="2" borderId="0" xfId="2" applyNumberFormat="1" applyFont="1" applyFill="1" applyBorder="1" applyAlignment="1">
      <alignment horizontal="right"/>
    </xf>
    <xf numFmtId="165" fontId="9" fillId="2" borderId="9" xfId="2" applyNumberFormat="1" applyFont="1" applyFill="1" applyBorder="1" applyAlignment="1">
      <alignment horizontal="right"/>
    </xf>
    <xf numFmtId="0" fontId="3" fillId="2" borderId="0" xfId="2" applyFont="1" applyFill="1" applyBorder="1" applyAlignment="1">
      <alignment horizontal="left" indent="1"/>
    </xf>
    <xf numFmtId="165" fontId="3" fillId="2" borderId="9" xfId="2" applyNumberFormat="1" applyFont="1" applyFill="1" applyBorder="1" applyAlignment="1">
      <alignment horizontal="right"/>
    </xf>
    <xf numFmtId="165" fontId="9" fillId="2" borderId="0" xfId="2" applyNumberFormat="1" applyFont="1" applyFill="1" applyBorder="1"/>
    <xf numFmtId="165" fontId="3" fillId="2" borderId="0" xfId="2" applyNumberFormat="1" applyFont="1" applyFill="1" applyBorder="1"/>
    <xf numFmtId="165" fontId="3" fillId="2" borderId="13" xfId="2" applyNumberFormat="1" applyFont="1" applyFill="1" applyBorder="1"/>
    <xf numFmtId="165" fontId="3" fillId="2" borderId="13" xfId="2" applyNumberFormat="1" applyFont="1" applyFill="1" applyBorder="1" applyAlignment="1">
      <alignment horizontal="right"/>
    </xf>
    <xf numFmtId="0" fontId="3" fillId="2" borderId="8" xfId="2" applyFont="1" applyFill="1" applyBorder="1" applyAlignment="1">
      <alignment horizontal="center" vertical="center" wrapText="1"/>
    </xf>
    <xf numFmtId="166" fontId="3" fillId="2" borderId="0" xfId="2" applyNumberFormat="1" applyFont="1" applyFill="1" applyBorder="1" applyAlignment="1">
      <alignment horizontal="right"/>
    </xf>
    <xf numFmtId="166" fontId="3" fillId="2" borderId="9" xfId="2" applyNumberFormat="1" applyFont="1" applyFill="1" applyBorder="1" applyAlignment="1">
      <alignment horizontal="right"/>
    </xf>
    <xf numFmtId="0" fontId="3" fillId="2" borderId="8" xfId="2" applyFont="1" applyFill="1" applyBorder="1" applyAlignment="1">
      <alignment vertical="center" wrapText="1"/>
    </xf>
    <xf numFmtId="0" fontId="3" fillId="2" borderId="11" xfId="2" applyFont="1" applyFill="1" applyBorder="1" applyAlignment="1">
      <alignment horizontal="left" vertical="top" indent="1"/>
    </xf>
    <xf numFmtId="0" fontId="3" fillId="2" borderId="11" xfId="2" applyFont="1" applyFill="1" applyBorder="1" applyAlignment="1">
      <alignment vertical="top"/>
    </xf>
    <xf numFmtId="165" fontId="3" fillId="2" borderId="11" xfId="2" applyNumberFormat="1" applyFont="1" applyFill="1" applyBorder="1" applyAlignment="1">
      <alignment horizontal="right" vertical="top"/>
    </xf>
    <xf numFmtId="165" fontId="3" fillId="2" borderId="12" xfId="2" applyNumberFormat="1" applyFont="1" applyFill="1" applyBorder="1" applyAlignment="1">
      <alignment horizontal="right" vertical="top"/>
    </xf>
    <xf numFmtId="165" fontId="3" fillId="2" borderId="9" xfId="2" applyNumberFormat="1" applyFont="1" applyFill="1" applyBorder="1"/>
    <xf numFmtId="165" fontId="9" fillId="2" borderId="9" xfId="2" applyNumberFormat="1" applyFont="1" applyFill="1" applyBorder="1"/>
    <xf numFmtId="0" fontId="3" fillId="2" borderId="11" xfId="2" applyFont="1" applyFill="1" applyBorder="1" applyAlignment="1">
      <alignment horizontal="left" vertical="top"/>
    </xf>
    <xf numFmtId="165" fontId="3" fillId="2" borderId="11" xfId="2" applyNumberFormat="1" applyFont="1" applyFill="1" applyBorder="1" applyAlignment="1">
      <alignment vertical="top"/>
    </xf>
    <xf numFmtId="165" fontId="3" fillId="2" borderId="12" xfId="2" applyNumberFormat="1" applyFont="1" applyFill="1" applyBorder="1" applyAlignment="1">
      <alignment vertical="top"/>
    </xf>
    <xf numFmtId="0" fontId="9" fillId="2" borderId="11" xfId="2" applyFont="1" applyFill="1" applyBorder="1" applyAlignment="1">
      <alignment vertical="center"/>
    </xf>
    <xf numFmtId="0" fontId="3" fillId="2" borderId="11" xfId="2" applyFont="1" applyFill="1" applyBorder="1" applyAlignment="1">
      <alignment vertical="center"/>
    </xf>
    <xf numFmtId="164" fontId="9" fillId="2" borderId="11" xfId="2" applyNumberFormat="1" applyFont="1" applyFill="1" applyBorder="1" applyAlignment="1">
      <alignment vertical="center"/>
    </xf>
    <xf numFmtId="164" fontId="9" fillId="2" borderId="12" xfId="2" applyNumberFormat="1" applyFont="1" applyFill="1" applyBorder="1" applyAlignment="1">
      <alignment vertical="center"/>
    </xf>
    <xf numFmtId="0" fontId="3" fillId="2" borderId="9" xfId="2" applyFont="1" applyFill="1" applyBorder="1"/>
    <xf numFmtId="167" fontId="3" fillId="2" borderId="0" xfId="4" applyNumberFormat="1" applyFont="1" applyFill="1" applyBorder="1"/>
    <xf numFmtId="167" fontId="3" fillId="2" borderId="9" xfId="4" applyNumberFormat="1" applyFont="1" applyFill="1" applyBorder="1"/>
    <xf numFmtId="167" fontId="9" fillId="2" borderId="11" xfId="4" applyNumberFormat="1" applyFont="1" applyFill="1" applyBorder="1" applyAlignment="1">
      <alignment vertical="center"/>
    </xf>
    <xf numFmtId="167" fontId="9" fillId="2" borderId="12" xfId="4" applyNumberFormat="1" applyFont="1" applyFill="1" applyBorder="1" applyAlignment="1">
      <alignment vertical="center"/>
    </xf>
    <xf numFmtId="0" fontId="9" fillId="2" borderId="10" xfId="2" applyFont="1" applyFill="1" applyBorder="1"/>
    <xf numFmtId="0" fontId="9" fillId="2" borderId="0" xfId="2" applyFont="1" applyFill="1"/>
    <xf numFmtId="0" fontId="6" fillId="2" borderId="11" xfId="1" applyFont="1" applyFill="1" applyBorder="1" applyAlignment="1" applyProtection="1">
      <alignment horizontal="center" vertical="center"/>
    </xf>
    <xf numFmtId="164" fontId="3" fillId="2" borderId="11" xfId="2" applyNumberFormat="1" applyFont="1" applyFill="1" applyBorder="1" applyAlignment="1">
      <alignment vertical="center"/>
    </xf>
    <xf numFmtId="0" fontId="9" fillId="2" borderId="14" xfId="2" applyFont="1" applyFill="1" applyBorder="1" applyAlignment="1">
      <alignment vertical="center" wrapText="1"/>
    </xf>
    <xf numFmtId="0" fontId="9" fillId="2" borderId="15" xfId="2" applyFont="1" applyFill="1" applyBorder="1" applyAlignment="1">
      <alignment vertical="center" wrapText="1"/>
    </xf>
    <xf numFmtId="0" fontId="3" fillId="2" borderId="15" xfId="2" applyFont="1" applyFill="1" applyBorder="1"/>
    <xf numFmtId="164" fontId="15" fillId="2" borderId="15" xfId="2" applyNumberFormat="1" applyFont="1" applyFill="1" applyBorder="1"/>
    <xf numFmtId="164" fontId="3" fillId="2" borderId="15" xfId="2" applyNumberFormat="1" applyFont="1" applyFill="1" applyBorder="1"/>
    <xf numFmtId="164" fontId="3" fillId="2" borderId="16" xfId="2" applyNumberFormat="1" applyFont="1" applyFill="1" applyBorder="1"/>
    <xf numFmtId="0" fontId="3" fillId="2" borderId="0" xfId="2" applyFont="1" applyFill="1" applyBorder="1" applyAlignment="1">
      <alignment horizontal="left" indent="2"/>
    </xf>
    <xf numFmtId="0" fontId="3" fillId="2" borderId="11" xfId="2" applyFont="1" applyFill="1" applyBorder="1"/>
    <xf numFmtId="165" fontId="3" fillId="2" borderId="11" xfId="2" applyNumberFormat="1" applyFont="1" applyFill="1" applyBorder="1"/>
    <xf numFmtId="165" fontId="3" fillId="2" borderId="12" xfId="2" applyNumberFormat="1" applyFont="1" applyFill="1" applyBorder="1"/>
    <xf numFmtId="164" fontId="9" fillId="2" borderId="0" xfId="2" applyNumberFormat="1" applyFont="1" applyFill="1" applyBorder="1"/>
    <xf numFmtId="164" fontId="9" fillId="2" borderId="9" xfId="2" applyNumberFormat="1" applyFont="1" applyFill="1" applyBorder="1"/>
    <xf numFmtId="164" fontId="3" fillId="2" borderId="11" xfId="2" applyNumberFormat="1" applyFont="1" applyFill="1" applyBorder="1"/>
    <xf numFmtId="164" fontId="3" fillId="2" borderId="12" xfId="2" applyNumberFormat="1" applyFont="1" applyFill="1" applyBorder="1"/>
    <xf numFmtId="167" fontId="9" fillId="2" borderId="0" xfId="4" applyNumberFormat="1" applyFont="1" applyFill="1" applyBorder="1"/>
    <xf numFmtId="167" fontId="9" fillId="2" borderId="9" xfId="4" applyNumberFormat="1" applyFont="1" applyFill="1" applyBorder="1"/>
    <xf numFmtId="0" fontId="3" fillId="2" borderId="12" xfId="2" applyFont="1" applyFill="1" applyBorder="1"/>
    <xf numFmtId="0" fontId="9" fillId="2" borderId="8" xfId="2" applyFont="1" applyFill="1" applyBorder="1"/>
    <xf numFmtId="0" fontId="3" fillId="2" borderId="10" xfId="2" applyFont="1" applyFill="1" applyBorder="1"/>
    <xf numFmtId="165" fontId="3" fillId="2" borderId="11" xfId="2" applyNumberFormat="1" applyFont="1" applyFill="1" applyBorder="1" applyAlignment="1">
      <alignment vertical="center"/>
    </xf>
    <xf numFmtId="0" fontId="9" fillId="2" borderId="6" xfId="2" applyFont="1" applyFill="1" applyBorder="1" applyAlignment="1">
      <alignment vertical="top" wrapText="1"/>
    </xf>
    <xf numFmtId="0" fontId="9" fillId="2" borderId="15" xfId="2" applyFont="1" applyFill="1" applyBorder="1" applyAlignment="1">
      <alignment vertical="top" wrapText="1"/>
    </xf>
    <xf numFmtId="165" fontId="15" fillId="2" borderId="15" xfId="2" applyNumberFormat="1" applyFont="1" applyFill="1" applyBorder="1"/>
    <xf numFmtId="165" fontId="3" fillId="2" borderId="15" xfId="2" applyNumberFormat="1" applyFont="1" applyFill="1" applyBorder="1"/>
    <xf numFmtId="165" fontId="3" fillId="2" borderId="16" xfId="2" applyNumberFormat="1" applyFont="1" applyFill="1" applyBorder="1"/>
    <xf numFmtId="0" fontId="9" fillId="2" borderId="0" xfId="2" applyFont="1" applyFill="1" applyAlignment="1">
      <alignment wrapText="1"/>
    </xf>
    <xf numFmtId="165" fontId="3" fillId="2" borderId="0" xfId="2" applyNumberFormat="1" applyFont="1" applyFill="1" applyAlignment="1">
      <alignment horizontal="right"/>
    </xf>
    <xf numFmtId="165" fontId="3" fillId="2" borderId="0" xfId="2" applyNumberFormat="1" applyFont="1" applyFill="1"/>
    <xf numFmtId="0" fontId="3" fillId="2" borderId="0" xfId="2" applyFont="1" applyFill="1" applyAlignment="1">
      <alignment horizontal="left" indent="1"/>
    </xf>
    <xf numFmtId="165" fontId="9" fillId="2" borderId="0" xfId="2" applyNumberFormat="1" applyFont="1" applyFill="1"/>
    <xf numFmtId="168" fontId="3" fillId="2" borderId="0" xfId="2" applyNumberFormat="1" applyFont="1" applyFill="1"/>
    <xf numFmtId="169" fontId="3" fillId="2" borderId="0" xfId="2" applyNumberFormat="1" applyFont="1" applyFill="1"/>
    <xf numFmtId="167" fontId="3" fillId="2" borderId="0" xfId="4" applyNumberFormat="1" applyFont="1" applyFill="1"/>
    <xf numFmtId="170" fontId="3" fillId="2" borderId="0" xfId="2" applyNumberFormat="1" applyFont="1" applyFill="1"/>
    <xf numFmtId="170" fontId="9" fillId="2" borderId="0" xfId="2" applyNumberFormat="1" applyFont="1" applyFill="1"/>
    <xf numFmtId="167" fontId="9" fillId="2" borderId="0" xfId="4" applyNumberFormat="1" applyFont="1" applyFill="1"/>
    <xf numFmtId="171" fontId="3" fillId="2" borderId="0" xfId="2" applyNumberFormat="1" applyFont="1" applyFill="1" applyBorder="1"/>
    <xf numFmtId="172" fontId="3" fillId="2" borderId="0" xfId="2" applyNumberFormat="1" applyFont="1" applyFill="1" applyBorder="1"/>
    <xf numFmtId="164" fontId="16" fillId="2" borderId="11" xfId="2" applyNumberFormat="1" applyFont="1" applyFill="1" applyBorder="1" applyAlignment="1">
      <alignment horizontal="center" vertical="center"/>
    </xf>
    <xf numFmtId="0" fontId="9" fillId="2" borderId="0" xfId="2" applyFont="1" applyFill="1" applyBorder="1" applyAlignment="1">
      <alignment horizontal="center" vertical="top" wrapText="1"/>
    </xf>
    <xf numFmtId="164" fontId="15" fillId="2" borderId="16" xfId="2" applyNumberFormat="1" applyFont="1" applyFill="1" applyBorder="1"/>
    <xf numFmtId="0" fontId="3" fillId="2" borderId="8" xfId="2" applyFont="1" applyFill="1" applyBorder="1" applyAlignment="1">
      <alignment horizontal="center"/>
    </xf>
    <xf numFmtId="0" fontId="3" fillId="2" borderId="0" xfId="0" applyFont="1" applyFill="1" applyBorder="1" applyAlignment="1">
      <alignment horizontal="center"/>
    </xf>
    <xf numFmtId="164" fontId="3" fillId="2" borderId="0" xfId="2" applyNumberFormat="1" applyFont="1" applyFill="1" applyBorder="1" applyAlignment="1">
      <alignment horizontal="right"/>
    </xf>
    <xf numFmtId="164" fontId="3" fillId="2" borderId="9" xfId="2" applyNumberFormat="1" applyFont="1" applyFill="1" applyBorder="1" applyAlignment="1">
      <alignment horizontal="right"/>
    </xf>
    <xf numFmtId="164" fontId="17" fillId="2" borderId="0" xfId="2" applyNumberFormat="1" applyFont="1" applyFill="1" applyBorder="1" applyAlignment="1">
      <alignment horizontal="right"/>
    </xf>
    <xf numFmtId="164" fontId="17" fillId="2" borderId="9" xfId="2" applyNumberFormat="1" applyFont="1" applyFill="1" applyBorder="1" applyAlignment="1">
      <alignment horizontal="right"/>
    </xf>
    <xf numFmtId="0" fontId="3" fillId="2" borderId="0" xfId="2" applyFont="1" applyFill="1" applyBorder="1" applyAlignment="1">
      <alignment horizontal="center"/>
    </xf>
    <xf numFmtId="0" fontId="3" fillId="2" borderId="0" xfId="2" applyFont="1" applyFill="1" applyBorder="1" applyAlignment="1">
      <alignment horizontal="left"/>
    </xf>
    <xf numFmtId="3" fontId="3" fillId="2" borderId="8" xfId="5" applyNumberFormat="1" applyFont="1" applyFill="1" applyBorder="1" applyAlignment="1" applyProtection="1">
      <alignment horizontal="center"/>
    </xf>
    <xf numFmtId="3" fontId="3" fillId="2" borderId="8" xfId="5" applyNumberFormat="1" applyFont="1" applyFill="1" applyBorder="1" applyAlignment="1">
      <alignment horizontal="center"/>
    </xf>
    <xf numFmtId="0" fontId="3" fillId="2" borderId="0" xfId="0" applyFont="1" applyFill="1" applyBorder="1"/>
    <xf numFmtId="0" fontId="3" fillId="2" borderId="0" xfId="2" applyFont="1" applyFill="1" applyBorder="1" applyAlignment="1"/>
    <xf numFmtId="173" fontId="3" fillId="2" borderId="8" xfId="2" applyNumberFormat="1" applyFont="1" applyFill="1" applyBorder="1" applyAlignment="1">
      <alignment horizontal="center"/>
    </xf>
    <xf numFmtId="0" fontId="3" fillId="2" borderId="0" xfId="0" applyFont="1" applyFill="1" applyBorder="1" applyAlignment="1">
      <alignment horizontal="left" indent="1"/>
    </xf>
    <xf numFmtId="0" fontId="9" fillId="2" borderId="8" xfId="2" applyFont="1" applyFill="1" applyBorder="1" applyAlignment="1">
      <alignment horizontal="center"/>
    </xf>
    <xf numFmtId="0" fontId="9" fillId="2" borderId="0" xfId="2" applyFont="1" applyFill="1" applyBorder="1" applyAlignment="1">
      <alignment horizontal="center"/>
    </xf>
    <xf numFmtId="164" fontId="3" fillId="2" borderId="0" xfId="0" applyNumberFormat="1" applyFont="1" applyFill="1" applyBorder="1"/>
    <xf numFmtId="164" fontId="3" fillId="2" borderId="9" xfId="0" applyNumberFormat="1" applyFont="1" applyFill="1" applyBorder="1"/>
    <xf numFmtId="0" fontId="3" fillId="2" borderId="11" xfId="2" applyFont="1" applyFill="1" applyBorder="1" applyAlignment="1">
      <alignment horizontal="center"/>
    </xf>
    <xf numFmtId="166" fontId="3" fillId="2" borderId="11" xfId="2" applyNumberFormat="1" applyFont="1" applyFill="1" applyBorder="1"/>
    <xf numFmtId="174" fontId="9" fillId="2" borderId="0" xfId="6" applyNumberFormat="1" applyFont="1" applyFill="1" applyBorder="1" applyAlignment="1">
      <alignment horizontal="center"/>
    </xf>
    <xf numFmtId="0" fontId="3" fillId="2" borderId="6" xfId="2" applyFont="1" applyFill="1" applyBorder="1" applyAlignment="1">
      <alignment horizontal="center"/>
    </xf>
    <xf numFmtId="164" fontId="3" fillId="2" borderId="6" xfId="2" applyNumberFormat="1" applyFont="1" applyFill="1" applyBorder="1"/>
    <xf numFmtId="164" fontId="3" fillId="2" borderId="7" xfId="2" applyNumberFormat="1" applyFont="1" applyFill="1" applyBorder="1"/>
    <xf numFmtId="0" fontId="9" fillId="2" borderId="0" xfId="2" applyFont="1" applyFill="1" applyBorder="1" applyAlignment="1"/>
    <xf numFmtId="164" fontId="3" fillId="2" borderId="0" xfId="2" applyNumberFormat="1" applyFont="1" applyFill="1" applyBorder="1" applyAlignment="1"/>
    <xf numFmtId="164" fontId="9" fillId="2" borderId="0" xfId="2" applyNumberFormat="1" applyFont="1" applyFill="1" applyBorder="1" applyAlignment="1"/>
    <xf numFmtId="164" fontId="9" fillId="2" borderId="9" xfId="2" applyNumberFormat="1" applyFont="1" applyFill="1" applyBorder="1" applyAlignment="1"/>
    <xf numFmtId="0" fontId="3" fillId="2" borderId="0" xfId="2" applyFont="1" applyFill="1" applyAlignment="1"/>
    <xf numFmtId="0" fontId="3" fillId="2" borderId="8" xfId="2" applyFont="1" applyFill="1" applyBorder="1" applyAlignment="1">
      <alignment horizontal="center" vertical="top"/>
    </xf>
    <xf numFmtId="0" fontId="3" fillId="2" borderId="0" xfId="2" applyFont="1" applyFill="1" applyBorder="1" applyAlignment="1">
      <alignment horizontal="left" vertical="top" indent="1"/>
    </xf>
    <xf numFmtId="0" fontId="3" fillId="2" borderId="0" xfId="2" applyFont="1" applyFill="1" applyBorder="1" applyAlignment="1">
      <alignment horizontal="center" vertical="top"/>
    </xf>
    <xf numFmtId="164" fontId="3" fillId="2" borderId="0" xfId="2" applyNumberFormat="1" applyFont="1" applyFill="1" applyBorder="1" applyAlignment="1">
      <alignment vertical="top"/>
    </xf>
    <xf numFmtId="164" fontId="3" fillId="2" borderId="9" xfId="2" applyNumberFormat="1" applyFont="1" applyFill="1" applyBorder="1" applyAlignment="1">
      <alignment vertical="top"/>
    </xf>
    <xf numFmtId="0" fontId="3" fillId="2" borderId="0" xfId="2" applyFont="1" applyFill="1" applyAlignment="1">
      <alignment vertical="top"/>
    </xf>
    <xf numFmtId="0" fontId="9" fillId="2" borderId="0" xfId="2" applyFont="1" applyFill="1" applyBorder="1" applyAlignment="1">
      <alignment vertical="top"/>
    </xf>
    <xf numFmtId="164" fontId="9" fillId="2" borderId="0" xfId="2" applyNumberFormat="1" applyFont="1" applyFill="1" applyBorder="1" applyAlignment="1">
      <alignment vertical="top"/>
    </xf>
    <xf numFmtId="164" fontId="9" fillId="2" borderId="9" xfId="2" applyNumberFormat="1" applyFont="1" applyFill="1" applyBorder="1" applyAlignment="1">
      <alignment vertical="top"/>
    </xf>
    <xf numFmtId="164" fontId="3" fillId="2" borderId="9" xfId="2" applyNumberFormat="1" applyFont="1" applyFill="1" applyBorder="1" applyAlignment="1"/>
    <xf numFmtId="0" fontId="3" fillId="2" borderId="0" xfId="2" applyFont="1" applyFill="1" applyBorder="1" applyAlignment="1">
      <alignment horizontal="left" wrapText="1" indent="1"/>
    </xf>
    <xf numFmtId="164" fontId="8" fillId="2" borderId="0" xfId="2" applyNumberFormat="1" applyFill="1" applyBorder="1" applyAlignment="1"/>
    <xf numFmtId="164" fontId="8" fillId="2" borderId="9" xfId="2" applyNumberFormat="1" applyFill="1" applyBorder="1" applyAlignment="1"/>
    <xf numFmtId="0" fontId="3" fillId="2" borderId="0" xfId="2" applyFont="1" applyFill="1" applyBorder="1" applyAlignment="1">
      <alignment horizontal="left" vertical="top" wrapText="1" indent="1"/>
    </xf>
    <xf numFmtId="164" fontId="8" fillId="2" borderId="0" xfId="2" applyNumberFormat="1" applyFont="1" applyFill="1" applyBorder="1" applyAlignment="1">
      <alignment vertical="top"/>
    </xf>
    <xf numFmtId="164" fontId="8" fillId="2" borderId="0" xfId="2" applyNumberFormat="1" applyFill="1" applyBorder="1" applyAlignment="1">
      <alignment vertical="top"/>
    </xf>
    <xf numFmtId="164" fontId="8" fillId="2" borderId="9" xfId="2" applyNumberFormat="1" applyFill="1" applyBorder="1" applyAlignment="1">
      <alignment vertical="top"/>
    </xf>
    <xf numFmtId="0" fontId="3" fillId="2" borderId="10" xfId="2" applyFont="1" applyFill="1" applyBorder="1" applyAlignment="1">
      <alignment horizontal="center"/>
    </xf>
    <xf numFmtId="0" fontId="3" fillId="2" borderId="0" xfId="2" applyFont="1" applyFill="1" applyAlignment="1">
      <alignment horizontal="center"/>
    </xf>
    <xf numFmtId="164" fontId="3" fillId="2" borderId="0" xfId="2" applyNumberFormat="1" applyFont="1" applyFill="1"/>
    <xf numFmtId="0" fontId="9" fillId="2" borderId="6" xfId="2" applyFont="1" applyFill="1" applyBorder="1"/>
    <xf numFmtId="174" fontId="9" fillId="2" borderId="6" xfId="6" applyNumberFormat="1" applyFont="1" applyFill="1" applyBorder="1" applyAlignment="1">
      <alignment horizontal="center"/>
    </xf>
    <xf numFmtId="164" fontId="9" fillId="2" borderId="6" xfId="6" applyNumberFormat="1" applyFont="1" applyFill="1" applyBorder="1" applyAlignment="1">
      <alignment horizontal="right"/>
    </xf>
    <xf numFmtId="164" fontId="9" fillId="2" borderId="6" xfId="6" applyNumberFormat="1" applyFont="1" applyFill="1" applyBorder="1"/>
    <xf numFmtId="164" fontId="9" fillId="2" borderId="0" xfId="6" applyNumberFormat="1" applyFont="1" applyFill="1" applyBorder="1"/>
    <xf numFmtId="164" fontId="9" fillId="2" borderId="7" xfId="6" applyNumberFormat="1" applyFont="1" applyFill="1" applyBorder="1"/>
    <xf numFmtId="164" fontId="9" fillId="2" borderId="0" xfId="6" applyNumberFormat="1" applyFont="1" applyFill="1" applyBorder="1" applyAlignment="1">
      <alignment horizontal="right"/>
    </xf>
    <xf numFmtId="164" fontId="9" fillId="2" borderId="9" xfId="6" applyNumberFormat="1" applyFont="1" applyFill="1" applyBorder="1"/>
    <xf numFmtId="164" fontId="9" fillId="2" borderId="0" xfId="4" applyNumberFormat="1" applyFont="1" applyFill="1" applyBorder="1"/>
    <xf numFmtId="164" fontId="3" fillId="2" borderId="11" xfId="7" applyNumberFormat="1" applyFont="1" applyFill="1" applyBorder="1" applyAlignment="1">
      <alignment vertical="center"/>
    </xf>
    <xf numFmtId="0" fontId="3" fillId="2" borderId="0" xfId="7" applyFont="1" applyFill="1" applyAlignment="1">
      <alignment vertical="center"/>
    </xf>
    <xf numFmtId="0" fontId="3" fillId="2" borderId="0" xfId="7" applyFont="1" applyFill="1" applyBorder="1" applyAlignment="1">
      <alignment vertical="center"/>
    </xf>
    <xf numFmtId="0" fontId="9" fillId="2" borderId="6" xfId="7" applyFont="1" applyFill="1" applyBorder="1" applyAlignment="1">
      <alignment wrapText="1"/>
    </xf>
    <xf numFmtId="0" fontId="9" fillId="2" borderId="6" xfId="7" applyFont="1" applyFill="1" applyBorder="1" applyAlignment="1">
      <alignment vertical="top" wrapText="1"/>
    </xf>
    <xf numFmtId="0" fontId="3" fillId="2" borderId="0" xfId="7" applyFont="1" applyFill="1"/>
    <xf numFmtId="0" fontId="9" fillId="2" borderId="0" xfId="7" applyFont="1" applyFill="1" applyBorder="1" applyAlignment="1">
      <alignment vertical="center" wrapText="1"/>
    </xf>
    <xf numFmtId="0" fontId="9" fillId="2" borderId="0" xfId="7" applyFont="1" applyFill="1" applyBorder="1" applyAlignment="1">
      <alignment vertical="top" wrapText="1"/>
    </xf>
    <xf numFmtId="0" fontId="3" fillId="2" borderId="0" xfId="7" applyNumberFormat="1" applyFont="1" applyFill="1" applyAlignment="1">
      <alignment vertical="top" wrapText="1"/>
    </xf>
    <xf numFmtId="0" fontId="9" fillId="2" borderId="15" xfId="7" applyFont="1" applyFill="1" applyBorder="1" applyAlignment="1">
      <alignment vertical="center" wrapText="1"/>
    </xf>
    <xf numFmtId="0" fontId="9" fillId="2" borderId="15" xfId="7" applyFont="1" applyFill="1" applyBorder="1" applyAlignment="1">
      <alignment vertical="top" wrapText="1"/>
    </xf>
    <xf numFmtId="164" fontId="15" fillId="2" borderId="15" xfId="7" applyNumberFormat="1" applyFont="1" applyFill="1" applyBorder="1"/>
    <xf numFmtId="164" fontId="15" fillId="2" borderId="16" xfId="7" applyNumberFormat="1" applyFont="1" applyFill="1" applyBorder="1"/>
    <xf numFmtId="0" fontId="3" fillId="2" borderId="0" xfId="7" applyFont="1" applyFill="1" applyBorder="1" applyAlignment="1">
      <alignment horizontal="center"/>
    </xf>
    <xf numFmtId="164" fontId="15" fillId="2" borderId="0" xfId="7" applyNumberFormat="1" applyFont="1" applyFill="1" applyBorder="1"/>
    <xf numFmtId="164" fontId="3" fillId="2" borderId="0" xfId="7" applyNumberFormat="1" applyFont="1" applyFill="1" applyAlignment="1">
      <alignment horizontal="right"/>
    </xf>
    <xf numFmtId="164" fontId="3" fillId="2" borderId="0" xfId="7" applyNumberFormat="1" applyFont="1" applyFill="1" applyBorder="1" applyAlignment="1">
      <alignment horizontal="right"/>
    </xf>
    <xf numFmtId="164" fontId="3" fillId="2" borderId="9" xfId="7" applyNumberFormat="1" applyFont="1" applyFill="1" applyBorder="1" applyAlignment="1">
      <alignment horizontal="right"/>
    </xf>
    <xf numFmtId="0" fontId="3" fillId="2" borderId="0" xfId="7" applyFont="1" applyFill="1" applyAlignment="1">
      <alignment horizontal="center"/>
    </xf>
    <xf numFmtId="0" fontId="3" fillId="2" borderId="0" xfId="7" applyFont="1" applyFill="1" applyAlignment="1">
      <alignment horizontal="left" indent="1"/>
    </xf>
    <xf numFmtId="164" fontId="3" fillId="2" borderId="0" xfId="6" applyNumberFormat="1" applyFont="1" applyFill="1" applyAlignment="1">
      <alignment horizontal="right"/>
    </xf>
    <xf numFmtId="164" fontId="3" fillId="2" borderId="0" xfId="6" applyNumberFormat="1" applyFont="1" applyFill="1" applyBorder="1" applyAlignment="1">
      <alignment horizontal="right"/>
    </xf>
    <xf numFmtId="164" fontId="3" fillId="2" borderId="9" xfId="6" applyNumberFormat="1" applyFont="1" applyFill="1" applyBorder="1" applyAlignment="1">
      <alignment horizontal="right"/>
    </xf>
    <xf numFmtId="0" fontId="3" fillId="2" borderId="0" xfId="0" applyFont="1" applyFill="1"/>
    <xf numFmtId="0" fontId="9" fillId="2" borderId="11" xfId="7" applyFont="1" applyFill="1" applyBorder="1" applyAlignment="1">
      <alignment horizontal="center"/>
    </xf>
    <xf numFmtId="0" fontId="9" fillId="2" borderId="11" xfId="7" applyFont="1" applyFill="1" applyBorder="1"/>
    <xf numFmtId="174" fontId="9" fillId="2" borderId="11" xfId="6" applyNumberFormat="1" applyFont="1" applyFill="1" applyBorder="1" applyAlignment="1">
      <alignment horizontal="center"/>
    </xf>
    <xf numFmtId="164" fontId="9" fillId="2" borderId="11" xfId="6" applyNumberFormat="1" applyFont="1" applyFill="1" applyBorder="1"/>
    <xf numFmtId="164" fontId="9" fillId="2" borderId="12" xfId="6" applyNumberFormat="1" applyFont="1" applyFill="1" applyBorder="1"/>
    <xf numFmtId="0" fontId="9" fillId="2" borderId="0" xfId="7" applyFont="1" applyFill="1"/>
    <xf numFmtId="0" fontId="3" fillId="2" borderId="0" xfId="7" applyFont="1" applyFill="1" applyBorder="1"/>
    <xf numFmtId="164" fontId="3" fillId="2" borderId="0" xfId="7" applyNumberFormat="1" applyFont="1" applyFill="1"/>
    <xf numFmtId="164" fontId="9" fillId="2" borderId="15" xfId="2" applyNumberFormat="1" applyFont="1" applyFill="1" applyBorder="1"/>
    <xf numFmtId="175" fontId="9" fillId="2" borderId="0" xfId="2" applyNumberFormat="1" applyFont="1" applyFill="1" applyBorder="1"/>
    <xf numFmtId="175" fontId="3" fillId="2" borderId="0" xfId="2" applyNumberFormat="1" applyFont="1" applyFill="1" applyBorder="1" applyAlignment="1">
      <alignment horizontal="center"/>
    </xf>
    <xf numFmtId="0" fontId="9" fillId="2" borderId="0" xfId="2" applyFont="1" applyFill="1" applyBorder="1" applyAlignment="1">
      <alignment horizontal="left" indent="1"/>
    </xf>
    <xf numFmtId="176" fontId="3" fillId="2" borderId="8" xfId="2" applyNumberFormat="1" applyFont="1" applyFill="1" applyBorder="1" applyAlignment="1">
      <alignment horizontal="center"/>
    </xf>
    <xf numFmtId="176" fontId="3" fillId="2" borderId="0" xfId="2" applyNumberFormat="1" applyFont="1" applyFill="1" applyAlignment="1">
      <alignment horizontal="right"/>
    </xf>
    <xf numFmtId="0" fontId="9" fillId="2" borderId="0" xfId="2" applyFont="1" applyFill="1" applyBorder="1" applyAlignment="1">
      <alignment horizontal="left"/>
    </xf>
    <xf numFmtId="164" fontId="3" fillId="2" borderId="17" xfId="2" applyNumberFormat="1" applyFont="1" applyFill="1" applyBorder="1" applyAlignment="1">
      <alignment horizontal="right"/>
    </xf>
    <xf numFmtId="0" fontId="9" fillId="2" borderId="0" xfId="0" applyFont="1" applyFill="1" applyBorder="1"/>
    <xf numFmtId="164" fontId="3" fillId="2" borderId="0" xfId="2" applyNumberFormat="1" applyFont="1" applyFill="1" applyBorder="1" applyAlignment="1">
      <alignment horizontal="left"/>
    </xf>
    <xf numFmtId="176" fontId="3" fillId="2" borderId="0" xfId="2" applyNumberFormat="1" applyFont="1" applyFill="1" applyBorder="1" applyAlignment="1">
      <alignment horizontal="right"/>
    </xf>
    <xf numFmtId="174" fontId="3" fillId="2" borderId="0" xfId="6" applyNumberFormat="1" applyFont="1" applyFill="1" applyBorder="1" applyAlignment="1">
      <alignment horizontal="left" indent="2"/>
    </xf>
    <xf numFmtId="174" fontId="9" fillId="2" borderId="0" xfId="6" applyNumberFormat="1" applyFont="1" applyFill="1" applyBorder="1"/>
    <xf numFmtId="0" fontId="9" fillId="2" borderId="6" xfId="7" applyFont="1" applyFill="1" applyBorder="1" applyAlignment="1">
      <alignment vertical="center" wrapText="1"/>
    </xf>
    <xf numFmtId="0" fontId="3" fillId="2" borderId="0" xfId="7" applyNumberFormat="1" applyFont="1" applyFill="1" applyBorder="1" applyAlignment="1">
      <alignment vertical="top" wrapText="1"/>
    </xf>
    <xf numFmtId="164" fontId="3" fillId="2" borderId="0" xfId="2" applyNumberFormat="1" applyFont="1" applyFill="1" applyAlignment="1">
      <alignment horizontal="right"/>
    </xf>
    <xf numFmtId="0" fontId="3" fillId="2" borderId="0" xfId="2" applyFont="1" applyFill="1" applyAlignment="1">
      <alignment horizontal="left"/>
    </xf>
    <xf numFmtId="0" fontId="3" fillId="2" borderId="0" xfId="7" applyFont="1" applyFill="1" applyAlignment="1">
      <alignment horizontal="left"/>
    </xf>
    <xf numFmtId="176" fontId="3" fillId="2" borderId="0" xfId="7" applyNumberFormat="1" applyFont="1" applyFill="1" applyAlignment="1">
      <alignment horizontal="center"/>
    </xf>
    <xf numFmtId="176" fontId="3" fillId="2" borderId="0" xfId="7" applyNumberFormat="1" applyFont="1" applyFill="1" applyAlignment="1">
      <alignment horizontal="right"/>
    </xf>
    <xf numFmtId="176" fontId="3" fillId="2" borderId="0" xfId="7" applyNumberFormat="1" applyFont="1" applyFill="1" applyBorder="1" applyAlignment="1">
      <alignment horizontal="right"/>
    </xf>
    <xf numFmtId="164" fontId="3" fillId="2" borderId="0" xfId="7" quotePrefix="1" applyNumberFormat="1" applyFont="1" applyFill="1" applyBorder="1" applyAlignment="1">
      <alignment horizontal="right"/>
    </xf>
    <xf numFmtId="164" fontId="3" fillId="2" borderId="9" xfId="7" quotePrefix="1" applyNumberFormat="1" applyFont="1" applyFill="1" applyBorder="1" applyAlignment="1">
      <alignment horizontal="right"/>
    </xf>
    <xf numFmtId="0" fontId="3" fillId="2" borderId="0" xfId="7" applyFont="1" applyFill="1" applyAlignment="1">
      <alignment horizontal="left" indent="2"/>
    </xf>
    <xf numFmtId="0" fontId="9" fillId="2" borderId="0" xfId="7" applyFont="1" applyFill="1" applyBorder="1" applyAlignment="1">
      <alignment horizontal="center"/>
    </xf>
    <xf numFmtId="0" fontId="9" fillId="2" borderId="0" xfId="7" applyFont="1" applyFill="1" applyBorder="1"/>
    <xf numFmtId="0" fontId="3" fillId="2" borderId="11" xfId="7" applyFont="1" applyFill="1" applyBorder="1" applyAlignment="1">
      <alignment horizontal="center"/>
    </xf>
    <xf numFmtId="0" fontId="3" fillId="2" borderId="11" xfId="7" applyFont="1" applyFill="1" applyBorder="1"/>
    <xf numFmtId="164" fontId="3" fillId="2" borderId="11" xfId="7" applyNumberFormat="1" applyFont="1" applyFill="1" applyBorder="1" applyAlignment="1">
      <alignment horizontal="right"/>
    </xf>
    <xf numFmtId="164" fontId="3" fillId="2" borderId="12" xfId="7" applyNumberFormat="1" applyFont="1" applyFill="1" applyBorder="1" applyAlignment="1">
      <alignment horizontal="right"/>
    </xf>
    <xf numFmtId="164" fontId="3" fillId="2" borderId="0" xfId="7" applyNumberFormat="1" applyFont="1" applyFill="1" applyBorder="1"/>
    <xf numFmtId="0" fontId="9" fillId="2" borderId="6" xfId="2" applyFont="1" applyFill="1" applyBorder="1" applyAlignment="1">
      <alignment vertical="center" wrapText="1"/>
    </xf>
    <xf numFmtId="164" fontId="3" fillId="2" borderId="18" xfId="2" applyNumberFormat="1" applyFont="1" applyFill="1" applyBorder="1" applyAlignment="1">
      <alignment horizontal="left"/>
    </xf>
    <xf numFmtId="164" fontId="3" fillId="2" borderId="18" xfId="2" applyNumberFormat="1" applyFont="1" applyFill="1" applyBorder="1" applyAlignment="1">
      <alignment horizontal="right"/>
    </xf>
    <xf numFmtId="164" fontId="3" fillId="2" borderId="17" xfId="2" applyNumberFormat="1" applyFont="1" applyFill="1" applyBorder="1" applyAlignment="1">
      <alignment horizontal="left"/>
    </xf>
    <xf numFmtId="164" fontId="3" fillId="0" borderId="0" xfId="2" applyNumberFormat="1" applyFont="1" applyFill="1" applyBorder="1" applyAlignment="1">
      <alignment horizontal="right"/>
    </xf>
    <xf numFmtId="0" fontId="3" fillId="2" borderId="0" xfId="2" applyFont="1" applyFill="1" applyBorder="1" applyAlignment="1">
      <alignment horizontal="left" indent="4"/>
    </xf>
    <xf numFmtId="0" fontId="3" fillId="2" borderId="0" xfId="0" applyFont="1" applyFill="1" applyBorder="1" applyAlignment="1"/>
    <xf numFmtId="0" fontId="9" fillId="2" borderId="10" xfId="2" applyFont="1" applyFill="1" applyBorder="1" applyAlignment="1">
      <alignment horizontal="center"/>
    </xf>
    <xf numFmtId="0" fontId="9" fillId="2" borderId="11" xfId="2" applyFont="1" applyFill="1" applyBorder="1"/>
    <xf numFmtId="164" fontId="9" fillId="2" borderId="11" xfId="2" applyNumberFormat="1" applyFont="1" applyFill="1" applyBorder="1"/>
    <xf numFmtId="164" fontId="9" fillId="2" borderId="11" xfId="2" applyNumberFormat="1" applyFont="1" applyFill="1" applyBorder="1" applyAlignment="1">
      <alignment horizontal="right"/>
    </xf>
    <xf numFmtId="164" fontId="9" fillId="2" borderId="12" xfId="2" applyNumberFormat="1" applyFont="1" applyFill="1" applyBorder="1" applyAlignment="1">
      <alignment horizontal="right"/>
    </xf>
    <xf numFmtId="0" fontId="9" fillId="2" borderId="0" xfId="2" applyFont="1" applyFill="1" applyAlignment="1">
      <alignment horizontal="left"/>
    </xf>
    <xf numFmtId="0" fontId="3" fillId="2" borderId="0" xfId="2" applyFont="1" applyFill="1" applyAlignment="1">
      <alignment horizontal="left" indent="2"/>
    </xf>
    <xf numFmtId="0" fontId="3" fillId="2" borderId="0" xfId="2" applyFont="1" applyFill="1" applyAlignment="1">
      <alignment horizontal="left" indent="4"/>
    </xf>
    <xf numFmtId="0" fontId="3" fillId="2" borderId="0" xfId="0" applyFont="1" applyFill="1" applyAlignment="1"/>
    <xf numFmtId="0" fontId="9" fillId="2" borderId="0" xfId="2" applyFont="1" applyFill="1" applyAlignment="1">
      <alignment horizontal="center"/>
    </xf>
    <xf numFmtId="164" fontId="9" fillId="2" borderId="0" xfId="2" applyNumberFormat="1" applyFont="1" applyFill="1"/>
    <xf numFmtId="164" fontId="9" fillId="2" borderId="0" xfId="2" applyNumberFormat="1" applyFont="1" applyFill="1" applyAlignment="1">
      <alignment horizontal="right"/>
    </xf>
    <xf numFmtId="164" fontId="3" fillId="2" borderId="11" xfId="2" applyNumberFormat="1" applyFont="1" applyFill="1" applyBorder="1" applyAlignment="1">
      <alignment horizontal="right"/>
    </xf>
    <xf numFmtId="0" fontId="9" fillId="2" borderId="0" xfId="7" applyFont="1" applyFill="1" applyAlignment="1"/>
    <xf numFmtId="164" fontId="3" fillId="2" borderId="9" xfId="7" applyNumberFormat="1" applyFont="1" applyFill="1" applyBorder="1"/>
    <xf numFmtId="0" fontId="3" fillId="2" borderId="0" xfId="7" applyFont="1" applyFill="1" applyAlignment="1"/>
    <xf numFmtId="164" fontId="3" fillId="2" borderId="17" xfId="7" applyNumberFormat="1" applyFont="1" applyFill="1" applyBorder="1" applyAlignment="1">
      <alignment horizontal="right"/>
    </xf>
    <xf numFmtId="0" fontId="3" fillId="2" borderId="11" xfId="7" applyFont="1" applyFill="1" applyBorder="1" applyAlignment="1">
      <alignment horizontal="left" indent="1"/>
    </xf>
    <xf numFmtId="164" fontId="3" fillId="2" borderId="11" xfId="7" applyNumberFormat="1" applyFont="1" applyFill="1" applyBorder="1"/>
    <xf numFmtId="164" fontId="3" fillId="2" borderId="0" xfId="7" applyNumberFormat="1" applyFont="1" applyFill="1" applyBorder="1" applyAlignment="1">
      <alignment vertical="center"/>
    </xf>
    <xf numFmtId="164" fontId="9" fillId="2" borderId="15" xfId="2" applyNumberFormat="1" applyFont="1" applyFill="1" applyBorder="1" applyAlignment="1">
      <alignment horizontal="right"/>
    </xf>
    <xf numFmtId="164" fontId="9" fillId="2" borderId="16" xfId="2" applyNumberFormat="1" applyFont="1" applyFill="1" applyBorder="1" applyAlignment="1">
      <alignment horizontal="right"/>
    </xf>
    <xf numFmtId="0" fontId="9" fillId="2" borderId="8" xfId="7" applyFont="1" applyFill="1" applyBorder="1" applyAlignment="1">
      <alignment horizontal="center"/>
    </xf>
    <xf numFmtId="0" fontId="9" fillId="2" borderId="0" xfId="7" applyFont="1" applyFill="1" applyBorder="1" applyAlignment="1"/>
    <xf numFmtId="164" fontId="9" fillId="2" borderId="0" xfId="7" applyNumberFormat="1" applyFont="1" applyFill="1" applyBorder="1" applyAlignment="1">
      <alignment horizontal="right"/>
    </xf>
    <xf numFmtId="164" fontId="9" fillId="2" borderId="9" xfId="7" applyNumberFormat="1" applyFont="1" applyFill="1" applyBorder="1" applyAlignment="1">
      <alignment horizontal="right"/>
    </xf>
    <xf numFmtId="0" fontId="9" fillId="2" borderId="0" xfId="7" applyFont="1" applyFill="1" applyBorder="1" applyAlignment="1">
      <alignment horizontal="left" indent="1"/>
    </xf>
    <xf numFmtId="164" fontId="9" fillId="2" borderId="0" xfId="7" applyNumberFormat="1" applyFont="1" applyFill="1" applyBorder="1"/>
    <xf numFmtId="0" fontId="3" fillId="2" borderId="8" xfId="7" applyFont="1" applyFill="1" applyBorder="1" applyAlignment="1">
      <alignment horizontal="center"/>
    </xf>
    <xf numFmtId="0" fontId="3" fillId="2" borderId="0" xfId="7" applyFont="1" applyFill="1" applyBorder="1" applyAlignment="1">
      <alignment horizontal="left" indent="3"/>
    </xf>
    <xf numFmtId="3" fontId="3" fillId="2" borderId="0" xfId="2" applyNumberFormat="1" applyFont="1" applyFill="1" applyBorder="1" applyAlignment="1">
      <alignment horizontal="left" indent="2"/>
    </xf>
    <xf numFmtId="0" fontId="3" fillId="2" borderId="0" xfId="2" applyFont="1" applyFill="1" applyBorder="1" applyAlignment="1">
      <alignment horizontal="left" vertical="center" indent="2"/>
    </xf>
    <xf numFmtId="0" fontId="3" fillId="2" borderId="0" xfId="7" applyFont="1" applyFill="1" applyBorder="1" applyAlignment="1">
      <alignment horizontal="left" indent="2"/>
    </xf>
    <xf numFmtId="0" fontId="3" fillId="2" borderId="8" xfId="7" applyFont="1" applyFill="1" applyBorder="1" applyAlignment="1">
      <alignment horizontal="center" vertical="top"/>
    </xf>
    <xf numFmtId="0" fontId="3" fillId="2" borderId="0" xfId="7" applyFont="1" applyFill="1" applyBorder="1" applyAlignment="1">
      <alignment horizontal="left" vertical="top" indent="3"/>
    </xf>
    <xf numFmtId="0" fontId="3" fillId="2" borderId="0" xfId="7" applyFont="1" applyFill="1" applyBorder="1" applyAlignment="1">
      <alignment vertical="top"/>
    </xf>
    <xf numFmtId="164" fontId="3" fillId="2" borderId="0" xfId="7" applyNumberFormat="1" applyFont="1" applyFill="1" applyBorder="1" applyAlignment="1">
      <alignment vertical="top"/>
    </xf>
    <xf numFmtId="164" fontId="3" fillId="2" borderId="0" xfId="7" applyNumberFormat="1" applyFont="1" applyFill="1" applyBorder="1" applyAlignment="1">
      <alignment horizontal="right" vertical="top"/>
    </xf>
    <xf numFmtId="164" fontId="3" fillId="2" borderId="9" xfId="7" applyNumberFormat="1" applyFont="1" applyFill="1" applyBorder="1" applyAlignment="1">
      <alignment horizontal="right" vertical="top"/>
    </xf>
    <xf numFmtId="0" fontId="9" fillId="2" borderId="14" xfId="2" applyFont="1" applyFill="1" applyBorder="1" applyAlignment="1">
      <alignment horizontal="center" vertical="center" wrapText="1"/>
    </xf>
    <xf numFmtId="0" fontId="3" fillId="2" borderId="0" xfId="2" applyFont="1" applyFill="1" applyBorder="1" applyAlignment="1">
      <alignment horizontal="left" indent="3"/>
    </xf>
    <xf numFmtId="3" fontId="3" fillId="2" borderId="0" xfId="2" applyNumberFormat="1" applyFont="1" applyFill="1" applyBorder="1" applyAlignment="1">
      <alignment horizontal="left" indent="3"/>
    </xf>
    <xf numFmtId="0" fontId="3" fillId="2" borderId="0" xfId="2" applyFont="1" applyFill="1" applyBorder="1" applyAlignment="1">
      <alignment horizontal="left" vertical="center" indent="3"/>
    </xf>
    <xf numFmtId="0" fontId="9" fillId="2" borderId="0" xfId="7" applyFont="1" applyFill="1" applyBorder="1" applyAlignment="1">
      <alignment horizontal="left" vertical="top" wrapText="1"/>
    </xf>
    <xf numFmtId="167" fontId="9" fillId="2" borderId="0" xfId="4" applyNumberFormat="1" applyFont="1" applyFill="1" applyBorder="1" applyAlignment="1">
      <alignment vertical="top"/>
    </xf>
    <xf numFmtId="167" fontId="9" fillId="2" borderId="9" xfId="4" applyNumberFormat="1" applyFont="1" applyFill="1" applyBorder="1" applyAlignment="1">
      <alignment vertical="top"/>
    </xf>
    <xf numFmtId="0" fontId="3" fillId="2" borderId="10" xfId="7" applyFont="1" applyFill="1" applyBorder="1" applyAlignment="1">
      <alignment horizontal="center" vertical="top"/>
    </xf>
    <xf numFmtId="0" fontId="9" fillId="2" borderId="11" xfId="7" applyFont="1" applyFill="1" applyBorder="1" applyAlignment="1">
      <alignment horizontal="left" vertical="top" wrapText="1"/>
    </xf>
    <xf numFmtId="0" fontId="3" fillId="2" borderId="11" xfId="7" applyFont="1" applyFill="1" applyBorder="1" applyAlignment="1">
      <alignment vertical="top"/>
    </xf>
    <xf numFmtId="164" fontId="3" fillId="2" borderId="11" xfId="7" applyNumberFormat="1" applyFont="1" applyFill="1" applyBorder="1" applyAlignment="1">
      <alignment vertical="top"/>
    </xf>
    <xf numFmtId="167" fontId="9" fillId="2" borderId="11" xfId="4" applyNumberFormat="1" applyFont="1" applyFill="1" applyBorder="1" applyAlignment="1">
      <alignment vertical="top"/>
    </xf>
    <xf numFmtId="167" fontId="9" fillId="2" borderId="12" xfId="4" applyNumberFormat="1" applyFont="1" applyFill="1" applyBorder="1" applyAlignment="1">
      <alignment vertical="top"/>
    </xf>
    <xf numFmtId="164" fontId="3" fillId="2" borderId="11" xfId="6" applyNumberFormat="1" applyFont="1" applyFill="1" applyBorder="1" applyAlignment="1">
      <alignment vertical="center"/>
    </xf>
    <xf numFmtId="164" fontId="3" fillId="2" borderId="11" xfId="6" applyNumberFormat="1" applyFont="1" applyFill="1" applyBorder="1" applyAlignment="1">
      <alignment horizontal="right" vertical="center"/>
    </xf>
    <xf numFmtId="164" fontId="19" fillId="2" borderId="11" xfId="2" applyNumberFormat="1" applyFont="1" applyFill="1" applyBorder="1" applyAlignment="1">
      <alignment vertical="center"/>
    </xf>
    <xf numFmtId="174" fontId="3" fillId="2" borderId="0" xfId="6" applyNumberFormat="1" applyFont="1" applyFill="1" applyBorder="1" applyAlignment="1">
      <alignment vertical="center"/>
    </xf>
    <xf numFmtId="0" fontId="9" fillId="2" borderId="6" xfId="2" applyFont="1" applyFill="1" applyBorder="1" applyAlignment="1">
      <alignment vertical="top"/>
    </xf>
    <xf numFmtId="174" fontId="3" fillId="2" borderId="0" xfId="6" applyNumberFormat="1" applyFont="1" applyFill="1" applyBorder="1"/>
    <xf numFmtId="0" fontId="9" fillId="2" borderId="15" xfId="2" applyFont="1" applyFill="1" applyBorder="1" applyAlignment="1">
      <alignment vertical="center"/>
    </xf>
    <xf numFmtId="0" fontId="9" fillId="2" borderId="15" xfId="2" applyFont="1" applyFill="1" applyBorder="1" applyAlignment="1">
      <alignment vertical="top"/>
    </xf>
    <xf numFmtId="0" fontId="9" fillId="2" borderId="0" xfId="8" applyFont="1" applyFill="1" applyAlignment="1">
      <alignment horizontal="left" vertical="center"/>
    </xf>
    <xf numFmtId="0" fontId="9" fillId="2" borderId="0" xfId="8" applyFont="1" applyFill="1" applyAlignment="1">
      <alignment horizontal="left"/>
    </xf>
    <xf numFmtId="164" fontId="3" fillId="2" borderId="0" xfId="2" applyNumberFormat="1" applyFont="1" applyFill="1" applyAlignment="1"/>
    <xf numFmtId="164" fontId="9" fillId="2" borderId="0" xfId="6" applyNumberFormat="1" applyFont="1" applyFill="1" applyAlignment="1">
      <alignment horizontal="right"/>
    </xf>
    <xf numFmtId="164" fontId="9" fillId="2" borderId="18" xfId="6" applyNumberFormat="1" applyFont="1" applyFill="1" applyBorder="1" applyAlignment="1">
      <alignment horizontal="right"/>
    </xf>
    <xf numFmtId="164" fontId="9" fillId="2" borderId="19" xfId="6" applyNumberFormat="1" applyFont="1" applyFill="1" applyBorder="1" applyAlignment="1">
      <alignment horizontal="right"/>
    </xf>
    <xf numFmtId="174" fontId="9" fillId="2" borderId="0" xfId="6" applyNumberFormat="1" applyFont="1" applyFill="1" applyBorder="1" applyAlignment="1"/>
    <xf numFmtId="174" fontId="3" fillId="2" borderId="0" xfId="6" applyNumberFormat="1" applyFont="1" applyFill="1" applyAlignment="1"/>
    <xf numFmtId="0" fontId="9" fillId="2" borderId="0" xfId="2" applyFont="1" applyFill="1" applyAlignment="1"/>
    <xf numFmtId="164" fontId="9" fillId="2" borderId="0" xfId="2" applyNumberFormat="1" applyFont="1" applyFill="1" applyAlignment="1"/>
    <xf numFmtId="164" fontId="9" fillId="2" borderId="9" xfId="6" applyNumberFormat="1" applyFont="1" applyFill="1" applyBorder="1" applyAlignment="1">
      <alignment horizontal="right"/>
    </xf>
    <xf numFmtId="174" fontId="3" fillId="2" borderId="0" xfId="6" applyNumberFormat="1" applyFont="1" applyFill="1" applyBorder="1" applyAlignment="1"/>
    <xf numFmtId="3" fontId="3" fillId="2" borderId="0" xfId="2" applyNumberFormat="1" applyFont="1" applyFill="1" applyAlignment="1">
      <alignment horizontal="left" indent="1"/>
    </xf>
    <xf numFmtId="3" fontId="3" fillId="2" borderId="0" xfId="2" applyNumberFormat="1" applyFont="1" applyFill="1" applyAlignment="1">
      <alignment horizontal="left"/>
    </xf>
    <xf numFmtId="164" fontId="3" fillId="2" borderId="0" xfId="2" applyNumberFormat="1" applyFont="1" applyFill="1" applyAlignment="1">
      <alignment horizontal="left"/>
    </xf>
    <xf numFmtId="3" fontId="9" fillId="2" borderId="0" xfId="2" applyNumberFormat="1" applyFont="1" applyFill="1" applyAlignment="1">
      <alignment horizontal="left"/>
    </xf>
    <xf numFmtId="164" fontId="9" fillId="2" borderId="0" xfId="2" applyNumberFormat="1" applyFont="1" applyFill="1" applyAlignment="1">
      <alignment horizontal="left"/>
    </xf>
    <xf numFmtId="0" fontId="3" fillId="2" borderId="0" xfId="8" applyFont="1" applyFill="1" applyAlignment="1">
      <alignment horizontal="left"/>
    </xf>
    <xf numFmtId="174" fontId="3" fillId="2" borderId="0" xfId="6" applyNumberFormat="1" applyFont="1" applyFill="1" applyAlignment="1">
      <alignment vertical="top"/>
    </xf>
    <xf numFmtId="174" fontId="3" fillId="2" borderId="0" xfId="6" applyNumberFormat="1" applyFont="1" applyFill="1" applyBorder="1" applyAlignment="1">
      <alignment vertical="top"/>
    </xf>
    <xf numFmtId="164" fontId="3" fillId="2" borderId="0" xfId="6" applyNumberFormat="1" applyFont="1" applyFill="1" applyBorder="1" applyAlignment="1">
      <alignment vertical="top"/>
    </xf>
    <xf numFmtId="164" fontId="3" fillId="2" borderId="0" xfId="6" applyNumberFormat="1" applyFont="1" applyFill="1" applyBorder="1" applyAlignment="1">
      <alignment horizontal="right" vertical="top"/>
    </xf>
    <xf numFmtId="164" fontId="3" fillId="2" borderId="9" xfId="6" applyNumberFormat="1" applyFont="1" applyFill="1" applyBorder="1" applyAlignment="1">
      <alignment horizontal="right" vertical="top"/>
    </xf>
    <xf numFmtId="174" fontId="3" fillId="2" borderId="11" xfId="6" applyNumberFormat="1" applyFont="1" applyFill="1" applyBorder="1" applyAlignment="1">
      <alignment vertical="top"/>
    </xf>
    <xf numFmtId="164" fontId="3" fillId="2" borderId="11" xfId="6" applyNumberFormat="1" applyFont="1" applyFill="1" applyBorder="1" applyAlignment="1">
      <alignment vertical="top"/>
    </xf>
    <xf numFmtId="164" fontId="3" fillId="2" borderId="11" xfId="6" applyNumberFormat="1" applyFont="1" applyFill="1" applyBorder="1" applyAlignment="1">
      <alignment horizontal="right" vertical="top"/>
    </xf>
    <xf numFmtId="164" fontId="3" fillId="2" borderId="12" xfId="6" applyNumberFormat="1" applyFont="1" applyFill="1" applyBorder="1" applyAlignment="1">
      <alignment horizontal="right" vertical="top"/>
    </xf>
    <xf numFmtId="174" fontId="9" fillId="2" borderId="0" xfId="1" applyNumberFormat="1" applyFont="1" applyFill="1" applyAlignment="1" applyProtection="1">
      <alignment vertical="justify"/>
    </xf>
    <xf numFmtId="0" fontId="9" fillId="2" borderId="15" xfId="2" applyFont="1" applyFill="1" applyBorder="1" applyAlignment="1"/>
    <xf numFmtId="174" fontId="20" fillId="2" borderId="15" xfId="6" applyNumberFormat="1" applyFont="1" applyFill="1" applyBorder="1" applyAlignment="1"/>
    <xf numFmtId="174" fontId="9" fillId="2" borderId="0" xfId="6" applyNumberFormat="1" applyFont="1" applyFill="1" applyAlignment="1"/>
    <xf numFmtId="174" fontId="9" fillId="2" borderId="0" xfId="1" applyNumberFormat="1" applyFont="1" applyFill="1" applyAlignment="1" applyProtection="1">
      <alignment horizontal="center" vertical="justify"/>
    </xf>
    <xf numFmtId="174" fontId="3" fillId="2" borderId="15" xfId="6" applyNumberFormat="1" applyFont="1" applyFill="1" applyBorder="1" applyAlignment="1"/>
    <xf numFmtId="164" fontId="3" fillId="2" borderId="0" xfId="6" applyNumberFormat="1" applyFont="1" applyFill="1" applyAlignment="1"/>
    <xf numFmtId="174" fontId="3" fillId="2" borderId="11" xfId="6" applyNumberFormat="1" applyFont="1" applyFill="1" applyBorder="1"/>
    <xf numFmtId="0" fontId="3" fillId="2" borderId="11" xfId="2" applyFont="1" applyFill="1" applyBorder="1" applyAlignment="1">
      <alignment horizontal="left" indent="1"/>
    </xf>
    <xf numFmtId="164" fontId="3" fillId="2" borderId="11" xfId="6" applyNumberFormat="1" applyFont="1" applyFill="1" applyBorder="1"/>
    <xf numFmtId="164" fontId="3" fillId="2" borderId="12" xfId="2" applyNumberFormat="1" applyFont="1" applyFill="1" applyBorder="1" applyAlignment="1">
      <alignment horizontal="right"/>
    </xf>
    <xf numFmtId="174" fontId="3" fillId="2" borderId="0" xfId="6" applyNumberFormat="1" applyFont="1" applyFill="1"/>
    <xf numFmtId="174" fontId="9" fillId="2" borderId="0" xfId="6" applyNumberFormat="1" applyFont="1" applyFill="1"/>
    <xf numFmtId="164" fontId="3" fillId="2" borderId="0" xfId="6" applyNumberFormat="1" applyFont="1" applyFill="1"/>
    <xf numFmtId="0" fontId="9" fillId="2" borderId="0" xfId="2" applyFont="1" applyFill="1" applyAlignment="1">
      <alignment vertical="center"/>
    </xf>
    <xf numFmtId="164" fontId="9" fillId="2" borderId="0" xfId="6" applyNumberFormat="1" applyFont="1" applyFill="1" applyAlignment="1">
      <alignment horizontal="right" wrapText="1"/>
    </xf>
    <xf numFmtId="164" fontId="9" fillId="2" borderId="0" xfId="6" applyNumberFormat="1" applyFont="1" applyFill="1" applyBorder="1" applyAlignment="1">
      <alignment horizontal="right" wrapText="1"/>
    </xf>
    <xf numFmtId="164" fontId="9" fillId="2" borderId="9" xfId="6" applyNumberFormat="1" applyFont="1" applyFill="1" applyBorder="1" applyAlignment="1">
      <alignment horizontal="right" wrapText="1"/>
    </xf>
    <xf numFmtId="3" fontId="9" fillId="2" borderId="0" xfId="2" applyNumberFormat="1" applyFont="1" applyFill="1"/>
    <xf numFmtId="164" fontId="3" fillId="2" borderId="0" xfId="6" applyNumberFormat="1" applyFont="1" applyFill="1" applyAlignment="1">
      <alignment horizontal="right" wrapText="1"/>
    </xf>
    <xf numFmtId="164" fontId="3" fillId="2" borderId="0" xfId="6" applyNumberFormat="1" applyFont="1" applyFill="1" applyBorder="1" applyAlignment="1">
      <alignment horizontal="right" wrapText="1"/>
    </xf>
    <xf numFmtId="164" fontId="3" fillId="2" borderId="9" xfId="6" applyNumberFormat="1" applyFont="1" applyFill="1" applyBorder="1" applyAlignment="1">
      <alignment horizontal="right" wrapText="1"/>
    </xf>
    <xf numFmtId="164" fontId="3" fillId="2" borderId="13" xfId="6" applyNumberFormat="1" applyFont="1" applyFill="1" applyBorder="1" applyAlignment="1">
      <alignment horizontal="right" wrapText="1"/>
    </xf>
    <xf numFmtId="164" fontId="9" fillId="2" borderId="13" xfId="6" applyNumberFormat="1" applyFont="1" applyFill="1" applyBorder="1" applyAlignment="1">
      <alignment horizontal="right" wrapText="1"/>
    </xf>
    <xf numFmtId="0" fontId="9" fillId="2" borderId="0" xfId="2" applyFont="1" applyFill="1" applyAlignment="1">
      <alignment horizontal="left" indent="1"/>
    </xf>
    <xf numFmtId="174" fontId="9" fillId="2" borderId="11" xfId="6" applyNumberFormat="1" applyFont="1" applyFill="1" applyBorder="1" applyAlignment="1">
      <alignment horizontal="left" vertical="center"/>
    </xf>
    <xf numFmtId="164" fontId="3" fillId="2" borderId="11" xfId="6" applyNumberFormat="1" applyFont="1" applyFill="1" applyBorder="1" applyAlignment="1">
      <alignment horizontal="right" vertical="top" wrapText="1"/>
    </xf>
    <xf numFmtId="164" fontId="3" fillId="2" borderId="12" xfId="6" applyNumberFormat="1" applyFont="1" applyFill="1" applyBorder="1" applyAlignment="1">
      <alignment horizontal="right" vertical="top" wrapText="1"/>
    </xf>
    <xf numFmtId="0" fontId="9" fillId="2" borderId="15" xfId="2" applyFont="1" applyFill="1" applyBorder="1"/>
    <xf numFmtId="174" fontId="20" fillId="2" borderId="15" xfId="6" applyNumberFormat="1" applyFont="1" applyFill="1" applyBorder="1"/>
    <xf numFmtId="0" fontId="9" fillId="2" borderId="20" xfId="2" applyFont="1" applyFill="1" applyBorder="1" applyAlignment="1">
      <alignment wrapText="1"/>
    </xf>
    <xf numFmtId="174" fontId="3" fillId="2" borderId="20" xfId="6" applyNumberFormat="1" applyFont="1" applyFill="1" applyBorder="1"/>
    <xf numFmtId="164" fontId="9" fillId="2" borderId="20" xfId="6" applyNumberFormat="1" applyFont="1" applyFill="1" applyBorder="1" applyAlignment="1">
      <alignment horizontal="right" wrapText="1"/>
    </xf>
    <xf numFmtId="164" fontId="9" fillId="2" borderId="21" xfId="6" applyNumberFormat="1" applyFont="1" applyFill="1" applyBorder="1" applyAlignment="1">
      <alignment horizontal="right" wrapText="1"/>
    </xf>
    <xf numFmtId="0" fontId="9" fillId="2" borderId="22" xfId="2" applyFont="1" applyFill="1" applyBorder="1" applyAlignment="1">
      <alignment horizontal="left"/>
    </xf>
    <xf numFmtId="174" fontId="3" fillId="2" borderId="22" xfId="6" applyNumberFormat="1" applyFont="1" applyFill="1" applyBorder="1"/>
    <xf numFmtId="164" fontId="9" fillId="2" borderId="22" xfId="6" applyNumberFormat="1" applyFont="1" applyFill="1" applyBorder="1" applyAlignment="1">
      <alignment horizontal="right" wrapText="1"/>
    </xf>
    <xf numFmtId="164" fontId="9" fillId="2" borderId="23" xfId="6" applyNumberFormat="1" applyFont="1" applyFill="1" applyBorder="1" applyAlignment="1">
      <alignment horizontal="right" wrapText="1"/>
    </xf>
    <xf numFmtId="0" fontId="3" fillId="2" borderId="11" xfId="2" applyFont="1" applyFill="1" applyBorder="1" applyAlignment="1">
      <alignment horizontal="left" vertical="center" indent="1"/>
    </xf>
    <xf numFmtId="0" fontId="3" fillId="2" borderId="11" xfId="2" applyFont="1" applyFill="1" applyBorder="1" applyAlignment="1">
      <alignment horizontal="left" vertical="center"/>
    </xf>
    <xf numFmtId="164" fontId="3" fillId="2" borderId="11" xfId="6" applyNumberFormat="1" applyFont="1" applyFill="1" applyBorder="1" applyAlignment="1">
      <alignment horizontal="right" vertical="center" wrapText="1"/>
    </xf>
    <xf numFmtId="164" fontId="3" fillId="2" borderId="12" xfId="6" applyNumberFormat="1" applyFont="1" applyFill="1" applyBorder="1" applyAlignment="1">
      <alignment horizontal="right" vertical="center" wrapText="1"/>
    </xf>
    <xf numFmtId="174" fontId="9" fillId="2" borderId="0" xfId="1" applyNumberFormat="1" applyFont="1" applyFill="1" applyBorder="1" applyAlignment="1" applyProtection="1">
      <alignment horizontal="center" vertical="justify"/>
    </xf>
    <xf numFmtId="3" fontId="3" fillId="2" borderId="20" xfId="2" applyNumberFormat="1" applyFont="1" applyFill="1" applyBorder="1" applyAlignment="1">
      <alignment horizontal="left" indent="1"/>
    </xf>
    <xf numFmtId="3" fontId="9" fillId="2" borderId="0" xfId="2" applyNumberFormat="1" applyFont="1" applyFill="1" applyAlignment="1">
      <alignment wrapText="1"/>
    </xf>
    <xf numFmtId="174" fontId="9" fillId="2" borderId="0" xfId="6" applyNumberFormat="1" applyFont="1" applyFill="1" applyAlignment="1">
      <alignment wrapText="1"/>
    </xf>
    <xf numFmtId="174" fontId="9" fillId="2" borderId="0" xfId="6" applyNumberFormat="1" applyFont="1" applyFill="1" applyBorder="1" applyAlignment="1">
      <alignment wrapText="1"/>
    </xf>
    <xf numFmtId="0" fontId="3" fillId="2" borderId="11" xfId="2" applyFont="1" applyFill="1" applyBorder="1" applyAlignment="1">
      <alignment horizontal="left" indent="3"/>
    </xf>
    <xf numFmtId="164" fontId="3" fillId="2" borderId="11" xfId="6" applyNumberFormat="1" applyFont="1" applyFill="1" applyBorder="1" applyAlignment="1">
      <alignment horizontal="right" wrapText="1"/>
    </xf>
    <xf numFmtId="164" fontId="3" fillId="2" borderId="12" xfId="6" applyNumberFormat="1" applyFont="1" applyFill="1" applyBorder="1" applyAlignment="1">
      <alignment horizontal="right" wrapText="1"/>
    </xf>
    <xf numFmtId="174" fontId="14" fillId="2" borderId="0" xfId="6" applyNumberFormat="1" applyFont="1" applyFill="1" applyAlignment="1"/>
    <xf numFmtId="174" fontId="20" fillId="2" borderId="0" xfId="6" applyNumberFormat="1" applyFont="1" applyFill="1"/>
    <xf numFmtId="174" fontId="15" fillId="2" borderId="0" xfId="6" applyNumberFormat="1" applyFont="1" applyFill="1"/>
    <xf numFmtId="164" fontId="3" fillId="2" borderId="0" xfId="6" quotePrefix="1" applyNumberFormat="1" applyFont="1" applyFill="1" applyAlignment="1">
      <alignment horizontal="right" wrapText="1"/>
    </xf>
    <xf numFmtId="174" fontId="15" fillId="2" borderId="0" xfId="6" applyNumberFormat="1" applyFont="1" applyFill="1" applyAlignment="1">
      <alignment vertical="top"/>
    </xf>
    <xf numFmtId="0" fontId="3" fillId="2" borderId="11" xfId="2" applyFont="1" applyFill="1" applyBorder="1" applyAlignment="1">
      <alignment horizontal="left" vertical="top" indent="2"/>
    </xf>
    <xf numFmtId="174" fontId="20" fillId="2" borderId="11" xfId="6" applyNumberFormat="1" applyFont="1" applyFill="1" applyBorder="1" applyAlignment="1">
      <alignment vertical="top"/>
    </xf>
    <xf numFmtId="174" fontId="21" fillId="2" borderId="0" xfId="6" applyNumberFormat="1" applyFont="1" applyFill="1"/>
    <xf numFmtId="0" fontId="9" fillId="2" borderId="20" xfId="2" applyFont="1" applyFill="1" applyBorder="1" applyAlignment="1">
      <alignment horizontal="left" wrapText="1"/>
    </xf>
    <xf numFmtId="174" fontId="15" fillId="2" borderId="11" xfId="6" applyNumberFormat="1" applyFont="1" applyFill="1" applyBorder="1"/>
    <xf numFmtId="177" fontId="3" fillId="2" borderId="11" xfId="6" applyNumberFormat="1" applyFont="1" applyFill="1" applyBorder="1" applyAlignment="1">
      <alignment vertical="center"/>
    </xf>
    <xf numFmtId="177" fontId="19" fillId="2" borderId="11" xfId="2" applyNumberFormat="1" applyFont="1" applyFill="1" applyBorder="1" applyAlignment="1">
      <alignment vertical="center"/>
    </xf>
    <xf numFmtId="174" fontId="3" fillId="2" borderId="6" xfId="6" applyNumberFormat="1" applyFont="1" applyFill="1" applyBorder="1"/>
    <xf numFmtId="174" fontId="22" fillId="2" borderId="0" xfId="6" applyNumberFormat="1" applyFont="1" applyFill="1"/>
    <xf numFmtId="177" fontId="9" fillId="2" borderId="0" xfId="6" applyNumberFormat="1" applyFont="1" applyFill="1" applyAlignment="1">
      <alignment horizontal="right" wrapText="1"/>
    </xf>
    <xf numFmtId="177" fontId="9" fillId="2" borderId="0" xfId="6" applyNumberFormat="1" applyFont="1" applyFill="1" applyBorder="1" applyAlignment="1">
      <alignment horizontal="right" wrapText="1"/>
    </xf>
    <xf numFmtId="177" fontId="9" fillId="2" borderId="9" xfId="6" applyNumberFormat="1" applyFont="1" applyFill="1" applyBorder="1" applyAlignment="1">
      <alignment horizontal="right" wrapText="1"/>
    </xf>
    <xf numFmtId="3" fontId="9" fillId="2" borderId="0" xfId="2" applyNumberFormat="1" applyFont="1" applyFill="1" applyBorder="1" applyAlignment="1">
      <alignment horizontal="left"/>
    </xf>
    <xf numFmtId="177" fontId="3" fillId="2" borderId="0" xfId="6" applyNumberFormat="1" applyFont="1" applyFill="1" applyAlignment="1">
      <alignment horizontal="right" wrapText="1"/>
    </xf>
    <xf numFmtId="177" fontId="3" fillId="2" borderId="0" xfId="6" applyNumberFormat="1" applyFont="1" applyFill="1" applyBorder="1" applyAlignment="1">
      <alignment horizontal="right" wrapText="1"/>
    </xf>
    <xf numFmtId="177" fontId="3" fillId="2" borderId="9" xfId="6" applyNumberFormat="1" applyFont="1" applyFill="1" applyBorder="1" applyAlignment="1">
      <alignment horizontal="right" wrapText="1"/>
    </xf>
    <xf numFmtId="3" fontId="3" fillId="2" borderId="0" xfId="2" applyNumberFormat="1" applyFont="1" applyFill="1" applyBorder="1" applyAlignment="1">
      <alignment horizontal="left" indent="1"/>
    </xf>
    <xf numFmtId="3" fontId="9" fillId="2" borderId="0" xfId="2" applyNumberFormat="1" applyFont="1" applyFill="1" applyBorder="1" applyAlignment="1"/>
    <xf numFmtId="3" fontId="3" fillId="2" borderId="0" xfId="2" applyNumberFormat="1" applyFont="1" applyFill="1" applyAlignment="1">
      <alignment horizontal="left" indent="2"/>
    </xf>
    <xf numFmtId="174" fontId="22" fillId="2" borderId="0" xfId="6" applyNumberFormat="1" applyFont="1" applyFill="1" applyBorder="1"/>
    <xf numFmtId="3" fontId="3" fillId="2" borderId="0" xfId="2" applyNumberFormat="1" applyFont="1" applyFill="1" applyAlignment="1">
      <alignment horizontal="left" indent="3"/>
    </xf>
    <xf numFmtId="3" fontId="9" fillId="2" borderId="0" xfId="2" applyNumberFormat="1" applyFont="1" applyFill="1" applyAlignment="1"/>
    <xf numFmtId="3" fontId="9" fillId="2" borderId="0" xfId="2" applyNumberFormat="1" applyFont="1" applyFill="1" applyBorder="1" applyAlignment="1">
      <alignment horizontal="left" indent="1"/>
    </xf>
    <xf numFmtId="3" fontId="3" fillId="2" borderId="11" xfId="2" applyNumberFormat="1" applyFont="1" applyFill="1" applyBorder="1" applyAlignment="1">
      <alignment horizontal="left" vertical="top" indent="2"/>
    </xf>
    <xf numFmtId="3" fontId="3" fillId="2" borderId="11" xfId="2" applyNumberFormat="1" applyFont="1" applyFill="1" applyBorder="1" applyAlignment="1">
      <alignment horizontal="left" vertical="top"/>
    </xf>
    <xf numFmtId="177" fontId="3" fillId="2" borderId="11" xfId="6" applyNumberFormat="1" applyFont="1" applyFill="1" applyBorder="1" applyAlignment="1">
      <alignment horizontal="right" vertical="top" wrapText="1"/>
    </xf>
    <xf numFmtId="177" fontId="3" fillId="2" borderId="12" xfId="6" applyNumberFormat="1" applyFont="1" applyFill="1" applyBorder="1" applyAlignment="1">
      <alignment horizontal="right" vertical="top" wrapText="1"/>
    </xf>
    <xf numFmtId="174" fontId="23" fillId="2" borderId="0" xfId="1" applyNumberFormat="1" applyFont="1" applyFill="1" applyAlignment="1" applyProtection="1">
      <alignment horizontal="center" vertical="justify"/>
    </xf>
    <xf numFmtId="177" fontId="9" fillId="2" borderId="0" xfId="6" applyNumberFormat="1" applyFont="1" applyFill="1" applyBorder="1" applyAlignment="1">
      <alignment horizontal="right"/>
    </xf>
    <xf numFmtId="174" fontId="9" fillId="2" borderId="0" xfId="6" applyNumberFormat="1" applyFont="1" applyFill="1" applyAlignment="1">
      <alignment horizontal="left" indent="2"/>
    </xf>
    <xf numFmtId="174" fontId="13" fillId="2" borderId="0" xfId="6" applyNumberFormat="1" applyFont="1" applyFill="1" applyAlignment="1">
      <alignment horizontal="left" indent="1"/>
    </xf>
    <xf numFmtId="174" fontId="3" fillId="2" borderId="0" xfId="6" applyNumberFormat="1" applyFont="1" applyFill="1" applyAlignment="1">
      <alignment horizontal="left" indent="1"/>
    </xf>
    <xf numFmtId="3" fontId="3" fillId="2" borderId="0" xfId="2" applyNumberFormat="1" applyFont="1" applyFill="1" applyBorder="1" applyAlignment="1">
      <alignment horizontal="left" indent="4"/>
    </xf>
    <xf numFmtId="3" fontId="3" fillId="2" borderId="11" xfId="2" applyNumberFormat="1" applyFont="1" applyFill="1" applyBorder="1" applyAlignment="1">
      <alignment horizontal="left" indent="1"/>
    </xf>
    <xf numFmtId="177" fontId="3" fillId="2" borderId="11" xfId="6" applyNumberFormat="1" applyFont="1" applyFill="1" applyBorder="1" applyAlignment="1">
      <alignment horizontal="right" wrapText="1"/>
    </xf>
    <xf numFmtId="177" fontId="3" fillId="2" borderId="12" xfId="6" applyNumberFormat="1" applyFont="1" applyFill="1" applyBorder="1" applyAlignment="1">
      <alignment horizontal="right" wrapText="1"/>
    </xf>
    <xf numFmtId="177" fontId="3" fillId="2" borderId="0" xfId="6" applyNumberFormat="1" applyFont="1" applyFill="1"/>
    <xf numFmtId="0" fontId="3" fillId="2" borderId="20" xfId="2" applyFont="1" applyFill="1" applyBorder="1"/>
    <xf numFmtId="0" fontId="3" fillId="2" borderId="11" xfId="2" applyFont="1" applyFill="1" applyBorder="1" applyAlignment="1">
      <alignment horizontal="left" indent="2"/>
    </xf>
    <xf numFmtId="177" fontId="3" fillId="2" borderId="11" xfId="6" applyNumberFormat="1" applyFont="1" applyFill="1" applyBorder="1" applyAlignment="1">
      <alignment horizontal="right" vertical="center"/>
    </xf>
    <xf numFmtId="0" fontId="9" fillId="2" borderId="0" xfId="2" applyFont="1" applyFill="1" applyAlignment="1">
      <alignment vertical="center" wrapText="1"/>
    </xf>
    <xf numFmtId="177" fontId="9" fillId="2" borderId="18" xfId="6" applyNumberFormat="1" applyFont="1" applyFill="1" applyBorder="1" applyAlignment="1">
      <alignment horizontal="right" wrapText="1"/>
    </xf>
    <xf numFmtId="177" fontId="9" fillId="2" borderId="24" xfId="6" applyNumberFormat="1" applyFont="1" applyFill="1" applyBorder="1" applyAlignment="1">
      <alignment horizontal="right" wrapText="1"/>
    </xf>
    <xf numFmtId="177" fontId="9" fillId="2" borderId="19" xfId="6" applyNumberFormat="1" applyFont="1" applyFill="1" applyBorder="1" applyAlignment="1">
      <alignment horizontal="right" wrapText="1"/>
    </xf>
    <xf numFmtId="177" fontId="3" fillId="2" borderId="17" xfId="6" applyNumberFormat="1" applyFont="1" applyFill="1" applyBorder="1" applyAlignment="1">
      <alignment horizontal="right" wrapText="1"/>
    </xf>
    <xf numFmtId="3" fontId="12" fillId="2" borderId="0" xfId="2" applyNumberFormat="1" applyFont="1" applyFill="1" applyAlignment="1">
      <alignment horizontal="left" vertical="center" wrapText="1"/>
    </xf>
    <xf numFmtId="177" fontId="9" fillId="2" borderId="17" xfId="6" applyNumberFormat="1" applyFont="1" applyFill="1" applyBorder="1" applyAlignment="1">
      <alignment horizontal="right" wrapText="1"/>
    </xf>
    <xf numFmtId="177" fontId="9" fillId="2" borderId="25" xfId="6" applyNumberFormat="1" applyFont="1" applyFill="1" applyBorder="1" applyAlignment="1">
      <alignment horizontal="right" wrapText="1"/>
    </xf>
    <xf numFmtId="3" fontId="3" fillId="2" borderId="0" xfId="2" applyNumberFormat="1" applyFont="1" applyFill="1"/>
    <xf numFmtId="177" fontId="3" fillId="2" borderId="0" xfId="6" quotePrefix="1" applyNumberFormat="1" applyFont="1" applyFill="1" applyBorder="1" applyAlignment="1">
      <alignment horizontal="right" wrapText="1"/>
    </xf>
    <xf numFmtId="177" fontId="3" fillId="2" borderId="13" xfId="6" applyNumberFormat="1" applyFont="1" applyFill="1" applyBorder="1" applyAlignment="1">
      <alignment horizontal="right" wrapText="1"/>
    </xf>
    <xf numFmtId="177" fontId="9" fillId="2" borderId="0" xfId="6" quotePrefix="1" applyNumberFormat="1" applyFont="1" applyFill="1" applyBorder="1" applyAlignment="1">
      <alignment horizontal="right" wrapText="1"/>
    </xf>
    <xf numFmtId="3" fontId="3" fillId="2" borderId="0" xfId="2" applyNumberFormat="1" applyFont="1" applyFill="1" applyBorder="1" applyAlignment="1"/>
    <xf numFmtId="177" fontId="3" fillId="2" borderId="0" xfId="6" applyNumberFormat="1" applyFont="1" applyFill="1" applyBorder="1" applyAlignment="1">
      <alignment horizontal="right"/>
    </xf>
    <xf numFmtId="177" fontId="3" fillId="2" borderId="9" xfId="6" applyNumberFormat="1" applyFont="1" applyFill="1" applyBorder="1" applyAlignment="1">
      <alignment horizontal="right"/>
    </xf>
    <xf numFmtId="177" fontId="9" fillId="2" borderId="13" xfId="6" applyNumberFormat="1" applyFont="1" applyFill="1" applyBorder="1" applyAlignment="1">
      <alignment horizontal="right" wrapText="1"/>
    </xf>
    <xf numFmtId="3" fontId="3" fillId="2" borderId="0" xfId="2" applyNumberFormat="1" applyFont="1" applyFill="1" applyBorder="1" applyAlignment="1">
      <alignment horizontal="left" wrapText="1" indent="1"/>
    </xf>
    <xf numFmtId="49" fontId="3" fillId="2" borderId="0" xfId="6" applyNumberFormat="1" applyFont="1" applyFill="1" applyBorder="1" applyAlignment="1">
      <alignment wrapText="1"/>
    </xf>
    <xf numFmtId="0" fontId="0" fillId="2" borderId="0" xfId="0" applyFill="1" applyBorder="1" applyAlignment="1">
      <alignment wrapText="1"/>
    </xf>
    <xf numFmtId="49" fontId="3" fillId="2" borderId="11" xfId="6" applyNumberFormat="1" applyFont="1" applyFill="1" applyBorder="1" applyAlignment="1">
      <alignment vertical="center" wrapText="1"/>
    </xf>
    <xf numFmtId="177" fontId="3" fillId="2" borderId="11" xfId="6" applyNumberFormat="1" applyFont="1" applyFill="1" applyBorder="1" applyAlignment="1">
      <alignment horizontal="right"/>
    </xf>
    <xf numFmtId="174" fontId="3" fillId="2" borderId="12" xfId="6" applyNumberFormat="1" applyFont="1" applyFill="1" applyBorder="1"/>
    <xf numFmtId="177" fontId="3" fillId="2" borderId="0" xfId="6" applyNumberFormat="1" applyFont="1" applyFill="1" applyAlignment="1">
      <alignment horizontal="right"/>
    </xf>
    <xf numFmtId="0" fontId="3" fillId="2" borderId="0" xfId="2" applyFont="1" applyFill="1" applyAlignment="1">
      <alignment horizontal="left" indent="3"/>
    </xf>
    <xf numFmtId="0" fontId="3" fillId="2" borderId="0" xfId="2" applyFont="1" applyFill="1" applyAlignment="1">
      <alignment horizontal="left" wrapText="1" indent="1"/>
    </xf>
    <xf numFmtId="3" fontId="3" fillId="2" borderId="0" xfId="2" applyNumberFormat="1" applyFont="1" applyFill="1" applyAlignment="1">
      <alignment horizontal="left" vertical="top" indent="2"/>
    </xf>
    <xf numFmtId="3" fontId="3" fillId="2" borderId="0" xfId="2" applyNumberFormat="1" applyFont="1" applyFill="1" applyAlignment="1">
      <alignment horizontal="left" vertical="top"/>
    </xf>
    <xf numFmtId="164" fontId="3" fillId="2" borderId="0" xfId="6" applyNumberFormat="1" applyFont="1" applyFill="1" applyAlignment="1">
      <alignment horizontal="right" vertical="top" wrapText="1"/>
    </xf>
    <xf numFmtId="164" fontId="3" fillId="2" borderId="0" xfId="6" applyNumberFormat="1" applyFont="1" applyFill="1" applyBorder="1" applyAlignment="1">
      <alignment horizontal="right" vertical="top" wrapText="1"/>
    </xf>
    <xf numFmtId="164" fontId="3" fillId="2" borderId="9" xfId="6" applyNumberFormat="1" applyFont="1" applyFill="1" applyBorder="1" applyAlignment="1">
      <alignment horizontal="right" vertical="top" wrapText="1"/>
    </xf>
    <xf numFmtId="3" fontId="3" fillId="2" borderId="20" xfId="2" applyNumberFormat="1" applyFont="1" applyFill="1" applyBorder="1" applyAlignment="1">
      <alignment horizontal="left"/>
    </xf>
    <xf numFmtId="164" fontId="3" fillId="2" borderId="0" xfId="2" applyNumberFormat="1" applyFont="1" applyFill="1" applyAlignment="1">
      <alignment horizontal="right" indent="1"/>
    </xf>
    <xf numFmtId="0" fontId="9" fillId="2" borderId="8" xfId="2" applyFont="1" applyFill="1" applyBorder="1" applyAlignment="1">
      <alignment vertical="center"/>
    </xf>
    <xf numFmtId="3" fontId="3" fillId="2" borderId="8" xfId="2" applyNumberFormat="1" applyFont="1" applyFill="1" applyBorder="1"/>
    <xf numFmtId="174" fontId="3" fillId="2" borderId="8" xfId="6" applyNumberFormat="1" applyFont="1" applyFill="1" applyBorder="1"/>
    <xf numFmtId="3" fontId="3" fillId="2" borderId="8" xfId="2" applyNumberFormat="1" applyFont="1" applyFill="1" applyBorder="1" applyAlignment="1">
      <alignment vertical="center"/>
    </xf>
    <xf numFmtId="0" fontId="3" fillId="2" borderId="0" xfId="2" applyFont="1" applyFill="1" applyBorder="1" applyAlignment="1">
      <alignment horizontal="left" vertical="center" indent="1"/>
    </xf>
    <xf numFmtId="164" fontId="3" fillId="2" borderId="0" xfId="6" applyNumberFormat="1" applyFont="1" applyFill="1" applyBorder="1" applyAlignment="1">
      <alignment horizontal="right" vertical="center" wrapText="1"/>
    </xf>
    <xf numFmtId="164" fontId="3" fillId="2" borderId="9" xfId="6" applyNumberFormat="1" applyFont="1" applyFill="1" applyBorder="1" applyAlignment="1">
      <alignment horizontal="right" vertical="center" wrapText="1"/>
    </xf>
    <xf numFmtId="164" fontId="9" fillId="2" borderId="0" xfId="6" applyNumberFormat="1" applyFont="1" applyFill="1" applyBorder="1" applyAlignment="1">
      <alignment horizontal="right" vertical="center" wrapText="1"/>
    </xf>
    <xf numFmtId="164" fontId="9" fillId="2" borderId="9" xfId="6" applyNumberFormat="1" applyFont="1" applyFill="1" applyBorder="1" applyAlignment="1">
      <alignment horizontal="right" vertical="center" wrapText="1"/>
    </xf>
    <xf numFmtId="3" fontId="3" fillId="2" borderId="0" xfId="2" applyNumberFormat="1" applyFont="1" applyFill="1" applyBorder="1" applyAlignment="1">
      <alignment horizontal="left"/>
    </xf>
    <xf numFmtId="174" fontId="3" fillId="2" borderId="8" xfId="6" applyNumberFormat="1" applyFont="1" applyFill="1" applyBorder="1" applyAlignment="1">
      <alignment vertical="top"/>
    </xf>
    <xf numFmtId="174" fontId="9" fillId="2" borderId="8" xfId="1" applyNumberFormat="1" applyFont="1" applyFill="1" applyBorder="1" applyAlignment="1" applyProtection="1">
      <alignment vertical="justify"/>
    </xf>
    <xf numFmtId="0" fontId="9" fillId="2" borderId="6" xfId="2" applyFont="1" applyFill="1" applyBorder="1" applyAlignment="1"/>
    <xf numFmtId="174" fontId="21" fillId="2" borderId="8" xfId="6" applyNumberFormat="1" applyFont="1" applyFill="1" applyBorder="1"/>
    <xf numFmtId="0" fontId="9" fillId="2" borderId="15" xfId="2" applyFont="1" applyFill="1" applyBorder="1" applyAlignment="1">
      <alignment wrapText="1"/>
    </xf>
    <xf numFmtId="174" fontId="3" fillId="2" borderId="15" xfId="6" applyNumberFormat="1" applyFont="1" applyFill="1" applyBorder="1"/>
    <xf numFmtId="3" fontId="3" fillId="2" borderId="0" xfId="2" applyNumberFormat="1" applyFont="1" applyFill="1" applyAlignment="1"/>
    <xf numFmtId="3" fontId="3" fillId="2" borderId="11" xfId="2" applyNumberFormat="1" applyFont="1" applyFill="1" applyBorder="1"/>
    <xf numFmtId="0" fontId="9" fillId="2" borderId="11" xfId="2" applyFont="1" applyFill="1" applyBorder="1" applyAlignment="1"/>
    <xf numFmtId="0" fontId="3" fillId="2" borderId="11" xfId="2" applyFont="1" applyFill="1" applyBorder="1" applyAlignment="1">
      <alignment horizontal="left" vertical="center" wrapText="1" indent="2"/>
    </xf>
    <xf numFmtId="174" fontId="3" fillId="2" borderId="0" xfId="6" applyNumberFormat="1" applyFont="1" applyFill="1" applyAlignment="1">
      <alignment vertical="center"/>
    </xf>
    <xf numFmtId="0" fontId="9" fillId="2" borderId="0" xfId="2" applyFont="1" applyFill="1" applyAlignment="1">
      <alignment horizontal="left" vertical="center" indent="1"/>
    </xf>
    <xf numFmtId="0" fontId="3" fillId="2" borderId="0" xfId="2" applyFont="1" applyFill="1" applyAlignment="1">
      <alignment horizontal="left" vertical="center"/>
    </xf>
    <xf numFmtId="164" fontId="3" fillId="2" borderId="0" xfId="6" applyNumberFormat="1" applyFont="1" applyFill="1" applyAlignment="1">
      <alignment horizontal="right" vertical="center" wrapText="1"/>
    </xf>
    <xf numFmtId="164" fontId="9" fillId="2" borderId="18" xfId="6" applyNumberFormat="1" applyFont="1" applyFill="1" applyBorder="1" applyAlignment="1">
      <alignment horizontal="right" wrapText="1"/>
    </xf>
    <xf numFmtId="164" fontId="9" fillId="2" borderId="19" xfId="6" applyNumberFormat="1" applyFont="1" applyFill="1" applyBorder="1" applyAlignment="1">
      <alignment horizontal="right" wrapText="1"/>
    </xf>
    <xf numFmtId="174" fontId="3" fillId="2" borderId="11" xfId="6" applyNumberFormat="1" applyFont="1" applyFill="1" applyBorder="1" applyAlignment="1">
      <alignment vertical="center"/>
    </xf>
    <xf numFmtId="0" fontId="9" fillId="2" borderId="11" xfId="2" applyFont="1" applyFill="1" applyBorder="1" applyAlignment="1">
      <alignment horizontal="left" vertical="center" indent="1"/>
    </xf>
    <xf numFmtId="164" fontId="9" fillId="2" borderId="11" xfId="6" applyNumberFormat="1" applyFont="1" applyFill="1" applyBorder="1" applyAlignment="1">
      <alignment horizontal="right" vertical="center" wrapText="1"/>
    </xf>
    <xf numFmtId="164" fontId="9" fillId="2" borderId="12" xfId="6" applyNumberFormat="1" applyFont="1" applyFill="1" applyBorder="1" applyAlignment="1">
      <alignment horizontal="right" vertical="center" wrapText="1"/>
    </xf>
    <xf numFmtId="3" fontId="3" fillId="2" borderId="11" xfId="2" applyNumberFormat="1" applyFont="1" applyFill="1" applyBorder="1" applyAlignment="1">
      <alignment horizontal="left" vertical="top" indent="1"/>
    </xf>
    <xf numFmtId="0" fontId="9" fillId="2" borderId="0" xfId="2" applyFont="1" applyFill="1" applyAlignment="1">
      <alignment horizontal="left" vertical="center"/>
    </xf>
    <xf numFmtId="164" fontId="9" fillId="2" borderId="0" xfId="2" applyNumberFormat="1" applyFont="1" applyFill="1" applyAlignment="1">
      <alignment horizontal="right" wrapText="1"/>
    </xf>
    <xf numFmtId="164" fontId="9" fillId="2" borderId="0" xfId="2" applyNumberFormat="1" applyFont="1" applyFill="1" applyBorder="1" applyAlignment="1">
      <alignment horizontal="right" wrapText="1"/>
    </xf>
    <xf numFmtId="164" fontId="9" fillId="2" borderId="9" xfId="2" applyNumberFormat="1" applyFont="1" applyFill="1" applyBorder="1" applyAlignment="1">
      <alignment horizontal="right" wrapText="1"/>
    </xf>
    <xf numFmtId="164" fontId="3" fillId="2" borderId="0" xfId="2" applyNumberFormat="1" applyFont="1" applyFill="1" applyAlignment="1">
      <alignment horizontal="right" wrapText="1"/>
    </xf>
    <xf numFmtId="164" fontId="3" fillId="2" borderId="0" xfId="2" applyNumberFormat="1" applyFont="1" applyFill="1" applyBorder="1" applyAlignment="1">
      <alignment horizontal="right" wrapText="1"/>
    </xf>
    <xf numFmtId="164" fontId="3" fillId="2" borderId="9" xfId="2" applyNumberFormat="1" applyFont="1" applyFill="1" applyBorder="1" applyAlignment="1">
      <alignment horizontal="right" wrapText="1"/>
    </xf>
    <xf numFmtId="164" fontId="3" fillId="2" borderId="0" xfId="2" applyNumberFormat="1" applyFont="1" applyFill="1" applyAlignment="1">
      <alignment horizontal="right" vertical="top" wrapText="1"/>
    </xf>
    <xf numFmtId="164" fontId="3" fillId="2" borderId="0" xfId="2" applyNumberFormat="1" applyFont="1" applyFill="1" applyBorder="1" applyAlignment="1">
      <alignment horizontal="right" vertical="top" wrapText="1"/>
    </xf>
    <xf numFmtId="164" fontId="3" fillId="2" borderId="9" xfId="2" applyNumberFormat="1" applyFont="1" applyFill="1" applyBorder="1" applyAlignment="1">
      <alignment horizontal="right" vertical="top" wrapText="1"/>
    </xf>
    <xf numFmtId="174" fontId="13" fillId="2" borderId="0" xfId="6" applyNumberFormat="1" applyFont="1" applyFill="1" applyBorder="1" applyAlignment="1">
      <alignment vertical="center"/>
    </xf>
    <xf numFmtId="174" fontId="13" fillId="2" borderId="11" xfId="6" applyNumberFormat="1" applyFont="1" applyFill="1" applyBorder="1" applyAlignment="1">
      <alignment horizontal="left" vertical="center"/>
    </xf>
    <xf numFmtId="164" fontId="3" fillId="2" borderId="11" xfId="2" applyNumberFormat="1" applyFont="1" applyFill="1" applyBorder="1" applyAlignment="1">
      <alignment horizontal="right" vertical="center" wrapText="1"/>
    </xf>
    <xf numFmtId="164" fontId="3" fillId="2" borderId="12" xfId="2" applyNumberFormat="1" applyFont="1" applyFill="1" applyBorder="1" applyAlignment="1">
      <alignment horizontal="right" vertical="center" wrapText="1"/>
    </xf>
    <xf numFmtId="0" fontId="9" fillId="2" borderId="15" xfId="2" applyFont="1" applyFill="1" applyBorder="1" applyAlignment="1">
      <alignment horizontal="left"/>
    </xf>
    <xf numFmtId="174" fontId="13" fillId="2" borderId="11" xfId="6" applyNumberFormat="1" applyFont="1" applyFill="1" applyBorder="1" applyAlignment="1">
      <alignment horizontal="left" vertical="center" wrapText="1" indent="1"/>
    </xf>
    <xf numFmtId="174" fontId="13" fillId="2" borderId="20" xfId="6" applyNumberFormat="1" applyFont="1" applyFill="1" applyBorder="1" applyAlignment="1">
      <alignment horizontal="left" indent="1"/>
    </xf>
    <xf numFmtId="174" fontId="13" fillId="2" borderId="11" xfId="6" applyNumberFormat="1" applyFont="1" applyFill="1" applyBorder="1"/>
    <xf numFmtId="164" fontId="3" fillId="2" borderId="11" xfId="2" applyNumberFormat="1" applyFont="1" applyFill="1" applyBorder="1" applyAlignment="1">
      <alignment horizontal="right" wrapText="1"/>
    </xf>
    <xf numFmtId="164" fontId="3" fillId="2" borderId="12" xfId="2" applyNumberFormat="1" applyFont="1" applyFill="1" applyBorder="1" applyAlignment="1">
      <alignment horizontal="right" wrapText="1"/>
    </xf>
    <xf numFmtId="0" fontId="14" fillId="2" borderId="0" xfId="2" applyFont="1" applyFill="1" applyAlignment="1">
      <alignment vertical="center"/>
    </xf>
    <xf numFmtId="0" fontId="14" fillId="2" borderId="0" xfId="2" applyFont="1" applyFill="1" applyAlignment="1"/>
    <xf numFmtId="0" fontId="14" fillId="2" borderId="0" xfId="2" applyFont="1" applyFill="1" applyAlignment="1">
      <alignment horizontal="left" indent="1"/>
    </xf>
    <xf numFmtId="0" fontId="14" fillId="2" borderId="0" xfId="2" applyFont="1" applyFill="1"/>
    <xf numFmtId="0" fontId="3" fillId="2" borderId="11" xfId="2" applyFont="1" applyFill="1" applyBorder="1" applyAlignment="1">
      <alignment horizontal="left" vertical="top" indent="4"/>
    </xf>
    <xf numFmtId="0" fontId="14" fillId="2" borderId="6" xfId="2" applyFont="1" applyFill="1" applyBorder="1"/>
    <xf numFmtId="164" fontId="3" fillId="2" borderId="11" xfId="6" applyNumberFormat="1" applyFont="1" applyFill="1" applyBorder="1" applyAlignment="1">
      <alignment horizontal="right"/>
    </xf>
    <xf numFmtId="164" fontId="3" fillId="2" borderId="12" xfId="6" applyNumberFormat="1" applyFont="1" applyFill="1" applyBorder="1" applyAlignment="1">
      <alignment horizontal="right"/>
    </xf>
    <xf numFmtId="174" fontId="3" fillId="2" borderId="0" xfId="6" applyNumberFormat="1" applyFont="1" applyFill="1" applyAlignment="1">
      <alignment horizontal="left"/>
    </xf>
    <xf numFmtId="174" fontId="3" fillId="2" borderId="0" xfId="6" applyNumberFormat="1" applyFont="1" applyFill="1" applyBorder="1" applyAlignment="1">
      <alignment horizontal="left" indent="1"/>
    </xf>
    <xf numFmtId="3" fontId="3" fillId="2" borderId="0" xfId="5" applyNumberFormat="1" applyFont="1" applyFill="1" applyBorder="1" applyAlignment="1" applyProtection="1">
      <alignment horizontal="left" indent="1"/>
    </xf>
    <xf numFmtId="174" fontId="3" fillId="2" borderId="11" xfId="6" applyNumberFormat="1" applyFont="1" applyFill="1" applyBorder="1" applyAlignment="1">
      <alignment horizontal="left" indent="1"/>
    </xf>
    <xf numFmtId="174" fontId="9" fillId="2" borderId="0" xfId="1" applyNumberFormat="1" applyFont="1" applyFill="1" applyBorder="1" applyAlignment="1" applyProtection="1">
      <alignment vertical="justify"/>
    </xf>
    <xf numFmtId="174" fontId="23" fillId="2" borderId="0" xfId="1" applyNumberFormat="1" applyFont="1" applyFill="1" applyBorder="1" applyAlignment="1" applyProtection="1">
      <alignment horizontal="center" vertical="justify"/>
    </xf>
    <xf numFmtId="164" fontId="3" fillId="2" borderId="11" xfId="6" applyNumberFormat="1" applyFont="1" applyFill="1" applyBorder="1" applyAlignment="1"/>
    <xf numFmtId="164" fontId="3" fillId="2" borderId="12" xfId="6" applyNumberFormat="1" applyFont="1" applyFill="1" applyBorder="1" applyAlignment="1"/>
    <xf numFmtId="174" fontId="3" fillId="2" borderId="8" xfId="6" applyNumberFormat="1" applyFont="1" applyFill="1" applyBorder="1" applyAlignment="1">
      <alignment vertical="center"/>
    </xf>
    <xf numFmtId="174" fontId="3" fillId="2" borderId="11" xfId="6" applyNumberFormat="1" applyFont="1" applyFill="1" applyBorder="1" applyAlignment="1">
      <alignment horizontal="left" vertical="center"/>
    </xf>
    <xf numFmtId="164" fontId="3" fillId="2" borderId="12" xfId="6" applyNumberFormat="1" applyFont="1" applyFill="1" applyBorder="1" applyAlignment="1">
      <alignment horizontal="right" vertical="center"/>
    </xf>
    <xf numFmtId="174" fontId="23" fillId="2" borderId="8" xfId="1" applyNumberFormat="1" applyFont="1" applyFill="1" applyBorder="1" applyAlignment="1" applyProtection="1">
      <alignment horizontal="center" vertical="justify"/>
    </xf>
    <xf numFmtId="174" fontId="9" fillId="2" borderId="8" xfId="1" applyNumberFormat="1" applyFont="1" applyFill="1" applyBorder="1" applyAlignment="1" applyProtection="1">
      <alignment horizontal="center" vertical="justify"/>
    </xf>
    <xf numFmtId="164" fontId="3" fillId="2" borderId="0" xfId="6" quotePrefix="1" applyNumberFormat="1" applyFont="1" applyFill="1" applyBorder="1" applyAlignment="1">
      <alignment horizontal="right"/>
    </xf>
    <xf numFmtId="174" fontId="3" fillId="2" borderId="10" xfId="6" applyNumberFormat="1" applyFont="1" applyFill="1" applyBorder="1" applyAlignment="1">
      <alignment vertical="top"/>
    </xf>
    <xf numFmtId="0" fontId="3" fillId="2" borderId="11" xfId="2" applyFont="1" applyFill="1" applyBorder="1" applyAlignment="1">
      <alignment horizontal="left" vertical="top" wrapText="1"/>
    </xf>
    <xf numFmtId="17" fontId="9" fillId="2" borderId="0" xfId="6" applyNumberFormat="1" applyFont="1" applyFill="1" applyAlignment="1">
      <alignment horizontal="right"/>
    </xf>
    <xf numFmtId="176" fontId="3" fillId="2" borderId="0" xfId="2" applyNumberFormat="1" applyFont="1" applyFill="1" applyAlignment="1">
      <alignment horizontal="left"/>
    </xf>
  </cellXfs>
  <cellStyles count="9">
    <cellStyle name="Comma 10 2" xfId="6"/>
    <cellStyle name="Hyperlink" xfId="1" builtinId="8"/>
    <cellStyle name="Normal" xfId="0" builtinId="0"/>
    <cellStyle name="Normal 10 4" xfId="3"/>
    <cellStyle name="Normal_Annex A_new format 1,2,4" xfId="5"/>
    <cellStyle name="Normal_Autumn 2011 expenditure tables (linked)" xfId="7"/>
    <cellStyle name="Normal_Autumn 2011 expenditure tables input sheets" xfId="2"/>
    <cellStyle name="Normal_Great Britain benefits and tax credits" xfId="8"/>
    <cellStyle name="Percent 10 2 2 2" xfId="4"/>
  </cellStyles>
  <dxfs count="11">
    <dxf>
      <font>
        <b/>
        <i val="0"/>
        <condense val="0"/>
        <extend val="0"/>
        <color indexed="10"/>
      </font>
    </dxf>
    <dxf>
      <font>
        <b/>
        <i val="0"/>
        <condense val="0"/>
        <extend val="0"/>
        <color indexed="11"/>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261936</xdr:colOff>
      <xdr:row>1</xdr:row>
      <xdr:rowOff>100011</xdr:rowOff>
    </xdr:from>
    <xdr:to>
      <xdr:col>1</xdr:col>
      <xdr:colOff>1724025</xdr:colOff>
      <xdr:row>3</xdr:row>
      <xdr:rowOff>495389</xdr:rowOff>
    </xdr:to>
    <xdr:pic>
      <xdr:nvPicPr>
        <xdr:cNvPr id="2" name="DWP logo" descr="Department for Work and Pensions" title="Department for Work and Pensions"/>
        <xdr:cNvPicPr>
          <a:picLocks noChangeAspect="1" noChangeArrowheads="1"/>
        </xdr:cNvPicPr>
      </xdr:nvPicPr>
      <xdr:blipFill>
        <a:blip xmlns:r="http://schemas.openxmlformats.org/officeDocument/2006/relationships" r:embed="rId1">
          <a:lum bright="-13000" contrast="44000"/>
          <a:extLst>
            <a:ext uri="{28A0092B-C50C-407E-A947-70E740481C1C}">
              <a14:useLocalDpi xmlns:a14="http://schemas.microsoft.com/office/drawing/2010/main" val="0"/>
            </a:ext>
          </a:extLst>
        </a:blip>
        <a:srcRect/>
        <a:stretch>
          <a:fillRect/>
        </a:stretch>
      </xdr:blipFill>
      <xdr:spPr bwMode="auto">
        <a:xfrm>
          <a:off x="1528761" y="266699"/>
          <a:ext cx="1462089" cy="1205003"/>
        </a:xfrm>
        <a:prstGeom prst="rect">
          <a:avLst/>
        </a:prstGeom>
        <a:noFill/>
        <a:ln>
          <a:noFill/>
        </a:ln>
        <a:effectLst>
          <a:glow rad="127000">
            <a:schemeClr val="accent1">
              <a:alpha val="0"/>
            </a:schemeClr>
          </a:glo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organisations/department-for-work-pensions/" TargetMode="External"/><Relationship Id="rId2" Type="http://schemas.openxmlformats.org/officeDocument/2006/relationships/hyperlink" Target="mailto:expenditure.tables@dwp.gsi.gov.uk" TargetMode="External"/><Relationship Id="rId1" Type="http://schemas.openxmlformats.org/officeDocument/2006/relationships/hyperlink" Target="https://www.gov.uk/government/organisations/department-for-work-pensions/about/media-enquiri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twitter.com/dwppressoffice"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B1:B45"/>
  <sheetViews>
    <sheetView tabSelected="1" zoomScale="85" zoomScaleNormal="85" workbookViewId="0"/>
  </sheetViews>
  <sheetFormatPr defaultColWidth="9.1328125" defaultRowHeight="12.75" x14ac:dyDescent="0.35"/>
  <cols>
    <col min="1" max="1" width="17.73046875" style="1" customWidth="1"/>
    <col min="2" max="2" width="125.73046875" style="1" customWidth="1"/>
    <col min="3" max="3" width="20.73046875" style="1" customWidth="1"/>
    <col min="4" max="16384" width="9.1328125" style="1"/>
  </cols>
  <sheetData>
    <row r="1" spans="2:2" ht="13.15" thickBot="1" x14ac:dyDescent="0.4"/>
    <row r="2" spans="2:2" ht="33" customHeight="1" x14ac:dyDescent="0.35">
      <c r="B2" s="2"/>
    </row>
    <row r="3" spans="2:2" ht="30.75" customHeight="1" x14ac:dyDescent="0.7">
      <c r="B3" s="3" t="s">
        <v>593</v>
      </c>
    </row>
    <row r="4" spans="2:2" ht="48.75" customHeight="1" x14ac:dyDescent="0.35">
      <c r="B4" s="4" t="s">
        <v>0</v>
      </c>
    </row>
    <row r="5" spans="2:2" ht="24.75" customHeight="1" x14ac:dyDescent="0.4">
      <c r="B5" s="5" t="s">
        <v>1</v>
      </c>
    </row>
    <row r="6" spans="2:2" ht="23.25" customHeight="1" x14ac:dyDescent="0.4">
      <c r="B6" s="6" t="s">
        <v>2</v>
      </c>
    </row>
    <row r="7" spans="2:2" ht="30" customHeight="1" x14ac:dyDescent="0.4">
      <c r="B7" s="7" t="s">
        <v>3</v>
      </c>
    </row>
    <row r="8" spans="2:2" ht="15" x14ac:dyDescent="0.4">
      <c r="B8" s="8" t="s">
        <v>4</v>
      </c>
    </row>
    <row r="9" spans="2:2" ht="15" x14ac:dyDescent="0.4">
      <c r="B9" s="8" t="s">
        <v>5</v>
      </c>
    </row>
    <row r="10" spans="2:2" ht="15" x14ac:dyDescent="0.4">
      <c r="B10" s="8" t="s">
        <v>6</v>
      </c>
    </row>
    <row r="11" spans="2:2" ht="15" x14ac:dyDescent="0.4">
      <c r="B11" s="8" t="s">
        <v>7</v>
      </c>
    </row>
    <row r="12" spans="2:2" ht="15" x14ac:dyDescent="0.4">
      <c r="B12" s="8" t="s">
        <v>8</v>
      </c>
    </row>
    <row r="13" spans="2:2" ht="15" x14ac:dyDescent="0.4">
      <c r="B13" s="8" t="s">
        <v>9</v>
      </c>
    </row>
    <row r="14" spans="2:2" ht="15" x14ac:dyDescent="0.4">
      <c r="B14" s="8" t="s">
        <v>10</v>
      </c>
    </row>
    <row r="15" spans="2:2" ht="15" x14ac:dyDescent="0.4">
      <c r="B15" s="8" t="s">
        <v>11</v>
      </c>
    </row>
    <row r="16" spans="2:2" ht="15" x14ac:dyDescent="0.4">
      <c r="B16" s="8" t="s">
        <v>12</v>
      </c>
    </row>
    <row r="17" spans="2:2" ht="15" x14ac:dyDescent="0.4">
      <c r="B17" s="8" t="s">
        <v>13</v>
      </c>
    </row>
    <row r="18" spans="2:2" ht="15" x14ac:dyDescent="0.4">
      <c r="B18" s="8" t="s">
        <v>14</v>
      </c>
    </row>
    <row r="19" spans="2:2" ht="15" x14ac:dyDescent="0.4">
      <c r="B19" s="8" t="s">
        <v>15</v>
      </c>
    </row>
    <row r="20" spans="2:2" ht="15" x14ac:dyDescent="0.4">
      <c r="B20" s="8" t="s">
        <v>16</v>
      </c>
    </row>
    <row r="21" spans="2:2" ht="15" x14ac:dyDescent="0.4">
      <c r="B21" s="8" t="s">
        <v>17</v>
      </c>
    </row>
    <row r="22" spans="2:2" ht="30" customHeight="1" x14ac:dyDescent="0.4">
      <c r="B22" s="9" t="s">
        <v>18</v>
      </c>
    </row>
    <row r="23" spans="2:2" ht="15" x14ac:dyDescent="0.4">
      <c r="B23" s="8" t="s">
        <v>19</v>
      </c>
    </row>
    <row r="24" spans="2:2" ht="15" x14ac:dyDescent="0.4">
      <c r="B24" s="8" t="s">
        <v>20</v>
      </c>
    </row>
    <row r="25" spans="2:2" ht="15" x14ac:dyDescent="0.4">
      <c r="B25" s="8" t="s">
        <v>21</v>
      </c>
    </row>
    <row r="26" spans="2:2" ht="15" x14ac:dyDescent="0.4">
      <c r="B26" s="8" t="s">
        <v>22</v>
      </c>
    </row>
    <row r="27" spans="2:2" ht="15" x14ac:dyDescent="0.4">
      <c r="B27" s="8" t="s">
        <v>23</v>
      </c>
    </row>
    <row r="28" spans="2:2" ht="15" x14ac:dyDescent="0.4">
      <c r="B28" s="8" t="s">
        <v>24</v>
      </c>
    </row>
    <row r="29" spans="2:2" ht="15" x14ac:dyDescent="0.4">
      <c r="B29" s="8" t="s">
        <v>25</v>
      </c>
    </row>
    <row r="30" spans="2:2" ht="15" x14ac:dyDescent="0.4">
      <c r="B30" s="8" t="s">
        <v>26</v>
      </c>
    </row>
    <row r="31" spans="2:2" ht="15" x14ac:dyDescent="0.4">
      <c r="B31" s="8" t="s">
        <v>27</v>
      </c>
    </row>
    <row r="32" spans="2:2" ht="15" x14ac:dyDescent="0.4">
      <c r="B32" s="8" t="s">
        <v>28</v>
      </c>
    </row>
    <row r="33" spans="2:2" ht="15" x14ac:dyDescent="0.4">
      <c r="B33" s="8" t="s">
        <v>29</v>
      </c>
    </row>
    <row r="34" spans="2:2" ht="15" x14ac:dyDescent="0.4">
      <c r="B34" s="8" t="s">
        <v>30</v>
      </c>
    </row>
    <row r="35" spans="2:2" ht="15" x14ac:dyDescent="0.4">
      <c r="B35" s="8" t="s">
        <v>31</v>
      </c>
    </row>
    <row r="36" spans="2:2" ht="15" x14ac:dyDescent="0.4">
      <c r="B36" s="8" t="s">
        <v>32</v>
      </c>
    </row>
    <row r="37" spans="2:2" ht="15" x14ac:dyDescent="0.4">
      <c r="B37" s="8" t="s">
        <v>33</v>
      </c>
    </row>
    <row r="38" spans="2:2" ht="48.75" customHeight="1" x14ac:dyDescent="0.4">
      <c r="B38" s="6" t="s">
        <v>34</v>
      </c>
    </row>
    <row r="39" spans="2:2" ht="30" x14ac:dyDescent="0.4">
      <c r="B39" s="10" t="s">
        <v>35</v>
      </c>
    </row>
    <row r="40" spans="2:2" ht="26.25" customHeight="1" x14ac:dyDescent="0.4">
      <c r="B40" s="6" t="s">
        <v>36</v>
      </c>
    </row>
    <row r="41" spans="2:2" ht="30" customHeight="1" x14ac:dyDescent="0.35">
      <c r="B41" s="11" t="s">
        <v>37</v>
      </c>
    </row>
    <row r="42" spans="2:2" ht="15" x14ac:dyDescent="0.4">
      <c r="B42" s="6" t="s">
        <v>38</v>
      </c>
    </row>
    <row r="43" spans="2:2" ht="18" customHeight="1" x14ac:dyDescent="0.4">
      <c r="B43" s="8" t="s">
        <v>39</v>
      </c>
    </row>
    <row r="44" spans="2:2" ht="40.5" customHeight="1" x14ac:dyDescent="0.4">
      <c r="B44" s="5" t="s">
        <v>40</v>
      </c>
    </row>
    <row r="45" spans="2:2" ht="42" customHeight="1" thickBot="1" x14ac:dyDescent="0.4">
      <c r="B45" s="12" t="s">
        <v>41</v>
      </c>
    </row>
  </sheetData>
  <hyperlinks>
    <hyperlink ref="B8" location="Notes!A1" display="Notes"/>
    <hyperlink ref="B10" location="'GB welfare'!A1" display="GB welfare"/>
    <hyperlink ref="B11" location="'Benefit summary table'!A1" display="Benefit summary table: Benefit expenditure 1948/49 to 2023/24. "/>
    <hyperlink ref="B12" location="'Table 1a'!A1" display="Table 1a: Benefit expenditure by benefit 1948/49 to 2023/24 nominal terms. "/>
    <hyperlink ref="B13" location="'Table 1b'!A1" display="Table 1b: Benefit expenditure by benefit 1948/49 to 2023/24 real terms prices. "/>
    <hyperlink ref="B14" location="'Table 1c'!A1" display="Table 1c: Caseloads by benefit"/>
    <hyperlink ref="B15" location="'Table 2a'!A1" display="Table 2a: Benefit expenditure by age group, 1978/79 to 2023/24 nominal terms."/>
    <hyperlink ref="B16" location="'Table 2b'!A1" display="Table 2b: Benefit expenditure by age group, 1978/79 to 2023/24 real terms prices."/>
    <hyperlink ref="B17" location="'Table 2c'!A1" display="Table 2c: Caseloads by age group"/>
    <hyperlink ref="B18" location="'Table 3a'!A1" display="Table 3a: Income-related benefit expenditure, by claimant group and selected components, nominal terms."/>
    <hyperlink ref="B19" location="'Table 3b'!A1" display="Table 3b: Income-related benefit expenditure, by claimant group and selected components, real terms prices. "/>
    <hyperlink ref="B20" location="'Table 3c'!A1" display="Table 3c: Caseloads by claimant group and selected components"/>
    <hyperlink ref="B23" location="'Non-DWP welfare'!A1" display="Non-DWP welfare"/>
    <hyperlink ref="B24" location="'Bereavement benefits'!A1" display="Bereavement benefits"/>
    <hyperlink ref="B25" location="'Carers Allowance'!A1" display="Carer’s Allowance"/>
    <hyperlink ref="B26" location="'Council Tax Benefit'!A1" display="Council Tax Benefit"/>
    <hyperlink ref="B27" location="'Disability benefits'!A1" display="Disability benefits"/>
    <hyperlink ref="B28" location="'Housing benefits'!A1" display="Housing Benefit"/>
    <hyperlink ref="B29" location="'Incapacity benefits'!A1" display="Incapacity benefits"/>
    <hyperlink ref="B30" location="'Income Support'!A1" display="Income Support"/>
    <hyperlink ref="B31" location="'Industrial injuries benefits'!A1" display="Industrial injuries benefits"/>
    <hyperlink ref="B33" location="'New Deal &amp; Emp prog allowances'!A1" display="New Deal and Employment programme allowances"/>
    <hyperlink ref="B34" location="'Pension Credit'!A1" display="Pension Credit"/>
    <hyperlink ref="B35" location="'Social Fund'!A1" display="Social Fund"/>
    <hyperlink ref="B36" location="'State Pension'!A1" display="State Pension"/>
    <hyperlink ref="B37" location="'Unemployment benefits'!A1" display="Unemployment benefits"/>
    <hyperlink ref="B45" r:id="rId1" display="https://www.gov.uk/government/organisations/department-for-work-pensions/about/media-enquiries"/>
    <hyperlink ref="B43" r:id="rId2"/>
    <hyperlink ref="B39" r:id="rId3" display="https://www.gov.uk/government/organisations/department-for-work-pensions/"/>
    <hyperlink ref="B41" r:id="rId4"/>
    <hyperlink ref="B9" location="'UK welfare'!A1" display="UK welfare"/>
    <hyperlink ref="B21" location="'Table 4'!A1" display="Table 4: Benefit expenditure to support disabled people and people with health conditions"/>
    <hyperlink ref="B32" location="'Maternity benefits'!A1" display="Maternity benefits"/>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150"/>
  <sheetViews>
    <sheetView zoomScale="70" zoomScaleNormal="70" workbookViewId="0">
      <pane xSplit="3" ySplit="4" topLeftCell="BS5" activePane="bottomRight" state="frozen"/>
      <selection activeCell="B1" sqref="B1"/>
      <selection pane="topRight" activeCell="B1" sqref="B1"/>
      <selection pane="bottomLeft" activeCell="B1" sqref="B1"/>
      <selection pane="bottomRight" activeCell="B1" sqref="B1"/>
    </sheetView>
  </sheetViews>
  <sheetFormatPr defaultColWidth="9.1328125" defaultRowHeight="15" x14ac:dyDescent="0.4"/>
  <cols>
    <col min="1" max="1" width="23.1328125" style="188" bestFit="1" customWidth="1"/>
    <col min="2" max="2" width="75.73046875" style="51" customWidth="1"/>
    <col min="3" max="3" width="25.73046875" style="51" customWidth="1"/>
    <col min="4" max="71" width="12.73046875" style="189" customWidth="1"/>
    <col min="72" max="73" width="12.73046875" style="60" customWidth="1"/>
    <col min="74" max="75" width="12.73046875" style="189" customWidth="1"/>
    <col min="76" max="79" width="12.73046875" style="58" customWidth="1"/>
    <col min="80" max="16384" width="9.1328125" style="58"/>
  </cols>
  <sheetData>
    <row r="1" spans="1:79" s="15" customFormat="1" ht="25.15" customHeight="1" thickBot="1" x14ac:dyDescent="0.4">
      <c r="A1" s="43" t="s">
        <v>42</v>
      </c>
      <c r="B1" s="44" t="s">
        <v>755</v>
      </c>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row>
    <row r="2" spans="1:79" ht="33" customHeight="1" x14ac:dyDescent="0.4">
      <c r="A2" s="47" t="s">
        <v>594</v>
      </c>
      <c r="B2" s="17" t="s">
        <v>288</v>
      </c>
      <c r="C2" s="120"/>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s="53" customFormat="1" x14ac:dyDescent="0.4">
      <c r="A3" s="52">
        <v>2018</v>
      </c>
      <c r="B3" s="20" t="s">
        <v>230</v>
      </c>
      <c r="C3" s="22"/>
      <c r="D3" s="54" t="s">
        <v>624</v>
      </c>
      <c r="E3" s="54" t="s">
        <v>624</v>
      </c>
      <c r="F3" s="54" t="s">
        <v>624</v>
      </c>
      <c r="G3" s="54" t="s">
        <v>624</v>
      </c>
      <c r="H3" s="54" t="s">
        <v>624</v>
      </c>
      <c r="I3" s="54" t="s">
        <v>624</v>
      </c>
      <c r="J3" s="54" t="s">
        <v>624</v>
      </c>
      <c r="K3" s="54" t="s">
        <v>624</v>
      </c>
      <c r="L3" s="54" t="s">
        <v>624</v>
      </c>
      <c r="M3" s="54" t="s">
        <v>624</v>
      </c>
      <c r="N3" s="54" t="s">
        <v>624</v>
      </c>
      <c r="O3" s="54" t="s">
        <v>624</v>
      </c>
      <c r="P3" s="54" t="s">
        <v>624</v>
      </c>
      <c r="Q3" s="54" t="s">
        <v>624</v>
      </c>
      <c r="R3" s="54" t="s">
        <v>624</v>
      </c>
      <c r="S3" s="54" t="s">
        <v>624</v>
      </c>
      <c r="T3" s="54" t="s">
        <v>624</v>
      </c>
      <c r="U3" s="54" t="s">
        <v>624</v>
      </c>
      <c r="V3" s="54" t="s">
        <v>624</v>
      </c>
      <c r="W3" s="54" t="s">
        <v>624</v>
      </c>
      <c r="X3" s="54" t="s">
        <v>624</v>
      </c>
      <c r="Y3" s="54" t="s">
        <v>624</v>
      </c>
      <c r="Z3" s="54" t="s">
        <v>624</v>
      </c>
      <c r="AA3" s="54" t="s">
        <v>624</v>
      </c>
      <c r="AB3" s="54" t="s">
        <v>624</v>
      </c>
      <c r="AC3" s="54" t="s">
        <v>624</v>
      </c>
      <c r="AD3" s="54" t="s">
        <v>624</v>
      </c>
      <c r="AE3" s="54" t="s">
        <v>624</v>
      </c>
      <c r="AF3" s="54" t="s">
        <v>624</v>
      </c>
      <c r="AG3" s="54" t="s">
        <v>624</v>
      </c>
      <c r="AH3" s="54" t="s">
        <v>624</v>
      </c>
      <c r="AI3" s="54" t="s">
        <v>624</v>
      </c>
      <c r="AJ3" s="54" t="s">
        <v>624</v>
      </c>
      <c r="AK3" s="54" t="s">
        <v>624</v>
      </c>
      <c r="AL3" s="54" t="s">
        <v>624</v>
      </c>
      <c r="AM3" s="54" t="s">
        <v>624</v>
      </c>
      <c r="AN3" s="54" t="s">
        <v>624</v>
      </c>
      <c r="AO3" s="54" t="s">
        <v>624</v>
      </c>
      <c r="AP3" s="54" t="s">
        <v>624</v>
      </c>
      <c r="AQ3" s="54" t="s">
        <v>624</v>
      </c>
      <c r="AR3" s="54" t="s">
        <v>624</v>
      </c>
      <c r="AS3" s="54" t="s">
        <v>624</v>
      </c>
      <c r="AT3" s="54" t="s">
        <v>624</v>
      </c>
      <c r="AU3" s="54" t="s">
        <v>624</v>
      </c>
      <c r="AV3" s="54" t="s">
        <v>624</v>
      </c>
      <c r="AW3" s="54" t="s">
        <v>624</v>
      </c>
      <c r="AX3" s="54" t="s">
        <v>624</v>
      </c>
      <c r="AY3" s="54" t="s">
        <v>624</v>
      </c>
      <c r="AZ3" s="54" t="s">
        <v>624</v>
      </c>
      <c r="BA3" s="54" t="s">
        <v>624</v>
      </c>
      <c r="BB3" s="54" t="s">
        <v>624</v>
      </c>
      <c r="BC3" s="54" t="s">
        <v>624</v>
      </c>
      <c r="BD3" s="54" t="s">
        <v>624</v>
      </c>
      <c r="BE3" s="54" t="s">
        <v>624</v>
      </c>
      <c r="BF3" s="54" t="s">
        <v>624</v>
      </c>
      <c r="BG3" s="54" t="s">
        <v>624</v>
      </c>
      <c r="BH3" s="54" t="s">
        <v>624</v>
      </c>
      <c r="BI3" s="54" t="s">
        <v>624</v>
      </c>
      <c r="BJ3" s="54" t="s">
        <v>624</v>
      </c>
      <c r="BK3" s="54" t="s">
        <v>624</v>
      </c>
      <c r="BL3" s="54" t="s">
        <v>624</v>
      </c>
      <c r="BM3" s="54" t="s">
        <v>624</v>
      </c>
      <c r="BN3" s="54" t="s">
        <v>624</v>
      </c>
      <c r="BO3" s="54" t="s">
        <v>624</v>
      </c>
      <c r="BP3" s="54" t="s">
        <v>624</v>
      </c>
      <c r="BQ3" s="54" t="s">
        <v>624</v>
      </c>
      <c r="BR3" s="54" t="s">
        <v>624</v>
      </c>
      <c r="BS3" s="54" t="s">
        <v>624</v>
      </c>
      <c r="BT3" s="54" t="s">
        <v>624</v>
      </c>
      <c r="BU3" s="54" t="s">
        <v>624</v>
      </c>
      <c r="BV3" s="54" t="s">
        <v>625</v>
      </c>
      <c r="BW3" s="54" t="s">
        <v>625</v>
      </c>
      <c r="BX3" s="54" t="s">
        <v>625</v>
      </c>
      <c r="BY3" s="54" t="s">
        <v>625</v>
      </c>
      <c r="BZ3" s="54" t="s">
        <v>625</v>
      </c>
      <c r="CA3" s="55" t="s">
        <v>625</v>
      </c>
    </row>
    <row r="4" spans="1:79" x14ac:dyDescent="0.4">
      <c r="A4" s="100"/>
      <c r="B4" s="101"/>
      <c r="C4" s="121"/>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40"/>
    </row>
    <row r="5" spans="1:79" ht="27" customHeight="1" x14ac:dyDescent="0.4">
      <c r="A5" s="141"/>
      <c r="B5" s="64" t="s">
        <v>245</v>
      </c>
      <c r="C5" s="58"/>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4"/>
    </row>
    <row r="6" spans="1:79" x14ac:dyDescent="0.4">
      <c r="A6" s="141"/>
      <c r="B6" s="58" t="s">
        <v>131</v>
      </c>
      <c r="C6" s="233" t="s">
        <v>130</v>
      </c>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v>136.5347249994692</v>
      </c>
      <c r="AI6" s="143">
        <v>134.63207143351613</v>
      </c>
      <c r="AJ6" s="143">
        <v>135.94299173331007</v>
      </c>
      <c r="AK6" s="143">
        <v>142.47311030854351</v>
      </c>
      <c r="AL6" s="143">
        <v>154.29134735429696</v>
      </c>
      <c r="AM6" s="143">
        <v>162.35207746259132</v>
      </c>
      <c r="AN6" s="143">
        <v>167.104090684959</v>
      </c>
      <c r="AO6" s="143">
        <v>180.58591339373868</v>
      </c>
      <c r="AP6" s="143">
        <v>187.97121179021676</v>
      </c>
      <c r="AQ6" s="143">
        <v>199.18209523188833</v>
      </c>
      <c r="AR6" s="143">
        <v>202.29149163621324</v>
      </c>
      <c r="AS6" s="143">
        <v>204.85324531055844</v>
      </c>
      <c r="AT6" s="143">
        <v>222.66966863517129</v>
      </c>
      <c r="AU6" s="143">
        <v>257.20399735613694</v>
      </c>
      <c r="AV6" s="143">
        <v>0</v>
      </c>
      <c r="AW6" s="143">
        <v>0</v>
      </c>
      <c r="AX6" s="143">
        <v>0</v>
      </c>
      <c r="AY6" s="143">
        <v>0</v>
      </c>
      <c r="AZ6" s="143">
        <v>0</v>
      </c>
      <c r="BA6" s="143">
        <v>0</v>
      </c>
      <c r="BB6" s="143">
        <v>0</v>
      </c>
      <c r="BC6" s="143">
        <v>0</v>
      </c>
      <c r="BD6" s="143">
        <v>0</v>
      </c>
      <c r="BE6" s="143">
        <v>0</v>
      </c>
      <c r="BF6" s="143">
        <v>0</v>
      </c>
      <c r="BG6" s="143">
        <v>0</v>
      </c>
      <c r="BH6" s="143">
        <v>0</v>
      </c>
      <c r="BI6" s="143">
        <v>0</v>
      </c>
      <c r="BJ6" s="143">
        <v>0</v>
      </c>
      <c r="BK6" s="143">
        <v>0</v>
      </c>
      <c r="BL6" s="143">
        <v>0</v>
      </c>
      <c r="BM6" s="143">
        <v>0</v>
      </c>
      <c r="BN6" s="143">
        <v>0</v>
      </c>
      <c r="BO6" s="143">
        <v>0</v>
      </c>
      <c r="BP6" s="143">
        <v>0</v>
      </c>
      <c r="BQ6" s="143">
        <v>0</v>
      </c>
      <c r="BR6" s="143">
        <v>0</v>
      </c>
      <c r="BS6" s="143">
        <v>0</v>
      </c>
      <c r="BT6" s="143">
        <v>0</v>
      </c>
      <c r="BU6" s="143">
        <v>0</v>
      </c>
      <c r="BV6" s="143">
        <v>0</v>
      </c>
      <c r="BW6" s="143">
        <v>0</v>
      </c>
      <c r="BX6" s="143">
        <v>0</v>
      </c>
      <c r="BY6" s="143">
        <v>0</v>
      </c>
      <c r="BZ6" s="143">
        <v>0</v>
      </c>
      <c r="CA6" s="144">
        <v>0</v>
      </c>
    </row>
    <row r="7" spans="1:79" x14ac:dyDescent="0.4">
      <c r="A7" s="141"/>
      <c r="B7" s="58" t="s">
        <v>246</v>
      </c>
      <c r="C7" s="233" t="s">
        <v>130</v>
      </c>
      <c r="D7" s="143"/>
      <c r="E7" s="143"/>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c r="AE7" s="143"/>
      <c r="AF7" s="143"/>
      <c r="AG7" s="143"/>
      <c r="AH7" s="143">
        <v>8433.0167211755488</v>
      </c>
      <c r="AI7" s="143">
        <v>11356.583770149371</v>
      </c>
      <c r="AJ7" s="143">
        <v>10119.364333906602</v>
      </c>
      <c r="AK7" s="143">
        <v>10507.463186878964</v>
      </c>
      <c r="AL7" s="143">
        <v>10654.35936061595</v>
      </c>
      <c r="AM7" s="143">
        <v>11103.643045458177</v>
      </c>
      <c r="AN7" s="143">
        <v>11283.672481597256</v>
      </c>
      <c r="AO7" s="143">
        <v>11197.353215284249</v>
      </c>
      <c r="AP7" s="143">
        <v>10890.426820872915</v>
      </c>
      <c r="AQ7" s="143">
        <v>10533.166702596978</v>
      </c>
      <c r="AR7" s="143">
        <v>9753.6507118657901</v>
      </c>
      <c r="AS7" s="143">
        <v>9139.3675991055861</v>
      </c>
      <c r="AT7" s="143">
        <v>8594.7585729547955</v>
      </c>
      <c r="AU7" s="143">
        <v>9170.0390801947651</v>
      </c>
      <c r="AV7" s="143">
        <v>9791.8210361204438</v>
      </c>
      <c r="AW7" s="143">
        <v>10166.583286232455</v>
      </c>
      <c r="AX7" s="143">
        <v>10159.937096110696</v>
      </c>
      <c r="AY7" s="143">
        <v>10224.369200417252</v>
      </c>
      <c r="AZ7" s="143">
        <v>10321.281528396394</v>
      </c>
      <c r="BA7" s="143">
        <v>10470.447655012329</v>
      </c>
      <c r="BB7" s="143">
        <v>10638.532593993037</v>
      </c>
      <c r="BC7" s="143">
        <v>12033.930971663383</v>
      </c>
      <c r="BD7" s="143">
        <v>12303.112660117769</v>
      </c>
      <c r="BE7" s="143">
        <v>12371.918132221195</v>
      </c>
      <c r="BF7" s="143">
        <v>12278.268962109572</v>
      </c>
      <c r="BG7" s="143"/>
      <c r="BH7" s="143"/>
      <c r="BI7" s="143"/>
      <c r="BJ7" s="143"/>
      <c r="BK7" s="143"/>
      <c r="BL7" s="143"/>
      <c r="BM7" s="143"/>
      <c r="BN7" s="143"/>
      <c r="BO7" s="143"/>
      <c r="BP7" s="143"/>
      <c r="BQ7" s="143"/>
      <c r="BR7" s="143"/>
      <c r="BS7" s="143"/>
      <c r="BT7" s="143"/>
      <c r="BU7" s="143"/>
      <c r="BV7" s="143"/>
      <c r="BW7" s="143"/>
      <c r="BX7" s="143"/>
      <c r="BY7" s="143"/>
      <c r="BZ7" s="143"/>
      <c r="CA7" s="144"/>
    </row>
    <row r="8" spans="1:79" x14ac:dyDescent="0.4">
      <c r="A8" s="141"/>
      <c r="B8" s="58" t="s">
        <v>142</v>
      </c>
      <c r="C8" s="233" t="s">
        <v>130</v>
      </c>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v>0</v>
      </c>
      <c r="AI8" s="143">
        <v>0</v>
      </c>
      <c r="AJ8" s="143">
        <v>0</v>
      </c>
      <c r="AK8" s="143">
        <v>0</v>
      </c>
      <c r="AL8" s="143">
        <v>0</v>
      </c>
      <c r="AM8" s="143">
        <v>0</v>
      </c>
      <c r="AN8" s="143">
        <v>0</v>
      </c>
      <c r="AO8" s="143">
        <v>0</v>
      </c>
      <c r="AP8" s="143">
        <v>0</v>
      </c>
      <c r="AQ8" s="143">
        <v>0</v>
      </c>
      <c r="AR8" s="143">
        <v>0</v>
      </c>
      <c r="AS8" s="143">
        <v>0</v>
      </c>
      <c r="AT8" s="143">
        <v>0</v>
      </c>
      <c r="AU8" s="143">
        <v>0</v>
      </c>
      <c r="AV8" s="143">
        <v>380.72975185192098</v>
      </c>
      <c r="AW8" s="143">
        <v>522.2012776420936</v>
      </c>
      <c r="AX8" s="143">
        <v>579.3145685001117</v>
      </c>
      <c r="AY8" s="143">
        <v>673.27638795188625</v>
      </c>
      <c r="AZ8" s="143">
        <v>659.09665248352837</v>
      </c>
      <c r="BA8" s="143">
        <v>721.75321805674344</v>
      </c>
      <c r="BB8" s="143">
        <v>770.85484192130218</v>
      </c>
      <c r="BC8" s="143">
        <v>822.81401519810959</v>
      </c>
      <c r="BD8" s="143">
        <v>862.44518686507797</v>
      </c>
      <c r="BE8" s="143">
        <v>947.56215770200822</v>
      </c>
      <c r="BF8" s="143">
        <v>1046.2564688119278</v>
      </c>
      <c r="BG8" s="143">
        <v>1067.0898686030534</v>
      </c>
      <c r="BH8" s="143">
        <v>1102.7106392829126</v>
      </c>
      <c r="BI8" s="143">
        <v>1178.7126286487401</v>
      </c>
      <c r="BJ8" s="143">
        <v>1205.3132540221425</v>
      </c>
      <c r="BK8" s="143">
        <v>1257.347575202858</v>
      </c>
      <c r="BL8" s="143">
        <v>1301.9474904314147</v>
      </c>
      <c r="BM8" s="143">
        <v>1383.780786779048</v>
      </c>
      <c r="BN8" s="143">
        <v>1390.5315879219438</v>
      </c>
      <c r="BO8" s="143">
        <v>1478.8056114219446</v>
      </c>
      <c r="BP8" s="143">
        <v>1533.3205640660017</v>
      </c>
      <c r="BQ8" s="143">
        <v>1584.4757703421315</v>
      </c>
      <c r="BR8" s="143">
        <v>1835.8156045288847</v>
      </c>
      <c r="BS8" s="143">
        <v>1945.7559132197391</v>
      </c>
      <c r="BT8" s="143">
        <v>1968.1637825843318</v>
      </c>
      <c r="BU8" s="143">
        <v>2000.8465159375457</v>
      </c>
      <c r="BV8" s="143">
        <v>2101.924075680693</v>
      </c>
      <c r="BW8" s="143">
        <v>2224.7004641883896</v>
      </c>
      <c r="BX8" s="143">
        <v>2328.1443983113331</v>
      </c>
      <c r="BY8" s="143">
        <v>2445.4718592620507</v>
      </c>
      <c r="BZ8" s="143">
        <v>2574.3520895603874</v>
      </c>
      <c r="CA8" s="144">
        <v>2729.7138012624469</v>
      </c>
    </row>
    <row r="9" spans="1:79" x14ac:dyDescent="0.4">
      <c r="A9" s="141"/>
      <c r="B9" s="58" t="s">
        <v>247</v>
      </c>
      <c r="C9" s="233" t="s">
        <v>140</v>
      </c>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v>0</v>
      </c>
      <c r="AI9" s="143">
        <v>0</v>
      </c>
      <c r="AJ9" s="143">
        <v>0</v>
      </c>
      <c r="AK9" s="143">
        <v>0</v>
      </c>
      <c r="AL9" s="143">
        <v>0</v>
      </c>
      <c r="AM9" s="143">
        <v>0</v>
      </c>
      <c r="AN9" s="143">
        <v>0</v>
      </c>
      <c r="AO9" s="143">
        <v>0</v>
      </c>
      <c r="AP9" s="143">
        <v>0</v>
      </c>
      <c r="AQ9" s="143">
        <v>0</v>
      </c>
      <c r="AR9" s="143">
        <v>0</v>
      </c>
      <c r="AS9" s="143">
        <v>0</v>
      </c>
      <c r="AT9" s="143">
        <v>0</v>
      </c>
      <c r="AU9" s="143">
        <v>0</v>
      </c>
      <c r="AV9" s="143">
        <v>1.0749634642786063</v>
      </c>
      <c r="AW9" s="143">
        <v>2.6041486690870341</v>
      </c>
      <c r="AX9" s="143">
        <v>4.0858730326827297</v>
      </c>
      <c r="AY9" s="143">
        <v>6.2641931665708288</v>
      </c>
      <c r="AZ9" s="143">
        <v>10.981364317035919</v>
      </c>
      <c r="BA9" s="143">
        <v>13.732638947241034</v>
      </c>
      <c r="BB9" s="143">
        <v>15.75544112696665</v>
      </c>
      <c r="BC9" s="143">
        <v>13.592157214340231</v>
      </c>
      <c r="BD9" s="143">
        <v>0</v>
      </c>
      <c r="BE9" s="143">
        <v>0</v>
      </c>
      <c r="BF9" s="143">
        <v>0</v>
      </c>
      <c r="BG9" s="143">
        <v>0</v>
      </c>
      <c r="BH9" s="143">
        <v>0</v>
      </c>
      <c r="BI9" s="143">
        <v>0</v>
      </c>
      <c r="BJ9" s="143">
        <v>0</v>
      </c>
      <c r="BK9" s="143">
        <v>0</v>
      </c>
      <c r="BL9" s="143">
        <v>0</v>
      </c>
      <c r="BM9" s="143">
        <v>0</v>
      </c>
      <c r="BN9" s="143">
        <v>0</v>
      </c>
      <c r="BO9" s="143">
        <v>0</v>
      </c>
      <c r="BP9" s="143">
        <v>0</v>
      </c>
      <c r="BQ9" s="143">
        <v>0</v>
      </c>
      <c r="BR9" s="143">
        <v>0</v>
      </c>
      <c r="BS9" s="143">
        <v>0</v>
      </c>
      <c r="BT9" s="143">
        <v>0</v>
      </c>
      <c r="BU9" s="143">
        <v>0</v>
      </c>
      <c r="BV9" s="143">
        <v>0</v>
      </c>
      <c r="BW9" s="143">
        <v>0</v>
      </c>
      <c r="BX9" s="143">
        <v>0</v>
      </c>
      <c r="BY9" s="143">
        <v>0</v>
      </c>
      <c r="BZ9" s="143">
        <v>0</v>
      </c>
      <c r="CA9" s="144">
        <v>0</v>
      </c>
    </row>
    <row r="10" spans="1:79" x14ac:dyDescent="0.4">
      <c r="A10" s="141"/>
      <c r="B10" s="148" t="s">
        <v>148</v>
      </c>
      <c r="C10" s="233" t="s">
        <v>140</v>
      </c>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v>68.06432709456702</v>
      </c>
      <c r="AI10" s="143">
        <v>64.741863687657712</v>
      </c>
      <c r="AJ10" s="143">
        <v>83.236161434808068</v>
      </c>
      <c r="AK10" s="143">
        <v>116.58333922984228</v>
      </c>
      <c r="AL10" s="143">
        <v>152.49593521341231</v>
      </c>
      <c r="AM10" s="143">
        <v>188.27061247222019</v>
      </c>
      <c r="AN10" s="143">
        <v>181.71438154672421</v>
      </c>
      <c r="AO10" s="143">
        <v>177.43152071854456</v>
      </c>
      <c r="AP10" s="143">
        <v>211.01223045605892</v>
      </c>
      <c r="AQ10" s="143">
        <v>223.79999457926345</v>
      </c>
      <c r="AR10" s="143">
        <v>446.15292032492567</v>
      </c>
      <c r="AS10" s="143">
        <v>475.07783816140778</v>
      </c>
      <c r="AT10" s="143">
        <v>518.55196558592388</v>
      </c>
      <c r="AU10" s="143">
        <v>632.20873239356467</v>
      </c>
      <c r="AV10" s="143">
        <v>848.57592651489551</v>
      </c>
      <c r="AW10" s="143">
        <v>1026.820776702129</v>
      </c>
      <c r="AX10" s="143">
        <v>1183.8692079244602</v>
      </c>
      <c r="AY10" s="143">
        <v>1336.5242689044401</v>
      </c>
      <c r="AZ10" s="143">
        <v>1508.2758074840433</v>
      </c>
      <c r="BA10" s="143">
        <v>1653.2627018941891</v>
      </c>
      <c r="BB10" s="143">
        <v>1693.5996320494812</v>
      </c>
      <c r="BC10" s="143">
        <v>1384.494194553489</v>
      </c>
      <c r="BD10" s="143">
        <v>1.2213254179365018</v>
      </c>
      <c r="BE10" s="143">
        <v>-0.57914985309967382</v>
      </c>
      <c r="BF10" s="143">
        <v>-0.51055515943078544</v>
      </c>
      <c r="BG10" s="143">
        <v>5.7600573388881138E-2</v>
      </c>
      <c r="BH10" s="143">
        <v>-1.908955398670523E-2</v>
      </c>
      <c r="BI10" s="143">
        <v>0</v>
      </c>
      <c r="BJ10" s="143">
        <v>0</v>
      </c>
      <c r="BK10" s="143">
        <v>0</v>
      </c>
      <c r="BL10" s="143">
        <v>0</v>
      </c>
      <c r="BM10" s="143">
        <v>0</v>
      </c>
      <c r="BN10" s="143">
        <v>0</v>
      </c>
      <c r="BO10" s="143">
        <v>0</v>
      </c>
      <c r="BP10" s="143">
        <v>0</v>
      </c>
      <c r="BQ10" s="143">
        <v>0</v>
      </c>
      <c r="BR10" s="143">
        <v>0</v>
      </c>
      <c r="BS10" s="143">
        <v>0</v>
      </c>
      <c r="BT10" s="143">
        <v>0</v>
      </c>
      <c r="BU10" s="143">
        <v>0</v>
      </c>
      <c r="BV10" s="143">
        <v>0</v>
      </c>
      <c r="BW10" s="143">
        <v>0</v>
      </c>
      <c r="BX10" s="143">
        <v>0</v>
      </c>
      <c r="BY10" s="143">
        <v>0</v>
      </c>
      <c r="BZ10" s="143">
        <v>0</v>
      </c>
      <c r="CA10" s="144">
        <v>0</v>
      </c>
    </row>
    <row r="11" spans="1:79" ht="24.75" customHeight="1" x14ac:dyDescent="0.4">
      <c r="A11" s="141"/>
      <c r="B11" s="148" t="s">
        <v>151</v>
      </c>
      <c r="C11" s="233" t="s">
        <v>133</v>
      </c>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v>9.3804412916301985</v>
      </c>
      <c r="AI11" s="143">
        <v>8.0258542545225229</v>
      </c>
      <c r="AJ11" s="143">
        <v>6.7350178595052252</v>
      </c>
      <c r="AK11" s="143">
        <v>6.0948162336884941</v>
      </c>
      <c r="AL11" s="143">
        <v>5.6808101096326054</v>
      </c>
      <c r="AM11" s="143">
        <v>5.4230246864264595</v>
      </c>
      <c r="AN11" s="143">
        <v>5.1336089543208629</v>
      </c>
      <c r="AO11" s="143">
        <v>2.4331493297010538</v>
      </c>
      <c r="AP11" s="143">
        <v>4.6730001376841521</v>
      </c>
      <c r="AQ11" s="143">
        <v>3.173093121808106</v>
      </c>
      <c r="AR11" s="143">
        <v>2.8095154904281809</v>
      </c>
      <c r="AS11" s="143">
        <v>2.6143807322064729</v>
      </c>
      <c r="AT11" s="143">
        <v>2.7658689598402715</v>
      </c>
      <c r="AU11" s="143">
        <v>2.480741022923016</v>
      </c>
      <c r="AV11" s="143">
        <v>3.2896097182734554</v>
      </c>
      <c r="AW11" s="143">
        <v>1.6057404194921936</v>
      </c>
      <c r="AX11" s="143">
        <v>1.5865744203440537</v>
      </c>
      <c r="AY11" s="143">
        <v>2.6491332940269396</v>
      </c>
      <c r="AZ11" s="143">
        <v>2.224436234063992</v>
      </c>
      <c r="BA11" s="143">
        <v>2.3220809516901202</v>
      </c>
      <c r="BB11" s="143">
        <v>2.5914742405362432</v>
      </c>
      <c r="BC11" s="143">
        <v>1.9743369574522729</v>
      </c>
      <c r="BD11" s="143">
        <v>2.0629397482767282</v>
      </c>
      <c r="BE11" s="143">
        <v>2.2737904075985926</v>
      </c>
      <c r="BF11" s="143">
        <v>2.1972310445705658</v>
      </c>
      <c r="BG11" s="143">
        <v>0</v>
      </c>
      <c r="BH11" s="143">
        <v>0</v>
      </c>
      <c r="BI11" s="143">
        <v>0</v>
      </c>
      <c r="BJ11" s="143">
        <v>0</v>
      </c>
      <c r="BK11" s="143">
        <v>0</v>
      </c>
      <c r="BL11" s="143">
        <v>0</v>
      </c>
      <c r="BM11" s="143">
        <v>0</v>
      </c>
      <c r="BN11" s="143">
        <v>0</v>
      </c>
      <c r="BO11" s="143">
        <v>0</v>
      </c>
      <c r="BP11" s="143">
        <v>0</v>
      </c>
      <c r="BQ11" s="143">
        <v>0</v>
      </c>
      <c r="BR11" s="143">
        <v>0</v>
      </c>
      <c r="BS11" s="143">
        <v>0</v>
      </c>
      <c r="BT11" s="143">
        <v>0</v>
      </c>
      <c r="BU11" s="143">
        <v>0</v>
      </c>
      <c r="BV11" s="143">
        <v>0</v>
      </c>
      <c r="BW11" s="143">
        <v>0</v>
      </c>
      <c r="BX11" s="143">
        <v>0</v>
      </c>
      <c r="BY11" s="143">
        <v>0</v>
      </c>
      <c r="BZ11" s="143">
        <v>0</v>
      </c>
      <c r="CA11" s="144">
        <v>0</v>
      </c>
    </row>
    <row r="12" spans="1:79" x14ac:dyDescent="0.4">
      <c r="A12" s="141"/>
      <c r="B12" s="58" t="s">
        <v>248</v>
      </c>
      <c r="C12" s="233" t="s">
        <v>140</v>
      </c>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v>1348.4678142587702</v>
      </c>
      <c r="AI12" s="143">
        <v>1212.2268564978522</v>
      </c>
      <c r="AJ12" s="143">
        <v>1333.1484485839601</v>
      </c>
      <c r="AK12" s="143">
        <v>1719.8490511046928</v>
      </c>
      <c r="AL12" s="143">
        <v>2145.8311657172148</v>
      </c>
      <c r="AM12" s="143">
        <v>2394.1638949484695</v>
      </c>
      <c r="AN12" s="143">
        <v>2620.1185404584294</v>
      </c>
      <c r="AO12" s="143">
        <v>2851.9422933201558</v>
      </c>
      <c r="AP12" s="143">
        <v>2910.2873841802743</v>
      </c>
      <c r="AQ12" s="143">
        <v>2857.3120124320326</v>
      </c>
      <c r="AR12" s="143">
        <v>2747.9284033715667</v>
      </c>
      <c r="AS12" s="143">
        <v>2734.4922968430219</v>
      </c>
      <c r="AT12" s="143">
        <v>2855.5940776156363</v>
      </c>
      <c r="AU12" s="143">
        <v>3514.6183533539811</v>
      </c>
      <c r="AV12" s="143">
        <v>4258.3372947166572</v>
      </c>
      <c r="AW12" s="143">
        <v>4611.4899774805226</v>
      </c>
      <c r="AX12" s="143">
        <v>4420.0646494016446</v>
      </c>
      <c r="AY12" s="143">
        <v>4224.3747562247709</v>
      </c>
      <c r="AZ12" s="143">
        <v>3625.4778879223431</v>
      </c>
      <c r="BA12" s="143">
        <v>3182.4931875816042</v>
      </c>
      <c r="BB12" s="143">
        <v>3150.7878820951314</v>
      </c>
      <c r="BC12" s="143">
        <v>3463.4519150757637</v>
      </c>
      <c r="BD12" s="143">
        <v>4183.3690240839451</v>
      </c>
      <c r="BE12" s="143">
        <v>4677.2535634946953</v>
      </c>
      <c r="BF12" s="143">
        <v>5016.956453174078</v>
      </c>
      <c r="BG12" s="143">
        <v>5046.4081139476211</v>
      </c>
      <c r="BH12" s="143">
        <v>4292.3129155467532</v>
      </c>
      <c r="BI12" s="143">
        <v>3223.1452310237223</v>
      </c>
      <c r="BJ12" s="143">
        <v>2540.2645766651654</v>
      </c>
      <c r="BK12" s="143">
        <v>2100.9853316646895</v>
      </c>
      <c r="BL12" s="143">
        <v>1713.6853999849234</v>
      </c>
      <c r="BM12" s="143">
        <v>1017.982270015927</v>
      </c>
      <c r="BN12" s="143">
        <v>721.61023509806887</v>
      </c>
      <c r="BO12" s="143">
        <v>507.35397473867943</v>
      </c>
      <c r="BP12" s="143">
        <v>322.26394924284585</v>
      </c>
      <c r="BQ12" s="143">
        <v>186.42081759640305</v>
      </c>
      <c r="BR12" s="143">
        <v>127.73752513782705</v>
      </c>
      <c r="BS12" s="143">
        <v>85.080455508273531</v>
      </c>
      <c r="BT12" s="143">
        <v>61.39513398738147</v>
      </c>
      <c r="BU12" s="143">
        <v>43.383264016049054</v>
      </c>
      <c r="BV12" s="143">
        <v>32.681386523429374</v>
      </c>
      <c r="BW12" s="143">
        <v>25.054431969041332</v>
      </c>
      <c r="BX12" s="143">
        <v>19.184569308035243</v>
      </c>
      <c r="BY12" s="143">
        <v>15.200533232170438</v>
      </c>
      <c r="BZ12" s="143">
        <v>11.879602051940925</v>
      </c>
      <c r="CA12" s="144">
        <v>0</v>
      </c>
    </row>
    <row r="13" spans="1:79" x14ac:dyDescent="0.4">
      <c r="A13" s="141"/>
      <c r="B13" s="58" t="s">
        <v>249</v>
      </c>
      <c r="C13" s="233" t="s">
        <v>140</v>
      </c>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v>0</v>
      </c>
      <c r="AI13" s="143">
        <v>0</v>
      </c>
      <c r="AJ13" s="143">
        <v>0</v>
      </c>
      <c r="AK13" s="143">
        <v>0</v>
      </c>
      <c r="AL13" s="143">
        <v>0</v>
      </c>
      <c r="AM13" s="143">
        <v>0</v>
      </c>
      <c r="AN13" s="143">
        <v>0</v>
      </c>
      <c r="AO13" s="143">
        <v>0</v>
      </c>
      <c r="AP13" s="143">
        <v>0</v>
      </c>
      <c r="AQ13" s="143">
        <v>0</v>
      </c>
      <c r="AR13" s="143">
        <v>0</v>
      </c>
      <c r="AS13" s="143">
        <v>0</v>
      </c>
      <c r="AT13" s="143">
        <v>0</v>
      </c>
      <c r="AU13" s="143">
        <v>0</v>
      </c>
      <c r="AV13" s="143">
        <v>0</v>
      </c>
      <c r="AW13" s="143">
        <v>0</v>
      </c>
      <c r="AX13" s="143">
        <v>0</v>
      </c>
      <c r="AY13" s="143">
        <v>0</v>
      </c>
      <c r="AZ13" s="143">
        <v>318.62449886446097</v>
      </c>
      <c r="BA13" s="143">
        <v>487.45974176700992</v>
      </c>
      <c r="BB13" s="143">
        <v>444.79439694066082</v>
      </c>
      <c r="BC13" s="143">
        <v>414.04417430014553</v>
      </c>
      <c r="BD13" s="143">
        <v>433.33100773030446</v>
      </c>
      <c r="BE13" s="143">
        <v>399.49270557029178</v>
      </c>
      <c r="BF13" s="143">
        <v>397.80476496043349</v>
      </c>
      <c r="BG13" s="143">
        <v>344.0938721023125</v>
      </c>
      <c r="BH13" s="143">
        <v>187.09272778713716</v>
      </c>
      <c r="BI13" s="143">
        <v>30.781375475930925</v>
      </c>
      <c r="BJ13" s="143">
        <v>15.148168873178744</v>
      </c>
      <c r="BK13" s="143">
        <v>0</v>
      </c>
      <c r="BL13" s="143">
        <v>0</v>
      </c>
      <c r="BM13" s="143">
        <v>0</v>
      </c>
      <c r="BN13" s="143">
        <v>0</v>
      </c>
      <c r="BO13" s="143">
        <v>0</v>
      </c>
      <c r="BP13" s="143">
        <v>0</v>
      </c>
      <c r="BQ13" s="143">
        <v>0</v>
      </c>
      <c r="BR13" s="143">
        <v>0</v>
      </c>
      <c r="BS13" s="143">
        <v>0</v>
      </c>
      <c r="BT13" s="143">
        <v>0</v>
      </c>
      <c r="BU13" s="143">
        <v>0</v>
      </c>
      <c r="BV13" s="143">
        <v>0</v>
      </c>
      <c r="BW13" s="143">
        <v>0</v>
      </c>
      <c r="BX13" s="143">
        <v>0</v>
      </c>
      <c r="BY13" s="143">
        <v>0</v>
      </c>
      <c r="BZ13" s="143">
        <v>0</v>
      </c>
      <c r="CA13" s="144">
        <v>0</v>
      </c>
    </row>
    <row r="14" spans="1:79" x14ac:dyDescent="0.4">
      <c r="A14" s="141"/>
      <c r="B14" s="58" t="s">
        <v>250</v>
      </c>
      <c r="C14" s="233" t="s">
        <v>130</v>
      </c>
      <c r="D14" s="143"/>
      <c r="E14" s="143"/>
      <c r="F14" s="143"/>
      <c r="G14" s="143"/>
      <c r="H14" s="143"/>
      <c r="I14" s="143"/>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v>42.688028800788011</v>
      </c>
      <c r="AI14" s="143">
        <v>46.711419789495025</v>
      </c>
      <c r="AJ14" s="143">
        <v>45.899935899961072</v>
      </c>
      <c r="AK14" s="143">
        <v>47.509669781280266</v>
      </c>
      <c r="AL14" s="143">
        <v>49.818857704854452</v>
      </c>
      <c r="AM14" s="143">
        <v>50.900973811291365</v>
      </c>
      <c r="AN14" s="143">
        <v>48.597031523268456</v>
      </c>
      <c r="AO14" s="143">
        <v>47.341630728355163</v>
      </c>
      <c r="AP14" s="143">
        <v>48.001337694081229</v>
      </c>
      <c r="AQ14" s="143">
        <v>47.294410152077255</v>
      </c>
      <c r="AR14" s="143">
        <v>46.535522099512704</v>
      </c>
      <c r="AS14" s="143">
        <v>46.126836351102824</v>
      </c>
      <c r="AT14" s="143">
        <v>47.130814403707419</v>
      </c>
      <c r="AU14" s="143">
        <v>51.58927003628726</v>
      </c>
      <c r="AV14" s="143">
        <v>3.2364120168240915</v>
      </c>
      <c r="AW14" s="143">
        <v>0</v>
      </c>
      <c r="AX14" s="143">
        <v>0</v>
      </c>
      <c r="AY14" s="143">
        <v>0</v>
      </c>
      <c r="AZ14" s="143">
        <v>0</v>
      </c>
      <c r="BA14" s="143">
        <v>0</v>
      </c>
      <c r="BB14" s="143">
        <v>0</v>
      </c>
      <c r="BC14" s="143">
        <v>0</v>
      </c>
      <c r="BD14" s="143">
        <v>0</v>
      </c>
      <c r="BE14" s="143">
        <v>0</v>
      </c>
      <c r="BF14" s="143">
        <v>0</v>
      </c>
      <c r="BG14" s="143">
        <v>0</v>
      </c>
      <c r="BH14" s="143">
        <v>0</v>
      </c>
      <c r="BI14" s="143">
        <v>0</v>
      </c>
      <c r="BJ14" s="143">
        <v>0</v>
      </c>
      <c r="BK14" s="143">
        <v>0</v>
      </c>
      <c r="BL14" s="143">
        <v>0</v>
      </c>
      <c r="BM14" s="143">
        <v>0</v>
      </c>
      <c r="BN14" s="143">
        <v>0</v>
      </c>
      <c r="BO14" s="143">
        <v>0</v>
      </c>
      <c r="BP14" s="143">
        <v>0</v>
      </c>
      <c r="BQ14" s="143">
        <v>0</v>
      </c>
      <c r="BR14" s="143">
        <v>0</v>
      </c>
      <c r="BS14" s="143">
        <v>0</v>
      </c>
      <c r="BT14" s="143">
        <v>0</v>
      </c>
      <c r="BU14" s="143">
        <v>0</v>
      </c>
      <c r="BV14" s="143">
        <v>0</v>
      </c>
      <c r="BW14" s="143">
        <v>0</v>
      </c>
      <c r="BX14" s="143">
        <v>0</v>
      </c>
      <c r="BY14" s="143">
        <v>0</v>
      </c>
      <c r="BZ14" s="143">
        <v>0</v>
      </c>
      <c r="CA14" s="144">
        <v>0</v>
      </c>
    </row>
    <row r="15" spans="1:79" x14ac:dyDescent="0.4">
      <c r="A15" s="141"/>
      <c r="B15" s="58" t="s">
        <v>189</v>
      </c>
      <c r="C15" s="233" t="s">
        <v>130</v>
      </c>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v>0</v>
      </c>
      <c r="AI15" s="143">
        <v>0</v>
      </c>
      <c r="AJ15" s="143">
        <v>0</v>
      </c>
      <c r="AK15" s="143">
        <v>0</v>
      </c>
      <c r="AL15" s="143">
        <v>0</v>
      </c>
      <c r="AM15" s="143">
        <v>0</v>
      </c>
      <c r="AN15" s="143">
        <v>0</v>
      </c>
      <c r="AO15" s="143">
        <v>0</v>
      </c>
      <c r="AP15" s="143">
        <v>0</v>
      </c>
      <c r="AQ15" s="143">
        <v>0</v>
      </c>
      <c r="AR15" s="143">
        <v>0</v>
      </c>
      <c r="AS15" s="143">
        <v>0</v>
      </c>
      <c r="AT15" s="143">
        <v>0</v>
      </c>
      <c r="AU15" s="143">
        <v>0</v>
      </c>
      <c r="AV15" s="143">
        <v>0</v>
      </c>
      <c r="AW15" s="143">
        <v>4.1749250906797035E-2</v>
      </c>
      <c r="AX15" s="143">
        <v>2.6971765145848915E-2</v>
      </c>
      <c r="AY15" s="143">
        <v>0</v>
      </c>
      <c r="AZ15" s="143">
        <v>1.338230354717642E-2</v>
      </c>
      <c r="BA15" s="143">
        <v>1.7725808791527634E-2</v>
      </c>
      <c r="BB15" s="143">
        <v>0</v>
      </c>
      <c r="BC15" s="143">
        <v>8.716719458950431E-2</v>
      </c>
      <c r="BD15" s="143">
        <v>86.288280077023984</v>
      </c>
      <c r="BE15" s="143">
        <v>9.17778224469496</v>
      </c>
      <c r="BF15" s="143">
        <v>0.77965138381482613</v>
      </c>
      <c r="BG15" s="143">
        <v>0.64277077087653023</v>
      </c>
      <c r="BH15" s="143">
        <v>0.56174565002121934</v>
      </c>
      <c r="BI15" s="143">
        <v>0.63799390954547153</v>
      </c>
      <c r="BJ15" s="143">
        <v>0.48203069284036559</v>
      </c>
      <c r="BK15" s="143">
        <v>0.24183837064307348</v>
      </c>
      <c r="BL15" s="143">
        <v>0</v>
      </c>
      <c r="BM15" s="143">
        <v>0.33837076474075423</v>
      </c>
      <c r="BN15" s="143">
        <v>0.10427239557684559</v>
      </c>
      <c r="BO15" s="143">
        <v>0</v>
      </c>
      <c r="BP15" s="143">
        <v>0</v>
      </c>
      <c r="BQ15" s="143">
        <v>2.2856689245953269E-4</v>
      </c>
      <c r="BR15" s="143">
        <v>0.10690100475605528</v>
      </c>
      <c r="BS15" s="143">
        <v>0.4029997187763647</v>
      </c>
      <c r="BT15" s="143">
        <v>0.7470210012533498</v>
      </c>
      <c r="BU15" s="143">
        <v>0.73310399999999998</v>
      </c>
      <c r="BV15" s="143">
        <v>0.72</v>
      </c>
      <c r="BW15" s="143">
        <v>0.70733863837312105</v>
      </c>
      <c r="BX15" s="143">
        <v>0.69387741649315382</v>
      </c>
      <c r="BY15" s="143">
        <v>0.68073915088114756</v>
      </c>
      <c r="BZ15" s="143">
        <v>0.66778413859245389</v>
      </c>
      <c r="CA15" s="144">
        <v>0.65533281510545038</v>
      </c>
    </row>
    <row r="16" spans="1:79" ht="24.75" customHeight="1" x14ac:dyDescent="0.4">
      <c r="A16" s="141"/>
      <c r="B16" s="64" t="s">
        <v>251</v>
      </c>
      <c r="C16" s="233"/>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f t="shared" ref="AH16:BU16" si="0">SUM(AH6:AH15)</f>
        <v>10038.152057620775</v>
      </c>
      <c r="AI16" s="54">
        <f t="shared" si="0"/>
        <v>12822.921835812413</v>
      </c>
      <c r="AJ16" s="54">
        <f t="shared" si="0"/>
        <v>11724.326889418149</v>
      </c>
      <c r="AK16" s="54">
        <f t="shared" si="0"/>
        <v>12539.973173537011</v>
      </c>
      <c r="AL16" s="54">
        <f t="shared" si="0"/>
        <v>13162.477476715361</v>
      </c>
      <c r="AM16" s="54">
        <f t="shared" si="0"/>
        <v>13904.753628839177</v>
      </c>
      <c r="AN16" s="54">
        <f t="shared" si="0"/>
        <v>14306.340134764958</v>
      </c>
      <c r="AO16" s="54">
        <f t="shared" si="0"/>
        <v>14457.087722774744</v>
      </c>
      <c r="AP16" s="54">
        <f t="shared" si="0"/>
        <v>14252.371985131229</v>
      </c>
      <c r="AQ16" s="54">
        <f t="shared" si="0"/>
        <v>13863.928308114047</v>
      </c>
      <c r="AR16" s="54">
        <f t="shared" si="0"/>
        <v>13199.368564788438</v>
      </c>
      <c r="AS16" s="54">
        <f t="shared" si="0"/>
        <v>12602.532196503882</v>
      </c>
      <c r="AT16" s="54">
        <f t="shared" si="0"/>
        <v>12241.470968155076</v>
      </c>
      <c r="AU16" s="54">
        <f t="shared" si="0"/>
        <v>13628.140174357657</v>
      </c>
      <c r="AV16" s="54">
        <f t="shared" si="0"/>
        <v>15287.064994403292</v>
      </c>
      <c r="AW16" s="54">
        <f t="shared" si="0"/>
        <v>16331.346956396685</v>
      </c>
      <c r="AX16" s="54">
        <f t="shared" si="0"/>
        <v>16348.884941155084</v>
      </c>
      <c r="AY16" s="54">
        <f t="shared" si="0"/>
        <v>16467.457939958949</v>
      </c>
      <c r="AZ16" s="54">
        <f t="shared" si="0"/>
        <v>16445.975558005415</v>
      </c>
      <c r="BA16" s="54">
        <f t="shared" si="0"/>
        <v>16531.4889500196</v>
      </c>
      <c r="BB16" s="54">
        <f t="shared" si="0"/>
        <v>16716.916262367118</v>
      </c>
      <c r="BC16" s="54">
        <f t="shared" si="0"/>
        <v>18134.388932157271</v>
      </c>
      <c r="BD16" s="54">
        <f t="shared" si="0"/>
        <v>17871.830424040334</v>
      </c>
      <c r="BE16" s="54">
        <f t="shared" si="0"/>
        <v>18407.098981787385</v>
      </c>
      <c r="BF16" s="54">
        <f t="shared" si="0"/>
        <v>18741.752976324966</v>
      </c>
      <c r="BG16" s="54">
        <f t="shared" si="0"/>
        <v>6458.292225997252</v>
      </c>
      <c r="BH16" s="54">
        <f t="shared" si="0"/>
        <v>5582.658938712837</v>
      </c>
      <c r="BI16" s="54">
        <f t="shared" si="0"/>
        <v>4433.2772290579387</v>
      </c>
      <c r="BJ16" s="54">
        <f t="shared" si="0"/>
        <v>3761.2080302533273</v>
      </c>
      <c r="BK16" s="54">
        <f t="shared" si="0"/>
        <v>3358.5747452381906</v>
      </c>
      <c r="BL16" s="54">
        <f t="shared" si="0"/>
        <v>3015.6328904163383</v>
      </c>
      <c r="BM16" s="54">
        <f t="shared" si="0"/>
        <v>2402.1014275597158</v>
      </c>
      <c r="BN16" s="54">
        <f t="shared" si="0"/>
        <v>2112.2460954155895</v>
      </c>
      <c r="BO16" s="54">
        <f t="shared" si="0"/>
        <v>1986.159586160624</v>
      </c>
      <c r="BP16" s="54">
        <f t="shared" si="0"/>
        <v>1855.5845133088476</v>
      </c>
      <c r="BQ16" s="54">
        <f t="shared" si="0"/>
        <v>1770.8968165054271</v>
      </c>
      <c r="BR16" s="54">
        <f t="shared" si="0"/>
        <v>1963.6600306714679</v>
      </c>
      <c r="BS16" s="54">
        <f t="shared" si="0"/>
        <v>2031.2393684467888</v>
      </c>
      <c r="BT16" s="54">
        <f t="shared" si="0"/>
        <v>2030.3059375729667</v>
      </c>
      <c r="BU16" s="54">
        <f t="shared" si="0"/>
        <v>2044.9628839535947</v>
      </c>
      <c r="BV16" s="54">
        <f t="shared" ref="BV16:CA16" si="1">SUM(BV6:BV15)</f>
        <v>2135.3254622041222</v>
      </c>
      <c r="BW16" s="54">
        <f t="shared" si="1"/>
        <v>2250.4622347958039</v>
      </c>
      <c r="BX16" s="54">
        <f t="shared" si="1"/>
        <v>2348.0228450358618</v>
      </c>
      <c r="BY16" s="54">
        <f t="shared" si="1"/>
        <v>2461.3531316451022</v>
      </c>
      <c r="BZ16" s="54">
        <f t="shared" si="1"/>
        <v>2586.8994757509208</v>
      </c>
      <c r="CA16" s="55">
        <f t="shared" si="1"/>
        <v>2730.3691340775522</v>
      </c>
    </row>
    <row r="17" spans="1:79" x14ac:dyDescent="0.4">
      <c r="A17" s="141"/>
      <c r="B17" s="234" t="s">
        <v>252</v>
      </c>
      <c r="C17" s="233"/>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f>AH16-SUM(AH9:AH13,AH7)</f>
        <v>179.22275380025894</v>
      </c>
      <c r="AI17" s="54">
        <f t="shared" ref="AI17:BW17" si="2">AI16-SUM(AI9:AI13,AI7)</f>
        <v>181.34349122300955</v>
      </c>
      <c r="AJ17" s="54">
        <f t="shared" si="2"/>
        <v>181.84292763327358</v>
      </c>
      <c r="AK17" s="54">
        <f t="shared" si="2"/>
        <v>189.98278008982379</v>
      </c>
      <c r="AL17" s="54">
        <f t="shared" si="2"/>
        <v>204.11020505915076</v>
      </c>
      <c r="AM17" s="54">
        <f t="shared" si="2"/>
        <v>213.2530512738831</v>
      </c>
      <c r="AN17" s="54">
        <f t="shared" si="2"/>
        <v>215.70112220822739</v>
      </c>
      <c r="AO17" s="54">
        <f t="shared" si="2"/>
        <v>227.92754412209433</v>
      </c>
      <c r="AP17" s="54">
        <f t="shared" si="2"/>
        <v>235.97254948429509</v>
      </c>
      <c r="AQ17" s="54">
        <f t="shared" si="2"/>
        <v>246.47650538396556</v>
      </c>
      <c r="AR17" s="54">
        <f t="shared" si="2"/>
        <v>248.82701373572672</v>
      </c>
      <c r="AS17" s="54">
        <f t="shared" si="2"/>
        <v>250.98008166165891</v>
      </c>
      <c r="AT17" s="54">
        <f t="shared" si="2"/>
        <v>269.80048303887997</v>
      </c>
      <c r="AU17" s="54">
        <f t="shared" si="2"/>
        <v>308.79326739242242</v>
      </c>
      <c r="AV17" s="54">
        <f t="shared" si="2"/>
        <v>383.96616386874302</v>
      </c>
      <c r="AW17" s="54">
        <f t="shared" si="2"/>
        <v>522.24302689299839</v>
      </c>
      <c r="AX17" s="54">
        <f t="shared" si="2"/>
        <v>579.34154026525721</v>
      </c>
      <c r="AY17" s="54">
        <f t="shared" si="2"/>
        <v>673.27638795188977</v>
      </c>
      <c r="AZ17" s="54">
        <f t="shared" si="2"/>
        <v>659.11003478707426</v>
      </c>
      <c r="BA17" s="54">
        <f t="shared" si="2"/>
        <v>721.77094386553654</v>
      </c>
      <c r="BB17" s="54">
        <f t="shared" si="2"/>
        <v>770.85484192130389</v>
      </c>
      <c r="BC17" s="54">
        <f t="shared" si="2"/>
        <v>822.90118239269577</v>
      </c>
      <c r="BD17" s="54">
        <f t="shared" si="2"/>
        <v>948.73346694209977</v>
      </c>
      <c r="BE17" s="54">
        <f t="shared" si="2"/>
        <v>956.73993994670309</v>
      </c>
      <c r="BF17" s="54">
        <f t="shared" si="2"/>
        <v>1047.0361201957421</v>
      </c>
      <c r="BG17" s="54">
        <f t="shared" si="2"/>
        <v>1067.7326393739295</v>
      </c>
      <c r="BH17" s="54">
        <f t="shared" si="2"/>
        <v>1103.2723849329332</v>
      </c>
      <c r="BI17" s="54">
        <f t="shared" si="2"/>
        <v>1179.3506225582855</v>
      </c>
      <c r="BJ17" s="54">
        <f t="shared" si="2"/>
        <v>1205.7952847149832</v>
      </c>
      <c r="BK17" s="54">
        <f t="shared" si="2"/>
        <v>1257.5894135735011</v>
      </c>
      <c r="BL17" s="54">
        <f t="shared" si="2"/>
        <v>1301.947490431415</v>
      </c>
      <c r="BM17" s="54">
        <f t="shared" si="2"/>
        <v>1384.1191575437888</v>
      </c>
      <c r="BN17" s="54">
        <f t="shared" si="2"/>
        <v>1390.6358603175206</v>
      </c>
      <c r="BO17" s="54">
        <f t="shared" si="2"/>
        <v>1478.8056114219446</v>
      </c>
      <c r="BP17" s="54">
        <f t="shared" si="2"/>
        <v>1533.3205640660017</v>
      </c>
      <c r="BQ17" s="54">
        <f t="shared" si="2"/>
        <v>1584.4759989090239</v>
      </c>
      <c r="BR17" s="54">
        <f t="shared" si="2"/>
        <v>1835.9225055336408</v>
      </c>
      <c r="BS17" s="54">
        <f t="shared" si="2"/>
        <v>1946.1589129385152</v>
      </c>
      <c r="BT17" s="54">
        <f t="shared" si="2"/>
        <v>1968.9108035855852</v>
      </c>
      <c r="BU17" s="54">
        <f t="shared" si="2"/>
        <v>2001.5796199375457</v>
      </c>
      <c r="BV17" s="54">
        <f t="shared" si="2"/>
        <v>2102.6440756806928</v>
      </c>
      <c r="BW17" s="54">
        <f t="shared" si="2"/>
        <v>2225.4078028267627</v>
      </c>
      <c r="BX17" s="54">
        <f>BX16-SUM(BX9:BX13,BX7)</f>
        <v>2328.8382757278264</v>
      </c>
      <c r="BY17" s="54">
        <f>BY16-SUM(BY9:BY13,BY7)</f>
        <v>2446.1525984129316</v>
      </c>
      <c r="BZ17" s="54">
        <f>BZ16-SUM(BZ9:BZ13,BZ7)</f>
        <v>2575.0198736989801</v>
      </c>
      <c r="CA17" s="55">
        <f>CA16-SUM(CA9:CA13,CA7)</f>
        <v>2730.3691340775522</v>
      </c>
    </row>
    <row r="18" spans="1:79" ht="12.75" customHeight="1" x14ac:dyDescent="0.4">
      <c r="A18" s="141"/>
      <c r="B18" s="58"/>
      <c r="C18" s="233"/>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5"/>
    </row>
    <row r="19" spans="1:79" ht="27" customHeight="1" x14ac:dyDescent="0.4">
      <c r="A19" s="141"/>
      <c r="B19" s="64" t="s">
        <v>253</v>
      </c>
      <c r="C19" s="23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4"/>
    </row>
    <row r="20" spans="1:79" x14ac:dyDescent="0.4">
      <c r="A20" s="141"/>
      <c r="B20" s="148" t="s">
        <v>129</v>
      </c>
      <c r="C20" s="233" t="s">
        <v>130</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v>5.1637730025308644</v>
      </c>
      <c r="BR20" s="143">
        <v>6.4568898522158209</v>
      </c>
      <c r="BS20" s="143">
        <v>7.3555246721244787</v>
      </c>
      <c r="BT20" s="143">
        <v>7.6241804305308065</v>
      </c>
      <c r="BU20" s="143">
        <v>8.3707466138579889</v>
      </c>
      <c r="BV20" s="143">
        <v>9.5712047702237228</v>
      </c>
      <c r="BW20" s="143">
        <v>10.190322518066838</v>
      </c>
      <c r="BX20" s="143">
        <v>10.739122193974062</v>
      </c>
      <c r="BY20" s="143">
        <v>11.309043428552203</v>
      </c>
      <c r="BZ20" s="143">
        <v>11.878031679217184</v>
      </c>
      <c r="CA20" s="144">
        <v>12.48671089608284</v>
      </c>
    </row>
    <row r="21" spans="1:79" x14ac:dyDescent="0.4">
      <c r="A21" s="141"/>
      <c r="B21" s="58" t="s">
        <v>131</v>
      </c>
      <c r="C21" s="233" t="s">
        <v>130</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v>220.8828439991413</v>
      </c>
      <c r="AI21" s="143">
        <v>228.06852012240873</v>
      </c>
      <c r="AJ21" s="143">
        <v>236.1791099851169</v>
      </c>
      <c r="AK21" s="143">
        <v>274.25508663888382</v>
      </c>
      <c r="AL21" s="143">
        <v>305.53345859487268</v>
      </c>
      <c r="AM21" s="143">
        <v>355.53668956956528</v>
      </c>
      <c r="AN21" s="143">
        <v>382.04557418077439</v>
      </c>
      <c r="AO21" s="143">
        <v>418.0829435868589</v>
      </c>
      <c r="AP21" s="143">
        <v>454.10923543512621</v>
      </c>
      <c r="AQ21" s="143">
        <v>483.30318847411598</v>
      </c>
      <c r="AR21" s="143">
        <v>491.04813738309957</v>
      </c>
      <c r="AS21" s="143">
        <v>516.2147813209084</v>
      </c>
      <c r="AT21" s="143">
        <v>555.20853327011162</v>
      </c>
      <c r="AU21" s="143">
        <v>615.8206015779059</v>
      </c>
      <c r="AV21" s="143">
        <v>0</v>
      </c>
      <c r="AW21" s="143">
        <v>0</v>
      </c>
      <c r="AX21" s="143">
        <v>0</v>
      </c>
      <c r="AY21" s="143">
        <v>0</v>
      </c>
      <c r="AZ21" s="143">
        <v>0</v>
      </c>
      <c r="BA21" s="143">
        <v>0</v>
      </c>
      <c r="BB21" s="143">
        <v>0</v>
      </c>
      <c r="BC21" s="143">
        <v>0</v>
      </c>
      <c r="BD21" s="143">
        <v>0</v>
      </c>
      <c r="BE21" s="143">
        <v>0</v>
      </c>
      <c r="BF21" s="143">
        <v>0</v>
      </c>
      <c r="BG21" s="143">
        <v>0</v>
      </c>
      <c r="BH21" s="143">
        <v>0</v>
      </c>
      <c r="BI21" s="143">
        <v>0</v>
      </c>
      <c r="BJ21" s="143">
        <v>0</v>
      </c>
      <c r="BK21" s="143">
        <v>0</v>
      </c>
      <c r="BL21" s="143">
        <v>0</v>
      </c>
      <c r="BM21" s="143">
        <v>0</v>
      </c>
      <c r="BN21" s="143">
        <v>0</v>
      </c>
      <c r="BO21" s="143">
        <v>0</v>
      </c>
      <c r="BP21" s="143">
        <v>0</v>
      </c>
      <c r="BQ21" s="143">
        <v>0</v>
      </c>
      <c r="BR21" s="143">
        <v>0</v>
      </c>
      <c r="BS21" s="143">
        <v>0</v>
      </c>
      <c r="BT21" s="143">
        <v>0</v>
      </c>
      <c r="BU21" s="143">
        <v>0</v>
      </c>
      <c r="BV21" s="143">
        <v>0</v>
      </c>
      <c r="BW21" s="143">
        <v>0</v>
      </c>
      <c r="BX21" s="143">
        <v>0</v>
      </c>
      <c r="BY21" s="143">
        <v>0</v>
      </c>
      <c r="BZ21" s="143">
        <v>0</v>
      </c>
      <c r="CA21" s="144">
        <v>0</v>
      </c>
    </row>
    <row r="22" spans="1:79" x14ac:dyDescent="0.4">
      <c r="A22" s="141"/>
      <c r="B22" s="58" t="s">
        <v>132</v>
      </c>
      <c r="C22" s="233"/>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f>SUM(AH23:AH25)</f>
        <v>2031.7865977414629</v>
      </c>
      <c r="AI22" s="143">
        <f t="shared" ref="AI22:CA22" si="3">SUM(AI23:AI25)</f>
        <v>1973.1165898768227</v>
      </c>
      <c r="AJ22" s="143">
        <f t="shared" si="3"/>
        <v>1874.9804017950687</v>
      </c>
      <c r="AK22" s="143">
        <f t="shared" si="3"/>
        <v>1836.6444304289719</v>
      </c>
      <c r="AL22" s="143">
        <f t="shared" si="3"/>
        <v>1814.8162078345181</v>
      </c>
      <c r="AM22" s="143">
        <f t="shared" si="3"/>
        <v>1834.2476508462598</v>
      </c>
      <c r="AN22" s="143">
        <f t="shared" si="3"/>
        <v>1772.277154158907</v>
      </c>
      <c r="AO22" s="143">
        <f t="shared" si="3"/>
        <v>1703.4127072217314</v>
      </c>
      <c r="AP22" s="143">
        <f t="shared" si="3"/>
        <v>1692.6995834037689</v>
      </c>
      <c r="AQ22" s="143">
        <f t="shared" si="3"/>
        <v>1626.1719379378935</v>
      </c>
      <c r="AR22" s="143">
        <f t="shared" si="3"/>
        <v>1542.6571659892575</v>
      </c>
      <c r="AS22" s="143">
        <f t="shared" si="3"/>
        <v>1408.7385302656137</v>
      </c>
      <c r="AT22" s="143">
        <f t="shared" si="3"/>
        <v>1382.5098989252886</v>
      </c>
      <c r="AU22" s="143">
        <f t="shared" si="3"/>
        <v>1456.4129912823953</v>
      </c>
      <c r="AV22" s="143">
        <f t="shared" si="3"/>
        <v>1401.7894732864074</v>
      </c>
      <c r="AW22" s="143">
        <f t="shared" si="3"/>
        <v>1402.1383039629659</v>
      </c>
      <c r="AX22" s="143">
        <f t="shared" si="3"/>
        <v>1362.9676703075093</v>
      </c>
      <c r="AY22" s="143">
        <f t="shared" si="3"/>
        <v>1311.0690352288043</v>
      </c>
      <c r="AZ22" s="143">
        <f t="shared" si="3"/>
        <v>1233.9692164931353</v>
      </c>
      <c r="BA22" s="143">
        <f t="shared" si="3"/>
        <v>1252.0050356133124</v>
      </c>
      <c r="BB22" s="143">
        <f t="shared" si="3"/>
        <v>1224.8567073137824</v>
      </c>
      <c r="BC22" s="143">
        <f t="shared" si="3"/>
        <v>1267.6461195284078</v>
      </c>
      <c r="BD22" s="143">
        <f t="shared" si="3"/>
        <v>1230.1970202691014</v>
      </c>
      <c r="BE22" s="143">
        <f t="shared" si="3"/>
        <v>1371.5782848008828</v>
      </c>
      <c r="BF22" s="143">
        <f t="shared" si="3"/>
        <v>1315.2735879745192</v>
      </c>
      <c r="BG22" s="143">
        <f t="shared" si="3"/>
        <v>1189.464991565595</v>
      </c>
      <c r="BH22" s="143">
        <f t="shared" si="3"/>
        <v>1053.139862026474</v>
      </c>
      <c r="BI22" s="143">
        <f t="shared" si="3"/>
        <v>975.4149334036357</v>
      </c>
      <c r="BJ22" s="143">
        <f t="shared" si="3"/>
        <v>865.11413626388753</v>
      </c>
      <c r="BK22" s="143">
        <f t="shared" si="3"/>
        <v>794.72311249267989</v>
      </c>
      <c r="BL22" s="143">
        <f t="shared" si="3"/>
        <v>717.35095824829875</v>
      </c>
      <c r="BM22" s="143">
        <f t="shared" si="3"/>
        <v>694.33556970277846</v>
      </c>
      <c r="BN22" s="143">
        <f t="shared" si="3"/>
        <v>641.91979341439651</v>
      </c>
      <c r="BO22" s="143">
        <f t="shared" si="3"/>
        <v>626.08276002181242</v>
      </c>
      <c r="BP22" s="143">
        <f t="shared" si="3"/>
        <v>622.15744242640699</v>
      </c>
      <c r="BQ22" s="143">
        <f t="shared" si="3"/>
        <v>610.36614688781049</v>
      </c>
      <c r="BR22" s="143">
        <f t="shared" si="3"/>
        <v>596.91106833093147</v>
      </c>
      <c r="BS22" s="143">
        <f t="shared" si="3"/>
        <v>596.12465898607365</v>
      </c>
      <c r="BT22" s="143">
        <f t="shared" si="3"/>
        <v>573.21278106390446</v>
      </c>
      <c r="BU22" s="143">
        <f t="shared" si="3"/>
        <v>508.38822658357827</v>
      </c>
      <c r="BV22" s="143">
        <f t="shared" si="3"/>
        <v>462.97184380052977</v>
      </c>
      <c r="BW22" s="143">
        <f t="shared" si="3"/>
        <v>412.75168865529088</v>
      </c>
      <c r="BX22" s="143">
        <f t="shared" si="3"/>
        <v>367.35510743389756</v>
      </c>
      <c r="BY22" s="143">
        <f t="shared" si="3"/>
        <v>330.89463836994946</v>
      </c>
      <c r="BZ22" s="143">
        <f t="shared" si="3"/>
        <v>299.6571691798257</v>
      </c>
      <c r="CA22" s="144">
        <f t="shared" si="3"/>
        <v>272.20326580586624</v>
      </c>
    </row>
    <row r="23" spans="1:79" x14ac:dyDescent="0.4">
      <c r="A23" s="141"/>
      <c r="B23" s="68" t="s">
        <v>254</v>
      </c>
      <c r="C23" s="233" t="s">
        <v>133</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v>0</v>
      </c>
      <c r="AI23" s="143">
        <v>0</v>
      </c>
      <c r="AJ23" s="143">
        <v>0</v>
      </c>
      <c r="AK23" s="143">
        <v>0</v>
      </c>
      <c r="AL23" s="143">
        <v>0</v>
      </c>
      <c r="AM23" s="143">
        <v>0</v>
      </c>
      <c r="AN23" s="143">
        <v>0</v>
      </c>
      <c r="AO23" s="143">
        <v>0</v>
      </c>
      <c r="AP23" s="143">
        <v>0</v>
      </c>
      <c r="AQ23" s="143">
        <v>0</v>
      </c>
      <c r="AR23" s="143">
        <v>0</v>
      </c>
      <c r="AS23" s="143">
        <v>0</v>
      </c>
      <c r="AT23" s="143">
        <v>0</v>
      </c>
      <c r="AU23" s="143">
        <v>0</v>
      </c>
      <c r="AV23" s="143">
        <v>0</v>
      </c>
      <c r="AW23" s="143">
        <v>0</v>
      </c>
      <c r="AX23" s="143">
        <v>0</v>
      </c>
      <c r="AY23" s="143">
        <v>0</v>
      </c>
      <c r="AZ23" s="143">
        <v>0</v>
      </c>
      <c r="BA23" s="143">
        <v>0</v>
      </c>
      <c r="BB23" s="143">
        <v>0</v>
      </c>
      <c r="BC23" s="143">
        <v>0</v>
      </c>
      <c r="BD23" s="143">
        <v>0</v>
      </c>
      <c r="BE23" s="143">
        <v>0</v>
      </c>
      <c r="BF23" s="143">
        <v>0</v>
      </c>
      <c r="BG23" s="143">
        <v>0</v>
      </c>
      <c r="BH23" s="143">
        <v>0</v>
      </c>
      <c r="BI23" s="143">
        <v>0</v>
      </c>
      <c r="BJ23" s="143">
        <v>0</v>
      </c>
      <c r="BK23" s="143">
        <v>0</v>
      </c>
      <c r="BL23" s="143">
        <v>0</v>
      </c>
      <c r="BM23" s="143">
        <v>0</v>
      </c>
      <c r="BN23" s="143">
        <v>0</v>
      </c>
      <c r="BO23" s="143">
        <v>0</v>
      </c>
      <c r="BP23" s="143">
        <v>0</v>
      </c>
      <c r="BQ23" s="143">
        <v>0</v>
      </c>
      <c r="BR23" s="143">
        <v>0</v>
      </c>
      <c r="BS23" s="143">
        <v>0</v>
      </c>
      <c r="BT23" s="143">
        <v>0</v>
      </c>
      <c r="BU23" s="143">
        <v>111.92079410704355</v>
      </c>
      <c r="BV23" s="143">
        <v>184.12309003200124</v>
      </c>
      <c r="BW23" s="143">
        <v>184.25690365580292</v>
      </c>
      <c r="BX23" s="143">
        <v>179.61043400415249</v>
      </c>
      <c r="BY23" s="143">
        <v>175.17133573835511</v>
      </c>
      <c r="BZ23" s="143">
        <v>170.67497207208635</v>
      </c>
      <c r="CA23" s="144">
        <v>166.10043318917093</v>
      </c>
    </row>
    <row r="24" spans="1:79" x14ac:dyDescent="0.4">
      <c r="A24" s="141"/>
      <c r="B24" s="68" t="s">
        <v>255</v>
      </c>
      <c r="C24" s="233" t="s">
        <v>133</v>
      </c>
      <c r="D24" s="143"/>
      <c r="E24" s="143"/>
      <c r="F24" s="143"/>
      <c r="G24" s="143"/>
      <c r="H24" s="143"/>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v>2031.7865977414629</v>
      </c>
      <c r="AI24" s="143">
        <v>1972.6668621313204</v>
      </c>
      <c r="AJ24" s="143">
        <v>1868.3938771398505</v>
      </c>
      <c r="AK24" s="143">
        <v>1821.2289812550962</v>
      </c>
      <c r="AL24" s="143">
        <v>1789.8696565572523</v>
      </c>
      <c r="AM24" s="143">
        <v>1794.802239736694</v>
      </c>
      <c r="AN24" s="143">
        <v>1707.5912563392158</v>
      </c>
      <c r="AO24" s="143">
        <v>1626.7569605781266</v>
      </c>
      <c r="AP24" s="143">
        <v>1604.1199710072308</v>
      </c>
      <c r="AQ24" s="143">
        <v>1522.0176719243436</v>
      </c>
      <c r="AR24" s="143">
        <v>1420.2681008658676</v>
      </c>
      <c r="AS24" s="143">
        <v>1265.8121240711866</v>
      </c>
      <c r="AT24" s="143">
        <v>1219.2014883066238</v>
      </c>
      <c r="AU24" s="143">
        <v>1258.6040468815213</v>
      </c>
      <c r="AV24" s="143">
        <v>1185.7570514393135</v>
      </c>
      <c r="AW24" s="143">
        <v>1160.9242368652308</v>
      </c>
      <c r="AX24" s="143">
        <v>1113.3001615958806</v>
      </c>
      <c r="AY24" s="143">
        <v>1052.2266875224295</v>
      </c>
      <c r="AZ24" s="143">
        <v>964.22587183211442</v>
      </c>
      <c r="BA24" s="143">
        <v>968.2344724779291</v>
      </c>
      <c r="BB24" s="143">
        <v>931.26979252327533</v>
      </c>
      <c r="BC24" s="143">
        <v>944.77013425145606</v>
      </c>
      <c r="BD24" s="143">
        <v>896.64984371480546</v>
      </c>
      <c r="BE24" s="143">
        <v>1035.6736978650183</v>
      </c>
      <c r="BF24" s="143">
        <v>1013.6642807776896</v>
      </c>
      <c r="BG24" s="143">
        <v>929.44000998897616</v>
      </c>
      <c r="BH24" s="143">
        <v>833.07174798179744</v>
      </c>
      <c r="BI24" s="143">
        <v>789.34608904142283</v>
      </c>
      <c r="BJ24" s="143">
        <v>709.94873464573357</v>
      </c>
      <c r="BK24" s="143">
        <v>661.79624670898318</v>
      </c>
      <c r="BL24" s="143">
        <v>606.92557202219473</v>
      </c>
      <c r="BM24" s="143">
        <v>595.34692256736776</v>
      </c>
      <c r="BN24" s="143">
        <v>561.50726357703286</v>
      </c>
      <c r="BO24" s="143">
        <v>550.7744943837555</v>
      </c>
      <c r="BP24" s="143">
        <v>554.36719242870288</v>
      </c>
      <c r="BQ24" s="143">
        <v>540.49746165901536</v>
      </c>
      <c r="BR24" s="143">
        <v>541.95272191968218</v>
      </c>
      <c r="BS24" s="143">
        <v>547.79273793762934</v>
      </c>
      <c r="BT24" s="143">
        <v>532.23127214612987</v>
      </c>
      <c r="BU24" s="143">
        <v>343.37645500732708</v>
      </c>
      <c r="BV24" s="143">
        <v>241.50810056237196</v>
      </c>
      <c r="BW24" s="143">
        <v>197.8970347468055</v>
      </c>
      <c r="BX24" s="143">
        <v>162.60377304163492</v>
      </c>
      <c r="BY24" s="143">
        <v>134.87038591205047</v>
      </c>
      <c r="BZ24" s="143">
        <v>111.71018341975204</v>
      </c>
      <c r="CA24" s="144">
        <v>91.894595988821777</v>
      </c>
    </row>
    <row r="25" spans="1:79" x14ac:dyDescent="0.4">
      <c r="A25" s="141"/>
      <c r="B25" s="68" t="s">
        <v>256</v>
      </c>
      <c r="C25" s="233" t="s">
        <v>133</v>
      </c>
      <c r="D25" s="143"/>
      <c r="E25" s="143"/>
      <c r="F25" s="143"/>
      <c r="G25" s="143"/>
      <c r="H25" s="143"/>
      <c r="I25" s="143"/>
      <c r="J25" s="143"/>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3">
        <v>0</v>
      </c>
      <c r="AI25" s="143">
        <v>0.44972774550227224</v>
      </c>
      <c r="AJ25" s="143">
        <v>6.5865246552181809</v>
      </c>
      <c r="AK25" s="143">
        <v>15.415449173875722</v>
      </c>
      <c r="AL25" s="143">
        <v>24.946551277265851</v>
      </c>
      <c r="AM25" s="143">
        <v>39.445411109565924</v>
      </c>
      <c r="AN25" s="143">
        <v>64.68589781969122</v>
      </c>
      <c r="AO25" s="143">
        <v>76.655746643604729</v>
      </c>
      <c r="AP25" s="143">
        <v>88.579612396537996</v>
      </c>
      <c r="AQ25" s="143">
        <v>104.15426601354987</v>
      </c>
      <c r="AR25" s="143">
        <v>122.38906512338976</v>
      </c>
      <c r="AS25" s="143">
        <v>142.9264061944271</v>
      </c>
      <c r="AT25" s="143">
        <v>163.30841061866477</v>
      </c>
      <c r="AU25" s="143">
        <v>197.80894440087403</v>
      </c>
      <c r="AV25" s="143">
        <v>216.0324218470939</v>
      </c>
      <c r="AW25" s="143">
        <v>241.21406709773501</v>
      </c>
      <c r="AX25" s="143">
        <v>249.66750871162861</v>
      </c>
      <c r="AY25" s="143">
        <v>258.84234770637471</v>
      </c>
      <c r="AZ25" s="143">
        <v>269.74334466102073</v>
      </c>
      <c r="BA25" s="143">
        <v>283.77056313538321</v>
      </c>
      <c r="BB25" s="143">
        <v>293.58691479050714</v>
      </c>
      <c r="BC25" s="143">
        <v>322.87598527695161</v>
      </c>
      <c r="BD25" s="143">
        <v>333.5471765542959</v>
      </c>
      <c r="BE25" s="143">
        <v>335.90458693586453</v>
      </c>
      <c r="BF25" s="143">
        <v>301.60930719682972</v>
      </c>
      <c r="BG25" s="143">
        <v>260.02498157661881</v>
      </c>
      <c r="BH25" s="143">
        <v>220.06811404467646</v>
      </c>
      <c r="BI25" s="143">
        <v>186.06884436221284</v>
      </c>
      <c r="BJ25" s="143">
        <v>155.16540161815394</v>
      </c>
      <c r="BK25" s="143">
        <v>132.92686578369674</v>
      </c>
      <c r="BL25" s="143">
        <v>110.42538622610402</v>
      </c>
      <c r="BM25" s="143">
        <v>98.98864713541073</v>
      </c>
      <c r="BN25" s="143">
        <v>80.41252983736365</v>
      </c>
      <c r="BO25" s="143">
        <v>75.308265638056952</v>
      </c>
      <c r="BP25" s="143">
        <v>67.790249997704137</v>
      </c>
      <c r="BQ25" s="143">
        <v>69.868685228795101</v>
      </c>
      <c r="BR25" s="143">
        <v>54.958346411249266</v>
      </c>
      <c r="BS25" s="143">
        <v>48.331921048444272</v>
      </c>
      <c r="BT25" s="143">
        <v>40.981508917774569</v>
      </c>
      <c r="BU25" s="143">
        <v>53.090977469207623</v>
      </c>
      <c r="BV25" s="143">
        <v>37.340653206156553</v>
      </c>
      <c r="BW25" s="143">
        <v>30.597750252682459</v>
      </c>
      <c r="BX25" s="143">
        <v>25.140900388110122</v>
      </c>
      <c r="BY25" s="143">
        <v>20.852916719543909</v>
      </c>
      <c r="BZ25" s="143">
        <v>17.272013687987293</v>
      </c>
      <c r="CA25" s="144">
        <v>14.208236627873537</v>
      </c>
    </row>
    <row r="26" spans="1:79" ht="25.5" customHeight="1" x14ac:dyDescent="0.4">
      <c r="A26" s="141"/>
      <c r="B26" s="148" t="s">
        <v>134</v>
      </c>
      <c r="C26" s="233" t="s">
        <v>130</v>
      </c>
      <c r="D26" s="143"/>
      <c r="E26" s="143"/>
      <c r="F26" s="143"/>
      <c r="G26" s="143"/>
      <c r="H26" s="143"/>
      <c r="I26" s="143"/>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v>18.760882583260397</v>
      </c>
      <c r="AI26" s="143">
        <v>16.051708509045046</v>
      </c>
      <c r="AJ26" s="143">
        <v>16.837544648763064</v>
      </c>
      <c r="AK26" s="143">
        <v>18.284448701065482</v>
      </c>
      <c r="AL26" s="143">
        <v>22.723240438530421</v>
      </c>
      <c r="AM26" s="143">
        <v>27.115123432132297</v>
      </c>
      <c r="AN26" s="143">
        <v>28.234849248764746</v>
      </c>
      <c r="AO26" s="143">
        <v>31.6309412861137</v>
      </c>
      <c r="AP26" s="143">
        <v>242.9960071595759</v>
      </c>
      <c r="AQ26" s="143">
        <v>406.53430098880801</v>
      </c>
      <c r="AR26" s="143">
        <v>360.3702347034573</v>
      </c>
      <c r="AS26" s="143">
        <v>354.30550746608048</v>
      </c>
      <c r="AT26" s="143">
        <v>370.95813090004725</v>
      </c>
      <c r="AU26" s="143">
        <v>455.28313339403252</v>
      </c>
      <c r="AV26" s="143">
        <v>539.45220252134845</v>
      </c>
      <c r="AW26" s="143">
        <v>673.98208131433648</v>
      </c>
      <c r="AX26" s="143">
        <v>793.36275102534182</v>
      </c>
      <c r="AY26" s="143">
        <v>902.32244238856083</v>
      </c>
      <c r="AZ26" s="143">
        <v>1040.614947149503</v>
      </c>
      <c r="BA26" s="143">
        <v>1047.612041784422</v>
      </c>
      <c r="BB26" s="143">
        <v>1084.946588082463</v>
      </c>
      <c r="BC26" s="143">
        <v>1156.6510707250343</v>
      </c>
      <c r="BD26" s="143">
        <v>1150.4224729654136</v>
      </c>
      <c r="BE26" s="143">
        <v>1224.5449037446654</v>
      </c>
      <c r="BF26" s="143">
        <v>1300.2855573679881</v>
      </c>
      <c r="BG26" s="143">
        <v>1368.2085816228309</v>
      </c>
      <c r="BH26" s="143">
        <v>1384.8915852827322</v>
      </c>
      <c r="BI26" s="143">
        <v>1420.8322491686599</v>
      </c>
      <c r="BJ26" s="143">
        <v>1415.157441892685</v>
      </c>
      <c r="BK26" s="143">
        <v>1494.0738662253179</v>
      </c>
      <c r="BL26" s="143">
        <v>1549.5665950899079</v>
      </c>
      <c r="BM26" s="143">
        <v>1678.7248916995491</v>
      </c>
      <c r="BN26" s="143">
        <v>1739.4674794714952</v>
      </c>
      <c r="BO26" s="143">
        <v>1902.5247209809706</v>
      </c>
      <c r="BP26" s="143">
        <v>2075.3514074989948</v>
      </c>
      <c r="BQ26" s="143">
        <v>2210.7489082162383</v>
      </c>
      <c r="BR26" s="143">
        <v>2431.4199286043881</v>
      </c>
      <c r="BS26" s="143">
        <v>2655.0896994841892</v>
      </c>
      <c r="BT26" s="143">
        <v>2725.2967728416802</v>
      </c>
      <c r="BU26" s="143">
        <v>2842.0312803813886</v>
      </c>
      <c r="BV26" s="143">
        <v>2828.0447910654157</v>
      </c>
      <c r="BW26" s="143">
        <v>2900.3105520296385</v>
      </c>
      <c r="BX26" s="143">
        <v>3039.6190503804132</v>
      </c>
      <c r="BY26" s="143">
        <v>3191.0355047771609</v>
      </c>
      <c r="BZ26" s="143">
        <v>3333.7997602123769</v>
      </c>
      <c r="CA26" s="144">
        <v>3382.2012290081366</v>
      </c>
    </row>
    <row r="27" spans="1:79" x14ac:dyDescent="0.4">
      <c r="A27" s="141"/>
      <c r="B27" s="58" t="s">
        <v>257</v>
      </c>
      <c r="C27" s="233" t="s">
        <v>130</v>
      </c>
      <c r="D27" s="143"/>
      <c r="E27" s="143"/>
      <c r="F27" s="143"/>
      <c r="G27" s="143"/>
      <c r="H27" s="143"/>
      <c r="I27" s="143"/>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v>23.451103229075496</v>
      </c>
      <c r="AI27" s="143">
        <v>20.06463563630631</v>
      </c>
      <c r="AJ27" s="143">
        <v>16.837544648763064</v>
      </c>
      <c r="AK27" s="143">
        <v>18.284448701065482</v>
      </c>
      <c r="AL27" s="143">
        <v>17.042430328897815</v>
      </c>
      <c r="AM27" s="143">
        <v>16.269074059279379</v>
      </c>
      <c r="AN27" s="143">
        <v>15.400826862962589</v>
      </c>
      <c r="AO27" s="143">
        <v>17.032045307907374</v>
      </c>
      <c r="AP27" s="143">
        <v>18.692000550736608</v>
      </c>
      <c r="AQ27" s="143">
        <v>19.624939258937303</v>
      </c>
      <c r="AR27" s="143">
        <v>17.887802767459899</v>
      </c>
      <c r="AS27" s="143">
        <v>16.915332752217083</v>
      </c>
      <c r="AT27" s="143">
        <v>16.657628596949049</v>
      </c>
      <c r="AU27" s="143">
        <v>18.000971909367959</v>
      </c>
      <c r="AV27" s="143">
        <v>20.811715882657015</v>
      </c>
      <c r="AW27" s="143">
        <v>22.353512379750825</v>
      </c>
      <c r="AX27" s="143">
        <v>19.992424270755421</v>
      </c>
      <c r="AY27" s="143">
        <v>22.72005079595446</v>
      </c>
      <c r="AZ27" s="143">
        <v>22.956598273872974</v>
      </c>
      <c r="BA27" s="143">
        <v>23.3020528071957</v>
      </c>
      <c r="BB27" s="143">
        <v>23.429727151634935</v>
      </c>
      <c r="BC27" s="143">
        <v>23.423277972776305</v>
      </c>
      <c r="BD27" s="143">
        <v>23.047526581642622</v>
      </c>
      <c r="BE27" s="143">
        <v>23.003183852785149</v>
      </c>
      <c r="BF27" s="143">
        <v>23.592690114452871</v>
      </c>
      <c r="BG27" s="143">
        <v>24.925520939262274</v>
      </c>
      <c r="BH27" s="143">
        <v>25.154158361090033</v>
      </c>
      <c r="BI27" s="143">
        <v>24.391591751569603</v>
      </c>
      <c r="BJ27" s="143">
        <v>23.797505640954242</v>
      </c>
      <c r="BK27" s="143">
        <v>24.222305278204388</v>
      </c>
      <c r="BL27" s="143">
        <v>260.7170795684637</v>
      </c>
      <c r="BM27" s="143">
        <v>37.684203394983825</v>
      </c>
      <c r="BN27" s="143">
        <v>36.77629438195595</v>
      </c>
      <c r="BO27" s="143">
        <v>36.134864132292691</v>
      </c>
      <c r="BP27" s="143">
        <v>35.723608712766257</v>
      </c>
      <c r="BQ27" s="143">
        <v>34.811621130998844</v>
      </c>
      <c r="BR27" s="143">
        <v>35.591321852763812</v>
      </c>
      <c r="BS27" s="143">
        <v>37.810946168990384</v>
      </c>
      <c r="BT27" s="143">
        <v>34.338165759309952</v>
      </c>
      <c r="BU27" s="143">
        <v>33.770508490026003</v>
      </c>
      <c r="BV27" s="143">
        <v>34.820699888652804</v>
      </c>
      <c r="BW27" s="143">
        <v>34.793775679701994</v>
      </c>
      <c r="BX27" s="143">
        <v>34.69679977010572</v>
      </c>
      <c r="BY27" s="143">
        <v>35.060830852561978</v>
      </c>
      <c r="BZ27" s="143">
        <v>35.730516608358421</v>
      </c>
      <c r="CA27" s="144">
        <v>35.978213857418211</v>
      </c>
    </row>
    <row r="28" spans="1:79" x14ac:dyDescent="0.4">
      <c r="A28" s="141"/>
      <c r="B28" s="58" t="s">
        <v>139</v>
      </c>
      <c r="C28" s="233" t="s">
        <v>140</v>
      </c>
      <c r="D28" s="143"/>
      <c r="E28" s="143"/>
      <c r="F28" s="143"/>
      <c r="G28" s="143"/>
      <c r="H28" s="143"/>
      <c r="I28" s="143"/>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c r="AH28" s="143">
        <v>0</v>
      </c>
      <c r="AI28" s="143">
        <v>0</v>
      </c>
      <c r="AJ28" s="143">
        <v>0</v>
      </c>
      <c r="AK28" s="143">
        <v>0</v>
      </c>
      <c r="AL28" s="143">
        <v>0</v>
      </c>
      <c r="AM28" s="143">
        <v>0</v>
      </c>
      <c r="AN28" s="143">
        <v>0</v>
      </c>
      <c r="AO28" s="143">
        <v>0</v>
      </c>
      <c r="AP28" s="143">
        <v>0</v>
      </c>
      <c r="AQ28" s="143">
        <v>0</v>
      </c>
      <c r="AR28" s="143">
        <v>0</v>
      </c>
      <c r="AS28" s="143">
        <v>0</v>
      </c>
      <c r="AT28" s="143">
        <v>0</v>
      </c>
      <c r="AU28" s="143">
        <v>0</v>
      </c>
      <c r="AV28" s="143">
        <v>0</v>
      </c>
      <c r="AW28" s="143">
        <v>0</v>
      </c>
      <c r="AX28" s="143">
        <v>0</v>
      </c>
      <c r="AY28" s="143">
        <v>0</v>
      </c>
      <c r="AZ28" s="143">
        <v>0</v>
      </c>
      <c r="BA28" s="143">
        <v>0</v>
      </c>
      <c r="BB28" s="143">
        <v>0</v>
      </c>
      <c r="BC28" s="143">
        <v>0</v>
      </c>
      <c r="BD28" s="143">
        <v>0</v>
      </c>
      <c r="BE28" s="143">
        <v>0</v>
      </c>
      <c r="BF28" s="143">
        <v>0</v>
      </c>
      <c r="BG28" s="143">
        <v>0</v>
      </c>
      <c r="BH28" s="143">
        <v>0</v>
      </c>
      <c r="BI28" s="143">
        <v>0</v>
      </c>
      <c r="BJ28" s="143">
        <v>1.3017607368231816</v>
      </c>
      <c r="BK28" s="143">
        <v>1.4631465290045726</v>
      </c>
      <c r="BL28" s="143">
        <v>77.294129416139782</v>
      </c>
      <c r="BM28" s="143">
        <v>121.11449942909249</v>
      </c>
      <c r="BN28" s="143">
        <v>192.13397964075094</v>
      </c>
      <c r="BO28" s="143">
        <v>57.181079980387672</v>
      </c>
      <c r="BP28" s="143">
        <v>63.924386578059156</v>
      </c>
      <c r="BQ28" s="143">
        <v>3.8462253330280607</v>
      </c>
      <c r="BR28" s="143">
        <v>5.22940062298205</v>
      </c>
      <c r="BS28" s="143">
        <v>2.1022421407101652</v>
      </c>
      <c r="BT28" s="143">
        <v>1.742652958471764</v>
      </c>
      <c r="BU28" s="143">
        <v>61.265070917434436</v>
      </c>
      <c r="BV28" s="143">
        <v>60.757305669726705</v>
      </c>
      <c r="BW28" s="143">
        <v>59.967568451383023</v>
      </c>
      <c r="BX28" s="143">
        <v>60.188210215488645</v>
      </c>
      <c r="BY28" s="143">
        <v>61.407700943269894</v>
      </c>
      <c r="BZ28" s="143">
        <v>61.940109087447176</v>
      </c>
      <c r="CA28" s="144">
        <v>60.785190468544833</v>
      </c>
    </row>
    <row r="29" spans="1:79" x14ac:dyDescent="0.4">
      <c r="A29" s="141"/>
      <c r="B29" s="58" t="s">
        <v>22</v>
      </c>
      <c r="C29" s="233" t="s">
        <v>140</v>
      </c>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v>923.69013104646103</v>
      </c>
      <c r="AI29" s="143">
        <v>913.97680257266768</v>
      </c>
      <c r="AJ29" s="143">
        <v>1035.0147580972757</v>
      </c>
      <c r="AK29" s="143">
        <v>1385.9780596833302</v>
      </c>
      <c r="AL29" s="143">
        <v>1566.0837193907669</v>
      </c>
      <c r="AM29" s="143">
        <v>1675.9495122509802</v>
      </c>
      <c r="AN29" s="143">
        <v>1761.8602979238967</v>
      </c>
      <c r="AO29" s="143">
        <v>1821.1049385555939</v>
      </c>
      <c r="AP29" s="143">
        <v>1937.8733095386838</v>
      </c>
      <c r="AQ29" s="143">
        <v>1909.192245849285</v>
      </c>
      <c r="AR29" s="143">
        <v>1256.9360851463327</v>
      </c>
      <c r="AS29" s="143">
        <v>1472.8683772096699</v>
      </c>
      <c r="AT29" s="143">
        <v>1713.1856535369629</v>
      </c>
      <c r="AU29" s="143">
        <v>1237.5710348482842</v>
      </c>
      <c r="AV29" s="143">
        <v>1592.7879054665291</v>
      </c>
      <c r="AW29" s="143">
        <v>1603.2065611102348</v>
      </c>
      <c r="AX29" s="143">
        <v>1751.5180780731109</v>
      </c>
      <c r="AY29" s="143">
        <v>1842.799348559118</v>
      </c>
      <c r="AZ29" s="143">
        <v>1896.5798636242826</v>
      </c>
      <c r="BA29" s="143">
        <v>1942.6520349392135</v>
      </c>
      <c r="BB29" s="143">
        <v>1936.2147637846413</v>
      </c>
      <c r="BC29" s="143">
        <v>1957.1240731027224</v>
      </c>
      <c r="BD29" s="143">
        <v>1911.1409908199141</v>
      </c>
      <c r="BE29" s="143">
        <v>1879.8342094712525</v>
      </c>
      <c r="BF29" s="143">
        <v>1925.9222549842375</v>
      </c>
      <c r="BG29" s="143">
        <v>2169.8406787892245</v>
      </c>
      <c r="BH29" s="143">
        <v>2263.2949794324909</v>
      </c>
      <c r="BI29" s="143">
        <v>2463.6691669463075</v>
      </c>
      <c r="BJ29" s="143">
        <v>2400.280775445874</v>
      </c>
      <c r="BK29" s="143">
        <v>2394.2893047071302</v>
      </c>
      <c r="BL29" s="143">
        <v>2438.7761813051625</v>
      </c>
      <c r="BM29" s="143">
        <v>2853.1472096236184</v>
      </c>
      <c r="BN29" s="143">
        <v>3021.9151821684991</v>
      </c>
      <c r="BO29" s="143">
        <v>3027.142719524456</v>
      </c>
      <c r="BP29" s="143">
        <v>3060.1267265840193</v>
      </c>
      <c r="BQ29" s="143"/>
      <c r="BR29" s="143"/>
      <c r="BS29" s="143"/>
      <c r="BT29" s="143"/>
      <c r="BU29" s="143"/>
      <c r="BV29" s="143"/>
      <c r="BW29" s="143"/>
      <c r="BX29" s="143"/>
      <c r="BY29" s="143"/>
      <c r="BZ29" s="143"/>
      <c r="CA29" s="144"/>
    </row>
    <row r="30" spans="1:79" x14ac:dyDescent="0.4">
      <c r="A30" s="141"/>
      <c r="B30" s="148" t="s">
        <v>142</v>
      </c>
      <c r="C30" s="233" t="s">
        <v>130</v>
      </c>
      <c r="D30" s="143"/>
      <c r="E30" s="143"/>
      <c r="F30" s="143"/>
      <c r="G30" s="143"/>
      <c r="H30" s="143"/>
      <c r="I30" s="143"/>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v>0</v>
      </c>
      <c r="AI30" s="143">
        <v>0</v>
      </c>
      <c r="AJ30" s="143">
        <v>0</v>
      </c>
      <c r="AK30" s="143">
        <v>0</v>
      </c>
      <c r="AL30" s="143">
        <v>0</v>
      </c>
      <c r="AM30" s="143">
        <v>0</v>
      </c>
      <c r="AN30" s="143">
        <v>0</v>
      </c>
      <c r="AO30" s="143">
        <v>0</v>
      </c>
      <c r="AP30" s="143">
        <v>0</v>
      </c>
      <c r="AQ30" s="143">
        <v>0</v>
      </c>
      <c r="AR30" s="143">
        <v>0</v>
      </c>
      <c r="AS30" s="143">
        <v>0</v>
      </c>
      <c r="AT30" s="143">
        <v>0</v>
      </c>
      <c r="AU30" s="143">
        <v>0</v>
      </c>
      <c r="AV30" s="143">
        <v>2033.341418040297</v>
      </c>
      <c r="AW30" s="143">
        <v>2788.8902330811425</v>
      </c>
      <c r="AX30" s="143">
        <v>3075.8231959851159</v>
      </c>
      <c r="AY30" s="143">
        <v>3627.2268891990607</v>
      </c>
      <c r="AZ30" s="143">
        <v>4225.8727291536943</v>
      </c>
      <c r="BA30" s="143">
        <v>4566.5402855571874</v>
      </c>
      <c r="BB30" s="143">
        <v>4751.7333439567774</v>
      </c>
      <c r="BC30" s="143">
        <v>4951.957076054593</v>
      </c>
      <c r="BD30" s="143">
        <v>5100.0044768337993</v>
      </c>
      <c r="BE30" s="143">
        <v>5432.1732711221293</v>
      </c>
      <c r="BF30" s="143">
        <v>5634.9631666603764</v>
      </c>
      <c r="BG30" s="143">
        <v>5901.4253804555892</v>
      </c>
      <c r="BH30" s="143">
        <v>6060.3739585128405</v>
      </c>
      <c r="BI30" s="143">
        <v>6213.6732917746804</v>
      </c>
      <c r="BJ30" s="143">
        <v>6348.17872609817</v>
      </c>
      <c r="BK30" s="143">
        <v>6611.9529757226856</v>
      </c>
      <c r="BL30" s="143">
        <v>6827.5596260848142</v>
      </c>
      <c r="BM30" s="143">
        <v>7286.6286563246349</v>
      </c>
      <c r="BN30" s="143">
        <v>7357.3223413086207</v>
      </c>
      <c r="BO30" s="143">
        <v>7760.932392450517</v>
      </c>
      <c r="BP30" s="143">
        <v>8180.6932383886187</v>
      </c>
      <c r="BQ30" s="143">
        <v>8151.2387012708032</v>
      </c>
      <c r="BR30" s="143">
        <v>7558.9340573673371</v>
      </c>
      <c r="BS30" s="143">
        <v>7033.4989459021108</v>
      </c>
      <c r="BT30" s="143">
        <v>5331.1366912545736</v>
      </c>
      <c r="BU30" s="143">
        <v>3636.9689781337438</v>
      </c>
      <c r="BV30" s="143">
        <v>2349.4801914020959</v>
      </c>
      <c r="BW30" s="143">
        <v>739.79991950111378</v>
      </c>
      <c r="BX30" s="143">
        <v>68.12531465605953</v>
      </c>
      <c r="BY30" s="143">
        <v>55.657916745308768</v>
      </c>
      <c r="BZ30" s="143">
        <v>55.820299387857283</v>
      </c>
      <c r="CA30" s="144">
        <v>55.917163005645392</v>
      </c>
    </row>
    <row r="31" spans="1:79" ht="25.5" customHeight="1" x14ac:dyDescent="0.4">
      <c r="A31" s="141"/>
      <c r="B31" s="148" t="s">
        <v>143</v>
      </c>
      <c r="C31" s="233" t="s">
        <v>140</v>
      </c>
      <c r="D31" s="143"/>
      <c r="E31" s="143"/>
      <c r="F31" s="143"/>
      <c r="G31" s="143"/>
      <c r="H31" s="143"/>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v>0</v>
      </c>
      <c r="AI31" s="143">
        <v>0</v>
      </c>
      <c r="AJ31" s="143">
        <v>0</v>
      </c>
      <c r="AK31" s="143">
        <v>0</v>
      </c>
      <c r="AL31" s="143">
        <v>0</v>
      </c>
      <c r="AM31" s="143">
        <v>0</v>
      </c>
      <c r="AN31" s="143">
        <v>0</v>
      </c>
      <c r="AO31" s="143">
        <v>0</v>
      </c>
      <c r="AP31" s="143">
        <v>0</v>
      </c>
      <c r="AQ31" s="143">
        <v>0</v>
      </c>
      <c r="AR31" s="143">
        <v>0</v>
      </c>
      <c r="AS31" s="143">
        <v>0</v>
      </c>
      <c r="AT31" s="143">
        <v>0</v>
      </c>
      <c r="AU31" s="143">
        <v>0</v>
      </c>
      <c r="AV31" s="143">
        <v>3.6571401154577585</v>
      </c>
      <c r="AW31" s="143">
        <v>8.9636053129347282</v>
      </c>
      <c r="AX31" s="143">
        <v>13.951891552208817</v>
      </c>
      <c r="AY31" s="143">
        <v>23.233390397309616</v>
      </c>
      <c r="AZ31" s="143">
        <v>39.614151549605431</v>
      </c>
      <c r="BA31" s="143">
        <v>48.346097742154001</v>
      </c>
      <c r="BB31" s="143">
        <v>55.458329336660725</v>
      </c>
      <c r="BC31" s="143">
        <v>43.484921802867191</v>
      </c>
      <c r="BD31" s="143">
        <v>-8.6666201546060889E-2</v>
      </c>
      <c r="BE31" s="143">
        <v>-0.12158723975888756</v>
      </c>
      <c r="BF31" s="143">
        <v>-0.20228851275967588</v>
      </c>
      <c r="BG31" s="143">
        <v>0.11458069413489351</v>
      </c>
      <c r="BH31" s="143">
        <v>-3.7973482169266576E-2</v>
      </c>
      <c r="BI31" s="143">
        <v>0</v>
      </c>
      <c r="BJ31" s="143">
        <v>0</v>
      </c>
      <c r="BK31" s="143">
        <v>0</v>
      </c>
      <c r="BL31" s="143">
        <v>0</v>
      </c>
      <c r="BM31" s="143">
        <v>0</v>
      </c>
      <c r="BN31" s="143">
        <v>0</v>
      </c>
      <c r="BO31" s="143">
        <v>0</v>
      </c>
      <c r="BP31" s="143">
        <v>0</v>
      </c>
      <c r="BQ31" s="143">
        <v>0</v>
      </c>
      <c r="BR31" s="143">
        <v>0</v>
      </c>
      <c r="BS31" s="143">
        <v>0</v>
      </c>
      <c r="BT31" s="143">
        <v>0</v>
      </c>
      <c r="BU31" s="143">
        <v>0</v>
      </c>
      <c r="BV31" s="143">
        <v>0</v>
      </c>
      <c r="BW31" s="143">
        <v>0</v>
      </c>
      <c r="BX31" s="143">
        <v>0</v>
      </c>
      <c r="BY31" s="143">
        <v>0</v>
      </c>
      <c r="BZ31" s="143">
        <v>0</v>
      </c>
      <c r="CA31" s="144">
        <v>0</v>
      </c>
    </row>
    <row r="32" spans="1:79" x14ac:dyDescent="0.4">
      <c r="A32" s="141"/>
      <c r="B32" s="58" t="s">
        <v>144</v>
      </c>
      <c r="C32" s="233" t="s">
        <v>140</v>
      </c>
      <c r="D32" s="143"/>
      <c r="E32" s="143"/>
      <c r="F32" s="143"/>
      <c r="G32" s="143"/>
      <c r="H32" s="143"/>
      <c r="I32" s="143"/>
      <c r="J32" s="143"/>
      <c r="K32" s="143"/>
      <c r="L32" s="143"/>
      <c r="M32" s="143"/>
      <c r="N32" s="143"/>
      <c r="O32" s="143"/>
      <c r="P32" s="143"/>
      <c r="Q32" s="143"/>
      <c r="R32" s="143"/>
      <c r="S32" s="143"/>
      <c r="T32" s="143"/>
      <c r="U32" s="143"/>
      <c r="V32" s="143"/>
      <c r="W32" s="143"/>
      <c r="X32" s="143"/>
      <c r="Y32" s="143"/>
      <c r="Z32" s="143"/>
      <c r="AA32" s="143"/>
      <c r="AB32" s="143"/>
      <c r="AC32" s="143"/>
      <c r="AD32" s="143"/>
      <c r="AE32" s="143"/>
      <c r="AF32" s="143"/>
      <c r="AG32" s="143"/>
      <c r="AH32" s="143">
        <v>0</v>
      </c>
      <c r="AI32" s="143">
        <v>0</v>
      </c>
      <c r="AJ32" s="143">
        <v>0</v>
      </c>
      <c r="AK32" s="143">
        <v>0</v>
      </c>
      <c r="AL32" s="143">
        <v>0</v>
      </c>
      <c r="AM32" s="143">
        <v>0</v>
      </c>
      <c r="AN32" s="143">
        <v>0</v>
      </c>
      <c r="AO32" s="143">
        <v>0</v>
      </c>
      <c r="AP32" s="143">
        <v>0</v>
      </c>
      <c r="AQ32" s="143">
        <v>0</v>
      </c>
      <c r="AR32" s="143">
        <v>0</v>
      </c>
      <c r="AS32" s="143">
        <v>0</v>
      </c>
      <c r="AT32" s="143">
        <v>0</v>
      </c>
      <c r="AU32" s="143">
        <v>0</v>
      </c>
      <c r="AV32" s="143">
        <v>0</v>
      </c>
      <c r="AW32" s="143">
        <v>0</v>
      </c>
      <c r="AX32" s="143">
        <v>0</v>
      </c>
      <c r="AY32" s="143">
        <v>0</v>
      </c>
      <c r="AZ32" s="143">
        <v>0</v>
      </c>
      <c r="BA32" s="143">
        <v>0</v>
      </c>
      <c r="BB32" s="143">
        <v>0</v>
      </c>
      <c r="BC32" s="143">
        <v>0</v>
      </c>
      <c r="BD32" s="143">
        <v>0</v>
      </c>
      <c r="BE32" s="143">
        <v>9.6412781830238732</v>
      </c>
      <c r="BF32" s="143">
        <v>17.991717948098518</v>
      </c>
      <c r="BG32" s="143">
        <v>20.152423824936935</v>
      </c>
      <c r="BH32" s="143">
        <v>21.765384021262008</v>
      </c>
      <c r="BI32" s="143">
        <v>22.576772523102367</v>
      </c>
      <c r="BJ32" s="143">
        <v>24.161052223208262</v>
      </c>
      <c r="BK32" s="143">
        <v>24.79726371901906</v>
      </c>
      <c r="BL32" s="143">
        <v>24.934345382439783</v>
      </c>
      <c r="BM32" s="143">
        <v>25.303727896267503</v>
      </c>
      <c r="BN32" s="143">
        <v>24.344657526731428</v>
      </c>
      <c r="BO32" s="143">
        <v>25.127963072989981</v>
      </c>
      <c r="BP32" s="143">
        <v>62.377164773837237</v>
      </c>
      <c r="BQ32" s="143">
        <v>190.98911917374704</v>
      </c>
      <c r="BR32" s="143">
        <v>213.57068856593907</v>
      </c>
      <c r="BS32" s="143">
        <v>173.25607376058494</v>
      </c>
      <c r="BT32" s="143">
        <v>190.62772418150135</v>
      </c>
      <c r="BU32" s="143">
        <v>227.54832989556601</v>
      </c>
      <c r="BV32" s="143">
        <v>153</v>
      </c>
      <c r="BW32" s="143">
        <v>137.04686118479222</v>
      </c>
      <c r="BX32" s="143">
        <v>121.42854788630191</v>
      </c>
      <c r="BY32" s="143">
        <v>119.12935140420083</v>
      </c>
      <c r="BZ32" s="143">
        <v>116.86222425367943</v>
      </c>
      <c r="CA32" s="144">
        <v>114.68324264345382</v>
      </c>
    </row>
    <row r="33" spans="1:79" x14ac:dyDescent="0.4">
      <c r="A33" s="141"/>
      <c r="B33" s="58" t="s">
        <v>258</v>
      </c>
      <c r="C33" s="233" t="s">
        <v>140</v>
      </c>
      <c r="D33" s="143"/>
      <c r="E33" s="143"/>
      <c r="F33" s="143"/>
      <c r="G33" s="143"/>
      <c r="H33" s="143"/>
      <c r="I33" s="143"/>
      <c r="J33" s="143"/>
      <c r="K33" s="143"/>
      <c r="L33" s="143"/>
      <c r="M33" s="143"/>
      <c r="N33" s="143"/>
      <c r="O33" s="143"/>
      <c r="P33" s="143"/>
      <c r="Q33" s="143"/>
      <c r="R33" s="143"/>
      <c r="S33" s="143"/>
      <c r="T33" s="143"/>
      <c r="U33" s="143"/>
      <c r="V33" s="143"/>
      <c r="W33" s="143"/>
      <c r="X33" s="143"/>
      <c r="Y33" s="143"/>
      <c r="Z33" s="143"/>
      <c r="AA33" s="143"/>
      <c r="AB33" s="143"/>
      <c r="AC33" s="143"/>
      <c r="AD33" s="143"/>
      <c r="AE33" s="143"/>
      <c r="AF33" s="143"/>
      <c r="AG33" s="143"/>
      <c r="AH33" s="143">
        <v>0</v>
      </c>
      <c r="AI33" s="143">
        <v>0</v>
      </c>
      <c r="AJ33" s="143">
        <v>0</v>
      </c>
      <c r="AK33" s="143">
        <v>0</v>
      </c>
      <c r="AL33" s="143">
        <v>0</v>
      </c>
      <c r="AM33" s="143">
        <v>0</v>
      </c>
      <c r="AN33" s="143">
        <v>0</v>
      </c>
      <c r="AO33" s="143">
        <v>0</v>
      </c>
      <c r="AP33" s="143">
        <v>0</v>
      </c>
      <c r="AQ33" s="143">
        <v>0</v>
      </c>
      <c r="AR33" s="143">
        <v>0</v>
      </c>
      <c r="AS33" s="143">
        <v>0</v>
      </c>
      <c r="AT33" s="143">
        <v>0</v>
      </c>
      <c r="AU33" s="143">
        <v>0</v>
      </c>
      <c r="AV33" s="143">
        <v>0</v>
      </c>
      <c r="AW33" s="143">
        <v>0</v>
      </c>
      <c r="AX33" s="143">
        <v>0</v>
      </c>
      <c r="AY33" s="143">
        <v>0</v>
      </c>
      <c r="AZ33" s="143">
        <v>4.747743914014924</v>
      </c>
      <c r="BA33" s="143">
        <v>34.835645727549675</v>
      </c>
      <c r="BB33" s="143">
        <v>47.238623297383235</v>
      </c>
      <c r="BC33" s="143">
        <v>39.878991524698222</v>
      </c>
      <c r="BD33" s="143">
        <v>5.9231376105824234</v>
      </c>
      <c r="BE33" s="143">
        <v>8.4399867374005313E-3</v>
      </c>
      <c r="BF33" s="143">
        <v>5.9022904056404091E-2</v>
      </c>
      <c r="BG33" s="143">
        <v>0</v>
      </c>
      <c r="BH33" s="143">
        <v>0</v>
      </c>
      <c r="BI33" s="143">
        <v>0</v>
      </c>
      <c r="BJ33" s="143">
        <v>0</v>
      </c>
      <c r="BK33" s="143">
        <v>0</v>
      </c>
      <c r="BL33" s="143">
        <v>0</v>
      </c>
      <c r="BM33" s="143">
        <v>0</v>
      </c>
      <c r="BN33" s="143">
        <v>0</v>
      </c>
      <c r="BO33" s="143">
        <v>0</v>
      </c>
      <c r="BP33" s="143">
        <v>0</v>
      </c>
      <c r="BQ33" s="143">
        <v>0</v>
      </c>
      <c r="BR33" s="143">
        <v>0</v>
      </c>
      <c r="BS33" s="143">
        <v>0</v>
      </c>
      <c r="BT33" s="143">
        <v>0</v>
      </c>
      <c r="BU33" s="143">
        <v>0</v>
      </c>
      <c r="BV33" s="143">
        <v>0</v>
      </c>
      <c r="BW33" s="143">
        <v>0</v>
      </c>
      <c r="BX33" s="143">
        <v>0</v>
      </c>
      <c r="BY33" s="143">
        <v>0</v>
      </c>
      <c r="BZ33" s="143">
        <v>0</v>
      </c>
      <c r="CA33" s="144">
        <v>0</v>
      </c>
    </row>
    <row r="34" spans="1:79" x14ac:dyDescent="0.4">
      <c r="A34" s="141"/>
      <c r="B34" s="58" t="s">
        <v>146</v>
      </c>
      <c r="C34" s="233"/>
      <c r="D34" s="143"/>
      <c r="E34" s="143"/>
      <c r="F34" s="143"/>
      <c r="G34" s="143"/>
      <c r="H34" s="143"/>
      <c r="I34" s="143"/>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43"/>
      <c r="AG34" s="143"/>
      <c r="AH34" s="143">
        <v>0</v>
      </c>
      <c r="AI34" s="143">
        <v>0</v>
      </c>
      <c r="AJ34" s="143">
        <v>0</v>
      </c>
      <c r="AK34" s="143">
        <v>0</v>
      </c>
      <c r="AL34" s="143">
        <v>0</v>
      </c>
      <c r="AM34" s="143">
        <v>0</v>
      </c>
      <c r="AN34" s="143">
        <v>0</v>
      </c>
      <c r="AO34" s="143">
        <v>0</v>
      </c>
      <c r="AP34" s="143">
        <v>0</v>
      </c>
      <c r="AQ34" s="143">
        <v>0</v>
      </c>
      <c r="AR34" s="143">
        <v>0</v>
      </c>
      <c r="AS34" s="143">
        <v>0</v>
      </c>
      <c r="AT34" s="143">
        <v>0</v>
      </c>
      <c r="AU34" s="143">
        <v>0</v>
      </c>
      <c r="AV34" s="143">
        <v>0</v>
      </c>
      <c r="AW34" s="143">
        <v>0</v>
      </c>
      <c r="AX34" s="143">
        <v>0</v>
      </c>
      <c r="AY34" s="143">
        <v>0</v>
      </c>
      <c r="AZ34" s="143">
        <v>0</v>
      </c>
      <c r="BA34" s="143">
        <v>0</v>
      </c>
      <c r="BB34" s="143">
        <v>0</v>
      </c>
      <c r="BC34" s="143">
        <v>0</v>
      </c>
      <c r="BD34" s="143">
        <v>0</v>
      </c>
      <c r="BE34" s="143">
        <v>0</v>
      </c>
      <c r="BF34" s="143">
        <v>0</v>
      </c>
      <c r="BG34" s="143">
        <v>0</v>
      </c>
      <c r="BH34" s="143">
        <v>0</v>
      </c>
      <c r="BI34" s="143">
        <v>0</v>
      </c>
      <c r="BJ34" s="143">
        <v>0</v>
      </c>
      <c r="BK34" s="143">
        <v>0</v>
      </c>
      <c r="BL34" s="143">
        <v>149.72973980748284</v>
      </c>
      <c r="BM34" s="143">
        <v>1471.1865195565076</v>
      </c>
      <c r="BN34" s="143">
        <v>2543.2759346449611</v>
      </c>
      <c r="BO34" s="143">
        <v>3997.6877178300315</v>
      </c>
      <c r="BP34" s="143">
        <v>7475.2766255287361</v>
      </c>
      <c r="BQ34" s="143">
        <v>11300.264701525572</v>
      </c>
      <c r="BR34" s="143">
        <v>13712.600403499631</v>
      </c>
      <c r="BS34" s="143">
        <v>15135.342262849395</v>
      </c>
      <c r="BT34" s="143">
        <v>15387.019077731164</v>
      </c>
      <c r="BU34" s="143">
        <v>15632.314996064626</v>
      </c>
      <c r="BV34" s="143">
        <v>14417.053660595266</v>
      </c>
      <c r="BW34" s="143">
        <v>15274.249762100766</v>
      </c>
      <c r="BX34" s="143">
        <v>14937.448693217641</v>
      </c>
      <c r="BY34" s="143">
        <v>14723.254609033949</v>
      </c>
      <c r="BZ34" s="143">
        <v>14516.411203031292</v>
      </c>
      <c r="CA34" s="144">
        <v>14390.039961366881</v>
      </c>
    </row>
    <row r="35" spans="1:79" x14ac:dyDescent="0.4">
      <c r="A35" s="141"/>
      <c r="B35" s="68" t="s">
        <v>137</v>
      </c>
      <c r="C35" s="233" t="s">
        <v>133</v>
      </c>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v>0</v>
      </c>
      <c r="AI35" s="143">
        <v>0</v>
      </c>
      <c r="AJ35" s="143">
        <v>0</v>
      </c>
      <c r="AK35" s="143">
        <v>0</v>
      </c>
      <c r="AL35" s="143">
        <v>0</v>
      </c>
      <c r="AM35" s="143">
        <v>0</v>
      </c>
      <c r="AN35" s="143">
        <v>0</v>
      </c>
      <c r="AO35" s="143">
        <v>0</v>
      </c>
      <c r="AP35" s="143">
        <v>0</v>
      </c>
      <c r="AQ35" s="143">
        <v>0</v>
      </c>
      <c r="AR35" s="143">
        <v>0</v>
      </c>
      <c r="AS35" s="143">
        <v>0</v>
      </c>
      <c r="AT35" s="143">
        <v>0</v>
      </c>
      <c r="AU35" s="143">
        <v>0</v>
      </c>
      <c r="AV35" s="143">
        <v>0</v>
      </c>
      <c r="AW35" s="143">
        <v>0</v>
      </c>
      <c r="AX35" s="143">
        <v>0</v>
      </c>
      <c r="AY35" s="143">
        <v>0</v>
      </c>
      <c r="AZ35" s="143">
        <v>0</v>
      </c>
      <c r="BA35" s="143">
        <v>0</v>
      </c>
      <c r="BB35" s="143">
        <v>0</v>
      </c>
      <c r="BC35" s="143">
        <v>0</v>
      </c>
      <c r="BD35" s="143">
        <v>0</v>
      </c>
      <c r="BE35" s="143">
        <v>0</v>
      </c>
      <c r="BF35" s="143">
        <v>0</v>
      </c>
      <c r="BG35" s="143">
        <v>0</v>
      </c>
      <c r="BH35" s="143">
        <v>0</v>
      </c>
      <c r="BI35" s="143">
        <v>0</v>
      </c>
      <c r="BJ35" s="143">
        <v>0</v>
      </c>
      <c r="BK35" s="143">
        <v>0</v>
      </c>
      <c r="BL35" s="143">
        <v>75.789938590438297</v>
      </c>
      <c r="BM35" s="143">
        <v>674.37577094059452</v>
      </c>
      <c r="BN35" s="143">
        <v>1088.128411025187</v>
      </c>
      <c r="BO35" s="143">
        <v>1573.0650262215545</v>
      </c>
      <c r="BP35" s="143">
        <v>2541.23686342885</v>
      </c>
      <c r="BQ35" s="143">
        <v>3831.6948356670659</v>
      </c>
      <c r="BR35" s="143">
        <v>4383.9238235178927</v>
      </c>
      <c r="BS35" s="143">
        <v>4726.4070398664335</v>
      </c>
      <c r="BT35" s="143">
        <v>4862.9085311636081</v>
      </c>
      <c r="BU35" s="143">
        <v>4797.0712441484484</v>
      </c>
      <c r="BV35" s="143">
        <v>4497.1376805946302</v>
      </c>
      <c r="BW35" s="143">
        <v>4509.3254740728689</v>
      </c>
      <c r="BX35" s="143">
        <v>4359.9183877972273</v>
      </c>
      <c r="BY35" s="143">
        <v>4200.8432074494285</v>
      </c>
      <c r="BZ35" s="143">
        <v>4055.5589191170384</v>
      </c>
      <c r="CA35" s="144">
        <v>3944.1203678028769</v>
      </c>
    </row>
    <row r="36" spans="1:79" x14ac:dyDescent="0.4">
      <c r="A36" s="141"/>
      <c r="B36" s="68" t="s">
        <v>259</v>
      </c>
      <c r="C36" s="233" t="s">
        <v>140</v>
      </c>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v>0</v>
      </c>
      <c r="AI36" s="143">
        <v>0</v>
      </c>
      <c r="AJ36" s="143">
        <v>0</v>
      </c>
      <c r="AK36" s="143">
        <v>0</v>
      </c>
      <c r="AL36" s="143">
        <v>0</v>
      </c>
      <c r="AM36" s="143">
        <v>0</v>
      </c>
      <c r="AN36" s="143">
        <v>0</v>
      </c>
      <c r="AO36" s="143">
        <v>0</v>
      </c>
      <c r="AP36" s="143">
        <v>0</v>
      </c>
      <c r="AQ36" s="143">
        <v>0</v>
      </c>
      <c r="AR36" s="143">
        <v>0</v>
      </c>
      <c r="AS36" s="143">
        <v>0</v>
      </c>
      <c r="AT36" s="143">
        <v>0</v>
      </c>
      <c r="AU36" s="143">
        <v>0</v>
      </c>
      <c r="AV36" s="143">
        <v>0</v>
      </c>
      <c r="AW36" s="143">
        <v>0</v>
      </c>
      <c r="AX36" s="143">
        <v>0</v>
      </c>
      <c r="AY36" s="143">
        <v>0</v>
      </c>
      <c r="AZ36" s="143">
        <v>0</v>
      </c>
      <c r="BA36" s="143">
        <v>0</v>
      </c>
      <c r="BB36" s="143">
        <v>0</v>
      </c>
      <c r="BC36" s="143">
        <v>0</v>
      </c>
      <c r="BD36" s="143">
        <v>0</v>
      </c>
      <c r="BE36" s="143">
        <v>0</v>
      </c>
      <c r="BF36" s="143">
        <v>0</v>
      </c>
      <c r="BG36" s="143">
        <v>0</v>
      </c>
      <c r="BH36" s="143">
        <v>0</v>
      </c>
      <c r="BI36" s="143">
        <v>0</v>
      </c>
      <c r="BJ36" s="143">
        <v>0</v>
      </c>
      <c r="BK36" s="143">
        <v>0</v>
      </c>
      <c r="BL36" s="143">
        <v>73.939801217044533</v>
      </c>
      <c r="BM36" s="143">
        <v>796.81074861591298</v>
      </c>
      <c r="BN36" s="143">
        <v>1455.1475236197739</v>
      </c>
      <c r="BO36" s="143">
        <v>2424.6226916084775</v>
      </c>
      <c r="BP36" s="143">
        <v>4934.0397620998865</v>
      </c>
      <c r="BQ36" s="143">
        <v>7468.569865858507</v>
      </c>
      <c r="BR36" s="143">
        <v>9328.6765799817385</v>
      </c>
      <c r="BS36" s="143">
        <v>10408.935222982962</v>
      </c>
      <c r="BT36" s="143">
        <v>10524.110546567556</v>
      </c>
      <c r="BU36" s="143">
        <v>10835.243751916179</v>
      </c>
      <c r="BV36" s="143">
        <v>9919.9159800006364</v>
      </c>
      <c r="BW36" s="143">
        <v>10764.924288027896</v>
      </c>
      <c r="BX36" s="143">
        <v>10577.530305420411</v>
      </c>
      <c r="BY36" s="143">
        <v>10522.411401584521</v>
      </c>
      <c r="BZ36" s="143">
        <v>10460.852283914253</v>
      </c>
      <c r="CA36" s="144">
        <v>10445.919593564004</v>
      </c>
    </row>
    <row r="37" spans="1:79" ht="25.5" customHeight="1" x14ac:dyDescent="0.4">
      <c r="A37" s="141"/>
      <c r="B37" s="58" t="s">
        <v>148</v>
      </c>
      <c r="C37" s="233" t="s">
        <v>140</v>
      </c>
      <c r="D37" s="143"/>
      <c r="E37" s="143"/>
      <c r="F37" s="143"/>
      <c r="G37" s="143"/>
      <c r="H37" s="143"/>
      <c r="I37" s="143"/>
      <c r="J37" s="143"/>
      <c r="K37" s="143"/>
      <c r="L37" s="143"/>
      <c r="M37" s="143"/>
      <c r="N37" s="143"/>
      <c r="O37" s="143"/>
      <c r="P37" s="143"/>
      <c r="Q37" s="143"/>
      <c r="R37" s="143"/>
      <c r="S37" s="143"/>
      <c r="T37" s="143"/>
      <c r="U37" s="143"/>
      <c r="V37" s="143"/>
      <c r="W37" s="143"/>
      <c r="X37" s="143"/>
      <c r="Y37" s="143"/>
      <c r="Z37" s="143"/>
      <c r="AA37" s="143"/>
      <c r="AB37" s="143"/>
      <c r="AC37" s="143"/>
      <c r="AD37" s="143"/>
      <c r="AE37" s="143"/>
      <c r="AF37" s="143"/>
      <c r="AG37" s="143"/>
      <c r="AH37" s="143">
        <v>44.500968404995369</v>
      </c>
      <c r="AI37" s="143">
        <v>43.607168748396361</v>
      </c>
      <c r="AJ37" s="143">
        <v>58.199213614801671</v>
      </c>
      <c r="AK37" s="143">
        <v>84.545596481878036</v>
      </c>
      <c r="AL37" s="143">
        <v>114.50213993932012</v>
      </c>
      <c r="AM37" s="143">
        <v>145.2454057430071</v>
      </c>
      <c r="AN37" s="143">
        <v>141.70298257549015</v>
      </c>
      <c r="AO37" s="143">
        <v>138.87789214259243</v>
      </c>
      <c r="AP37" s="143">
        <v>165.16428062751532</v>
      </c>
      <c r="AQ37" s="143">
        <v>173.85008821982376</v>
      </c>
      <c r="AR37" s="143">
        <v>373.10553716313495</v>
      </c>
      <c r="AS37" s="143">
        <v>345.249234907644</v>
      </c>
      <c r="AT37" s="143">
        <v>363.01838767256595</v>
      </c>
      <c r="AU37" s="143">
        <v>423.9106842620601</v>
      </c>
      <c r="AV37" s="143">
        <v>678.91980526334135</v>
      </c>
      <c r="AW37" s="143">
        <v>912.55235845005507</v>
      </c>
      <c r="AX37" s="143">
        <v>1102.0624571839915</v>
      </c>
      <c r="AY37" s="143">
        <v>1341.1830293857317</v>
      </c>
      <c r="AZ37" s="143">
        <v>1589.9951097582418</v>
      </c>
      <c r="BA37" s="143">
        <v>1783.0803162401492</v>
      </c>
      <c r="BB37" s="143">
        <v>1848.6831531522544</v>
      </c>
      <c r="BC37" s="143">
        <v>1369.5809214468536</v>
      </c>
      <c r="BD37" s="143">
        <v>1.2081697401579921</v>
      </c>
      <c r="BE37" s="143">
        <v>-0.5729114593505914</v>
      </c>
      <c r="BF37" s="143">
        <v>-0.50505564303082773</v>
      </c>
      <c r="BG37" s="143">
        <v>5.6980120746012365E-2</v>
      </c>
      <c r="BH37" s="143">
        <v>-1.8883928182561349E-2</v>
      </c>
      <c r="BI37" s="143">
        <v>0</v>
      </c>
      <c r="BJ37" s="143">
        <v>0</v>
      </c>
      <c r="BK37" s="143">
        <v>0</v>
      </c>
      <c r="BL37" s="143">
        <v>0</v>
      </c>
      <c r="BM37" s="143">
        <v>0</v>
      </c>
      <c r="BN37" s="143">
        <v>0</v>
      </c>
      <c r="BO37" s="143">
        <v>0</v>
      </c>
      <c r="BP37" s="143">
        <v>0</v>
      </c>
      <c r="BQ37" s="143">
        <v>0</v>
      </c>
      <c r="BR37" s="143">
        <v>0</v>
      </c>
      <c r="BS37" s="143">
        <v>0</v>
      </c>
      <c r="BT37" s="143">
        <v>0</v>
      </c>
      <c r="BU37" s="143">
        <v>0</v>
      </c>
      <c r="BV37" s="143">
        <v>0</v>
      </c>
      <c r="BW37" s="143">
        <v>0</v>
      </c>
      <c r="BX37" s="143">
        <v>0</v>
      </c>
      <c r="BY37" s="143">
        <v>0</v>
      </c>
      <c r="BZ37" s="143">
        <v>0</v>
      </c>
      <c r="CA37" s="144">
        <v>0</v>
      </c>
    </row>
    <row r="38" spans="1:79" x14ac:dyDescent="0.4">
      <c r="A38" s="141"/>
      <c r="B38" s="58" t="s">
        <v>150</v>
      </c>
      <c r="C38" s="233" t="s">
        <v>140</v>
      </c>
      <c r="D38" s="143"/>
      <c r="E38" s="143"/>
      <c r="F38" s="143"/>
      <c r="G38" s="143"/>
      <c r="H38" s="143"/>
      <c r="I38" s="143"/>
      <c r="J38" s="143"/>
      <c r="K38" s="143"/>
      <c r="L38" s="143"/>
      <c r="M38" s="143"/>
      <c r="N38" s="143"/>
      <c r="O38" s="143"/>
      <c r="P38" s="143"/>
      <c r="Q38" s="143"/>
      <c r="R38" s="143"/>
      <c r="S38" s="143"/>
      <c r="T38" s="143"/>
      <c r="U38" s="143"/>
      <c r="V38" s="143"/>
      <c r="W38" s="143"/>
      <c r="X38" s="143"/>
      <c r="Y38" s="143"/>
      <c r="Z38" s="143"/>
      <c r="AA38" s="143"/>
      <c r="AB38" s="143"/>
      <c r="AC38" s="143"/>
      <c r="AD38" s="143"/>
      <c r="AE38" s="143"/>
      <c r="AF38" s="143"/>
      <c r="AG38" s="143"/>
      <c r="AH38" s="143">
        <v>0</v>
      </c>
      <c r="AI38" s="143">
        <v>0</v>
      </c>
      <c r="AJ38" s="143">
        <v>0</v>
      </c>
      <c r="AK38" s="143">
        <v>0</v>
      </c>
      <c r="AL38" s="143">
        <v>0</v>
      </c>
      <c r="AM38" s="143">
        <v>0</v>
      </c>
      <c r="AN38" s="143">
        <v>0</v>
      </c>
      <c r="AO38" s="143">
        <v>0</v>
      </c>
      <c r="AP38" s="143">
        <v>0</v>
      </c>
      <c r="AQ38" s="143">
        <v>0</v>
      </c>
      <c r="AR38" s="143">
        <v>0</v>
      </c>
      <c r="AS38" s="143">
        <v>0</v>
      </c>
      <c r="AT38" s="143">
        <v>0</v>
      </c>
      <c r="AU38" s="143">
        <v>0</v>
      </c>
      <c r="AV38" s="143">
        <v>0</v>
      </c>
      <c r="AW38" s="143">
        <v>0</v>
      </c>
      <c r="AX38" s="143">
        <v>0</v>
      </c>
      <c r="AY38" s="143">
        <v>0</v>
      </c>
      <c r="AZ38" s="143">
        <v>0</v>
      </c>
      <c r="BA38" s="143">
        <v>0</v>
      </c>
      <c r="BB38" s="143">
        <v>0</v>
      </c>
      <c r="BC38" s="143">
        <v>0</v>
      </c>
      <c r="BD38" s="143">
        <v>0</v>
      </c>
      <c r="BE38" s="143">
        <v>0</v>
      </c>
      <c r="BF38" s="143">
        <v>0</v>
      </c>
      <c r="BG38" s="143">
        <v>0</v>
      </c>
      <c r="BH38" s="143">
        <v>0</v>
      </c>
      <c r="BI38" s="143">
        <v>0</v>
      </c>
      <c r="BJ38" s="143">
        <v>29.300360818800275</v>
      </c>
      <c r="BK38" s="143">
        <v>29.338234993171426</v>
      </c>
      <c r="BL38" s="143">
        <v>31.103174635973684</v>
      </c>
      <c r="BM38" s="143">
        <v>29.536500133385015</v>
      </c>
      <c r="BN38" s="143">
        <v>27.650404577158973</v>
      </c>
      <c r="BO38" s="143">
        <v>28.384210636475256</v>
      </c>
      <c r="BP38" s="143">
        <v>28.00701969960474</v>
      </c>
      <c r="BQ38" s="143">
        <v>28.362223619136735</v>
      </c>
      <c r="BR38" s="143">
        <v>29.319166654067843</v>
      </c>
      <c r="BS38" s="143">
        <v>27.090104620060618</v>
      </c>
      <c r="BT38" s="143">
        <v>26.20947141520935</v>
      </c>
      <c r="BU38" s="143">
        <v>25.988499024780001</v>
      </c>
      <c r="BV38" s="143">
        <v>28.631932346135638</v>
      </c>
      <c r="BW38" s="143">
        <v>29.000229586803851</v>
      </c>
      <c r="BX38" s="143">
        <v>29.127169765934322</v>
      </c>
      <c r="BY38" s="143">
        <v>29.39529225912225</v>
      </c>
      <c r="BZ38" s="143">
        <v>29.614515432530439</v>
      </c>
      <c r="CA38" s="144">
        <v>29.868944478008473</v>
      </c>
    </row>
    <row r="39" spans="1:79" x14ac:dyDescent="0.4">
      <c r="A39" s="141"/>
      <c r="B39" s="58" t="s">
        <v>260</v>
      </c>
      <c r="C39" s="233" t="s">
        <v>140</v>
      </c>
      <c r="D39" s="143"/>
      <c r="E39" s="143"/>
      <c r="F39" s="14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v>1876.3715945051533</v>
      </c>
      <c r="AI39" s="143">
        <v>1766.6585184378553</v>
      </c>
      <c r="AJ39" s="143">
        <v>1914.9230643660135</v>
      </c>
      <c r="AK39" s="143">
        <v>2801.1606928606652</v>
      </c>
      <c r="AL39" s="143">
        <v>3356.3382406058854</v>
      </c>
      <c r="AM39" s="143">
        <v>3787.7478593236779</v>
      </c>
      <c r="AN39" s="143">
        <v>4036.5510159815171</v>
      </c>
      <c r="AO39" s="143">
        <v>4290.9661776534531</v>
      </c>
      <c r="AP39" s="143">
        <v>4431.4258781248154</v>
      </c>
      <c r="AQ39" s="143">
        <v>4344.0582159566484</v>
      </c>
      <c r="AR39" s="143">
        <v>3955.6959863667894</v>
      </c>
      <c r="AS39" s="143">
        <v>4220.7372902296675</v>
      </c>
      <c r="AT39" s="143">
        <v>4942.9359549538494</v>
      </c>
      <c r="AU39" s="143">
        <v>6384.0276546972318</v>
      </c>
      <c r="AV39" s="143">
        <v>8231.0492572370113</v>
      </c>
      <c r="AW39" s="143">
        <v>9679.1463302318261</v>
      </c>
      <c r="AX39" s="143">
        <v>10631.668546235982</v>
      </c>
      <c r="AY39" s="143">
        <v>11175.031455990909</v>
      </c>
      <c r="AZ39" s="143">
        <v>11342.009731429685</v>
      </c>
      <c r="BA39" s="143">
        <v>10913.753159280603</v>
      </c>
      <c r="BB39" s="143">
        <v>10519.113942078913</v>
      </c>
      <c r="BC39" s="143">
        <v>10266.597110223631</v>
      </c>
      <c r="BD39" s="143">
        <v>9881.4064394644538</v>
      </c>
      <c r="BE39" s="143">
        <v>10029.634454480876</v>
      </c>
      <c r="BF39" s="143">
        <v>10779.797881431543</v>
      </c>
      <c r="BG39" s="143">
        <v>10633.190689271103</v>
      </c>
      <c r="BH39" s="143">
        <v>11273.030447027373</v>
      </c>
      <c r="BI39" s="143">
        <v>11948.690170241574</v>
      </c>
      <c r="BJ39" s="143">
        <v>12365.597397984397</v>
      </c>
      <c r="BK39" s="143">
        <v>13069.184832312421</v>
      </c>
      <c r="BL39" s="143">
        <v>13655.302615412262</v>
      </c>
      <c r="BM39" s="143">
        <v>16514.340650058562</v>
      </c>
      <c r="BN39" s="143">
        <v>17638.57090326316</v>
      </c>
      <c r="BO39" s="143">
        <v>18647.841319117284</v>
      </c>
      <c r="BP39" s="143">
        <v>19265.245543620887</v>
      </c>
      <c r="BQ39" s="143">
        <v>19084.143997244355</v>
      </c>
      <c r="BR39" s="143">
        <v>18962.646075202516</v>
      </c>
      <c r="BS39" s="143">
        <v>18788.510391625092</v>
      </c>
      <c r="BT39" s="143">
        <v>17753.484276341042</v>
      </c>
      <c r="BU39" s="143">
        <v>16508.154771041933</v>
      </c>
      <c r="BV39" s="143">
        <v>14916.107357640503</v>
      </c>
      <c r="BW39" s="143">
        <v>17408.985522780164</v>
      </c>
      <c r="BX39" s="143">
        <v>17682.765300006322</v>
      </c>
      <c r="BY39" s="143">
        <v>17858.584576732301</v>
      </c>
      <c r="BZ39" s="143">
        <v>17987.663759584917</v>
      </c>
      <c r="CA39" s="144">
        <v>18028.449399671023</v>
      </c>
    </row>
    <row r="40" spans="1:79" x14ac:dyDescent="0.4">
      <c r="A40" s="141"/>
      <c r="B40" s="58" t="s">
        <v>261</v>
      </c>
      <c r="C40" s="233"/>
      <c r="D40" s="143"/>
      <c r="E40" s="143"/>
      <c r="F40" s="143"/>
      <c r="G40" s="143"/>
      <c r="H40" s="143"/>
      <c r="I40" s="143"/>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v>6870.6099517000466</v>
      </c>
      <c r="AI40" s="143">
        <v>6286.870635745151</v>
      </c>
      <c r="AJ40" s="143">
        <v>5757.1939371402314</v>
      </c>
      <c r="AK40" s="143">
        <v>5909.9516508909537</v>
      </c>
      <c r="AL40" s="143">
        <v>5733.0333819668431</v>
      </c>
      <c r="AM40" s="143">
        <v>5378.3203082087803</v>
      </c>
      <c r="AN40" s="143">
        <v>5723.1857390642481</v>
      </c>
      <c r="AO40" s="143">
        <v>5803.933320595469</v>
      </c>
      <c r="AP40" s="143">
        <v>5936.7783146373922</v>
      </c>
      <c r="AQ40" s="143">
        <v>6131.1147002847301</v>
      </c>
      <c r="AR40" s="143">
        <v>6381.6876190129242</v>
      </c>
      <c r="AS40" s="143">
        <v>6648.3135938710366</v>
      </c>
      <c r="AT40" s="143">
        <v>6971.3970227250365</v>
      </c>
      <c r="AU40" s="143">
        <v>8132.9155296306026</v>
      </c>
      <c r="AV40" s="143">
        <v>9074.9627997594089</v>
      </c>
      <c r="AW40" s="143">
        <v>10051.254373650341</v>
      </c>
      <c r="AX40" s="143">
        <v>10786.836314225166</v>
      </c>
      <c r="AY40" s="143">
        <v>10519.333971162745</v>
      </c>
      <c r="AZ40" s="143">
        <v>10100.262572481193</v>
      </c>
      <c r="BA40" s="143">
        <v>9962.4128534366973</v>
      </c>
      <c r="BB40" s="143">
        <v>9945.663591306442</v>
      </c>
      <c r="BC40" s="143">
        <v>9630.9689026037559</v>
      </c>
      <c r="BD40" s="143">
        <v>9608.7229673764414</v>
      </c>
      <c r="BE40" s="143">
        <v>9493.6393980425</v>
      </c>
      <c r="BF40" s="143">
        <v>9276.1418744050625</v>
      </c>
      <c r="BG40" s="143">
        <v>9041.9876169831114</v>
      </c>
      <c r="BH40" s="143">
        <v>8723.4608101956037</v>
      </c>
      <c r="BI40" s="143">
        <v>8485.2304529955545</v>
      </c>
      <c r="BJ40" s="143">
        <v>8136.4913806556306</v>
      </c>
      <c r="BK40" s="143">
        <v>8049.5903866124618</v>
      </c>
      <c r="BL40" s="143">
        <v>7670.6616362640389</v>
      </c>
      <c r="BM40" s="143">
        <v>7090.5127770075433</v>
      </c>
      <c r="BN40" s="143">
        <v>6331.5987908970519</v>
      </c>
      <c r="BO40" s="143">
        <v>5551.2492182779533</v>
      </c>
      <c r="BP40" s="143">
        <v>3611.9614848981546</v>
      </c>
      <c r="BQ40" s="143">
        <v>1284.9965937207714</v>
      </c>
      <c r="BR40" s="143">
        <v>261.40301507445298</v>
      </c>
      <c r="BS40" s="143">
        <v>65.675402499609419</v>
      </c>
      <c r="BT40" s="143">
        <v>15.454379106171984</v>
      </c>
      <c r="BU40" s="143">
        <v>9.090961586609998</v>
      </c>
      <c r="BV40" s="143">
        <v>2.6178961937010201</v>
      </c>
      <c r="BW40" s="143">
        <v>0.8775429714927232</v>
      </c>
      <c r="BX40" s="143">
        <v>0.90145734712786096</v>
      </c>
      <c r="BY40" s="143">
        <v>0.66140564377385624</v>
      </c>
      <c r="BZ40" s="143">
        <v>0.43581164672784717</v>
      </c>
      <c r="CA40" s="144">
        <v>0.21118802370822942</v>
      </c>
    </row>
    <row r="41" spans="1:79" x14ac:dyDescent="0.4">
      <c r="A41" s="141"/>
      <c r="B41" s="68" t="s">
        <v>255</v>
      </c>
      <c r="C41" s="233" t="s">
        <v>133</v>
      </c>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v>6870.6099517000466</v>
      </c>
      <c r="AI41" s="143">
        <v>6275.2434327597011</v>
      </c>
      <c r="AJ41" s="143">
        <v>5724.6604686787714</v>
      </c>
      <c r="AK41" s="143">
        <v>5833.4078022162048</v>
      </c>
      <c r="AL41" s="143">
        <v>5587.7110169357275</v>
      </c>
      <c r="AM41" s="143">
        <v>5203.0901506348455</v>
      </c>
      <c r="AN41" s="143">
        <v>5476.451467700861</v>
      </c>
      <c r="AO41" s="143">
        <v>5508.7594856118867</v>
      </c>
      <c r="AP41" s="143">
        <v>5508.0559922378216</v>
      </c>
      <c r="AQ41" s="143">
        <v>5586.8091841041005</v>
      </c>
      <c r="AR41" s="143">
        <v>5734.0651538449156</v>
      </c>
      <c r="AS41" s="143">
        <v>5867.7476703817701</v>
      </c>
      <c r="AT41" s="143">
        <v>6032.0663842249396</v>
      </c>
      <c r="AU41" s="143">
        <v>6906.4088993849828</v>
      </c>
      <c r="AV41" s="143">
        <v>7576.0501937838817</v>
      </c>
      <c r="AW41" s="143">
        <v>8225.3771973528947</v>
      </c>
      <c r="AX41" s="143">
        <v>8681.8796243536071</v>
      </c>
      <c r="AY41" s="143">
        <v>8495.0087394729326</v>
      </c>
      <c r="AZ41" s="143">
        <v>8377.4261984272616</v>
      </c>
      <c r="BA41" s="143">
        <v>8510.3330376413724</v>
      </c>
      <c r="BB41" s="143">
        <v>8683.3136943567115</v>
      </c>
      <c r="BC41" s="143">
        <v>8567.0864440448622</v>
      </c>
      <c r="BD41" s="143">
        <v>8620.8717662489889</v>
      </c>
      <c r="BE41" s="143">
        <v>8767.2528498010615</v>
      </c>
      <c r="BF41" s="143">
        <v>8627.3352446252247</v>
      </c>
      <c r="BG41" s="143">
        <v>8439.9196429585591</v>
      </c>
      <c r="BH41" s="143">
        <v>8223.8541807379206</v>
      </c>
      <c r="BI41" s="143">
        <v>8086.2297192618489</v>
      </c>
      <c r="BJ41" s="143">
        <v>7785.208315042225</v>
      </c>
      <c r="BK41" s="143">
        <v>7750.010172192342</v>
      </c>
      <c r="BL41" s="143">
        <v>7417.6263739238466</v>
      </c>
      <c r="BM41" s="143">
        <v>6883.3382772089244</v>
      </c>
      <c r="BN41" s="143">
        <v>6152.2302579757288</v>
      </c>
      <c r="BO41" s="143">
        <v>5409.2892370706068</v>
      </c>
      <c r="BP41" s="143">
        <v>3519.7291801910924</v>
      </c>
      <c r="BQ41" s="143">
        <v>1254.5200610527613</v>
      </c>
      <c r="BR41" s="143">
        <v>255.88765290322871</v>
      </c>
      <c r="BS41" s="143">
        <v>64.55200486331384</v>
      </c>
      <c r="BT41" s="143">
        <v>15.273933902647677</v>
      </c>
      <c r="BU41" s="143">
        <v>8.9983006517387221</v>
      </c>
      <c r="BV41" s="143">
        <v>2.5774694516148533</v>
      </c>
      <c r="BW41" s="143">
        <v>0.86399155434202612</v>
      </c>
      <c r="BX41" s="143">
        <v>0.8875366333265633</v>
      </c>
      <c r="BY41" s="143">
        <v>0.6511919174085723</v>
      </c>
      <c r="BZ41" s="143">
        <v>0.42908164533099785</v>
      </c>
      <c r="CA41" s="144">
        <v>0.20792676232335006</v>
      </c>
    </row>
    <row r="42" spans="1:79" x14ac:dyDescent="0.4">
      <c r="A42" s="141"/>
      <c r="B42" s="68" t="s">
        <v>256</v>
      </c>
      <c r="C42" s="233" t="s">
        <v>133</v>
      </c>
      <c r="D42" s="143"/>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v>0</v>
      </c>
      <c r="AI42" s="143">
        <v>11.627202985449367</v>
      </c>
      <c r="AJ42" s="143">
        <v>32.533468461460757</v>
      </c>
      <c r="AK42" s="143">
        <v>76.543848674748787</v>
      </c>
      <c r="AL42" s="143">
        <v>145.32236503111505</v>
      </c>
      <c r="AM42" s="143">
        <v>175.23015757393426</v>
      </c>
      <c r="AN42" s="143">
        <v>246.73427136338711</v>
      </c>
      <c r="AO42" s="143">
        <v>295.1738349835822</v>
      </c>
      <c r="AP42" s="143">
        <v>428.722322399571</v>
      </c>
      <c r="AQ42" s="143">
        <v>544.3055161806293</v>
      </c>
      <c r="AR42" s="143">
        <v>647.62246516800803</v>
      </c>
      <c r="AS42" s="143">
        <v>780.56592348926597</v>
      </c>
      <c r="AT42" s="143">
        <v>939.33063850009739</v>
      </c>
      <c r="AU42" s="143">
        <v>1226.5066302456203</v>
      </c>
      <c r="AV42" s="143">
        <v>1498.9126059755256</v>
      </c>
      <c r="AW42" s="143">
        <v>1825.8771762974447</v>
      </c>
      <c r="AX42" s="143">
        <v>2104.9566898715575</v>
      </c>
      <c r="AY42" s="143">
        <v>2024.3252316898133</v>
      </c>
      <c r="AZ42" s="143">
        <v>1722.8363740539316</v>
      </c>
      <c r="BA42" s="143">
        <v>1452.0798157953259</v>
      </c>
      <c r="BB42" s="143">
        <v>1262.3498969497309</v>
      </c>
      <c r="BC42" s="143">
        <v>1063.8824585588943</v>
      </c>
      <c r="BD42" s="143">
        <v>987.85120112745233</v>
      </c>
      <c r="BE42" s="143">
        <v>726.38654824143964</v>
      </c>
      <c r="BF42" s="143">
        <v>648.8066297798382</v>
      </c>
      <c r="BG42" s="143">
        <v>602.06797402455391</v>
      </c>
      <c r="BH42" s="143">
        <v>499.60662945768331</v>
      </c>
      <c r="BI42" s="143">
        <v>399.00073373370549</v>
      </c>
      <c r="BJ42" s="143">
        <v>351.28306561340565</v>
      </c>
      <c r="BK42" s="143">
        <v>299.58021442011989</v>
      </c>
      <c r="BL42" s="143">
        <v>253.03526234019196</v>
      </c>
      <c r="BM42" s="143">
        <v>207.17449979861831</v>
      </c>
      <c r="BN42" s="143">
        <v>179.36853292132312</v>
      </c>
      <c r="BO42" s="143">
        <v>141.95998120734671</v>
      </c>
      <c r="BP42" s="143">
        <v>92.232304707062355</v>
      </c>
      <c r="BQ42" s="143">
        <v>30.476532668010201</v>
      </c>
      <c r="BR42" s="143">
        <v>5.5153621712242922</v>
      </c>
      <c r="BS42" s="143">
        <v>1.1233976362955833</v>
      </c>
      <c r="BT42" s="143">
        <v>0.18044520352430823</v>
      </c>
      <c r="BU42" s="143">
        <v>9.2660934871275136E-2</v>
      </c>
      <c r="BV42" s="143">
        <v>4.0426742086166742E-2</v>
      </c>
      <c r="BW42" s="143">
        <v>1.3551417150697114E-2</v>
      </c>
      <c r="BX42" s="143">
        <v>1.3920713801297552E-2</v>
      </c>
      <c r="BY42" s="143">
        <v>1.0213726365284011E-2</v>
      </c>
      <c r="BZ42" s="143">
        <v>6.7300013968492845E-3</v>
      </c>
      <c r="CA42" s="144">
        <v>3.261261384879385E-3</v>
      </c>
    </row>
    <row r="43" spans="1:79" ht="25.5" customHeight="1" x14ac:dyDescent="0.4">
      <c r="A43" s="141"/>
      <c r="B43" s="58" t="s">
        <v>248</v>
      </c>
      <c r="C43" s="233"/>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v>3354.8994340015888</v>
      </c>
      <c r="AI43" s="143">
        <v>3017.870877869389</v>
      </c>
      <c r="AJ43" s="143">
        <v>3517.4694619144775</v>
      </c>
      <c r="AK43" s="143">
        <v>5362.2437001403687</v>
      </c>
      <c r="AL43" s="143">
        <v>8295.9465799033387</v>
      </c>
      <c r="AM43" s="143">
        <v>10110.845074030918</v>
      </c>
      <c r="AN43" s="143">
        <v>10950.518255915975</v>
      </c>
      <c r="AO43" s="143">
        <v>11944.064062403859</v>
      </c>
      <c r="AP43" s="143">
        <v>12307.847193794847</v>
      </c>
      <c r="AQ43" s="143">
        <v>11289.250512941431</v>
      </c>
      <c r="AR43" s="143">
        <v>9197.4486589236276</v>
      </c>
      <c r="AS43" s="143">
        <v>8163.3725705078432</v>
      </c>
      <c r="AT43" s="143">
        <v>8945.1330826842059</v>
      </c>
      <c r="AU43" s="143">
        <v>11530.369899925208</v>
      </c>
      <c r="AV43" s="143">
        <v>14000.28302822984</v>
      </c>
      <c r="AW43" s="143">
        <v>15000.972212960416</v>
      </c>
      <c r="AX43" s="143">
        <v>15351.051528608823</v>
      </c>
      <c r="AY43" s="143">
        <v>15557.76104857363</v>
      </c>
      <c r="AZ43" s="143">
        <v>12255.448936850935</v>
      </c>
      <c r="BA43" s="143">
        <v>8995.0621175105171</v>
      </c>
      <c r="BB43" s="143">
        <v>8843.8207442100284</v>
      </c>
      <c r="BC43" s="143">
        <v>8676.5528156835899</v>
      </c>
      <c r="BD43" s="143">
        <v>8730.4192657606109</v>
      </c>
      <c r="BE43" s="143">
        <v>8946.071016779224</v>
      </c>
      <c r="BF43" s="143">
        <v>8478.9980262499321</v>
      </c>
      <c r="BG43" s="143">
        <v>8922.6900307901215</v>
      </c>
      <c r="BH43" s="143">
        <v>8839.8508424748252</v>
      </c>
      <c r="BI43" s="143">
        <v>8452.1382155830543</v>
      </c>
      <c r="BJ43" s="143">
        <v>8412.3288324795994</v>
      </c>
      <c r="BK43" s="143">
        <v>8815.5816323864674</v>
      </c>
      <c r="BL43" s="143">
        <v>8510.2634009780613</v>
      </c>
      <c r="BM43" s="143">
        <v>8702.2083558862159</v>
      </c>
      <c r="BN43" s="143">
        <v>8231.4524113268526</v>
      </c>
      <c r="BO43" s="143">
        <v>7363.1799988521188</v>
      </c>
      <c r="BP43" s="143">
        <v>5531.3731757187725</v>
      </c>
      <c r="BQ43" s="143">
        <v>3692.8563471253797</v>
      </c>
      <c r="BR43" s="143">
        <v>2965.4178956178125</v>
      </c>
      <c r="BS43" s="143">
        <v>2607.7125993520835</v>
      </c>
      <c r="BT43" s="143">
        <v>2254.2420203380416</v>
      </c>
      <c r="BU43" s="143">
        <v>2134.2411214974913</v>
      </c>
      <c r="BV43" s="143">
        <v>1738.8188157541249</v>
      </c>
      <c r="BW43" s="143">
        <v>2079.4845774316095</v>
      </c>
      <c r="BX43" s="143">
        <v>2040.1693580713377</v>
      </c>
      <c r="BY43" s="143">
        <v>2023.7230363778451</v>
      </c>
      <c r="BZ43" s="143">
        <v>2057.6069052363778</v>
      </c>
      <c r="CA43" s="144">
        <v>2051.8131283841431</v>
      </c>
    </row>
    <row r="44" spans="1:79" x14ac:dyDescent="0.4">
      <c r="A44" s="141"/>
      <c r="B44" s="68" t="s">
        <v>262</v>
      </c>
      <c r="C44" s="233" t="s">
        <v>140</v>
      </c>
      <c r="D44" s="143"/>
      <c r="E44" s="143"/>
      <c r="F44" s="143"/>
      <c r="G44" s="143"/>
      <c r="H44" s="143"/>
      <c r="I44" s="143"/>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v>0</v>
      </c>
      <c r="AI44" s="143">
        <v>8.3434606018485216</v>
      </c>
      <c r="AJ44" s="143">
        <v>12.602775715414227</v>
      </c>
      <c r="AK44" s="143">
        <v>14.572813344206144</v>
      </c>
      <c r="AL44" s="143">
        <v>23.031903389899853</v>
      </c>
      <c r="AM44" s="143">
        <v>58.631346937426606</v>
      </c>
      <c r="AN44" s="143">
        <v>106.73521521160764</v>
      </c>
      <c r="AO44" s="143">
        <v>176.04875330619765</v>
      </c>
      <c r="AP44" s="143">
        <v>242.89621580924165</v>
      </c>
      <c r="AQ44" s="143">
        <v>308.70320101232517</v>
      </c>
      <c r="AR44" s="143">
        <v>379.34485794709349</v>
      </c>
      <c r="AS44" s="143">
        <v>443.27859767495335</v>
      </c>
      <c r="AT44" s="143">
        <v>449.23326138475147</v>
      </c>
      <c r="AU44" s="143">
        <v>543.82282016135946</v>
      </c>
      <c r="AV44" s="143">
        <v>641.03618226248227</v>
      </c>
      <c r="AW44" s="143">
        <v>743.01883644094698</v>
      </c>
      <c r="AX44" s="143">
        <v>759.65261294303457</v>
      </c>
      <c r="AY44" s="143">
        <v>740.03977346978297</v>
      </c>
      <c r="AZ44" s="143">
        <v>724.40042819821917</v>
      </c>
      <c r="BA44" s="143">
        <v>729.61386210446096</v>
      </c>
      <c r="BB44" s="143">
        <v>723.71197227769051</v>
      </c>
      <c r="BC44" s="143">
        <v>721.32709671833311</v>
      </c>
      <c r="BD44" s="143">
        <v>689.42922950811703</v>
      </c>
      <c r="BE44" s="143">
        <v>687.92712881194564</v>
      </c>
      <c r="BF44" s="143">
        <v>201.94656682322207</v>
      </c>
      <c r="BG44" s="143">
        <v>87.373454700638064</v>
      </c>
      <c r="BH44" s="143">
        <v>0</v>
      </c>
      <c r="BI44" s="143">
        <v>0</v>
      </c>
      <c r="BJ44" s="143">
        <v>0</v>
      </c>
      <c r="BK44" s="143">
        <v>0</v>
      </c>
      <c r="BL44" s="143">
        <v>0</v>
      </c>
      <c r="BM44" s="143">
        <v>0</v>
      </c>
      <c r="BN44" s="143">
        <v>0</v>
      </c>
      <c r="BO44" s="143">
        <v>0</v>
      </c>
      <c r="BP44" s="143">
        <v>0</v>
      </c>
      <c r="BQ44" s="143">
        <v>0</v>
      </c>
      <c r="BR44" s="143">
        <v>0</v>
      </c>
      <c r="BS44" s="143">
        <v>0</v>
      </c>
      <c r="BT44" s="143">
        <v>0</v>
      </c>
      <c r="BU44" s="143">
        <v>0</v>
      </c>
      <c r="BV44" s="143">
        <v>0</v>
      </c>
      <c r="BW44" s="143">
        <v>0</v>
      </c>
      <c r="BX44" s="143">
        <v>0</v>
      </c>
      <c r="BY44" s="143">
        <v>0</v>
      </c>
      <c r="BZ44" s="143">
        <v>0</v>
      </c>
      <c r="CA44" s="144">
        <v>0</v>
      </c>
    </row>
    <row r="45" spans="1:79" x14ac:dyDescent="0.4">
      <c r="A45" s="141"/>
      <c r="B45" s="68" t="s">
        <v>263</v>
      </c>
      <c r="C45" s="233" t="s">
        <v>140</v>
      </c>
      <c r="D45" s="143"/>
      <c r="E45" s="143"/>
      <c r="F45" s="143"/>
      <c r="G45" s="143"/>
      <c r="H45" s="143"/>
      <c r="I45" s="143"/>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v>3354.8994340015888</v>
      </c>
      <c r="AI45" s="143">
        <v>3009.5274172675404</v>
      </c>
      <c r="AJ45" s="143">
        <v>3504.8666861990632</v>
      </c>
      <c r="AK45" s="143">
        <v>5347.6708867961624</v>
      </c>
      <c r="AL45" s="143">
        <v>8272.9146765134392</v>
      </c>
      <c r="AM45" s="143">
        <v>10052.213727093491</v>
      </c>
      <c r="AN45" s="143">
        <v>10843.783040704369</v>
      </c>
      <c r="AO45" s="143">
        <v>11768.015309097662</v>
      </c>
      <c r="AP45" s="143">
        <v>12064.950977985607</v>
      </c>
      <c r="AQ45" s="143">
        <v>10980.547311929105</v>
      </c>
      <c r="AR45" s="143">
        <v>8818.1038009765343</v>
      </c>
      <c r="AS45" s="143">
        <v>7720.0939728328904</v>
      </c>
      <c r="AT45" s="143">
        <v>8495.8998212994538</v>
      </c>
      <c r="AU45" s="143">
        <v>10986.54707976385</v>
      </c>
      <c r="AV45" s="143">
        <v>13359.246845967358</v>
      </c>
      <c r="AW45" s="143">
        <v>14257.953376519468</v>
      </c>
      <c r="AX45" s="143">
        <v>14591.398915665788</v>
      </c>
      <c r="AY45" s="143">
        <v>14817.721275103844</v>
      </c>
      <c r="AZ45" s="143">
        <v>11531.048508652717</v>
      </c>
      <c r="BA45" s="143">
        <v>8265.448255406056</v>
      </c>
      <c r="BB45" s="143">
        <v>8120.1087719323377</v>
      </c>
      <c r="BC45" s="143">
        <v>7955.2257189652564</v>
      </c>
      <c r="BD45" s="143">
        <v>8040.9900362524932</v>
      </c>
      <c r="BE45" s="143">
        <v>8258.1438879672787</v>
      </c>
      <c r="BF45" s="143">
        <v>8277.0514594267097</v>
      </c>
      <c r="BG45" s="143">
        <v>8835.3165760894844</v>
      </c>
      <c r="BH45" s="143">
        <v>8839.8508424748252</v>
      </c>
      <c r="BI45" s="143">
        <v>8452.1382155830543</v>
      </c>
      <c r="BJ45" s="143">
        <v>8412.3288324795994</v>
      </c>
      <c r="BK45" s="143">
        <v>8815.5816323864674</v>
      </c>
      <c r="BL45" s="143">
        <v>8510.2634009780613</v>
      </c>
      <c r="BM45" s="143">
        <v>8702.2083558862159</v>
      </c>
      <c r="BN45" s="143">
        <v>8231.4524113268526</v>
      </c>
      <c r="BO45" s="143">
        <v>7363.1799988521188</v>
      </c>
      <c r="BP45" s="143">
        <v>5531.3731757187725</v>
      </c>
      <c r="BQ45" s="143">
        <v>3692.8563471253797</v>
      </c>
      <c r="BR45" s="143">
        <v>2965.4178956178125</v>
      </c>
      <c r="BS45" s="143">
        <v>2607.7125993520835</v>
      </c>
      <c r="BT45" s="143">
        <v>2254.2420203380416</v>
      </c>
      <c r="BU45" s="143">
        <v>2134.2411214974913</v>
      </c>
      <c r="BV45" s="143">
        <v>1738.8188157541249</v>
      </c>
      <c r="BW45" s="143">
        <v>2079.4845774316095</v>
      </c>
      <c r="BX45" s="143">
        <v>2040.1693580713377</v>
      </c>
      <c r="BY45" s="143">
        <v>2023.7230363778451</v>
      </c>
      <c r="BZ45" s="143">
        <v>2057.6069052363778</v>
      </c>
      <c r="CA45" s="144">
        <v>2051.8131283841431</v>
      </c>
    </row>
    <row r="46" spans="1:79" x14ac:dyDescent="0.4">
      <c r="A46" s="141"/>
      <c r="B46" s="58" t="s">
        <v>157</v>
      </c>
      <c r="C46" s="233" t="s">
        <v>140</v>
      </c>
      <c r="D46" s="143"/>
      <c r="E46" s="143"/>
      <c r="F46" s="143"/>
      <c r="G46" s="143"/>
      <c r="H46" s="143"/>
      <c r="I46" s="143"/>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c r="AG46" s="143"/>
      <c r="AH46" s="143">
        <v>0</v>
      </c>
      <c r="AI46" s="143">
        <v>0</v>
      </c>
      <c r="AJ46" s="143">
        <v>0</v>
      </c>
      <c r="AK46" s="143">
        <v>0</v>
      </c>
      <c r="AL46" s="143">
        <v>0</v>
      </c>
      <c r="AM46" s="143">
        <v>0</v>
      </c>
      <c r="AN46" s="143">
        <v>0</v>
      </c>
      <c r="AO46" s="143">
        <v>0</v>
      </c>
      <c r="AP46" s="143">
        <v>0</v>
      </c>
      <c r="AQ46" s="143">
        <v>0</v>
      </c>
      <c r="AR46" s="143">
        <v>2.6495061022898891</v>
      </c>
      <c r="AS46" s="143">
        <v>20.704737739710449</v>
      </c>
      <c r="AT46" s="143">
        <v>43.542374205299751</v>
      </c>
      <c r="AU46" s="143">
        <v>77.407214787332705</v>
      </c>
      <c r="AV46" s="143">
        <v>142.2114729258206</v>
      </c>
      <c r="AW46" s="143">
        <v>181.19817189717708</v>
      </c>
      <c r="AX46" s="143">
        <v>160.74061424831712</v>
      </c>
      <c r="AY46" s="143">
        <v>160.89213206948159</v>
      </c>
      <c r="AZ46" s="143">
        <v>162.69461191348918</v>
      </c>
      <c r="BA46" s="143">
        <v>158.78040940084139</v>
      </c>
      <c r="BB46" s="143">
        <v>163.41308640914363</v>
      </c>
      <c r="BC46" s="143">
        <v>182.01236623576747</v>
      </c>
      <c r="BD46" s="143">
        <v>188.04576675131861</v>
      </c>
      <c r="BE46" s="143">
        <v>209.22305122679043</v>
      </c>
      <c r="BF46" s="143">
        <v>231.06917887811912</v>
      </c>
      <c r="BG46" s="143">
        <v>254.25887056088956</v>
      </c>
      <c r="BH46" s="143">
        <v>274.21437132679171</v>
      </c>
      <c r="BI46" s="143">
        <v>294.8979136699412</v>
      </c>
      <c r="BJ46" s="143">
        <v>321.33208514955095</v>
      </c>
      <c r="BK46" s="143">
        <v>358.20857621281397</v>
      </c>
      <c r="BL46" s="143">
        <v>382.55458972609864</v>
      </c>
      <c r="BM46" s="143">
        <v>395.94603037074199</v>
      </c>
      <c r="BN46" s="143">
        <v>398.66926534449567</v>
      </c>
      <c r="BO46" s="143">
        <v>366.66313117253259</v>
      </c>
      <c r="BP46" s="143">
        <v>335.20936834695976</v>
      </c>
      <c r="BQ46" s="143">
        <v>309.20953646891178</v>
      </c>
      <c r="BR46" s="143">
        <v>290.36344010834989</v>
      </c>
      <c r="BS46" s="143">
        <v>0</v>
      </c>
      <c r="BT46" s="143">
        <v>0</v>
      </c>
      <c r="BU46" s="143">
        <v>0</v>
      </c>
      <c r="BV46" s="143">
        <v>0</v>
      </c>
      <c r="BW46" s="143">
        <v>0</v>
      </c>
      <c r="BX46" s="143">
        <v>0</v>
      </c>
      <c r="BY46" s="143">
        <v>0</v>
      </c>
      <c r="BZ46" s="143">
        <v>0</v>
      </c>
      <c r="CA46" s="144">
        <v>0</v>
      </c>
    </row>
    <row r="47" spans="1:79" x14ac:dyDescent="0.4">
      <c r="A47" s="141"/>
      <c r="B47" s="58" t="s">
        <v>27</v>
      </c>
      <c r="C47" s="233" t="s">
        <v>130</v>
      </c>
      <c r="D47" s="143"/>
      <c r="E47" s="143"/>
      <c r="F47" s="143"/>
      <c r="G47" s="143"/>
      <c r="H47" s="143"/>
      <c r="I47" s="143"/>
      <c r="J47" s="143"/>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v>758.58456376372442</v>
      </c>
      <c r="AI47" s="143">
        <v>727.13959862509148</v>
      </c>
      <c r="AJ47" s="143">
        <v>697.87827125824776</v>
      </c>
      <c r="AK47" s="143">
        <v>698.53604727876154</v>
      </c>
      <c r="AL47" s="143">
        <v>675.51940073927949</v>
      </c>
      <c r="AM47" s="143">
        <v>713.93438755156581</v>
      </c>
      <c r="AN47" s="143">
        <v>718.79917659449325</v>
      </c>
      <c r="AO47" s="143">
        <v>737.71984102518343</v>
      </c>
      <c r="AP47" s="143">
        <v>698.18103366072387</v>
      </c>
      <c r="AQ47" s="143">
        <v>678.96117610662077</v>
      </c>
      <c r="AR47" s="143">
        <v>627.9764421431023</v>
      </c>
      <c r="AS47" s="143">
        <v>613.28591317623295</v>
      </c>
      <c r="AT47" s="143">
        <v>621.77633618924472</v>
      </c>
      <c r="AU47" s="143">
        <v>668.94359294690196</v>
      </c>
      <c r="AV47" s="143">
        <v>657.12476552418843</v>
      </c>
      <c r="AW47" s="143">
        <v>645.91103609422873</v>
      </c>
      <c r="AX47" s="143">
        <v>668.26759978900759</v>
      </c>
      <c r="AY47" s="143">
        <v>671.69960389390599</v>
      </c>
      <c r="AZ47" s="143">
        <v>682.48764630672542</v>
      </c>
      <c r="BA47" s="143">
        <v>681.38630797537007</v>
      </c>
      <c r="BB47" s="143">
        <v>689.09182035528283</v>
      </c>
      <c r="BC47" s="143">
        <v>676.19376859323006</v>
      </c>
      <c r="BD47" s="143">
        <v>648.55160131722164</v>
      </c>
      <c r="BE47" s="143">
        <v>655.24564557213034</v>
      </c>
      <c r="BF47" s="143">
        <v>631.21699387219132</v>
      </c>
      <c r="BG47" s="143">
        <v>637.51199755105472</v>
      </c>
      <c r="BH47" s="143">
        <v>608.05758510268902</v>
      </c>
      <c r="BI47" s="143">
        <v>583.19161986618167</v>
      </c>
      <c r="BJ47" s="143">
        <v>557.40179936039544</v>
      </c>
      <c r="BK47" s="143">
        <v>511.57953763498807</v>
      </c>
      <c r="BL47" s="143">
        <v>414.17817669072025</v>
      </c>
      <c r="BM47" s="143">
        <v>414.10399522405214</v>
      </c>
      <c r="BN47" s="143">
        <v>459.92113746826038</v>
      </c>
      <c r="BO47" s="143">
        <v>441.90005150755923</v>
      </c>
      <c r="BP47" s="143">
        <v>429.1285545165648</v>
      </c>
      <c r="BQ47" s="143">
        <v>405.72317375720758</v>
      </c>
      <c r="BR47" s="143">
        <v>393.35844050733596</v>
      </c>
      <c r="BS47" s="143">
        <v>368.08188803132657</v>
      </c>
      <c r="BT47" s="143">
        <v>347.77589658899973</v>
      </c>
      <c r="BU47" s="143">
        <v>333.42539947285582</v>
      </c>
      <c r="BV47" s="143">
        <v>327.86470056913237</v>
      </c>
      <c r="BW47" s="143">
        <v>327.21627668237403</v>
      </c>
      <c r="BX47" s="143">
        <v>323.01521881398139</v>
      </c>
      <c r="BY47" s="143">
        <v>317.88843318328935</v>
      </c>
      <c r="BZ47" s="143">
        <v>313.05268663622701</v>
      </c>
      <c r="CA47" s="144">
        <v>309.52024883742678</v>
      </c>
    </row>
    <row r="48" spans="1:79" ht="25.5" customHeight="1" x14ac:dyDescent="0.4">
      <c r="A48" s="141"/>
      <c r="B48" s="148" t="s">
        <v>264</v>
      </c>
      <c r="C48" s="233" t="s">
        <v>140</v>
      </c>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v>0</v>
      </c>
      <c r="AI48" s="143">
        <v>0</v>
      </c>
      <c r="AJ48" s="143">
        <v>0</v>
      </c>
      <c r="AK48" s="143">
        <v>0</v>
      </c>
      <c r="AL48" s="143">
        <v>0</v>
      </c>
      <c r="AM48" s="143">
        <v>0</v>
      </c>
      <c r="AN48" s="143">
        <v>0</v>
      </c>
      <c r="AO48" s="143">
        <v>0</v>
      </c>
      <c r="AP48" s="143">
        <v>0</v>
      </c>
      <c r="AQ48" s="143">
        <v>0</v>
      </c>
      <c r="AR48" s="143">
        <v>0</v>
      </c>
      <c r="AS48" s="143">
        <v>0</v>
      </c>
      <c r="AT48" s="143">
        <v>0</v>
      </c>
      <c r="AU48" s="143">
        <v>0</v>
      </c>
      <c r="AV48" s="143">
        <v>0</v>
      </c>
      <c r="AW48" s="143">
        <v>0</v>
      </c>
      <c r="AX48" s="143">
        <v>0</v>
      </c>
      <c r="AY48" s="143">
        <v>0</v>
      </c>
      <c r="AZ48" s="143">
        <v>0</v>
      </c>
      <c r="BA48" s="143">
        <v>0</v>
      </c>
      <c r="BB48" s="143">
        <v>0</v>
      </c>
      <c r="BC48" s="143">
        <v>0</v>
      </c>
      <c r="BD48" s="143">
        <v>0</v>
      </c>
      <c r="BE48" s="143">
        <v>0</v>
      </c>
      <c r="BF48" s="143">
        <v>0</v>
      </c>
      <c r="BG48" s="143">
        <v>0</v>
      </c>
      <c r="BH48" s="143">
        <v>0</v>
      </c>
      <c r="BI48" s="143">
        <v>0</v>
      </c>
      <c r="BJ48" s="143">
        <v>0</v>
      </c>
      <c r="BK48" s="143">
        <v>0</v>
      </c>
      <c r="BL48" s="143">
        <v>106.95122679334266</v>
      </c>
      <c r="BM48" s="143">
        <v>124.16848942081717</v>
      </c>
      <c r="BN48" s="143">
        <v>125.26397979852041</v>
      </c>
      <c r="BO48" s="143">
        <v>130.43314928203088</v>
      </c>
      <c r="BP48" s="143">
        <v>121.31683080949266</v>
      </c>
      <c r="BQ48" s="143">
        <v>109.77176440446198</v>
      </c>
      <c r="BR48" s="143">
        <v>16.782349503984378</v>
      </c>
      <c r="BS48" s="143">
        <v>0</v>
      </c>
      <c r="BT48" s="143">
        <v>0</v>
      </c>
      <c r="BU48" s="143">
        <v>0</v>
      </c>
      <c r="BV48" s="143">
        <v>0</v>
      </c>
      <c r="BW48" s="143">
        <v>0</v>
      </c>
      <c r="BX48" s="143">
        <v>0</v>
      </c>
      <c r="BY48" s="143">
        <v>0</v>
      </c>
      <c r="BZ48" s="143">
        <v>0</v>
      </c>
      <c r="CA48" s="144">
        <v>0</v>
      </c>
    </row>
    <row r="49" spans="1:79" x14ac:dyDescent="0.4">
      <c r="A49" s="141"/>
      <c r="B49" s="148" t="s">
        <v>161</v>
      </c>
      <c r="C49" s="233" t="s">
        <v>130</v>
      </c>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v>0</v>
      </c>
      <c r="AI49" s="143">
        <v>0</v>
      </c>
      <c r="AJ49" s="143">
        <v>0</v>
      </c>
      <c r="AK49" s="143">
        <v>0</v>
      </c>
      <c r="AL49" s="143">
        <v>0</v>
      </c>
      <c r="AM49" s="143">
        <v>0</v>
      </c>
      <c r="AN49" s="143">
        <v>0</v>
      </c>
      <c r="AO49" s="143">
        <v>0</v>
      </c>
      <c r="AP49" s="143">
        <v>0</v>
      </c>
      <c r="AQ49" s="143">
        <v>0</v>
      </c>
      <c r="AR49" s="143">
        <v>0</v>
      </c>
      <c r="AS49" s="143">
        <v>0</v>
      </c>
      <c r="AT49" s="143">
        <v>0</v>
      </c>
      <c r="AU49" s="143">
        <v>0</v>
      </c>
      <c r="AV49" s="143">
        <v>0</v>
      </c>
      <c r="AW49" s="143">
        <v>0</v>
      </c>
      <c r="AX49" s="143">
        <v>0</v>
      </c>
      <c r="AY49" s="143">
        <v>0</v>
      </c>
      <c r="AZ49" s="143">
        <v>0</v>
      </c>
      <c r="BA49" s="143">
        <v>0</v>
      </c>
      <c r="BB49" s="143">
        <v>0</v>
      </c>
      <c r="BC49" s="143">
        <v>0</v>
      </c>
      <c r="BD49" s="143">
        <v>0</v>
      </c>
      <c r="BE49" s="143">
        <v>7.3948350464190975</v>
      </c>
      <c r="BF49" s="143">
        <v>7.773179201660847</v>
      </c>
      <c r="BG49" s="143">
        <v>6.7148604945495842</v>
      </c>
      <c r="BH49" s="143">
        <v>23.942935222932391</v>
      </c>
      <c r="BI49" s="143">
        <v>48.65870724206173</v>
      </c>
      <c r="BJ49" s="143">
        <v>49.909890289722398</v>
      </c>
      <c r="BK49" s="143">
        <v>56.748680565952142</v>
      </c>
      <c r="BL49" s="143">
        <v>45.476561555551797</v>
      </c>
      <c r="BM49" s="143">
        <v>56.257121549377551</v>
      </c>
      <c r="BN49" s="143">
        <v>69.19706737114204</v>
      </c>
      <c r="BO49" s="143">
        <v>58.896685291542383</v>
      </c>
      <c r="BP49" s="143">
        <v>62.660984321843081</v>
      </c>
      <c r="BQ49" s="143">
        <v>0.67448288281670377</v>
      </c>
      <c r="BR49" s="143">
        <v>0.22419189989605967</v>
      </c>
      <c r="BS49" s="143">
        <v>0.16094657037152765</v>
      </c>
      <c r="BT49" s="143">
        <v>0</v>
      </c>
      <c r="BU49" s="143">
        <v>0</v>
      </c>
      <c r="BV49" s="143">
        <v>0</v>
      </c>
      <c r="BW49" s="143">
        <v>0</v>
      </c>
      <c r="BX49" s="143">
        <v>0</v>
      </c>
      <c r="BY49" s="143">
        <v>0</v>
      </c>
      <c r="BZ49" s="143">
        <v>0</v>
      </c>
      <c r="CA49" s="144">
        <v>0</v>
      </c>
    </row>
    <row r="50" spans="1:79" x14ac:dyDescent="0.4">
      <c r="A50" s="141"/>
      <c r="B50" s="148" t="s">
        <v>162</v>
      </c>
      <c r="C50" s="23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v>0</v>
      </c>
      <c r="AI50" s="143">
        <v>0</v>
      </c>
      <c r="AJ50" s="143">
        <v>0</v>
      </c>
      <c r="AK50" s="143">
        <v>0</v>
      </c>
      <c r="AL50" s="143">
        <v>0</v>
      </c>
      <c r="AM50" s="143">
        <v>0</v>
      </c>
      <c r="AN50" s="143">
        <v>0</v>
      </c>
      <c r="AO50" s="143">
        <v>0</v>
      </c>
      <c r="AP50" s="143">
        <v>0</v>
      </c>
      <c r="AQ50" s="143">
        <v>0</v>
      </c>
      <c r="AR50" s="143">
        <v>0</v>
      </c>
      <c r="AS50" s="143">
        <v>0</v>
      </c>
      <c r="AT50" s="143">
        <v>0</v>
      </c>
      <c r="AU50" s="143">
        <v>0</v>
      </c>
      <c r="AV50" s="143">
        <v>0</v>
      </c>
      <c r="AW50" s="143">
        <v>0</v>
      </c>
      <c r="AX50" s="143">
        <v>0</v>
      </c>
      <c r="AY50" s="143">
        <v>0</v>
      </c>
      <c r="AZ50" s="143">
        <v>2901.9353951145386</v>
      </c>
      <c r="BA50" s="143">
        <v>5263.7764125924841</v>
      </c>
      <c r="BB50" s="143">
        <v>4743.5397421905209</v>
      </c>
      <c r="BC50" s="143">
        <v>4314.9010718260424</v>
      </c>
      <c r="BD50" s="143">
        <v>3661.6043925990016</v>
      </c>
      <c r="BE50" s="143">
        <v>3265.6712696354589</v>
      </c>
      <c r="BF50" s="143">
        <v>3204.1240524948539</v>
      </c>
      <c r="BG50" s="143">
        <v>3097.2691018784303</v>
      </c>
      <c r="BH50" s="143">
        <v>2699.5243719698037</v>
      </c>
      <c r="BI50" s="143">
        <v>2918.2871738496151</v>
      </c>
      <c r="BJ50" s="143">
        <v>3008.1364000918297</v>
      </c>
      <c r="BK50" s="143">
        <v>2710.3891971751045</v>
      </c>
      <c r="BL50" s="143">
        <v>3363.149900499915</v>
      </c>
      <c r="BM50" s="143">
        <v>5437.1684635399724</v>
      </c>
      <c r="BN50" s="143">
        <v>5097.9346565492469</v>
      </c>
      <c r="BO50" s="143">
        <v>5549.7928915264038</v>
      </c>
      <c r="BP50" s="143">
        <v>5700.2517706783356</v>
      </c>
      <c r="BQ50" s="143">
        <v>4696.9679456514705</v>
      </c>
      <c r="BR50" s="143">
        <v>3276.5597189158452</v>
      </c>
      <c r="BS50" s="143">
        <v>2453.5429045999622</v>
      </c>
      <c r="BT50" s="143">
        <v>1945.8635680210029</v>
      </c>
      <c r="BU50" s="143">
        <v>1697.3235857350608</v>
      </c>
      <c r="BV50" s="143">
        <v>1352.4453753320392</v>
      </c>
      <c r="BW50" s="143">
        <v>2182.6730553411739</v>
      </c>
      <c r="BX50" s="143">
        <v>2234.1353211930809</v>
      </c>
      <c r="BY50" s="143">
        <v>2285.9945247762944</v>
      </c>
      <c r="BZ50" s="143">
        <v>2329.5160135337301</v>
      </c>
      <c r="CA50" s="144">
        <v>2336.9812453823315</v>
      </c>
    </row>
    <row r="51" spans="1:79" x14ac:dyDescent="0.4">
      <c r="A51" s="141"/>
      <c r="B51" s="68" t="s">
        <v>137</v>
      </c>
      <c r="C51" s="233" t="s">
        <v>133</v>
      </c>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v>0</v>
      </c>
      <c r="AI51" s="143">
        <v>0</v>
      </c>
      <c r="AJ51" s="143">
        <v>0</v>
      </c>
      <c r="AK51" s="143">
        <v>0</v>
      </c>
      <c r="AL51" s="143">
        <v>0</v>
      </c>
      <c r="AM51" s="143">
        <v>0</v>
      </c>
      <c r="AN51" s="143">
        <v>0</v>
      </c>
      <c r="AO51" s="143">
        <v>0</v>
      </c>
      <c r="AP51" s="143">
        <v>0</v>
      </c>
      <c r="AQ51" s="143">
        <v>0</v>
      </c>
      <c r="AR51" s="143">
        <v>0</v>
      </c>
      <c r="AS51" s="143">
        <v>0</v>
      </c>
      <c r="AT51" s="143">
        <v>0</v>
      </c>
      <c r="AU51" s="143">
        <v>0</v>
      </c>
      <c r="AV51" s="143">
        <v>0</v>
      </c>
      <c r="AW51" s="143">
        <v>0</v>
      </c>
      <c r="AX51" s="143">
        <v>0</v>
      </c>
      <c r="AY51" s="143">
        <v>0</v>
      </c>
      <c r="AZ51" s="143">
        <v>494.71104984155266</v>
      </c>
      <c r="BA51" s="143">
        <v>701.65841520382992</v>
      </c>
      <c r="BB51" s="143">
        <v>691.61007863189093</v>
      </c>
      <c r="BC51" s="143">
        <v>666.85664155466145</v>
      </c>
      <c r="BD51" s="143">
        <v>635.01320402980491</v>
      </c>
      <c r="BE51" s="143">
        <v>660.79736960230196</v>
      </c>
      <c r="BF51" s="143">
        <v>711.90919188671978</v>
      </c>
      <c r="BG51" s="143">
        <v>682.0482523669782</v>
      </c>
      <c r="BH51" s="143">
        <v>583.00556231433006</v>
      </c>
      <c r="BI51" s="143">
        <v>620.44104411545538</v>
      </c>
      <c r="BJ51" s="143">
        <v>592.22300579090165</v>
      </c>
      <c r="BK51" s="143">
        <v>512.73409882915848</v>
      </c>
      <c r="BL51" s="143">
        <v>856.67218558644481</v>
      </c>
      <c r="BM51" s="143">
        <v>1263.744713644375</v>
      </c>
      <c r="BN51" s="143">
        <v>912.9935619216385</v>
      </c>
      <c r="BO51" s="143">
        <v>843.46856203420145</v>
      </c>
      <c r="BP51" s="143">
        <v>730.29393878238977</v>
      </c>
      <c r="BQ51" s="143">
        <v>570.29041684360959</v>
      </c>
      <c r="BR51" s="143">
        <v>394.68998934824401</v>
      </c>
      <c r="BS51" s="143">
        <v>328.65538643092214</v>
      </c>
      <c r="BT51" s="143">
        <v>274.186375357543</v>
      </c>
      <c r="BU51" s="143">
        <v>228.34665233434197</v>
      </c>
      <c r="BV51" s="143">
        <v>207.21385224979605</v>
      </c>
      <c r="BW51" s="143">
        <v>288.79069416986232</v>
      </c>
      <c r="BX51" s="143">
        <v>295.19961206161599</v>
      </c>
      <c r="BY51" s="143">
        <v>302.6620881774524</v>
      </c>
      <c r="BZ51" s="143">
        <v>306.27591220413314</v>
      </c>
      <c r="CA51" s="144">
        <v>307.96100268893707</v>
      </c>
    </row>
    <row r="52" spans="1:79" x14ac:dyDescent="0.4">
      <c r="A52" s="141"/>
      <c r="B52" s="68" t="s">
        <v>259</v>
      </c>
      <c r="C52" s="233" t="s">
        <v>140</v>
      </c>
      <c r="D52" s="143"/>
      <c r="E52" s="143"/>
      <c r="F52" s="143"/>
      <c r="G52" s="143"/>
      <c r="H52" s="143"/>
      <c r="I52" s="143"/>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v>0</v>
      </c>
      <c r="AI52" s="143">
        <v>0</v>
      </c>
      <c r="AJ52" s="143">
        <v>0</v>
      </c>
      <c r="AK52" s="143">
        <v>0</v>
      </c>
      <c r="AL52" s="143">
        <v>0</v>
      </c>
      <c r="AM52" s="143">
        <v>0</v>
      </c>
      <c r="AN52" s="143">
        <v>0</v>
      </c>
      <c r="AO52" s="143">
        <v>0</v>
      </c>
      <c r="AP52" s="143">
        <v>0</v>
      </c>
      <c r="AQ52" s="143">
        <v>0</v>
      </c>
      <c r="AR52" s="143">
        <v>0</v>
      </c>
      <c r="AS52" s="143">
        <v>0</v>
      </c>
      <c r="AT52" s="143">
        <v>0</v>
      </c>
      <c r="AU52" s="143">
        <v>0</v>
      </c>
      <c r="AV52" s="143">
        <v>0</v>
      </c>
      <c r="AW52" s="143">
        <v>0</v>
      </c>
      <c r="AX52" s="143">
        <v>0</v>
      </c>
      <c r="AY52" s="143">
        <v>0</v>
      </c>
      <c r="AZ52" s="143">
        <v>2407.2243452729858</v>
      </c>
      <c r="BA52" s="143">
        <v>4562.1179973886547</v>
      </c>
      <c r="BB52" s="143">
        <v>4051.9296635586297</v>
      </c>
      <c r="BC52" s="143">
        <v>3648.0444302713809</v>
      </c>
      <c r="BD52" s="143">
        <v>3026.5911885691962</v>
      </c>
      <c r="BE52" s="143">
        <v>2604.8739000331566</v>
      </c>
      <c r="BF52" s="143">
        <v>2492.2148606081341</v>
      </c>
      <c r="BG52" s="143">
        <v>2415.2208495114523</v>
      </c>
      <c r="BH52" s="143">
        <v>2116.5188096554739</v>
      </c>
      <c r="BI52" s="143">
        <v>2297.8461297341596</v>
      </c>
      <c r="BJ52" s="143">
        <v>2415.9133943009283</v>
      </c>
      <c r="BK52" s="143">
        <v>2197.655098345946</v>
      </c>
      <c r="BL52" s="143">
        <v>2506.4777149134702</v>
      </c>
      <c r="BM52" s="143">
        <v>4173.4237498955972</v>
      </c>
      <c r="BN52" s="143">
        <v>4184.9410946276093</v>
      </c>
      <c r="BO52" s="143">
        <v>4706.3243294922031</v>
      </c>
      <c r="BP52" s="143">
        <v>4969.9578318959466</v>
      </c>
      <c r="BQ52" s="143">
        <v>4126.6775288078616</v>
      </c>
      <c r="BR52" s="143">
        <v>2881.8697295676011</v>
      </c>
      <c r="BS52" s="143">
        <v>2124.8875181690405</v>
      </c>
      <c r="BT52" s="143">
        <v>1671.6771926634599</v>
      </c>
      <c r="BU52" s="143">
        <v>1468.9769334007187</v>
      </c>
      <c r="BV52" s="143">
        <v>1145.2315230822433</v>
      </c>
      <c r="BW52" s="143">
        <v>1893.8823611713117</v>
      </c>
      <c r="BX52" s="143">
        <v>1938.9357091314653</v>
      </c>
      <c r="BY52" s="143">
        <v>1983.3324365988419</v>
      </c>
      <c r="BZ52" s="143">
        <v>2023.2401013295967</v>
      </c>
      <c r="CA52" s="144">
        <v>2029.0202426933947</v>
      </c>
    </row>
    <row r="53" spans="1:79" ht="26.25" customHeight="1" x14ac:dyDescent="0.4">
      <c r="A53" s="141"/>
      <c r="B53" s="58" t="s">
        <v>163</v>
      </c>
      <c r="C53" s="233" t="s">
        <v>133</v>
      </c>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v>492.47316781058544</v>
      </c>
      <c r="AI53" s="143">
        <v>501.61589090765773</v>
      </c>
      <c r="AJ53" s="143">
        <v>501.7588305331393</v>
      </c>
      <c r="AK53" s="143">
        <v>481.49048246139108</v>
      </c>
      <c r="AL53" s="143">
        <v>431.74156833207797</v>
      </c>
      <c r="AM53" s="143">
        <v>382.32324039306542</v>
      </c>
      <c r="AN53" s="143">
        <v>413.25552082282945</v>
      </c>
      <c r="AO53" s="143">
        <v>399.03649007097283</v>
      </c>
      <c r="AP53" s="143">
        <v>393.24931708660324</v>
      </c>
      <c r="AQ53" s="143">
        <v>112.28855199391502</v>
      </c>
      <c r="AR53" s="143">
        <v>55.837042328258299</v>
      </c>
      <c r="AS53" s="143">
        <v>58.479162813613279</v>
      </c>
      <c r="AT53" s="143">
        <v>60.034157661523366</v>
      </c>
      <c r="AU53" s="143">
        <v>52.196747383066118</v>
      </c>
      <c r="AV53" s="143">
        <v>51.811353062806923</v>
      </c>
      <c r="AW53" s="143">
        <v>52.989433843242388</v>
      </c>
      <c r="AX53" s="143">
        <v>42.837509349289448</v>
      </c>
      <c r="AY53" s="143">
        <v>43.95775681436799</v>
      </c>
      <c r="AZ53" s="143">
        <v>48.659542620149828</v>
      </c>
      <c r="BA53" s="143">
        <v>52.827341650950224</v>
      </c>
      <c r="BB53" s="143">
        <v>55.802009195204739</v>
      </c>
      <c r="BC53" s="143">
        <v>55.595236709185855</v>
      </c>
      <c r="BD53" s="143">
        <v>63.526325733262638</v>
      </c>
      <c r="BE53" s="143">
        <v>78.484430479525869</v>
      </c>
      <c r="BF53" s="143">
        <v>94.348655872370855</v>
      </c>
      <c r="BG53" s="143">
        <v>171.61150887793423</v>
      </c>
      <c r="BH53" s="143">
        <v>196.10684679586925</v>
      </c>
      <c r="BI53" s="143">
        <v>208.78399572968905</v>
      </c>
      <c r="BJ53" s="143">
        <v>217.33481608418012</v>
      </c>
      <c r="BK53" s="143">
        <v>298.29144187360851</v>
      </c>
      <c r="BL53" s="143">
        <v>377.76975373456656</v>
      </c>
      <c r="BM53" s="143">
        <v>399.91307936144142</v>
      </c>
      <c r="BN53" s="143">
        <v>391.16949976243507</v>
      </c>
      <c r="BO53" s="143">
        <v>411.15903914505861</v>
      </c>
      <c r="BP53" s="143">
        <v>436.38057906929441</v>
      </c>
      <c r="BQ53" s="143">
        <v>433.08828688056877</v>
      </c>
      <c r="BR53" s="143">
        <v>445.30259397073291</v>
      </c>
      <c r="BS53" s="143">
        <v>468.07377567966103</v>
      </c>
      <c r="BT53" s="143">
        <v>453.57615723673229</v>
      </c>
      <c r="BU53" s="143">
        <v>435.20200674817801</v>
      </c>
      <c r="BV53" s="143">
        <v>431.4507251851897</v>
      </c>
      <c r="BW53" s="143">
        <v>440.28909506525969</v>
      </c>
      <c r="BX53" s="143">
        <v>446.58663008181583</v>
      </c>
      <c r="BY53" s="143">
        <v>445.26647617227525</v>
      </c>
      <c r="BZ53" s="143">
        <v>449.71253527572003</v>
      </c>
      <c r="CA53" s="144">
        <v>456.00330234498188</v>
      </c>
    </row>
    <row r="54" spans="1:79" x14ac:dyDescent="0.4">
      <c r="A54" s="141"/>
      <c r="B54" s="58" t="s">
        <v>164</v>
      </c>
      <c r="C54" s="233" t="s">
        <v>133</v>
      </c>
      <c r="D54" s="143"/>
      <c r="E54" s="143"/>
      <c r="F54" s="143"/>
      <c r="G54" s="143"/>
      <c r="H54" s="143"/>
      <c r="I54" s="143"/>
      <c r="J54" s="143"/>
      <c r="K54" s="143"/>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v>75.043530333041588</v>
      </c>
      <c r="AI54" s="143">
        <v>64.206834036180183</v>
      </c>
      <c r="AJ54" s="143">
        <v>53.880142876041802</v>
      </c>
      <c r="AK54" s="143">
        <v>48.758529869507953</v>
      </c>
      <c r="AL54" s="143">
        <v>45.446480877060843</v>
      </c>
      <c r="AM54" s="143">
        <v>46.095709834624905</v>
      </c>
      <c r="AN54" s="143">
        <v>46.202480588887767</v>
      </c>
      <c r="AO54" s="143">
        <v>41.363538604917913</v>
      </c>
      <c r="AP54" s="143">
        <v>32.711000963789061</v>
      </c>
      <c r="AQ54" s="143">
        <v>0.96033641203955222</v>
      </c>
      <c r="AR54" s="143">
        <v>0</v>
      </c>
      <c r="AS54" s="143">
        <v>0</v>
      </c>
      <c r="AT54" s="143">
        <v>0</v>
      </c>
      <c r="AU54" s="143">
        <v>0</v>
      </c>
      <c r="AV54" s="143">
        <v>0</v>
      </c>
      <c r="AW54" s="143">
        <v>0</v>
      </c>
      <c r="AX54" s="143">
        <v>0</v>
      </c>
      <c r="AY54" s="143">
        <v>0</v>
      </c>
      <c r="AZ54" s="143">
        <v>0</v>
      </c>
      <c r="BA54" s="143">
        <v>0</v>
      </c>
      <c r="BB54" s="143">
        <v>0</v>
      </c>
      <c r="BC54" s="143">
        <v>0</v>
      </c>
      <c r="BD54" s="143">
        <v>0</v>
      </c>
      <c r="BE54" s="143">
        <v>0</v>
      </c>
      <c r="BF54" s="143">
        <v>0</v>
      </c>
      <c r="BG54" s="143">
        <v>0</v>
      </c>
      <c r="BH54" s="143">
        <v>0</v>
      </c>
      <c r="BI54" s="143">
        <v>0</v>
      </c>
      <c r="BJ54" s="143">
        <v>0</v>
      </c>
      <c r="BK54" s="143">
        <v>0</v>
      </c>
      <c r="BL54" s="143">
        <v>0</v>
      </c>
      <c r="BM54" s="143">
        <v>0</v>
      </c>
      <c r="BN54" s="143">
        <v>0</v>
      </c>
      <c r="BO54" s="143">
        <v>0</v>
      </c>
      <c r="BP54" s="143">
        <v>0</v>
      </c>
      <c r="BQ54" s="143">
        <v>0</v>
      </c>
      <c r="BR54" s="143">
        <v>0</v>
      </c>
      <c r="BS54" s="143">
        <v>0</v>
      </c>
      <c r="BT54" s="143">
        <v>0</v>
      </c>
      <c r="BU54" s="143">
        <v>0</v>
      </c>
      <c r="BV54" s="143">
        <v>0</v>
      </c>
      <c r="BW54" s="143">
        <v>0</v>
      </c>
      <c r="BX54" s="143">
        <v>0</v>
      </c>
      <c r="BY54" s="143">
        <v>0</v>
      </c>
      <c r="BZ54" s="143">
        <v>0</v>
      </c>
      <c r="CA54" s="144">
        <v>0</v>
      </c>
    </row>
    <row r="55" spans="1:79" x14ac:dyDescent="0.4">
      <c r="A55" s="141"/>
      <c r="B55" s="58" t="s">
        <v>250</v>
      </c>
      <c r="C55" s="233" t="s">
        <v>130</v>
      </c>
      <c r="D55" s="143"/>
      <c r="E55" s="143"/>
      <c r="F55" s="143"/>
      <c r="G55" s="143"/>
      <c r="H55" s="143"/>
      <c r="I55" s="143"/>
      <c r="J55" s="143"/>
      <c r="K55" s="143"/>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v>177.75234155252167</v>
      </c>
      <c r="AI55" s="143">
        <v>260.26121240730805</v>
      </c>
      <c r="AJ55" s="143">
        <v>325.19767454008536</v>
      </c>
      <c r="AK55" s="143">
        <v>389.5983490763299</v>
      </c>
      <c r="AL55" s="143">
        <v>481.97676017963187</v>
      </c>
      <c r="AM55" s="143">
        <v>581.45119687562726</v>
      </c>
      <c r="AN55" s="143">
        <v>629.60815568794783</v>
      </c>
      <c r="AO55" s="143">
        <v>687.34870603065531</v>
      </c>
      <c r="AP55" s="143">
        <v>783.35658753813254</v>
      </c>
      <c r="AQ55" s="143">
        <v>842.08500703391235</v>
      </c>
      <c r="AR55" s="143">
        <v>875.83142130615806</v>
      </c>
      <c r="AS55" s="143">
        <v>907.07544164021908</v>
      </c>
      <c r="AT55" s="143">
        <v>943.40103451279015</v>
      </c>
      <c r="AU55" s="143">
        <v>1060.3155088346375</v>
      </c>
      <c r="AV55" s="143">
        <v>66.518054083797153</v>
      </c>
      <c r="AW55" s="143">
        <v>0</v>
      </c>
      <c r="AX55" s="143">
        <v>0</v>
      </c>
      <c r="AY55" s="143">
        <v>0</v>
      </c>
      <c r="AZ55" s="143">
        <v>0</v>
      </c>
      <c r="BA55" s="143">
        <v>0</v>
      </c>
      <c r="BB55" s="143">
        <v>0</v>
      </c>
      <c r="BC55" s="143">
        <v>0</v>
      </c>
      <c r="BD55" s="143">
        <v>0</v>
      </c>
      <c r="BE55" s="143">
        <v>0</v>
      </c>
      <c r="BF55" s="143">
        <v>0</v>
      </c>
      <c r="BG55" s="143">
        <v>0</v>
      </c>
      <c r="BH55" s="143">
        <v>0</v>
      </c>
      <c r="BI55" s="143">
        <v>0</v>
      </c>
      <c r="BJ55" s="143">
        <v>0</v>
      </c>
      <c r="BK55" s="143">
        <v>0</v>
      </c>
      <c r="BL55" s="143">
        <v>0</v>
      </c>
      <c r="BM55" s="143">
        <v>0</v>
      </c>
      <c r="BN55" s="143">
        <v>0</v>
      </c>
      <c r="BO55" s="143">
        <v>0</v>
      </c>
      <c r="BP55" s="143">
        <v>0</v>
      </c>
      <c r="BQ55" s="143">
        <v>0</v>
      </c>
      <c r="BR55" s="143">
        <v>0</v>
      </c>
      <c r="BS55" s="143">
        <v>0</v>
      </c>
      <c r="BT55" s="143">
        <v>0</v>
      </c>
      <c r="BU55" s="143">
        <v>0</v>
      </c>
      <c r="BV55" s="143">
        <v>0</v>
      </c>
      <c r="BW55" s="143">
        <v>0</v>
      </c>
      <c r="BX55" s="143">
        <v>0</v>
      </c>
      <c r="BY55" s="143">
        <v>0</v>
      </c>
      <c r="BZ55" s="143">
        <v>0</v>
      </c>
      <c r="CA55" s="144">
        <v>0</v>
      </c>
    </row>
    <row r="56" spans="1:79" x14ac:dyDescent="0.4">
      <c r="A56" s="141"/>
      <c r="B56" s="58" t="s">
        <v>265</v>
      </c>
      <c r="C56" s="233" t="s">
        <v>130</v>
      </c>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v>0</v>
      </c>
      <c r="AI56" s="143">
        <v>0</v>
      </c>
      <c r="AJ56" s="143">
        <v>0</v>
      </c>
      <c r="AK56" s="143">
        <v>0</v>
      </c>
      <c r="AL56" s="143">
        <v>0</v>
      </c>
      <c r="AM56" s="143">
        <v>0</v>
      </c>
      <c r="AN56" s="143">
        <v>0</v>
      </c>
      <c r="AO56" s="143">
        <v>0</v>
      </c>
      <c r="AP56" s="143">
        <v>0</v>
      </c>
      <c r="AQ56" s="143">
        <v>0</v>
      </c>
      <c r="AR56" s="143">
        <v>0</v>
      </c>
      <c r="AS56" s="143">
        <v>0</v>
      </c>
      <c r="AT56" s="143">
        <v>0</v>
      </c>
      <c r="AU56" s="143">
        <v>0</v>
      </c>
      <c r="AV56" s="143">
        <v>0</v>
      </c>
      <c r="AW56" s="143">
        <v>0</v>
      </c>
      <c r="AX56" s="143">
        <v>0</v>
      </c>
      <c r="AY56" s="143">
        <v>0</v>
      </c>
      <c r="AZ56" s="143">
        <v>0</v>
      </c>
      <c r="BA56" s="143">
        <v>0</v>
      </c>
      <c r="BB56" s="143">
        <v>0</v>
      </c>
      <c r="BC56" s="143">
        <v>0.82372998887081572</v>
      </c>
      <c r="BD56" s="143">
        <v>60.738799709764741</v>
      </c>
      <c r="BE56" s="143">
        <v>115.34648541114058</v>
      </c>
      <c r="BF56" s="143">
        <v>247.25132805077445</v>
      </c>
      <c r="BG56" s="143">
        <v>187.38163966967338</v>
      </c>
      <c r="BH56" s="143">
        <v>114.30541905117092</v>
      </c>
      <c r="BI56" s="143">
        <v>91.550281681461684</v>
      </c>
      <c r="BJ56" s="143">
        <v>107.08247774736947</v>
      </c>
      <c r="BK56" s="143">
        <v>132.9789382500303</v>
      </c>
      <c r="BL56" s="143">
        <v>132.12560916164688</v>
      </c>
      <c r="BM56" s="143">
        <v>133.61171415268137</v>
      </c>
      <c r="BN56" s="143">
        <v>157.42259967766486</v>
      </c>
      <c r="BO56" s="143">
        <v>52.888198614031943</v>
      </c>
      <c r="BP56" s="143">
        <v>1.5365548751204718</v>
      </c>
      <c r="BQ56" s="143">
        <v>0.94122785227405648</v>
      </c>
      <c r="BR56" s="143">
        <v>0.44085687866704454</v>
      </c>
      <c r="BS56" s="143">
        <v>9.9238458038308872E-2</v>
      </c>
      <c r="BT56" s="143">
        <v>2.9048305894820499E-2</v>
      </c>
      <c r="BU56" s="143">
        <v>3.2942567886000002E-2</v>
      </c>
      <c r="BV56" s="143">
        <v>0</v>
      </c>
      <c r="BW56" s="143">
        <v>0</v>
      </c>
      <c r="BX56" s="143">
        <v>0</v>
      </c>
      <c r="BY56" s="143">
        <v>0</v>
      </c>
      <c r="BZ56" s="143">
        <v>0</v>
      </c>
      <c r="CA56" s="144">
        <v>0</v>
      </c>
    </row>
    <row r="57" spans="1:79" x14ac:dyDescent="0.4">
      <c r="A57" s="141"/>
      <c r="B57" s="58" t="s">
        <v>167</v>
      </c>
      <c r="C57" s="233" t="s">
        <v>130</v>
      </c>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v>0</v>
      </c>
      <c r="AI57" s="143">
        <v>0</v>
      </c>
      <c r="AJ57" s="143">
        <v>0</v>
      </c>
      <c r="AK57" s="143">
        <v>0</v>
      </c>
      <c r="AL57" s="143">
        <v>0</v>
      </c>
      <c r="AM57" s="143">
        <v>0</v>
      </c>
      <c r="AN57" s="143">
        <v>0</v>
      </c>
      <c r="AO57" s="143">
        <v>0</v>
      </c>
      <c r="AP57" s="143">
        <v>0</v>
      </c>
      <c r="AQ57" s="143">
        <v>0</v>
      </c>
      <c r="AR57" s="143">
        <v>0</v>
      </c>
      <c r="AS57" s="143">
        <v>0</v>
      </c>
      <c r="AT57" s="143">
        <v>0</v>
      </c>
      <c r="AU57" s="143">
        <v>0</v>
      </c>
      <c r="AV57" s="143">
        <v>0</v>
      </c>
      <c r="AW57" s="143">
        <v>0</v>
      </c>
      <c r="AX57" s="143">
        <v>0</v>
      </c>
      <c r="AY57" s="143">
        <v>0</v>
      </c>
      <c r="AZ57" s="143">
        <v>0</v>
      </c>
      <c r="BA57" s="143">
        <v>0</v>
      </c>
      <c r="BB57" s="143">
        <v>0</v>
      </c>
      <c r="BC57" s="143">
        <v>0</v>
      </c>
      <c r="BD57" s="143">
        <v>0</v>
      </c>
      <c r="BE57" s="143">
        <v>0</v>
      </c>
      <c r="BF57" s="143">
        <v>0</v>
      </c>
      <c r="BG57" s="143">
        <v>0</v>
      </c>
      <c r="BH57" s="143">
        <v>0</v>
      </c>
      <c r="BI57" s="143">
        <v>0</v>
      </c>
      <c r="BJ57" s="143">
        <v>0</v>
      </c>
      <c r="BK57" s="143">
        <v>0</v>
      </c>
      <c r="BL57" s="143">
        <v>0</v>
      </c>
      <c r="BM57" s="143">
        <v>0</v>
      </c>
      <c r="BN57" s="143">
        <v>0</v>
      </c>
      <c r="BO57" s="143">
        <v>5.7432709982037506</v>
      </c>
      <c r="BP57" s="143">
        <v>20.157184830212785</v>
      </c>
      <c r="BQ57" s="143">
        <v>35.506630695841089</v>
      </c>
      <c r="BR57" s="143">
        <v>33.274796150839386</v>
      </c>
      <c r="BS57" s="143">
        <v>23.497171603749642</v>
      </c>
      <c r="BT57" s="143">
        <v>21.096729275590249</v>
      </c>
      <c r="BU57" s="143">
        <v>14.553879867161999</v>
      </c>
      <c r="BV57" s="143">
        <v>12.65214778</v>
      </c>
      <c r="BW57" s="143">
        <v>6.492991973671284</v>
      </c>
      <c r="BX57" s="143">
        <v>0</v>
      </c>
      <c r="BY57" s="143">
        <v>0</v>
      </c>
      <c r="BZ57" s="143">
        <v>0</v>
      </c>
      <c r="CA57" s="144">
        <v>0</v>
      </c>
    </row>
    <row r="58" spans="1:79" ht="25.5" customHeight="1" x14ac:dyDescent="0.4">
      <c r="A58" s="141"/>
      <c r="B58" s="151" t="s">
        <v>172</v>
      </c>
      <c r="C58" s="233" t="s">
        <v>130</v>
      </c>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v>0</v>
      </c>
      <c r="AI58" s="143">
        <v>0</v>
      </c>
      <c r="AJ58" s="143">
        <v>0</v>
      </c>
      <c r="AK58" s="143">
        <v>0</v>
      </c>
      <c r="AL58" s="143">
        <v>0</v>
      </c>
      <c r="AM58" s="143">
        <v>0</v>
      </c>
      <c r="AN58" s="143">
        <v>0</v>
      </c>
      <c r="AO58" s="143">
        <v>0</v>
      </c>
      <c r="AP58" s="143">
        <v>0</v>
      </c>
      <c r="AQ58" s="143">
        <v>0</v>
      </c>
      <c r="AR58" s="143">
        <v>0</v>
      </c>
      <c r="AS58" s="143">
        <v>0</v>
      </c>
      <c r="AT58" s="143">
        <v>0</v>
      </c>
      <c r="AU58" s="143">
        <v>0</v>
      </c>
      <c r="AV58" s="143">
        <v>0</v>
      </c>
      <c r="AW58" s="143">
        <v>0</v>
      </c>
      <c r="AX58" s="143">
        <v>0</v>
      </c>
      <c r="AY58" s="143">
        <v>0</v>
      </c>
      <c r="AZ58" s="143">
        <v>0</v>
      </c>
      <c r="BA58" s="143">
        <v>0</v>
      </c>
      <c r="BB58" s="143">
        <v>0</v>
      </c>
      <c r="BC58" s="143">
        <v>0</v>
      </c>
      <c r="BD58" s="143">
        <v>0</v>
      </c>
      <c r="BE58" s="143">
        <v>0</v>
      </c>
      <c r="BF58" s="143">
        <v>0</v>
      </c>
      <c r="BG58" s="143">
        <v>0</v>
      </c>
      <c r="BH58" s="143">
        <v>0</v>
      </c>
      <c r="BI58" s="143">
        <v>0</v>
      </c>
      <c r="BJ58" s="143">
        <v>0</v>
      </c>
      <c r="BK58" s="143">
        <v>0</v>
      </c>
      <c r="BL58" s="143">
        <v>0</v>
      </c>
      <c r="BM58" s="143">
        <v>0</v>
      </c>
      <c r="BN58" s="143">
        <v>0</v>
      </c>
      <c r="BO58" s="143">
        <v>0</v>
      </c>
      <c r="BP58" s="143">
        <v>0</v>
      </c>
      <c r="BQ58" s="143">
        <v>157.72115905188713</v>
      </c>
      <c r="BR58" s="143">
        <v>1535.3209853325991</v>
      </c>
      <c r="BS58" s="143">
        <v>2887.8285227104216</v>
      </c>
      <c r="BT58" s="143">
        <v>4649.0518819980853</v>
      </c>
      <c r="BU58" s="143">
        <v>7360.5084922855685</v>
      </c>
      <c r="BV58" s="143">
        <v>8788.5266268470223</v>
      </c>
      <c r="BW58" s="143">
        <v>11776.792052101589</v>
      </c>
      <c r="BX58" s="143">
        <v>12438.25635628875</v>
      </c>
      <c r="BY58" s="143">
        <v>12744.951822929026</v>
      </c>
      <c r="BZ58" s="143">
        <v>13132.379846460542</v>
      </c>
      <c r="CA58" s="144">
        <v>13816.514845627527</v>
      </c>
    </row>
    <row r="59" spans="1:79" x14ac:dyDescent="0.4">
      <c r="A59" s="141"/>
      <c r="B59" s="58" t="s">
        <v>174</v>
      </c>
      <c r="C59" s="233" t="s">
        <v>130</v>
      </c>
      <c r="D59" s="143"/>
      <c r="E59" s="143"/>
      <c r="F59" s="143"/>
      <c r="G59" s="143"/>
      <c r="H59" s="143"/>
      <c r="I59" s="143"/>
      <c r="J59" s="143"/>
      <c r="K59" s="143"/>
      <c r="L59" s="143"/>
      <c r="M59" s="143"/>
      <c r="N59" s="143"/>
      <c r="O59" s="143"/>
      <c r="P59" s="143"/>
      <c r="Q59" s="143"/>
      <c r="R59" s="143"/>
      <c r="S59" s="143"/>
      <c r="T59" s="143"/>
      <c r="U59" s="143"/>
      <c r="V59" s="143"/>
      <c r="W59" s="143"/>
      <c r="X59" s="143"/>
      <c r="Y59" s="143"/>
      <c r="Z59" s="143"/>
      <c r="AA59" s="143"/>
      <c r="AB59" s="143"/>
      <c r="AC59" s="143"/>
      <c r="AD59" s="143"/>
      <c r="AE59" s="143"/>
      <c r="AF59" s="143"/>
      <c r="AG59" s="143"/>
      <c r="AH59" s="143">
        <v>0</v>
      </c>
      <c r="AI59" s="143">
        <v>0</v>
      </c>
      <c r="AJ59" s="143">
        <v>0</v>
      </c>
      <c r="AK59" s="143">
        <v>0</v>
      </c>
      <c r="AL59" s="143">
        <v>0</v>
      </c>
      <c r="AM59" s="143">
        <v>0</v>
      </c>
      <c r="AN59" s="143">
        <v>0</v>
      </c>
      <c r="AO59" s="143">
        <v>0</v>
      </c>
      <c r="AP59" s="143">
        <v>0</v>
      </c>
      <c r="AQ59" s="143">
        <v>0</v>
      </c>
      <c r="AR59" s="143">
        <v>0</v>
      </c>
      <c r="AS59" s="143">
        <v>0</v>
      </c>
      <c r="AT59" s="143">
        <v>0</v>
      </c>
      <c r="AU59" s="143">
        <v>0</v>
      </c>
      <c r="AV59" s="143">
        <v>0</v>
      </c>
      <c r="AW59" s="143">
        <v>0</v>
      </c>
      <c r="AX59" s="143">
        <v>0</v>
      </c>
      <c r="AY59" s="143">
        <v>0</v>
      </c>
      <c r="AZ59" s="143">
        <v>0</v>
      </c>
      <c r="BA59" s="143">
        <v>0</v>
      </c>
      <c r="BB59" s="143">
        <v>0</v>
      </c>
      <c r="BC59" s="143">
        <v>0</v>
      </c>
      <c r="BD59" s="143">
        <v>0</v>
      </c>
      <c r="BE59" s="143">
        <v>0</v>
      </c>
      <c r="BF59" s="143">
        <v>0</v>
      </c>
      <c r="BG59" s="143">
        <v>0</v>
      </c>
      <c r="BH59" s="143">
        <v>0</v>
      </c>
      <c r="BI59" s="143">
        <v>0</v>
      </c>
      <c r="BJ59" s="143">
        <v>0</v>
      </c>
      <c r="BK59" s="143">
        <v>0</v>
      </c>
      <c r="BL59" s="143">
        <v>64.846918503881327</v>
      </c>
      <c r="BM59" s="143">
        <v>73.217973868904195</v>
      </c>
      <c r="BN59" s="143">
        <v>70.536991722424673</v>
      </c>
      <c r="BO59" s="143">
        <v>43.90751593716444</v>
      </c>
      <c r="BP59" s="143">
        <v>30.739618958185062</v>
      </c>
      <c r="BQ59" s="143">
        <v>27.301443155392974</v>
      </c>
      <c r="BR59" s="143">
        <v>4.3821821978644993</v>
      </c>
      <c r="BS59" s="143">
        <v>0</v>
      </c>
      <c r="BT59" s="143">
        <v>0</v>
      </c>
      <c r="BU59" s="143">
        <v>0</v>
      </c>
      <c r="BV59" s="143">
        <v>0</v>
      </c>
      <c r="BW59" s="143">
        <v>0</v>
      </c>
      <c r="BX59" s="143">
        <v>0</v>
      </c>
      <c r="BY59" s="143">
        <v>0</v>
      </c>
      <c r="BZ59" s="143">
        <v>0</v>
      </c>
      <c r="CA59" s="144">
        <v>0</v>
      </c>
    </row>
    <row r="60" spans="1:79" x14ac:dyDescent="0.4">
      <c r="A60" s="141"/>
      <c r="B60" s="58" t="s">
        <v>176</v>
      </c>
      <c r="C60" s="233" t="s">
        <v>130</v>
      </c>
      <c r="D60" s="143"/>
      <c r="E60" s="143"/>
      <c r="F60" s="143"/>
      <c r="G60" s="143"/>
      <c r="H60" s="143"/>
      <c r="I60" s="143"/>
      <c r="J60" s="143"/>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3">
        <v>305.16271072765022</v>
      </c>
      <c r="AI60" s="143">
        <v>318.94640350996434</v>
      </c>
      <c r="AJ60" s="143">
        <v>335.33935055676648</v>
      </c>
      <c r="AK60" s="143">
        <v>361.39557169415343</v>
      </c>
      <c r="AL60" s="143">
        <v>396.91593244238453</v>
      </c>
      <c r="AM60" s="143">
        <v>446.05228414300274</v>
      </c>
      <c r="AN60" s="143">
        <v>545.99227313469032</v>
      </c>
      <c r="AO60" s="143">
        <v>581.3235649002778</v>
      </c>
      <c r="AP60" s="143">
        <v>594.05697956471408</v>
      </c>
      <c r="AQ60" s="143">
        <v>578.03565481982412</v>
      </c>
      <c r="AR60" s="143">
        <v>576.46704533674063</v>
      </c>
      <c r="AS60" s="143">
        <v>581.63698635158198</v>
      </c>
      <c r="AT60" s="143">
        <v>662.82975326713813</v>
      </c>
      <c r="AU60" s="143">
        <v>874.20423635571194</v>
      </c>
      <c r="AV60" s="143">
        <v>900.77780244029168</v>
      </c>
      <c r="AW60" s="143">
        <v>962.46398542367797</v>
      </c>
      <c r="AX60" s="143">
        <v>1060.1486077484176</v>
      </c>
      <c r="AY60" s="143">
        <v>1091.9316141987504</v>
      </c>
      <c r="AZ60" s="143">
        <v>1191.1267158940905</v>
      </c>
      <c r="BA60" s="143">
        <v>1273.9583600465362</v>
      </c>
      <c r="BB60" s="143">
        <v>1225.0663369571405</v>
      </c>
      <c r="BC60" s="143">
        <v>1252.2931561233231</v>
      </c>
      <c r="BD60" s="143">
        <v>1209.2861875924427</v>
      </c>
      <c r="BE60" s="143">
        <v>1229.6694747194977</v>
      </c>
      <c r="BF60" s="143">
        <v>1091.228066022459</v>
      </c>
      <c r="BG60" s="143">
        <v>1030.2393511775483</v>
      </c>
      <c r="BH60" s="143">
        <v>1039.8461942669014</v>
      </c>
      <c r="BI60" s="143">
        <v>985.00022525125348</v>
      </c>
      <c r="BJ60" s="143">
        <v>952.08526402533573</v>
      </c>
      <c r="BK60" s="143">
        <v>843.50496079202719</v>
      </c>
      <c r="BL60" s="143">
        <v>838.06650939750602</v>
      </c>
      <c r="BM60" s="143">
        <v>839.61317988965425</v>
      </c>
      <c r="BN60" s="143">
        <v>818.54330888094864</v>
      </c>
      <c r="BO60" s="143">
        <v>800.14886724280723</v>
      </c>
      <c r="BP60" s="143">
        <v>802.03241840483838</v>
      </c>
      <c r="BQ60" s="143">
        <v>774.21833657828722</v>
      </c>
      <c r="BR60" s="143">
        <v>638.04722697586294</v>
      </c>
      <c r="BS60" s="143">
        <v>362.05823197034073</v>
      </c>
      <c r="BT60" s="143">
        <v>121.44179336251835</v>
      </c>
      <c r="BU60" s="143">
        <v>15.419637809113095</v>
      </c>
      <c r="BV60" s="143">
        <v>1.9311562269902587</v>
      </c>
      <c r="BW60" s="143">
        <v>3.9006927796584892E-21</v>
      </c>
      <c r="BX60" s="143">
        <v>-1.5987579171690706E-21</v>
      </c>
      <c r="BY60" s="143">
        <v>0</v>
      </c>
      <c r="BZ60" s="143">
        <v>0</v>
      </c>
      <c r="CA60" s="144">
        <v>0</v>
      </c>
    </row>
    <row r="61" spans="1:79" x14ac:dyDescent="0.4">
      <c r="A61" s="141"/>
      <c r="B61" s="58" t="s">
        <v>289</v>
      </c>
      <c r="C61" s="233" t="s">
        <v>140</v>
      </c>
      <c r="D61" s="143"/>
      <c r="E61" s="143"/>
      <c r="F61" s="143"/>
      <c r="G61" s="143"/>
      <c r="H61" s="143"/>
      <c r="I61" s="143"/>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43"/>
      <c r="AH61" s="143">
        <v>0</v>
      </c>
      <c r="AI61" s="143">
        <v>0</v>
      </c>
      <c r="AJ61" s="143">
        <v>0</v>
      </c>
      <c r="AK61" s="143">
        <v>0</v>
      </c>
      <c r="AL61" s="143">
        <v>0</v>
      </c>
      <c r="AM61" s="143">
        <v>0</v>
      </c>
      <c r="AN61" s="143">
        <v>0</v>
      </c>
      <c r="AO61" s="143">
        <v>0</v>
      </c>
      <c r="AP61" s="143">
        <v>0</v>
      </c>
      <c r="AQ61" s="143">
        <v>52.53555616255283</v>
      </c>
      <c r="AR61" s="143">
        <v>258.82960053823234</v>
      </c>
      <c r="AS61" s="143">
        <v>207.8586064403907</v>
      </c>
      <c r="AT61" s="143">
        <v>226.43461422038973</v>
      </c>
      <c r="AU61" s="143">
        <v>290.36980919570692</v>
      </c>
      <c r="AV61" s="143">
        <v>283.52817200827081</v>
      </c>
      <c r="AW61" s="143">
        <v>311.92471092887558</v>
      </c>
      <c r="AX61" s="143">
        <v>297.14793661181744</v>
      </c>
      <c r="AY61" s="143">
        <v>330.00719851240416</v>
      </c>
      <c r="AZ61" s="143">
        <v>294.28577653810765</v>
      </c>
      <c r="BA61" s="143">
        <v>242.55849035253149</v>
      </c>
      <c r="BB61" s="143">
        <v>257.72262364112913</v>
      </c>
      <c r="BC61" s="143">
        <v>236.84980468962868</v>
      </c>
      <c r="BD61" s="143">
        <v>283.17494964355456</v>
      </c>
      <c r="BE61" s="143">
        <v>313.70018831240952</v>
      </c>
      <c r="BF61" s="143">
        <v>372.76071342087147</v>
      </c>
      <c r="BG61" s="143">
        <v>400.30859255613848</v>
      </c>
      <c r="BH61" s="143">
        <v>387.63859246360266</v>
      </c>
      <c r="BI61" s="143">
        <v>412.89090107854003</v>
      </c>
      <c r="BJ61" s="143">
        <v>0</v>
      </c>
      <c r="BK61" s="143">
        <v>0</v>
      </c>
      <c r="BL61" s="143">
        <v>0</v>
      </c>
      <c r="BM61" s="143">
        <v>0</v>
      </c>
      <c r="BN61" s="143">
        <v>0</v>
      </c>
      <c r="BO61" s="143">
        <v>0</v>
      </c>
      <c r="BP61" s="143">
        <v>0</v>
      </c>
      <c r="BQ61" s="143">
        <v>0</v>
      </c>
      <c r="BR61" s="143">
        <v>0</v>
      </c>
      <c r="BS61" s="143">
        <v>0</v>
      </c>
      <c r="BT61" s="143">
        <v>0</v>
      </c>
      <c r="BU61" s="143">
        <v>0</v>
      </c>
      <c r="BV61" s="143">
        <v>0</v>
      </c>
      <c r="BW61" s="143">
        <v>0</v>
      </c>
      <c r="BX61" s="143">
        <v>0</v>
      </c>
      <c r="BY61" s="143">
        <v>0</v>
      </c>
      <c r="BZ61" s="143">
        <v>0</v>
      </c>
      <c r="CA61" s="144">
        <v>0</v>
      </c>
    </row>
    <row r="62" spans="1:79" x14ac:dyDescent="0.4">
      <c r="A62" s="141"/>
      <c r="B62" s="148" t="s">
        <v>178</v>
      </c>
      <c r="C62" s="233" t="s">
        <v>140</v>
      </c>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v>0</v>
      </c>
      <c r="AI62" s="143">
        <v>0</v>
      </c>
      <c r="AJ62" s="143">
        <v>0</v>
      </c>
      <c r="AK62" s="143">
        <v>0</v>
      </c>
      <c r="AL62" s="143">
        <v>0</v>
      </c>
      <c r="AM62" s="143">
        <v>0</v>
      </c>
      <c r="AN62" s="143">
        <v>0</v>
      </c>
      <c r="AO62" s="143">
        <v>0</v>
      </c>
      <c r="AP62" s="143">
        <v>0</v>
      </c>
      <c r="AQ62" s="143">
        <v>0</v>
      </c>
      <c r="AR62" s="143">
        <v>0</v>
      </c>
      <c r="AS62" s="143">
        <v>0</v>
      </c>
      <c r="AT62" s="143">
        <v>0</v>
      </c>
      <c r="AU62" s="143">
        <v>0</v>
      </c>
      <c r="AV62" s="143">
        <v>0</v>
      </c>
      <c r="AW62" s="143">
        <v>0</v>
      </c>
      <c r="AX62" s="143">
        <v>0</v>
      </c>
      <c r="AY62" s="143">
        <v>0</v>
      </c>
      <c r="AZ62" s="143">
        <v>0</v>
      </c>
      <c r="BA62" s="143">
        <v>0</v>
      </c>
      <c r="BB62" s="143">
        <v>0</v>
      </c>
      <c r="BC62" s="143">
        <v>0</v>
      </c>
      <c r="BD62" s="143">
        <v>0</v>
      </c>
      <c r="BE62" s="143">
        <v>0</v>
      </c>
      <c r="BF62" s="143">
        <v>0</v>
      </c>
      <c r="BG62" s="143">
        <v>0</v>
      </c>
      <c r="BH62" s="143">
        <v>0</v>
      </c>
      <c r="BI62" s="143">
        <v>0</v>
      </c>
      <c r="BJ62" s="143">
        <v>312.91675831347584</v>
      </c>
      <c r="BK62" s="143">
        <v>262.43372169277359</v>
      </c>
      <c r="BL62" s="143">
        <v>238.63930149657185</v>
      </c>
      <c r="BM62" s="143">
        <v>295.60393520383968</v>
      </c>
      <c r="BN62" s="143">
        <v>293.82240242850463</v>
      </c>
      <c r="BO62" s="143">
        <v>131.39244904213899</v>
      </c>
      <c r="BP62" s="143">
        <v>97.949945787860742</v>
      </c>
      <c r="BQ62" s="143">
        <v>8.9011029058156694</v>
      </c>
      <c r="BR62" s="143">
        <v>0</v>
      </c>
      <c r="BS62" s="143">
        <v>0</v>
      </c>
      <c r="BT62" s="143">
        <v>0</v>
      </c>
      <c r="BU62" s="143">
        <v>0</v>
      </c>
      <c r="BV62" s="143">
        <v>0</v>
      </c>
      <c r="BW62" s="143">
        <v>0</v>
      </c>
      <c r="BX62" s="143">
        <v>0</v>
      </c>
      <c r="BY62" s="143">
        <v>0</v>
      </c>
      <c r="BZ62" s="143">
        <v>0</v>
      </c>
      <c r="CA62" s="144">
        <v>0</v>
      </c>
    </row>
    <row r="63" spans="1:79" ht="25.5" customHeight="1" x14ac:dyDescent="0.4">
      <c r="A63" s="141"/>
      <c r="B63" s="58" t="s">
        <v>179</v>
      </c>
      <c r="C63" s="233" t="s">
        <v>130</v>
      </c>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v>0</v>
      </c>
      <c r="AI63" s="143">
        <v>0</v>
      </c>
      <c r="AJ63" s="143">
        <v>0</v>
      </c>
      <c r="AK63" s="143">
        <v>0</v>
      </c>
      <c r="AL63" s="143">
        <v>0</v>
      </c>
      <c r="AM63" s="143">
        <v>0</v>
      </c>
      <c r="AN63" s="143">
        <v>0</v>
      </c>
      <c r="AO63" s="143">
        <v>0</v>
      </c>
      <c r="AP63" s="143">
        <v>2.3365000688420761</v>
      </c>
      <c r="AQ63" s="143">
        <v>1.5091000760621538</v>
      </c>
      <c r="AR63" s="143">
        <v>1.4774892852769499</v>
      </c>
      <c r="AS63" s="143">
        <v>9.6471613734556205E-2</v>
      </c>
      <c r="AT63" s="143">
        <v>7.8464367655043152E-2</v>
      </c>
      <c r="AU63" s="143">
        <v>1.775812574532927</v>
      </c>
      <c r="AV63" s="143">
        <v>1.7566515895580253</v>
      </c>
      <c r="AW63" s="143">
        <v>3.2468071282132152</v>
      </c>
      <c r="AX63" s="143">
        <v>3.0160779730740463</v>
      </c>
      <c r="AY63" s="143">
        <v>4.5824926300512487</v>
      </c>
      <c r="AZ63" s="143">
        <v>3.8570772668195152</v>
      </c>
      <c r="BA63" s="143">
        <v>4.6796135209632954</v>
      </c>
      <c r="BB63" s="143">
        <v>6.3787891548145907</v>
      </c>
      <c r="BC63" s="143">
        <v>9.6973503980823548</v>
      </c>
      <c r="BD63" s="143">
        <v>2.7932090531074709</v>
      </c>
      <c r="BE63" s="143">
        <v>12.232354111405835</v>
      </c>
      <c r="BF63" s="143">
        <v>9.8334903409320678</v>
      </c>
      <c r="BG63" s="143">
        <v>7.943194442610177</v>
      </c>
      <c r="BH63" s="143">
        <v>10.104874548283798</v>
      </c>
      <c r="BI63" s="143">
        <v>10.373780969209369</v>
      </c>
      <c r="BJ63" s="143">
        <v>11.900829753313294</v>
      </c>
      <c r="BK63" s="143">
        <v>14.512116026364231</v>
      </c>
      <c r="BL63" s="143">
        <v>18.952286554670426</v>
      </c>
      <c r="BM63" s="143">
        <v>18.687607921017829</v>
      </c>
      <c r="BN63" s="143">
        <v>18.346266468191789</v>
      </c>
      <c r="BO63" s="143">
        <v>18.108234039239075</v>
      </c>
      <c r="BP63" s="143">
        <v>17.750827657155231</v>
      </c>
      <c r="BQ63" s="143">
        <v>17.431089403332656</v>
      </c>
      <c r="BR63" s="143">
        <v>17.210014135878339</v>
      </c>
      <c r="BS63" s="143">
        <v>13.967614976720975</v>
      </c>
      <c r="BT63" s="143">
        <v>0</v>
      </c>
      <c r="BU63" s="143">
        <v>0</v>
      </c>
      <c r="BV63" s="143">
        <v>0</v>
      </c>
      <c r="BW63" s="143">
        <v>0</v>
      </c>
      <c r="BX63" s="143">
        <v>0</v>
      </c>
      <c r="BY63" s="143">
        <v>0</v>
      </c>
      <c r="BZ63" s="143">
        <v>0</v>
      </c>
      <c r="CA63" s="144">
        <v>0</v>
      </c>
    </row>
    <row r="64" spans="1:79" x14ac:dyDescent="0.4">
      <c r="A64" s="141"/>
      <c r="B64" s="58" t="s">
        <v>181</v>
      </c>
      <c r="C64" s="233" t="s">
        <v>133</v>
      </c>
      <c r="D64" s="143"/>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v>0</v>
      </c>
      <c r="AI64" s="143">
        <v>0</v>
      </c>
      <c r="AJ64" s="143">
        <v>0</v>
      </c>
      <c r="AK64" s="143">
        <v>0</v>
      </c>
      <c r="AL64" s="143">
        <v>0</v>
      </c>
      <c r="AM64" s="143">
        <v>0</v>
      </c>
      <c r="AN64" s="143">
        <v>0</v>
      </c>
      <c r="AO64" s="143">
        <v>0</v>
      </c>
      <c r="AP64" s="143">
        <v>0</v>
      </c>
      <c r="AQ64" s="143">
        <v>427.06204498533083</v>
      </c>
      <c r="AR64" s="143">
        <v>519.51100044899795</v>
      </c>
      <c r="AS64" s="143">
        <v>551.81763056166142</v>
      </c>
      <c r="AT64" s="143">
        <v>559.95026008371713</v>
      </c>
      <c r="AU64" s="143">
        <v>688.06413144295743</v>
      </c>
      <c r="AV64" s="143">
        <v>713.8453088653398</v>
      </c>
      <c r="AW64" s="143">
        <v>667.9880145087526</v>
      </c>
      <c r="AX64" s="143">
        <v>761.55572176514579</v>
      </c>
      <c r="AY64" s="143">
        <v>807.05437888339588</v>
      </c>
      <c r="AZ64" s="143">
        <v>506.74322765308051</v>
      </c>
      <c r="BA64" s="143">
        <v>741.52966777890595</v>
      </c>
      <c r="BB64" s="143">
        <v>806.46328363339478</v>
      </c>
      <c r="BC64" s="143">
        <v>922.51947607225407</v>
      </c>
      <c r="BD64" s="143">
        <v>920.65079675159768</v>
      </c>
      <c r="BE64" s="143">
        <v>894.55571136567289</v>
      </c>
      <c r="BF64" s="143">
        <v>993.44636997109956</v>
      </c>
      <c r="BG64" s="143">
        <v>1391.7735310820269</v>
      </c>
      <c r="BH64" s="143">
        <v>1690.6972749135148</v>
      </c>
      <c r="BI64" s="143">
        <v>1510.3292909369793</v>
      </c>
      <c r="BJ64" s="143">
        <v>1626.9517441534208</v>
      </c>
      <c r="BK64" s="143">
        <v>1962.7460432997289</v>
      </c>
      <c r="BL64" s="143">
        <v>2294.9224718486412</v>
      </c>
      <c r="BM64" s="143">
        <v>2351.998782248801</v>
      </c>
      <c r="BN64" s="143">
        <v>2432.423919839383</v>
      </c>
      <c r="BO64" s="143">
        <v>2468.8076911830062</v>
      </c>
      <c r="BP64" s="143">
        <v>2474.839462850091</v>
      </c>
      <c r="BQ64" s="143">
        <v>2421.0117079084207</v>
      </c>
      <c r="BR64" s="143">
        <v>2415.9627074868499</v>
      </c>
      <c r="BS64" s="143">
        <v>2494.3561541105519</v>
      </c>
      <c r="BT64" s="143">
        <v>2474.5070666517213</v>
      </c>
      <c r="BU64" s="143">
        <v>2420.5619079077264</v>
      </c>
      <c r="BV64" s="143">
        <v>2489.595123715817</v>
      </c>
      <c r="BW64" s="143">
        <v>2531.2894738943337</v>
      </c>
      <c r="BX64" s="143">
        <v>2550.8060169049922</v>
      </c>
      <c r="BY64" s="143">
        <v>2577.1724852274797</v>
      </c>
      <c r="BZ64" s="143">
        <v>2617.8732382555795</v>
      </c>
      <c r="CA64" s="144">
        <v>2643.6522764739484</v>
      </c>
    </row>
    <row r="65" spans="1:79" x14ac:dyDescent="0.4">
      <c r="A65" s="141"/>
      <c r="B65" s="58" t="s">
        <v>182</v>
      </c>
      <c r="C65" s="233" t="s">
        <v>133</v>
      </c>
      <c r="D65" s="143"/>
      <c r="E65" s="143"/>
      <c r="F65" s="143"/>
      <c r="G65" s="143"/>
      <c r="H65" s="143"/>
      <c r="I65" s="143"/>
      <c r="J65" s="143"/>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3">
        <v>0</v>
      </c>
      <c r="AI65" s="143">
        <v>0</v>
      </c>
      <c r="AJ65" s="143">
        <v>0</v>
      </c>
      <c r="AK65" s="143">
        <v>0</v>
      </c>
      <c r="AL65" s="143">
        <v>0</v>
      </c>
      <c r="AM65" s="143">
        <v>1355.756171606615</v>
      </c>
      <c r="AN65" s="143">
        <v>1303.936674397499</v>
      </c>
      <c r="AO65" s="143">
        <v>1326.0663846870743</v>
      </c>
      <c r="AP65" s="143">
        <v>1768.7305521134515</v>
      </c>
      <c r="AQ65" s="143">
        <v>1858.715636205585</v>
      </c>
      <c r="AR65" s="143">
        <v>1866.0835136128005</v>
      </c>
      <c r="AS65" s="143">
        <v>1831.0312286818767</v>
      </c>
      <c r="AT65" s="143">
        <v>1678.0674991680821</v>
      </c>
      <c r="AU65" s="143">
        <v>1317.1031535709553</v>
      </c>
      <c r="AV65" s="143">
        <v>1131.6257430860687</v>
      </c>
      <c r="AW65" s="143">
        <v>1058.1829364453556</v>
      </c>
      <c r="AX65" s="143">
        <v>126.92595362752429</v>
      </c>
      <c r="AY65" s="143">
        <v>55.876547689237597</v>
      </c>
      <c r="AZ65" s="143">
        <v>145.12364735604652</v>
      </c>
      <c r="BA65" s="143">
        <v>38.405919048309869</v>
      </c>
      <c r="BB65" s="143">
        <v>39.375241696386368</v>
      </c>
      <c r="BC65" s="143">
        <v>95.883914048454756</v>
      </c>
      <c r="BD65" s="143">
        <v>95.190745960427549</v>
      </c>
      <c r="BE65" s="143">
        <v>97.0598474801061</v>
      </c>
      <c r="BF65" s="143">
        <v>96.083797301122942</v>
      </c>
      <c r="BG65" s="143">
        <v>107.2117523179752</v>
      </c>
      <c r="BH65" s="143">
        <v>56.305508044084924</v>
      </c>
      <c r="BI65" s="143">
        <v>52.315500582728667</v>
      </c>
      <c r="BJ65" s="143">
        <v>55.761905341430463</v>
      </c>
      <c r="BK65" s="143">
        <v>52.568691669909008</v>
      </c>
      <c r="BL65" s="143">
        <v>54.39209127318172</v>
      </c>
      <c r="BM65" s="143">
        <v>54.347588189639076</v>
      </c>
      <c r="BN65" s="143">
        <v>50.615190750466105</v>
      </c>
      <c r="BO65" s="143">
        <v>53.292850831330227</v>
      </c>
      <c r="BP65" s="143">
        <v>61.745844387893221</v>
      </c>
      <c r="BQ65" s="143">
        <v>54.137113325322467</v>
      </c>
      <c r="BR65" s="143">
        <v>5.3450502378027647</v>
      </c>
      <c r="BS65" s="143">
        <v>0</v>
      </c>
      <c r="BT65" s="143">
        <v>0</v>
      </c>
      <c r="BU65" s="143">
        <v>0</v>
      </c>
      <c r="BV65" s="143">
        <v>0</v>
      </c>
      <c r="BW65" s="143">
        <v>0</v>
      </c>
      <c r="BX65" s="143">
        <v>0</v>
      </c>
      <c r="BY65" s="143">
        <v>0</v>
      </c>
      <c r="BZ65" s="143">
        <v>0</v>
      </c>
      <c r="CA65" s="144">
        <v>0</v>
      </c>
    </row>
    <row r="66" spans="1:79" x14ac:dyDescent="0.4">
      <c r="A66" s="141"/>
      <c r="B66" s="58" t="s">
        <v>184</v>
      </c>
      <c r="C66" s="233" t="s">
        <v>140</v>
      </c>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3">
        <v>0</v>
      </c>
      <c r="AI66" s="143">
        <v>0</v>
      </c>
      <c r="AJ66" s="143">
        <v>0</v>
      </c>
      <c r="AK66" s="143">
        <v>0</v>
      </c>
      <c r="AL66" s="143">
        <v>0</v>
      </c>
      <c r="AM66" s="143">
        <v>0</v>
      </c>
      <c r="AN66" s="143">
        <v>0</v>
      </c>
      <c r="AO66" s="143">
        <v>0</v>
      </c>
      <c r="AP66" s="143">
        <v>0</v>
      </c>
      <c r="AQ66" s="143">
        <v>0</v>
      </c>
      <c r="AR66" s="143">
        <v>0</v>
      </c>
      <c r="AS66" s="143">
        <v>0</v>
      </c>
      <c r="AT66" s="143">
        <v>0</v>
      </c>
      <c r="AU66" s="143">
        <v>0</v>
      </c>
      <c r="AV66" s="143">
        <v>0</v>
      </c>
      <c r="AW66" s="143">
        <v>0</v>
      </c>
      <c r="AX66" s="143">
        <v>0</v>
      </c>
      <c r="AY66" s="143">
        <v>0</v>
      </c>
      <c r="AZ66" s="143">
        <v>0</v>
      </c>
      <c r="BA66" s="143">
        <v>0</v>
      </c>
      <c r="BB66" s="143">
        <v>0</v>
      </c>
      <c r="BC66" s="143">
        <v>0</v>
      </c>
      <c r="BD66" s="143">
        <v>0</v>
      </c>
      <c r="BE66" s="143">
        <v>0</v>
      </c>
      <c r="BF66" s="143">
        <v>0</v>
      </c>
      <c r="BG66" s="143">
        <v>0</v>
      </c>
      <c r="BH66" s="143">
        <v>0</v>
      </c>
      <c r="BI66" s="143">
        <v>0</v>
      </c>
      <c r="BJ66" s="143">
        <v>148.53828835643611</v>
      </c>
      <c r="BK66" s="143">
        <v>148.81645056706847</v>
      </c>
      <c r="BL66" s="143">
        <v>156.91447225722905</v>
      </c>
      <c r="BM66" s="143">
        <v>161.13413151534496</v>
      </c>
      <c r="BN66" s="143">
        <v>149.17071773080542</v>
      </c>
      <c r="BO66" s="143">
        <v>51.786226552661219</v>
      </c>
      <c r="BP66" s="143">
        <v>43.043469164545989</v>
      </c>
      <c r="BQ66" s="143">
        <v>40.188144705919875</v>
      </c>
      <c r="BR66" s="143">
        <v>36.188128130019834</v>
      </c>
      <c r="BS66" s="143">
        <v>31.93136455957254</v>
      </c>
      <c r="BT66" s="143">
        <v>28.926831979783362</v>
      </c>
      <c r="BU66" s="143">
        <v>26.076611099999965</v>
      </c>
      <c r="BV66" s="143">
        <v>24.229368565074726</v>
      </c>
      <c r="BW66" s="143">
        <v>23.936969907920094</v>
      </c>
      <c r="BX66" s="143">
        <v>23.415168594946895</v>
      </c>
      <c r="BY66" s="143">
        <v>23.006473573962197</v>
      </c>
      <c r="BZ66" s="143">
        <v>22.549401611407394</v>
      </c>
      <c r="CA66" s="144">
        <v>22.094497856921059</v>
      </c>
    </row>
    <row r="67" spans="1:79" x14ac:dyDescent="0.4">
      <c r="A67" s="141"/>
      <c r="B67" s="58"/>
      <c r="C67" s="233"/>
      <c r="D67" s="143"/>
      <c r="E67" s="143"/>
      <c r="F67" s="143"/>
      <c r="G67" s="143"/>
      <c r="H67" s="143"/>
      <c r="I67" s="143"/>
      <c r="J67" s="143"/>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3"/>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143"/>
      <c r="BR67" s="143"/>
      <c r="BS67" s="143"/>
      <c r="BT67" s="143"/>
      <c r="BU67" s="143"/>
      <c r="BV67" s="143"/>
      <c r="BW67" s="143"/>
      <c r="BX67" s="143"/>
      <c r="BY67" s="143"/>
      <c r="BZ67" s="143"/>
      <c r="CA67" s="144"/>
    </row>
    <row r="68" spans="1:79" s="241" customFormat="1" x14ac:dyDescent="0.4">
      <c r="A68" s="235"/>
      <c r="B68" s="58" t="s">
        <v>185</v>
      </c>
      <c r="C68" s="233" t="s">
        <v>133</v>
      </c>
      <c r="D68" s="143"/>
      <c r="E68" s="143"/>
      <c r="F68" s="143"/>
      <c r="G68" s="143"/>
      <c r="H68" s="143"/>
      <c r="I68" s="143"/>
      <c r="J68" s="143"/>
      <c r="K68" s="143"/>
      <c r="L68" s="143"/>
      <c r="M68" s="143"/>
      <c r="N68" s="143"/>
      <c r="O68" s="143"/>
      <c r="P68" s="143"/>
      <c r="Q68" s="143"/>
      <c r="R68" s="143"/>
      <c r="S68" s="143"/>
      <c r="T68" s="143"/>
      <c r="U68" s="143"/>
      <c r="V68" s="143"/>
      <c r="W68" s="143"/>
      <c r="X68" s="143"/>
      <c r="Y68" s="143"/>
      <c r="Z68" s="143"/>
      <c r="AA68" s="143"/>
      <c r="AB68" s="143"/>
      <c r="AC68" s="143"/>
      <c r="AD68" s="143"/>
      <c r="AE68" s="143"/>
      <c r="AF68" s="143"/>
      <c r="AG68" s="143"/>
      <c r="AH68" s="143">
        <v>2964.2194481551428</v>
      </c>
      <c r="AI68" s="143">
        <v>2620.4414141016041</v>
      </c>
      <c r="AJ68" s="143">
        <v>4310.4114300833444</v>
      </c>
      <c r="AK68" s="143">
        <v>5186.6886148689091</v>
      </c>
      <c r="AL68" s="143">
        <v>4260.6075822244538</v>
      </c>
      <c r="AM68" s="143">
        <v>4059.1339777902049</v>
      </c>
      <c r="AN68" s="143">
        <v>4050.4174649591605</v>
      </c>
      <c r="AO68" s="143">
        <v>3866.2742848949742</v>
      </c>
      <c r="AP68" s="143">
        <v>4051.4911193721596</v>
      </c>
      <c r="AQ68" s="143">
        <v>3248.1675314571335</v>
      </c>
      <c r="AR68" s="143">
        <v>2299.8648087677047</v>
      </c>
      <c r="AS68" s="143">
        <v>1415.0649245812172</v>
      </c>
      <c r="AT68" s="143">
        <v>1551.1692172968806</v>
      </c>
      <c r="AU68" s="143">
        <v>2704.7244484563403</v>
      </c>
      <c r="AV68" s="143">
        <v>2895.1164312483843</v>
      </c>
      <c r="AW68" s="143">
        <v>2652.3042182621034</v>
      </c>
      <c r="AX68" s="143">
        <v>2061.7264874719517</v>
      </c>
      <c r="AY68" s="143">
        <v>1696.0410168261596</v>
      </c>
      <c r="AZ68" s="143">
        <v>873.26667873884651</v>
      </c>
      <c r="BA68" s="143">
        <v>0</v>
      </c>
      <c r="BB68" s="143">
        <v>0</v>
      </c>
      <c r="BC68" s="143">
        <v>0</v>
      </c>
      <c r="BD68" s="143">
        <v>0</v>
      </c>
      <c r="BE68" s="143">
        <v>0</v>
      </c>
      <c r="BF68" s="143">
        <v>0</v>
      </c>
      <c r="BG68" s="143">
        <v>0</v>
      </c>
      <c r="BH68" s="143">
        <v>0</v>
      </c>
      <c r="BI68" s="143">
        <v>0</v>
      </c>
      <c r="BJ68" s="143">
        <v>0</v>
      </c>
      <c r="BK68" s="143">
        <v>0</v>
      </c>
      <c r="BL68" s="143">
        <v>0</v>
      </c>
      <c r="BM68" s="143">
        <v>0</v>
      </c>
      <c r="BN68" s="143">
        <v>0</v>
      </c>
      <c r="BO68" s="143">
        <v>0</v>
      </c>
      <c r="BP68" s="143">
        <v>0</v>
      </c>
      <c r="BQ68" s="143">
        <v>0</v>
      </c>
      <c r="BR68" s="143">
        <v>0</v>
      </c>
      <c r="BS68" s="143">
        <v>0</v>
      </c>
      <c r="BT68" s="143">
        <v>0</v>
      </c>
      <c r="BU68" s="143">
        <v>0</v>
      </c>
      <c r="BV68" s="143">
        <v>0</v>
      </c>
      <c r="BW68" s="143">
        <v>0</v>
      </c>
      <c r="BX68" s="143">
        <v>0</v>
      </c>
      <c r="BY68" s="143">
        <v>0</v>
      </c>
      <c r="BZ68" s="143">
        <v>0</v>
      </c>
      <c r="CA68" s="144">
        <v>0</v>
      </c>
    </row>
    <row r="69" spans="1:79" s="241" customFormat="1" ht="25.5" customHeight="1" x14ac:dyDescent="0.4">
      <c r="A69" s="235"/>
      <c r="B69" s="151" t="s">
        <v>186</v>
      </c>
      <c r="C69" s="233"/>
      <c r="D69" s="143"/>
      <c r="E69" s="143"/>
      <c r="F69" s="143"/>
      <c r="G69" s="143"/>
      <c r="H69" s="143"/>
      <c r="I69" s="143"/>
      <c r="J69" s="143"/>
      <c r="K69" s="143"/>
      <c r="L69" s="143"/>
      <c r="M69" s="143"/>
      <c r="N69" s="143"/>
      <c r="O69" s="143"/>
      <c r="P69" s="143"/>
      <c r="Q69" s="143"/>
      <c r="R69" s="143"/>
      <c r="S69" s="143"/>
      <c r="T69" s="143"/>
      <c r="U69" s="143"/>
      <c r="V69" s="143"/>
      <c r="W69" s="143"/>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143">
        <v>6.3421299756611651</v>
      </c>
      <c r="BR69" s="143">
        <v>60.025266548307037</v>
      </c>
      <c r="BS69" s="143">
        <v>520.50217139026972</v>
      </c>
      <c r="BT69" s="143">
        <v>1644.78362637031</v>
      </c>
      <c r="BU69" s="143">
        <v>3382.2569717041424</v>
      </c>
      <c r="BV69" s="143">
        <v>8251.1124887730766</v>
      </c>
      <c r="BW69" s="143"/>
      <c r="BX69" s="143"/>
      <c r="BY69" s="143"/>
      <c r="BZ69" s="143"/>
      <c r="CA69" s="144"/>
    </row>
    <row r="70" spans="1:79" s="241" customFormat="1" x14ac:dyDescent="0.4">
      <c r="A70" s="235"/>
      <c r="B70" s="154" t="s">
        <v>187</v>
      </c>
      <c r="C70" s="233" t="s">
        <v>140</v>
      </c>
      <c r="D70" s="143"/>
      <c r="E70" s="143"/>
      <c r="F70" s="143"/>
      <c r="G70" s="143"/>
      <c r="H70" s="143"/>
      <c r="I70" s="143"/>
      <c r="J70" s="143"/>
      <c r="K70" s="143"/>
      <c r="L70" s="143"/>
      <c r="M70" s="143"/>
      <c r="N70" s="143"/>
      <c r="O70" s="143"/>
      <c r="P70" s="143"/>
      <c r="Q70" s="143"/>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v>0.84857011001036209</v>
      </c>
      <c r="BR70" s="143">
        <v>5.8895580350941694</v>
      </c>
      <c r="BS70" s="143">
        <v>35.811317330743769</v>
      </c>
      <c r="BT70" s="143">
        <v>688.91193990929219</v>
      </c>
      <c r="BU70" s="143">
        <v>2014.663294759617</v>
      </c>
      <c r="BV70" s="143">
        <v>6451.4841349398803</v>
      </c>
      <c r="BW70" s="143"/>
      <c r="BX70" s="143"/>
      <c r="BY70" s="143"/>
      <c r="BZ70" s="143"/>
      <c r="CA70" s="144"/>
    </row>
    <row r="71" spans="1:79" s="241" customFormat="1" x14ac:dyDescent="0.4">
      <c r="A71" s="235"/>
      <c r="B71" s="154" t="s">
        <v>188</v>
      </c>
      <c r="C71" s="233" t="s">
        <v>140</v>
      </c>
      <c r="D71" s="143"/>
      <c r="E71" s="143"/>
      <c r="F71" s="143"/>
      <c r="G71" s="143"/>
      <c r="H71" s="143"/>
      <c r="I71" s="143"/>
      <c r="J71" s="143"/>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v>5.4935598656508029</v>
      </c>
      <c r="BR71" s="143">
        <v>54.135708513212869</v>
      </c>
      <c r="BS71" s="143">
        <v>484.69085405952586</v>
      </c>
      <c r="BT71" s="143">
        <v>955.87168646101793</v>
      </c>
      <c r="BU71" s="143">
        <v>1367.5936769445257</v>
      </c>
      <c r="BV71" s="143">
        <v>1799.6283538331966</v>
      </c>
      <c r="BW71" s="143"/>
      <c r="BX71" s="143"/>
      <c r="BY71" s="143"/>
      <c r="BZ71" s="143"/>
      <c r="CA71" s="144"/>
    </row>
    <row r="72" spans="1:79" s="241" customFormat="1" x14ac:dyDescent="0.4">
      <c r="A72" s="235"/>
      <c r="B72" s="151" t="s">
        <v>750</v>
      </c>
      <c r="C72" s="233"/>
      <c r="D72" s="143"/>
      <c r="E72" s="143"/>
      <c r="F72" s="143"/>
      <c r="G72" s="143"/>
      <c r="H72" s="143"/>
      <c r="I72" s="143"/>
      <c r="J72" s="143"/>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3"/>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143"/>
      <c r="BR72" s="143"/>
      <c r="BS72" s="143"/>
      <c r="BT72" s="143"/>
      <c r="BU72" s="143"/>
      <c r="BV72" s="143"/>
      <c r="BW72" s="143">
        <v>1048.2778516779124</v>
      </c>
      <c r="BX72" s="143">
        <v>1138.6055744852811</v>
      </c>
      <c r="BY72" s="143">
        <v>1208.6744342558568</v>
      </c>
      <c r="BZ72" s="143">
        <v>1429.1944253037705</v>
      </c>
      <c r="CA72" s="144">
        <v>1787.5201249737597</v>
      </c>
    </row>
    <row r="73" spans="1:79" s="241" customFormat="1" x14ac:dyDescent="0.4">
      <c r="A73" s="235"/>
      <c r="B73" s="154" t="s">
        <v>187</v>
      </c>
      <c r="C73" s="233" t="s">
        <v>140</v>
      </c>
      <c r="D73" s="143"/>
      <c r="E73" s="143"/>
      <c r="F73" s="143"/>
      <c r="G73" s="143"/>
      <c r="H73" s="143"/>
      <c r="I73" s="143"/>
      <c r="J73" s="143"/>
      <c r="K73" s="143"/>
      <c r="L73" s="143"/>
      <c r="M73" s="143"/>
      <c r="N73" s="143"/>
      <c r="O73" s="143"/>
      <c r="P73" s="143"/>
      <c r="Q73" s="143"/>
      <c r="R73" s="143"/>
      <c r="S73" s="143"/>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v>1048.2778516779124</v>
      </c>
      <c r="BX73" s="143">
        <v>1138.6055744852811</v>
      </c>
      <c r="BY73" s="143">
        <v>1208.6744342558568</v>
      </c>
      <c r="BZ73" s="143">
        <v>1429.1944253037705</v>
      </c>
      <c r="CA73" s="144">
        <v>1787.5201249737597</v>
      </c>
    </row>
    <row r="74" spans="1:79" s="241" customFormat="1" x14ac:dyDescent="0.4">
      <c r="A74" s="235"/>
      <c r="B74" s="154" t="s">
        <v>188</v>
      </c>
      <c r="C74" s="233" t="s">
        <v>140</v>
      </c>
      <c r="D74" s="143"/>
      <c r="E74" s="143"/>
      <c r="F74" s="143"/>
      <c r="G74" s="143"/>
      <c r="H74" s="143"/>
      <c r="I74" s="143"/>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c r="BT74" s="143"/>
      <c r="BU74" s="143"/>
      <c r="BV74" s="143"/>
      <c r="BW74" s="143">
        <v>0</v>
      </c>
      <c r="BX74" s="143">
        <v>0</v>
      </c>
      <c r="BY74" s="143">
        <v>0</v>
      </c>
      <c r="BZ74" s="143">
        <v>0</v>
      </c>
      <c r="CA74" s="144">
        <v>0</v>
      </c>
    </row>
    <row r="75" spans="1:79" ht="25.5" customHeight="1" x14ac:dyDescent="0.4">
      <c r="A75" s="141"/>
      <c r="B75" s="58" t="s">
        <v>267</v>
      </c>
      <c r="C75" s="233" t="s">
        <v>130</v>
      </c>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3">
        <v>452.64381408632369</v>
      </c>
      <c r="AI75" s="143">
        <v>554.48219288219764</v>
      </c>
      <c r="AJ75" s="143">
        <v>503.41564492657756</v>
      </c>
      <c r="AK75" s="143">
        <v>489.9135184963485</v>
      </c>
      <c r="AL75" s="143">
        <v>459.23668926269983</v>
      </c>
      <c r="AM75" s="143">
        <v>463.86655109051679</v>
      </c>
      <c r="AN75" s="143">
        <v>403.15514520520316</v>
      </c>
      <c r="AO75" s="143">
        <v>359.92848089468782</v>
      </c>
      <c r="AP75" s="143">
        <v>322.68000550736605</v>
      </c>
      <c r="AQ75" s="143">
        <v>285.68680604150819</v>
      </c>
      <c r="AR75" s="143">
        <v>250.08636148414223</v>
      </c>
      <c r="AS75" s="143">
        <v>225.3306776320776</v>
      </c>
      <c r="AT75" s="143">
        <v>251.96335078900816</v>
      </c>
      <c r="AU75" s="143">
        <v>270.28440771167351</v>
      </c>
      <c r="AV75" s="143">
        <v>329.76443407974807</v>
      </c>
      <c r="AW75" s="143">
        <v>384.2747437239376</v>
      </c>
      <c r="AX75" s="143">
        <v>349.60941933155436</v>
      </c>
      <c r="AY75" s="143">
        <v>376.50655149389485</v>
      </c>
      <c r="AZ75" s="143">
        <v>348.50798994162227</v>
      </c>
      <c r="BA75" s="143">
        <v>317.13933845930649</v>
      </c>
      <c r="BB75" s="143">
        <v>313.18568065693518</v>
      </c>
      <c r="BC75" s="143">
        <v>312.47928015018078</v>
      </c>
      <c r="BD75" s="143">
        <v>298.54641115641289</v>
      </c>
      <c r="BE75" s="143">
        <v>262.15385328427601</v>
      </c>
      <c r="BF75" s="143">
        <v>0</v>
      </c>
      <c r="BG75" s="143">
        <v>0</v>
      </c>
      <c r="BH75" s="143">
        <v>0</v>
      </c>
      <c r="BI75" s="143">
        <v>0</v>
      </c>
      <c r="BJ75" s="143">
        <v>0</v>
      </c>
      <c r="BK75" s="143">
        <v>0</v>
      </c>
      <c r="BL75" s="143">
        <v>0</v>
      </c>
      <c r="BM75" s="143">
        <v>0</v>
      </c>
      <c r="BN75" s="143">
        <v>0</v>
      </c>
      <c r="BO75" s="143">
        <v>0</v>
      </c>
      <c r="BP75" s="143">
        <v>0</v>
      </c>
      <c r="BQ75" s="143">
        <v>0</v>
      </c>
      <c r="BR75" s="143">
        <v>0</v>
      </c>
      <c r="BS75" s="143">
        <v>0</v>
      </c>
      <c r="BT75" s="143">
        <v>0</v>
      </c>
      <c r="BU75" s="143">
        <v>0</v>
      </c>
      <c r="BV75" s="143">
        <v>0</v>
      </c>
      <c r="BW75" s="143">
        <v>0</v>
      </c>
      <c r="BX75" s="143">
        <v>0</v>
      </c>
      <c r="BY75" s="143">
        <v>0</v>
      </c>
      <c r="BZ75" s="143">
        <v>0</v>
      </c>
      <c r="CA75" s="144">
        <v>0</v>
      </c>
    </row>
    <row r="76" spans="1:79" x14ac:dyDescent="0.4">
      <c r="A76" s="141"/>
      <c r="B76" s="58" t="s">
        <v>268</v>
      </c>
      <c r="C76" s="233" t="s">
        <v>140</v>
      </c>
      <c r="D76" s="143"/>
      <c r="E76" s="143"/>
      <c r="F76" s="143"/>
      <c r="G76" s="143"/>
      <c r="H76" s="143"/>
      <c r="I76" s="143"/>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43">
        <v>0</v>
      </c>
      <c r="AI76" s="143">
        <v>0</v>
      </c>
      <c r="AJ76" s="143">
        <v>0</v>
      </c>
      <c r="AK76" s="143">
        <v>0</v>
      </c>
      <c r="AL76" s="143">
        <v>0</v>
      </c>
      <c r="AM76" s="143">
        <v>0</v>
      </c>
      <c r="AN76" s="143">
        <v>0</v>
      </c>
      <c r="AO76" s="143">
        <v>0</v>
      </c>
      <c r="AP76" s="143">
        <v>0</v>
      </c>
      <c r="AQ76" s="143">
        <v>0</v>
      </c>
      <c r="AR76" s="143">
        <v>70.383350340830233</v>
      </c>
      <c r="AS76" s="143">
        <v>49.418548851663758</v>
      </c>
      <c r="AT76" s="143">
        <v>19.136389302415186</v>
      </c>
      <c r="AU76" s="143">
        <v>7.1858854511726511</v>
      </c>
      <c r="AV76" s="143">
        <v>3.6531115921426722</v>
      </c>
      <c r="AW76" s="143">
        <v>2.0890682857593439</v>
      </c>
      <c r="AX76" s="143">
        <v>1.3358956619296931</v>
      </c>
      <c r="AY76" s="143">
        <v>2.4413279513810147</v>
      </c>
      <c r="AZ76" s="143">
        <v>0</v>
      </c>
      <c r="BA76" s="143">
        <v>0.3323589148411431</v>
      </c>
      <c r="BB76" s="143">
        <v>0.78167146478752192</v>
      </c>
      <c r="BC76" s="143">
        <v>0.31525468709870735</v>
      </c>
      <c r="BD76" s="143">
        <v>6.2513325705355394E-2</v>
      </c>
      <c r="BE76" s="143">
        <v>0.48107924403183022</v>
      </c>
      <c r="BF76" s="143">
        <v>0.46943798109977208</v>
      </c>
      <c r="BG76" s="143">
        <v>0.17077800816175595</v>
      </c>
      <c r="BH76" s="143">
        <v>0.11392044650779971</v>
      </c>
      <c r="BI76" s="143">
        <v>0</v>
      </c>
      <c r="BJ76" s="143">
        <v>0</v>
      </c>
      <c r="BK76" s="143">
        <v>0</v>
      </c>
      <c r="BL76" s="143">
        <v>0</v>
      </c>
      <c r="BM76" s="143">
        <v>0</v>
      </c>
      <c r="BN76" s="143">
        <v>0</v>
      </c>
      <c r="BO76" s="143">
        <v>0</v>
      </c>
      <c r="BP76" s="143">
        <v>0</v>
      </c>
      <c r="BQ76" s="143">
        <v>0</v>
      </c>
      <c r="BR76" s="143">
        <v>0</v>
      </c>
      <c r="BS76" s="143">
        <v>0</v>
      </c>
      <c r="BT76" s="143">
        <v>0</v>
      </c>
      <c r="BU76" s="143">
        <v>0</v>
      </c>
      <c r="BV76" s="143">
        <v>0</v>
      </c>
      <c r="BW76" s="143">
        <v>0</v>
      </c>
      <c r="BX76" s="143">
        <v>0</v>
      </c>
      <c r="BY76" s="143">
        <v>0</v>
      </c>
      <c r="BZ76" s="143">
        <v>0</v>
      </c>
      <c r="CA76" s="144">
        <v>0</v>
      </c>
    </row>
    <row r="77" spans="1:79" x14ac:dyDescent="0.4">
      <c r="A77" s="141"/>
      <c r="B77" s="58" t="s">
        <v>269</v>
      </c>
      <c r="C77" s="233" t="s">
        <v>130</v>
      </c>
      <c r="D77" s="143"/>
      <c r="E77" s="143"/>
      <c r="F77" s="143"/>
      <c r="G77" s="143"/>
      <c r="H77" s="143"/>
      <c r="I77" s="143"/>
      <c r="J77" s="143"/>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3">
        <v>0</v>
      </c>
      <c r="AI77" s="143">
        <v>0.2407756276356757</v>
      </c>
      <c r="AJ77" s="143">
        <v>0.20205053578515675</v>
      </c>
      <c r="AK77" s="143">
        <v>0.18284448701065484</v>
      </c>
      <c r="AL77" s="143">
        <v>0.17042430328897815</v>
      </c>
      <c r="AM77" s="143">
        <v>0.16269074059279379</v>
      </c>
      <c r="AN77" s="143">
        <v>0.15400826862962588</v>
      </c>
      <c r="AO77" s="143">
        <v>0.14598895978206322</v>
      </c>
      <c r="AP77" s="143">
        <v>0.14019000413052454</v>
      </c>
      <c r="AQ77" s="143">
        <v>0.13276540258611322</v>
      </c>
      <c r="AR77" s="143">
        <v>0.12468264010775949</v>
      </c>
      <c r="AS77" s="143">
        <v>0.11576593648146744</v>
      </c>
      <c r="AT77" s="143">
        <v>1.7832810830691628E-2</v>
      </c>
      <c r="AU77" s="143">
        <v>0</v>
      </c>
      <c r="AV77" s="143">
        <v>4.1103673429861285</v>
      </c>
      <c r="AW77" s="143">
        <v>0</v>
      </c>
      <c r="AX77" s="143">
        <v>0</v>
      </c>
      <c r="AY77" s="143">
        <v>-1.046723335965617E-4</v>
      </c>
      <c r="AZ77" s="143">
        <v>0</v>
      </c>
      <c r="BA77" s="143">
        <v>0.95277551691129325</v>
      </c>
      <c r="BB77" s="143">
        <v>0.12541743655889645</v>
      </c>
      <c r="BC77" s="143">
        <v>1.3599535142777295</v>
      </c>
      <c r="BD77" s="143">
        <v>0.3390750166122099</v>
      </c>
      <c r="BE77" s="143">
        <v>0.24902180868700299</v>
      </c>
      <c r="BF77" s="143">
        <v>0.27177988379460499</v>
      </c>
      <c r="BG77" s="143">
        <v>0.20404879145260771</v>
      </c>
      <c r="BH77" s="143">
        <v>0</v>
      </c>
      <c r="BI77" s="143">
        <v>0</v>
      </c>
      <c r="BJ77" s="143">
        <v>-0.18417401450668747</v>
      </c>
      <c r="BK77" s="143">
        <v>0</v>
      </c>
      <c r="BL77" s="143">
        <v>0</v>
      </c>
      <c r="BM77" s="143">
        <v>0</v>
      </c>
      <c r="BN77" s="143">
        <v>0</v>
      </c>
      <c r="BO77" s="143">
        <v>0</v>
      </c>
      <c r="BP77" s="143">
        <v>0</v>
      </c>
      <c r="BQ77" s="143">
        <v>0</v>
      </c>
      <c r="BR77" s="143">
        <v>0</v>
      </c>
      <c r="BS77" s="143">
        <v>0</v>
      </c>
      <c r="BT77" s="143">
        <v>0</v>
      </c>
      <c r="BU77" s="143">
        <v>0</v>
      </c>
      <c r="BV77" s="143">
        <v>0</v>
      </c>
      <c r="BW77" s="143">
        <v>0</v>
      </c>
      <c r="BX77" s="143">
        <v>0</v>
      </c>
      <c r="BY77" s="143">
        <v>0</v>
      </c>
      <c r="BZ77" s="143">
        <v>0</v>
      </c>
      <c r="CA77" s="144">
        <v>0</v>
      </c>
    </row>
    <row r="78" spans="1:79" ht="24.75" customHeight="1" x14ac:dyDescent="0.4">
      <c r="A78" s="141"/>
      <c r="B78" s="237" t="s">
        <v>270</v>
      </c>
      <c r="C78" s="233"/>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f>SUM(AH20:AH77)-AH22-AH34-AH40-AH43-AH50</f>
        <v>20590.833083640176</v>
      </c>
      <c r="AI78" s="54">
        <f t="shared" ref="AI78:BO78" si="4">SUM(AI20:AI77)-AI22-AI34-AI40-AI43-AI50</f>
        <v>19313.619779615678</v>
      </c>
      <c r="AJ78" s="54">
        <f t="shared" si="4"/>
        <v>21155.718431520509</v>
      </c>
      <c r="AK78" s="54">
        <f t="shared" si="4"/>
        <v>25347.912072759595</v>
      </c>
      <c r="AL78" s="54">
        <f t="shared" si="4"/>
        <v>27977.634237363851</v>
      </c>
      <c r="AM78" s="54">
        <f t="shared" si="4"/>
        <v>31380.052907490412</v>
      </c>
      <c r="AN78" s="54">
        <f t="shared" si="4"/>
        <v>32923.297595571872</v>
      </c>
      <c r="AO78" s="54">
        <f t="shared" si="4"/>
        <v>34168.312308822111</v>
      </c>
      <c r="AP78" s="54">
        <f t="shared" si="4"/>
        <v>35834.519089152382</v>
      </c>
      <c r="AQ78" s="54">
        <f t="shared" si="4"/>
        <v>34469.240296608739</v>
      </c>
      <c r="AR78" s="54">
        <f t="shared" si="4"/>
        <v>30981.959491790738</v>
      </c>
      <c r="AS78" s="54">
        <f t="shared" si="4"/>
        <v>29608.631314551134</v>
      </c>
      <c r="AT78" s="54">
        <f t="shared" si="4"/>
        <v>31879.405577139984</v>
      </c>
      <c r="AU78" s="54">
        <f t="shared" si="4"/>
        <v>38266.887450238086</v>
      </c>
      <c r="AV78" s="54">
        <f t="shared" si="4"/>
        <v>44758.89841365171</v>
      </c>
      <c r="AW78" s="54">
        <f t="shared" si="4"/>
        <v>49066.032698995303</v>
      </c>
      <c r="AX78" s="54">
        <f t="shared" si="4"/>
        <v>50422.546681046049</v>
      </c>
      <c r="AY78" s="54">
        <f t="shared" si="4"/>
        <v>51563.671177972523</v>
      </c>
      <c r="AZ78" s="54">
        <f t="shared" si="4"/>
        <v>50910.759910021683</v>
      </c>
      <c r="BA78" s="54">
        <f t="shared" si="4"/>
        <v>49345.928635896955</v>
      </c>
      <c r="BB78" s="54">
        <f t="shared" si="4"/>
        <v>48582.105216462282</v>
      </c>
      <c r="BC78" s="54">
        <f t="shared" si="4"/>
        <v>47444.789643705313</v>
      </c>
      <c r="BD78" s="54">
        <f t="shared" si="4"/>
        <v>45074.916575830983</v>
      </c>
      <c r="BE78" s="54">
        <f t="shared" si="4"/>
        <v>45550.901189462522</v>
      </c>
      <c r="BF78" s="54">
        <f t="shared" si="4"/>
        <v>45732.195479175833</v>
      </c>
      <c r="BG78" s="54">
        <f t="shared" si="4"/>
        <v>46564.656702465094</v>
      </c>
      <c r="BH78" s="54">
        <f t="shared" si="4"/>
        <v>46745.763064076498</v>
      </c>
      <c r="BI78" s="54">
        <f t="shared" si="4"/>
        <v>47122.896235245789</v>
      </c>
      <c r="BJ78" s="54">
        <f t="shared" si="4"/>
        <v>47390.877454891968</v>
      </c>
      <c r="BK78" s="54">
        <f t="shared" si="4"/>
        <v>48661.995416738944</v>
      </c>
      <c r="BL78" s="54">
        <f t="shared" si="4"/>
        <v>50402.199351686577</v>
      </c>
      <c r="BM78" s="54">
        <f t="shared" si="4"/>
        <v>57260.495653169426</v>
      </c>
      <c r="BN78" s="54">
        <f t="shared" si="4"/>
        <v>58319.465176414116</v>
      </c>
      <c r="BO78" s="54">
        <f t="shared" si="4"/>
        <v>59608.389217243028</v>
      </c>
      <c r="BP78" s="54">
        <f>SUM(BP20:BP77)-BP22-BP34-BP40-BP43-BP50</f>
        <v>60646.961239087257</v>
      </c>
      <c r="BQ78" s="54">
        <f>SUM(BQ20:BQ77)-BQ22-BQ34-BQ40-BQ43-BQ50-BQ69-BQ72</f>
        <v>56096.923633853941</v>
      </c>
      <c r="BR78" s="54">
        <f t="shared" ref="BR78:BW78" si="5">SUM(BR20:BR77)-BR22-BR34-BR40-BR43-BR50-BR69-BR72</f>
        <v>55948.287860225872</v>
      </c>
      <c r="BS78" s="54">
        <f t="shared" si="5"/>
        <v>56753.668836722012</v>
      </c>
      <c r="BT78" s="54">
        <f t="shared" si="5"/>
        <v>55987.440793212241</v>
      </c>
      <c r="BU78" s="54">
        <f t="shared" si="5"/>
        <v>57313.494925428742</v>
      </c>
      <c r="BV78" s="54">
        <f t="shared" si="5"/>
        <v>58681.683412120699</v>
      </c>
      <c r="BW78" s="54">
        <f t="shared" si="5"/>
        <v>57424.426089535038</v>
      </c>
      <c r="BX78" s="54">
        <f>SUM(BX20:BX77)-BX22-BX34-BX40-BX43-BX50-BX69-BX72</f>
        <v>57547.384417307432</v>
      </c>
      <c r="BY78" s="54">
        <f>SUM(BY20:BY77)-BY22-BY34-BY40-BY43-BY50-BY69-BY72</f>
        <v>58043.068556686158</v>
      </c>
      <c r="BZ78" s="54">
        <f>SUM(BZ20:BZ77)-BZ22-BZ34-BZ40-BZ43-BZ50-BZ69-BZ72</f>
        <v>58801.69845241755</v>
      </c>
      <c r="CA78" s="55">
        <f>SUM(CA20:CA77)-CA22-CA34-CA40-CA43-CA50-CA69-CA72</f>
        <v>59806.924179105801</v>
      </c>
    </row>
    <row r="79" spans="1:79" x14ac:dyDescent="0.4">
      <c r="A79" s="141"/>
      <c r="B79" s="234" t="s">
        <v>252</v>
      </c>
      <c r="C79" s="233"/>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f t="shared" ref="AH79:BW79" si="6">AH78-AH75-AH37-AH31-AH44-AH33-AH29</f>
        <v>19169.998170102397</v>
      </c>
      <c r="AI79" s="54">
        <f t="shared" si="6"/>
        <v>17793.210154810567</v>
      </c>
      <c r="AJ79" s="54">
        <f t="shared" si="6"/>
        <v>19546.486039166437</v>
      </c>
      <c r="AK79" s="54">
        <f t="shared" si="6"/>
        <v>23372.90208475383</v>
      </c>
      <c r="AL79" s="54">
        <f t="shared" si="6"/>
        <v>25814.779785381164</v>
      </c>
      <c r="AM79" s="54">
        <f t="shared" si="6"/>
        <v>29036.360091468483</v>
      </c>
      <c r="AN79" s="54">
        <f t="shared" si="6"/>
        <v>30509.843954655673</v>
      </c>
      <c r="AO79" s="54">
        <f t="shared" si="6"/>
        <v>31672.35224392304</v>
      </c>
      <c r="AP79" s="54">
        <f t="shared" si="6"/>
        <v>33165.905277669575</v>
      </c>
      <c r="AQ79" s="54">
        <f t="shared" si="6"/>
        <v>31791.807955485805</v>
      </c>
      <c r="AR79" s="54">
        <f t="shared" si="6"/>
        <v>28722.486650050036</v>
      </c>
      <c r="AS79" s="54">
        <f t="shared" si="6"/>
        <v>27121.904427126785</v>
      </c>
      <c r="AT79" s="54">
        <f t="shared" si="6"/>
        <v>29102.0049237567</v>
      </c>
      <c r="AU79" s="54">
        <f t="shared" si="6"/>
        <v>35791.298503254708</v>
      </c>
      <c r="AV79" s="54">
        <f t="shared" si="6"/>
        <v>41512.732946464144</v>
      </c>
      <c r="AW79" s="54">
        <f t="shared" si="6"/>
        <v>45414.016593957189</v>
      </c>
      <c r="AX79" s="54">
        <f t="shared" si="6"/>
        <v>46445.752221962153</v>
      </c>
      <c r="AY79" s="54">
        <f t="shared" si="6"/>
        <v>47239.909084666673</v>
      </c>
      <c r="AZ79" s="54">
        <f t="shared" si="6"/>
        <v>46306.914623035693</v>
      </c>
      <c r="BA79" s="54">
        <f t="shared" si="6"/>
        <v>44490.261340684119</v>
      </c>
      <c r="BB79" s="54">
        <f t="shared" si="6"/>
        <v>43657.612693956718</v>
      </c>
      <c r="BC79" s="54">
        <f t="shared" si="6"/>
        <v>43000.914358959657</v>
      </c>
      <c r="BD79" s="54">
        <f t="shared" si="6"/>
        <v>42168.755303197344</v>
      </c>
      <c r="BE79" s="54">
        <f t="shared" si="6"/>
        <v>42721.672056607415</v>
      </c>
      <c r="BF79" s="54">
        <f t="shared" si="6"/>
        <v>43604.974978620106</v>
      </c>
      <c r="BG79" s="54">
        <f t="shared" si="6"/>
        <v>44307.271008160351</v>
      </c>
      <c r="BH79" s="54">
        <f t="shared" si="6"/>
        <v>44482.524942054362</v>
      </c>
      <c r="BI79" s="54">
        <f t="shared" si="6"/>
        <v>44659.227068299479</v>
      </c>
      <c r="BJ79" s="54">
        <f t="shared" si="6"/>
        <v>44990.596679446091</v>
      </c>
      <c r="BK79" s="54">
        <f t="shared" si="6"/>
        <v>46267.70611203181</v>
      </c>
      <c r="BL79" s="54">
        <f t="shared" si="6"/>
        <v>47963.423170381415</v>
      </c>
      <c r="BM79" s="54">
        <f t="shared" si="6"/>
        <v>54407.348443545809</v>
      </c>
      <c r="BN79" s="54">
        <f t="shared" si="6"/>
        <v>55297.549994245615</v>
      </c>
      <c r="BO79" s="54">
        <f>BO78-BO75-BO37-BO31-BO44-BO33-BO29</f>
        <v>56581.246497718574</v>
      </c>
      <c r="BP79" s="54">
        <f t="shared" si="6"/>
        <v>57586.834512503236</v>
      </c>
      <c r="BQ79" s="54">
        <f t="shared" si="6"/>
        <v>56096.923633853941</v>
      </c>
      <c r="BR79" s="54">
        <f t="shared" si="6"/>
        <v>55948.287860225872</v>
      </c>
      <c r="BS79" s="54">
        <f t="shared" si="6"/>
        <v>56753.668836722012</v>
      </c>
      <c r="BT79" s="54">
        <f t="shared" si="6"/>
        <v>55987.440793212241</v>
      </c>
      <c r="BU79" s="54">
        <f t="shared" si="6"/>
        <v>57313.494925428742</v>
      </c>
      <c r="BV79" s="54">
        <f t="shared" si="6"/>
        <v>58681.683412120699</v>
      </c>
      <c r="BW79" s="54">
        <f t="shared" si="6"/>
        <v>57424.426089535038</v>
      </c>
      <c r="BX79" s="54">
        <f>BX78-BX75-BX37-BX31-BX44-BX33-BX29</f>
        <v>57547.384417307432</v>
      </c>
      <c r="BY79" s="54">
        <f>BY78-BY75-BY37-BY31-BY44-BY33-BY29</f>
        <v>58043.068556686158</v>
      </c>
      <c r="BZ79" s="54">
        <f>BZ78-BZ75-BZ37-BZ31-BZ44-BZ33-BZ29</f>
        <v>58801.69845241755</v>
      </c>
      <c r="CA79" s="55">
        <f>CA78-CA75-CA37-CA31-CA44-CA33-CA29</f>
        <v>59806.924179105801</v>
      </c>
    </row>
    <row r="80" spans="1:79" x14ac:dyDescent="0.4">
      <c r="A80" s="141"/>
      <c r="B80" s="58"/>
      <c r="C80" s="233"/>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5"/>
    </row>
    <row r="81" spans="1:79" ht="26.25" customHeight="1" x14ac:dyDescent="0.4">
      <c r="A81" s="141"/>
      <c r="B81" s="64" t="s">
        <v>271</v>
      </c>
      <c r="C81" s="233"/>
      <c r="D81" s="143"/>
      <c r="E81" s="143"/>
      <c r="F81" s="143"/>
      <c r="G81" s="143"/>
      <c r="H81" s="143"/>
      <c r="I81" s="143"/>
      <c r="J81" s="143"/>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c r="BT81" s="143"/>
      <c r="BU81" s="143"/>
      <c r="BV81" s="143"/>
      <c r="BW81" s="143"/>
      <c r="BX81" s="143"/>
      <c r="BY81" s="143"/>
      <c r="BZ81" s="143"/>
      <c r="CA81" s="144"/>
    </row>
    <row r="82" spans="1:79" x14ac:dyDescent="0.4">
      <c r="A82" s="141"/>
      <c r="B82" s="58" t="s">
        <v>131</v>
      </c>
      <c r="C82" s="233" t="s">
        <v>130</v>
      </c>
      <c r="D82" s="143"/>
      <c r="E82" s="143"/>
      <c r="F82" s="143"/>
      <c r="G82" s="143"/>
      <c r="H82" s="143"/>
      <c r="I82" s="143"/>
      <c r="J82" s="143"/>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3">
        <v>430.53949949832622</v>
      </c>
      <c r="AI82" s="143">
        <v>443.89776102358871</v>
      </c>
      <c r="AJ82" s="143">
        <v>503.43022001725228</v>
      </c>
      <c r="AK82" s="143">
        <v>588.91648161117428</v>
      </c>
      <c r="AL82" s="143">
        <v>684.85843114180022</v>
      </c>
      <c r="AM82" s="143">
        <v>824.30984285839213</v>
      </c>
      <c r="AN82" s="143">
        <v>929.32971397867504</v>
      </c>
      <c r="AO82" s="143">
        <v>1070.4715831943254</v>
      </c>
      <c r="AP82" s="143">
        <v>1178.0531064026343</v>
      </c>
      <c r="AQ82" s="143">
        <v>1303.2093962896492</v>
      </c>
      <c r="AR82" s="143">
        <v>1391.9089513309057</v>
      </c>
      <c r="AS82" s="143">
        <v>1514.2313582696172</v>
      </c>
      <c r="AT82" s="143">
        <v>1686.6323044260475</v>
      </c>
      <c r="AU82" s="143">
        <v>2004.4005736510901</v>
      </c>
      <c r="AV82" s="143">
        <v>2555.1615837425688</v>
      </c>
      <c r="AW82" s="143">
        <v>2883.0442993218735</v>
      </c>
      <c r="AX82" s="143">
        <v>3113.9410564697082</v>
      </c>
      <c r="AY82" s="143">
        <v>3377.4710091160587</v>
      </c>
      <c r="AZ82" s="143">
        <v>3558.0467202126256</v>
      </c>
      <c r="BA82" s="143">
        <v>3724.266284636587</v>
      </c>
      <c r="BB82" s="143">
        <v>3908.3208653804832</v>
      </c>
      <c r="BC82" s="143">
        <v>4100.931759267186</v>
      </c>
      <c r="BD82" s="143">
        <v>4198.5100357212632</v>
      </c>
      <c r="BE82" s="143">
        <v>4395.0664889645395</v>
      </c>
      <c r="BF82" s="143">
        <v>4461.9651687551095</v>
      </c>
      <c r="BG82" s="143">
        <v>4648.7179706810894</v>
      </c>
      <c r="BH82" s="143">
        <v>4810.3052575264592</v>
      </c>
      <c r="BI82" s="143">
        <v>5007.1553228968078</v>
      </c>
      <c r="BJ82" s="143">
        <v>5141.7504997983733</v>
      </c>
      <c r="BK82" s="143">
        <v>5374.174711720163</v>
      </c>
      <c r="BL82" s="143">
        <v>5573.964173543689</v>
      </c>
      <c r="BM82" s="143">
        <v>5927.2967091349128</v>
      </c>
      <c r="BN82" s="143">
        <v>5957.4833658100088</v>
      </c>
      <c r="BO82" s="143">
        <v>6005.836417337302</v>
      </c>
      <c r="BP82" s="143">
        <v>6037.4479281358108</v>
      </c>
      <c r="BQ82" s="143">
        <v>5803.5799451728626</v>
      </c>
      <c r="BR82" s="143">
        <v>5795.9305360985218</v>
      </c>
      <c r="BS82" s="143">
        <v>5821.8011660155244</v>
      </c>
      <c r="BT82" s="143">
        <v>5688.5313085369507</v>
      </c>
      <c r="BU82" s="143">
        <v>5629.9521691449281</v>
      </c>
      <c r="BV82" s="143">
        <v>5688.5026329680441</v>
      </c>
      <c r="BW82" s="143">
        <v>5819.7522830999369</v>
      </c>
      <c r="BX82" s="143">
        <v>5881.0068817159108</v>
      </c>
      <c r="BY82" s="143">
        <v>5973.1161463710132</v>
      </c>
      <c r="BZ82" s="143">
        <v>6089.4290788476801</v>
      </c>
      <c r="CA82" s="144">
        <v>6243.0898651023144</v>
      </c>
    </row>
    <row r="83" spans="1:79" x14ac:dyDescent="0.4">
      <c r="A83" s="141"/>
      <c r="B83" s="58" t="s">
        <v>132</v>
      </c>
      <c r="C83" s="233"/>
      <c r="D83" s="143"/>
      <c r="E83" s="143"/>
      <c r="F83" s="143"/>
      <c r="G83" s="143"/>
      <c r="H83" s="143"/>
      <c r="I83" s="143"/>
      <c r="J83" s="143"/>
      <c r="K83" s="143"/>
      <c r="L83" s="143"/>
      <c r="M83" s="143"/>
      <c r="N83" s="143"/>
      <c r="O83" s="143"/>
      <c r="P83" s="143"/>
      <c r="Q83" s="143"/>
      <c r="R83" s="143"/>
      <c r="S83" s="143"/>
      <c r="T83" s="143"/>
      <c r="U83" s="143"/>
      <c r="V83" s="143"/>
      <c r="W83" s="143"/>
      <c r="X83" s="143"/>
      <c r="Y83" s="143"/>
      <c r="Z83" s="143"/>
      <c r="AA83" s="143"/>
      <c r="AB83" s="143"/>
      <c r="AC83" s="143"/>
      <c r="AD83" s="143"/>
      <c r="AE83" s="143"/>
      <c r="AF83" s="143"/>
      <c r="AG83" s="143"/>
      <c r="AH83" s="143">
        <v>336.77482839516233</v>
      </c>
      <c r="AI83" s="143">
        <v>286.16138277126748</v>
      </c>
      <c r="AJ83" s="143">
        <v>273.49029538709777</v>
      </c>
      <c r="AK83" s="143">
        <v>269.11457831040281</v>
      </c>
      <c r="AL83" s="143">
        <v>244.4774569073013</v>
      </c>
      <c r="AM83" s="143">
        <v>256.32836577114028</v>
      </c>
      <c r="AN83" s="143">
        <v>242.66436041203167</v>
      </c>
      <c r="AO83" s="143">
        <v>243.10675653911159</v>
      </c>
      <c r="AP83" s="143">
        <v>234.91297339094382</v>
      </c>
      <c r="AQ83" s="143">
        <v>230.88413073536515</v>
      </c>
      <c r="AR83" s="143">
        <v>224.02103475362986</v>
      </c>
      <c r="AS83" s="143">
        <v>235.72238575045509</v>
      </c>
      <c r="AT83" s="143">
        <v>203.51533042126189</v>
      </c>
      <c r="AU83" s="143">
        <v>247.8931929630003</v>
      </c>
      <c r="AV83" s="143">
        <v>259.46343444168753</v>
      </c>
      <c r="AW83" s="143">
        <v>267.83173230891543</v>
      </c>
      <c r="AX83" s="143">
        <v>258.51138728411371</v>
      </c>
      <c r="AY83" s="143">
        <v>253.45121058733224</v>
      </c>
      <c r="AZ83" s="143">
        <v>225.06021849963585</v>
      </c>
      <c r="BA83" s="143">
        <v>206.05056949331748</v>
      </c>
      <c r="BB83" s="143">
        <v>196.16076529396017</v>
      </c>
      <c r="BC83" s="143">
        <v>187.59566627760219</v>
      </c>
      <c r="BD83" s="143">
        <v>170.45666488145827</v>
      </c>
      <c r="BE83" s="143">
        <v>174.76185356783404</v>
      </c>
      <c r="BF83" s="143">
        <v>177.33965619706268</v>
      </c>
      <c r="BG83" s="143">
        <v>164.22379062587325</v>
      </c>
      <c r="BH83" s="143">
        <v>155.21300465133817</v>
      </c>
      <c r="BI83" s="143">
        <v>140.48733780202616</v>
      </c>
      <c r="BJ83" s="143">
        <v>121.93074019882953</v>
      </c>
      <c r="BK83" s="143">
        <v>95.450287320465549</v>
      </c>
      <c r="BL83" s="143">
        <v>76.986768102408234</v>
      </c>
      <c r="BM83" s="143">
        <v>59.761706696461985</v>
      </c>
      <c r="BN83" s="143">
        <v>57.245689415041312</v>
      </c>
      <c r="BO83" s="143">
        <v>42.006820161285319</v>
      </c>
      <c r="BP83" s="143">
        <v>31.179687389461488</v>
      </c>
      <c r="BQ83" s="143">
        <v>20.039967761371074</v>
      </c>
      <c r="BR83" s="143">
        <v>13.136256316856121</v>
      </c>
      <c r="BS83" s="143">
        <v>7.2300450722655176</v>
      </c>
      <c r="BT83" s="143">
        <v>5.0411250894322102</v>
      </c>
      <c r="BU83" s="143">
        <v>3.3099185615880158</v>
      </c>
      <c r="BV83" s="143">
        <v>0.91875194955781547</v>
      </c>
      <c r="BW83" s="143">
        <v>0.42417242355819174</v>
      </c>
      <c r="BX83" s="143">
        <v>0.1886423600078195</v>
      </c>
      <c r="BY83" s="143">
        <v>8.1935112286348144E-2</v>
      </c>
      <c r="BZ83" s="143">
        <v>3.3563249518581154E-2</v>
      </c>
      <c r="CA83" s="144">
        <v>1.3486605039819306E-2</v>
      </c>
    </row>
    <row r="84" spans="1:79" x14ac:dyDescent="0.4">
      <c r="A84" s="141"/>
      <c r="B84" s="68" t="s">
        <v>255</v>
      </c>
      <c r="C84" s="233" t="s">
        <v>133</v>
      </c>
      <c r="D84" s="143"/>
      <c r="E84" s="143"/>
      <c r="F84" s="143"/>
      <c r="G84" s="143"/>
      <c r="H84" s="143"/>
      <c r="I84" s="143"/>
      <c r="J84" s="143"/>
      <c r="K84" s="143"/>
      <c r="L84" s="143"/>
      <c r="M84" s="143"/>
      <c r="N84" s="143"/>
      <c r="O84" s="143"/>
      <c r="P84" s="143"/>
      <c r="Q84" s="143"/>
      <c r="R84" s="143"/>
      <c r="S84" s="143"/>
      <c r="T84" s="143"/>
      <c r="U84" s="143"/>
      <c r="V84" s="143"/>
      <c r="W84" s="143"/>
      <c r="X84" s="143"/>
      <c r="Y84" s="143"/>
      <c r="Z84" s="143"/>
      <c r="AA84" s="143"/>
      <c r="AB84" s="143"/>
      <c r="AC84" s="143"/>
      <c r="AD84" s="143"/>
      <c r="AE84" s="143"/>
      <c r="AF84" s="143"/>
      <c r="AG84" s="143"/>
      <c r="AH84" s="143">
        <v>336.77482839516233</v>
      </c>
      <c r="AI84" s="143">
        <v>286.15865223948555</v>
      </c>
      <c r="AJ84" s="143">
        <v>273.40982636245178</v>
      </c>
      <c r="AK84" s="143">
        <v>268.83034110144371</v>
      </c>
      <c r="AL84" s="143">
        <v>243.86036269122042</v>
      </c>
      <c r="AM84" s="143">
        <v>255.10109173250777</v>
      </c>
      <c r="AN84" s="143">
        <v>240.61334182555166</v>
      </c>
      <c r="AO84" s="143">
        <v>239.46857530258154</v>
      </c>
      <c r="AP84" s="143">
        <v>230.03258303379877</v>
      </c>
      <c r="AQ84" s="143">
        <v>224.40056126048734</v>
      </c>
      <c r="AR84" s="143">
        <v>215.49332776387214</v>
      </c>
      <c r="AS84" s="143">
        <v>222.36477769490116</v>
      </c>
      <c r="AT84" s="143">
        <v>187.61469187797422</v>
      </c>
      <c r="AU84" s="143">
        <v>223.40177066187354</v>
      </c>
      <c r="AV84" s="143">
        <v>229.0185585374245</v>
      </c>
      <c r="AW84" s="143">
        <v>232.85844725399315</v>
      </c>
      <c r="AX84" s="143">
        <v>222.31150351257102</v>
      </c>
      <c r="AY84" s="143">
        <v>212.01637746917984</v>
      </c>
      <c r="AZ84" s="143">
        <v>183.11484432075417</v>
      </c>
      <c r="BA84" s="143">
        <v>166.14490979394088</v>
      </c>
      <c r="BB84" s="143">
        <v>154.88312459097708</v>
      </c>
      <c r="BC84" s="143">
        <v>145.41108225398028</v>
      </c>
      <c r="BD84" s="143">
        <v>129.95251556295531</v>
      </c>
      <c r="BE84" s="143">
        <v>132.61359225516591</v>
      </c>
      <c r="BF84" s="143">
        <v>134.71131354518593</v>
      </c>
      <c r="BG84" s="143">
        <v>118.89866797616799</v>
      </c>
      <c r="BH84" s="143">
        <v>110.85866804721519</v>
      </c>
      <c r="BI84" s="143">
        <v>100.08346687491233</v>
      </c>
      <c r="BJ84" s="143">
        <v>85.729829882436405</v>
      </c>
      <c r="BK84" s="143">
        <v>64.101710982397549</v>
      </c>
      <c r="BL84" s="143">
        <v>52.235549640306559</v>
      </c>
      <c r="BM84" s="143">
        <v>40.809392661727145</v>
      </c>
      <c r="BN84" s="143">
        <v>42.198458742992599</v>
      </c>
      <c r="BO84" s="143">
        <v>32.477017338713281</v>
      </c>
      <c r="BP84" s="143">
        <v>23.270222836123587</v>
      </c>
      <c r="BQ84" s="143">
        <v>15.441708401365796</v>
      </c>
      <c r="BR84" s="143">
        <v>9.7426441938707899</v>
      </c>
      <c r="BS84" s="143">
        <v>5.8382291873990368</v>
      </c>
      <c r="BT84" s="143">
        <v>3.4498828626609734</v>
      </c>
      <c r="BU84" s="143">
        <v>2.8666871700951422</v>
      </c>
      <c r="BV84" s="143">
        <v>0.7957218213349847</v>
      </c>
      <c r="BW84" s="143">
        <v>0.36737146908503965</v>
      </c>
      <c r="BX84" s="143">
        <v>0.16338125035663509</v>
      </c>
      <c r="BY84" s="143">
        <v>7.0963176525675117E-2</v>
      </c>
      <c r="BZ84" s="143">
        <v>2.9068792778834066E-2</v>
      </c>
      <c r="CA84" s="144">
        <v>1.1680612956604434E-2</v>
      </c>
    </row>
    <row r="85" spans="1:79" x14ac:dyDescent="0.4">
      <c r="A85" s="141"/>
      <c r="B85" s="68" t="s">
        <v>256</v>
      </c>
      <c r="C85" s="233" t="s">
        <v>133</v>
      </c>
      <c r="D85" s="143"/>
      <c r="E85" s="143"/>
      <c r="F85" s="143"/>
      <c r="G85" s="143"/>
      <c r="H85" s="143"/>
      <c r="I85" s="143"/>
      <c r="J85" s="143"/>
      <c r="K85" s="143"/>
      <c r="L85" s="143"/>
      <c r="M85" s="143"/>
      <c r="N85" s="143"/>
      <c r="O85" s="143"/>
      <c r="P85" s="143"/>
      <c r="Q85" s="143"/>
      <c r="R85" s="143"/>
      <c r="S85" s="143"/>
      <c r="T85" s="143"/>
      <c r="U85" s="143"/>
      <c r="V85" s="143"/>
      <c r="W85" s="143"/>
      <c r="X85" s="143"/>
      <c r="Y85" s="143"/>
      <c r="Z85" s="143"/>
      <c r="AA85" s="143"/>
      <c r="AB85" s="143"/>
      <c r="AC85" s="143"/>
      <c r="AD85" s="143"/>
      <c r="AE85" s="143"/>
      <c r="AF85" s="143"/>
      <c r="AG85" s="143"/>
      <c r="AH85" s="143">
        <v>0</v>
      </c>
      <c r="AI85" s="143">
        <v>2.7305317819663793E-3</v>
      </c>
      <c r="AJ85" s="143">
        <v>8.0469024646009288E-2</v>
      </c>
      <c r="AK85" s="143">
        <v>0.28423720895908028</v>
      </c>
      <c r="AL85" s="143">
        <v>0.61709421608087256</v>
      </c>
      <c r="AM85" s="143">
        <v>1.2272740386325172</v>
      </c>
      <c r="AN85" s="143">
        <v>2.0510185864799908</v>
      </c>
      <c r="AO85" s="143">
        <v>3.6381812365300519</v>
      </c>
      <c r="AP85" s="143">
        <v>4.8803903571450515</v>
      </c>
      <c r="AQ85" s="143">
        <v>6.483569474877827</v>
      </c>
      <c r="AR85" s="143">
        <v>8.527706989757716</v>
      </c>
      <c r="AS85" s="143">
        <v>13.357608055553936</v>
      </c>
      <c r="AT85" s="143">
        <v>15.900638543287668</v>
      </c>
      <c r="AU85" s="143">
        <v>24.491422301126775</v>
      </c>
      <c r="AV85" s="143">
        <v>30.444875904263011</v>
      </c>
      <c r="AW85" s="143">
        <v>34.973285054922279</v>
      </c>
      <c r="AX85" s="143">
        <v>36.199883771542645</v>
      </c>
      <c r="AY85" s="143">
        <v>41.434833118152433</v>
      </c>
      <c r="AZ85" s="143">
        <v>41.945374178881671</v>
      </c>
      <c r="BA85" s="143">
        <v>39.905659699376635</v>
      </c>
      <c r="BB85" s="143">
        <v>41.277640702983113</v>
      </c>
      <c r="BC85" s="143">
        <v>42.184584023621916</v>
      </c>
      <c r="BD85" s="143">
        <v>40.504149318502954</v>
      </c>
      <c r="BE85" s="143">
        <v>42.148261312668126</v>
      </c>
      <c r="BF85" s="143">
        <v>42.628342651876743</v>
      </c>
      <c r="BG85" s="143">
        <v>45.325122649705271</v>
      </c>
      <c r="BH85" s="143">
        <v>44.354336604122985</v>
      </c>
      <c r="BI85" s="143">
        <v>40.403870927113829</v>
      </c>
      <c r="BJ85" s="143">
        <v>36.200910316393113</v>
      </c>
      <c r="BK85" s="143">
        <v>31.348576338068</v>
      </c>
      <c r="BL85" s="143">
        <v>24.751218462101672</v>
      </c>
      <c r="BM85" s="143">
        <v>18.95231403473484</v>
      </c>
      <c r="BN85" s="143">
        <v>15.047230672048709</v>
      </c>
      <c r="BO85" s="143">
        <v>9.5298028225720337</v>
      </c>
      <c r="BP85" s="143">
        <v>7.9094645533379007</v>
      </c>
      <c r="BQ85" s="143">
        <v>4.5982593600052803</v>
      </c>
      <c r="BR85" s="143">
        <v>3.3936121229853304</v>
      </c>
      <c r="BS85" s="143">
        <v>1.3918158848664806</v>
      </c>
      <c r="BT85" s="143">
        <v>1.5912422267712369</v>
      </c>
      <c r="BU85" s="143">
        <v>0.44323139149287383</v>
      </c>
      <c r="BV85" s="143">
        <v>0.12303012822283076</v>
      </c>
      <c r="BW85" s="143">
        <v>5.6800954473152088E-2</v>
      </c>
      <c r="BX85" s="143">
        <v>2.5261109651184423E-2</v>
      </c>
      <c r="BY85" s="143">
        <v>1.0971935760673016E-2</v>
      </c>
      <c r="BZ85" s="143">
        <v>4.4944567397470899E-3</v>
      </c>
      <c r="CA85" s="144">
        <v>1.8059920832148725E-3</v>
      </c>
    </row>
    <row r="86" spans="1:79" x14ac:dyDescent="0.4">
      <c r="A86" s="141"/>
      <c r="B86" s="58" t="s">
        <v>134</v>
      </c>
      <c r="C86" s="233" t="s">
        <v>130</v>
      </c>
      <c r="D86" s="143"/>
      <c r="E86" s="143"/>
      <c r="F86" s="143"/>
      <c r="G86" s="143"/>
      <c r="H86" s="143"/>
      <c r="I86" s="143"/>
      <c r="J86" s="143"/>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3">
        <v>0</v>
      </c>
      <c r="AI86" s="143">
        <v>0</v>
      </c>
      <c r="AJ86" s="143">
        <v>0</v>
      </c>
      <c r="AK86" s="143">
        <v>0</v>
      </c>
      <c r="AL86" s="143">
        <v>0</v>
      </c>
      <c r="AM86" s="143">
        <v>0</v>
      </c>
      <c r="AN86" s="143">
        <v>0</v>
      </c>
      <c r="AO86" s="143">
        <v>0</v>
      </c>
      <c r="AP86" s="143">
        <v>0</v>
      </c>
      <c r="AQ86" s="143">
        <v>0</v>
      </c>
      <c r="AR86" s="143">
        <v>0</v>
      </c>
      <c r="AS86" s="143">
        <v>0</v>
      </c>
      <c r="AT86" s="143">
        <v>0</v>
      </c>
      <c r="AU86" s="143">
        <v>24.7545892109761</v>
      </c>
      <c r="AV86" s="143">
        <v>28.493980923986356</v>
      </c>
      <c r="AW86" s="143">
        <v>35.353748996339995</v>
      </c>
      <c r="AX86" s="143">
        <v>41.686271038981324</v>
      </c>
      <c r="AY86" s="143">
        <v>47.963693037081981</v>
      </c>
      <c r="AZ86" s="143">
        <v>54.356354455415186</v>
      </c>
      <c r="BA86" s="143">
        <v>54.205029737411571</v>
      </c>
      <c r="BB86" s="143">
        <v>56.019582157729225</v>
      </c>
      <c r="BC86" s="143">
        <v>55.74000538146349</v>
      </c>
      <c r="BD86" s="143">
        <v>81.389823241993042</v>
      </c>
      <c r="BE86" s="143">
        <v>86.158336239527301</v>
      </c>
      <c r="BF86" s="143">
        <v>62.879982205206318</v>
      </c>
      <c r="BG86" s="143">
        <v>48.669471744048401</v>
      </c>
      <c r="BH86" s="143">
        <v>50.297841278823022</v>
      </c>
      <c r="BI86" s="143">
        <v>45.454571533697866</v>
      </c>
      <c r="BJ86" s="143">
        <v>48.609371420367829</v>
      </c>
      <c r="BK86" s="143">
        <v>53.553118976394572</v>
      </c>
      <c r="BL86" s="143">
        <v>54.996900691098141</v>
      </c>
      <c r="BM86" s="143">
        <v>56.540260573628721</v>
      </c>
      <c r="BN86" s="143">
        <v>52.060629293634484</v>
      </c>
      <c r="BO86" s="143">
        <v>46.744386806323163</v>
      </c>
      <c r="BP86" s="143">
        <v>49.613301372345802</v>
      </c>
      <c r="BQ86" s="143">
        <v>50.305837620926376</v>
      </c>
      <c r="BR86" s="143">
        <v>47.84055016187088</v>
      </c>
      <c r="BS86" s="143">
        <v>44.418729969635898</v>
      </c>
      <c r="BT86" s="143">
        <v>41.766101139043663</v>
      </c>
      <c r="BU86" s="143">
        <v>39.490352083938568</v>
      </c>
      <c r="BV86" s="143">
        <v>43.066671945158618</v>
      </c>
      <c r="BW86" s="143">
        <v>44.167165766948813</v>
      </c>
      <c r="BX86" s="143">
        <v>30.703222731115282</v>
      </c>
      <c r="BY86" s="143">
        <v>32.232681866435968</v>
      </c>
      <c r="BZ86" s="143">
        <v>33.674745052650273</v>
      </c>
      <c r="CA86" s="144">
        <v>34.163648777859969</v>
      </c>
    </row>
    <row r="87" spans="1:79" ht="26.25" customHeight="1" x14ac:dyDescent="0.4">
      <c r="A87" s="141"/>
      <c r="B87" s="58" t="s">
        <v>272</v>
      </c>
      <c r="C87" s="233" t="s">
        <v>133</v>
      </c>
      <c r="D87" s="143"/>
      <c r="E87" s="143"/>
      <c r="F87" s="143"/>
      <c r="G87" s="143"/>
      <c r="H87" s="143"/>
      <c r="I87" s="143"/>
      <c r="J87" s="143"/>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3">
        <v>450.26118199824958</v>
      </c>
      <c r="AI87" s="143">
        <v>385.24100421708113</v>
      </c>
      <c r="AJ87" s="143">
        <v>330.01587511575605</v>
      </c>
      <c r="AK87" s="143">
        <v>307.78821980126895</v>
      </c>
      <c r="AL87" s="143">
        <v>289.72131559126285</v>
      </c>
      <c r="AM87" s="143">
        <v>279.28577135096265</v>
      </c>
      <c r="AN87" s="143">
        <v>269.51447010184529</v>
      </c>
      <c r="AO87" s="143">
        <v>255.48067961861065</v>
      </c>
      <c r="AP87" s="143">
        <v>250.00550736610214</v>
      </c>
      <c r="AQ87" s="143">
        <v>236.76496794523524</v>
      </c>
      <c r="AR87" s="143">
        <v>226.50679619576309</v>
      </c>
      <c r="AS87" s="143">
        <v>216.09641476540588</v>
      </c>
      <c r="AT87" s="143">
        <v>200.36767921256805</v>
      </c>
      <c r="AU87" s="143">
        <v>192.799617066384</v>
      </c>
      <c r="AV87" s="143">
        <v>189.33348733522871</v>
      </c>
      <c r="AW87" s="143">
        <v>196.04324207538244</v>
      </c>
      <c r="AX87" s="143">
        <v>195.63255890052355</v>
      </c>
      <c r="AY87" s="143">
        <v>191.14858995872825</v>
      </c>
      <c r="AZ87" s="143">
        <v>191.23906537961648</v>
      </c>
      <c r="BA87" s="143">
        <v>182.07803075583922</v>
      </c>
      <c r="BB87" s="143">
        <v>181.44257207923343</v>
      </c>
      <c r="BC87" s="143">
        <v>171.69177039637017</v>
      </c>
      <c r="BD87" s="143">
        <v>169.0161421036475</v>
      </c>
      <c r="BE87" s="143">
        <v>168.99807443633952</v>
      </c>
      <c r="BF87" s="143">
        <v>164.73978834980247</v>
      </c>
      <c r="BG87" s="143">
        <v>164.4901501604617</v>
      </c>
      <c r="BH87" s="143">
        <v>161.07958307076993</v>
      </c>
      <c r="BI87" s="143">
        <v>158.06071587601033</v>
      </c>
      <c r="BJ87" s="143">
        <v>155.96233177962489</v>
      </c>
      <c r="BK87" s="143">
        <v>153.90393006544738</v>
      </c>
      <c r="BL87" s="143">
        <v>968.64333297909297</v>
      </c>
      <c r="BM87" s="143">
        <v>140.72535697245203</v>
      </c>
      <c r="BN87" s="143">
        <v>139.47275984481664</v>
      </c>
      <c r="BO87" s="143">
        <v>138.74822020334059</v>
      </c>
      <c r="BP87" s="143">
        <v>136.12844721518653</v>
      </c>
      <c r="BQ87" s="143">
        <v>132.66330156950414</v>
      </c>
      <c r="BR87" s="143">
        <v>133.1921781936187</v>
      </c>
      <c r="BS87" s="143">
        <v>135.29082790769027</v>
      </c>
      <c r="BT87" s="143">
        <v>131.16460543566438</v>
      </c>
      <c r="BU87" s="143">
        <v>128.34427165724159</v>
      </c>
      <c r="BV87" s="143">
        <v>126.00416565640668</v>
      </c>
      <c r="BW87" s="143">
        <v>122.96090552502001</v>
      </c>
      <c r="BX87" s="143">
        <v>120.52826747314278</v>
      </c>
      <c r="BY87" s="143">
        <v>120.74633312728757</v>
      </c>
      <c r="BZ87" s="143">
        <v>121.26927577944296</v>
      </c>
      <c r="CA87" s="144">
        <v>122.05688631697899</v>
      </c>
    </row>
    <row r="88" spans="1:79" x14ac:dyDescent="0.4">
      <c r="A88" s="141"/>
      <c r="B88" s="58" t="s">
        <v>139</v>
      </c>
      <c r="C88" s="233" t="s">
        <v>140</v>
      </c>
      <c r="D88" s="143"/>
      <c r="E88" s="143"/>
      <c r="F88" s="143"/>
      <c r="G88" s="143"/>
      <c r="H88" s="143"/>
      <c r="I88" s="143"/>
      <c r="J88" s="143"/>
      <c r="K88" s="143"/>
      <c r="L88" s="143"/>
      <c r="M88" s="143"/>
      <c r="N88" s="143"/>
      <c r="O88" s="143"/>
      <c r="P88" s="143"/>
      <c r="Q88" s="143"/>
      <c r="R88" s="143"/>
      <c r="S88" s="143"/>
      <c r="T88" s="143"/>
      <c r="U88" s="143"/>
      <c r="V88" s="143"/>
      <c r="W88" s="143"/>
      <c r="X88" s="143"/>
      <c r="Y88" s="143"/>
      <c r="Z88" s="143"/>
      <c r="AA88" s="143"/>
      <c r="AB88" s="143"/>
      <c r="AC88" s="143"/>
      <c r="AD88" s="143"/>
      <c r="AE88" s="143"/>
      <c r="AF88" s="143"/>
      <c r="AG88" s="143"/>
      <c r="AH88" s="143">
        <v>0</v>
      </c>
      <c r="AI88" s="143">
        <v>0</v>
      </c>
      <c r="AJ88" s="143">
        <v>0</v>
      </c>
      <c r="AK88" s="143">
        <v>0</v>
      </c>
      <c r="AL88" s="143">
        <v>0</v>
      </c>
      <c r="AM88" s="143">
        <v>0</v>
      </c>
      <c r="AN88" s="143">
        <v>0</v>
      </c>
      <c r="AO88" s="143">
        <v>0</v>
      </c>
      <c r="AP88" s="143">
        <v>0</v>
      </c>
      <c r="AQ88" s="143">
        <v>0</v>
      </c>
      <c r="AR88" s="143">
        <v>0</v>
      </c>
      <c r="AS88" s="143">
        <v>0</v>
      </c>
      <c r="AT88" s="143">
        <v>0</v>
      </c>
      <c r="AU88" s="143">
        <v>0</v>
      </c>
      <c r="AV88" s="143">
        <v>0</v>
      </c>
      <c r="AW88" s="143">
        <v>0</v>
      </c>
      <c r="AX88" s="143">
        <v>0</v>
      </c>
      <c r="AY88" s="143">
        <v>0</v>
      </c>
      <c r="AZ88" s="143">
        <v>0</v>
      </c>
      <c r="BA88" s="143">
        <v>0</v>
      </c>
      <c r="BB88" s="143">
        <v>0</v>
      </c>
      <c r="BC88" s="143">
        <v>0</v>
      </c>
      <c r="BD88" s="143">
        <v>0</v>
      </c>
      <c r="BE88" s="143">
        <v>0</v>
      </c>
      <c r="BF88" s="143">
        <v>0</v>
      </c>
      <c r="BG88" s="143">
        <v>0</v>
      </c>
      <c r="BH88" s="143">
        <v>0</v>
      </c>
      <c r="BI88" s="143">
        <v>0</v>
      </c>
      <c r="BJ88" s="143">
        <v>2.9559705243580421</v>
      </c>
      <c r="BK88" s="143">
        <v>3.3615289653247431</v>
      </c>
      <c r="BL88" s="143">
        <v>171.21254850410622</v>
      </c>
      <c r="BM88" s="143">
        <v>225.10437762868492</v>
      </c>
      <c r="BN88" s="143">
        <v>304.05451142117323</v>
      </c>
      <c r="BO88" s="143">
        <v>87.615639049240443</v>
      </c>
      <c r="BP88" s="143">
        <v>92.355448172062651</v>
      </c>
      <c r="BQ88" s="143">
        <v>5.2563889014916558</v>
      </c>
      <c r="BR88" s="143">
        <v>6.5681942618962141</v>
      </c>
      <c r="BS88" s="143">
        <v>2.0613812695951204</v>
      </c>
      <c r="BT88" s="143">
        <v>1.6776599086874084</v>
      </c>
      <c r="BU88" s="143">
        <v>55.07904002978556</v>
      </c>
      <c r="BV88" s="143">
        <v>76.613087635983476</v>
      </c>
      <c r="BW88" s="143">
        <v>77.755050096669223</v>
      </c>
      <c r="BX88" s="143">
        <v>78.578883911438055</v>
      </c>
      <c r="BY88" s="143">
        <v>79.124695351346745</v>
      </c>
      <c r="BZ88" s="143">
        <v>78.944525843809302</v>
      </c>
      <c r="CA88" s="144">
        <v>77.472547442403624</v>
      </c>
    </row>
    <row r="89" spans="1:79" x14ac:dyDescent="0.4">
      <c r="A89" s="141"/>
      <c r="B89" s="58" t="s">
        <v>22</v>
      </c>
      <c r="C89" s="233" t="s">
        <v>140</v>
      </c>
      <c r="D89" s="143"/>
      <c r="E89" s="143"/>
      <c r="F89" s="143"/>
      <c r="G89" s="143"/>
      <c r="H89" s="143"/>
      <c r="I89" s="143"/>
      <c r="J89" s="143"/>
      <c r="K89" s="143"/>
      <c r="L89" s="143"/>
      <c r="M89" s="143"/>
      <c r="N89" s="143"/>
      <c r="O89" s="143"/>
      <c r="P89" s="143"/>
      <c r="Q89" s="143"/>
      <c r="R89" s="143"/>
      <c r="S89" s="143"/>
      <c r="T89" s="143"/>
      <c r="U89" s="143"/>
      <c r="V89" s="143"/>
      <c r="W89" s="143"/>
      <c r="X89" s="143"/>
      <c r="Y89" s="143"/>
      <c r="Z89" s="143"/>
      <c r="AA89" s="143"/>
      <c r="AB89" s="143"/>
      <c r="AC89" s="143"/>
      <c r="AD89" s="143"/>
      <c r="AE89" s="143"/>
      <c r="AF89" s="143"/>
      <c r="AG89" s="143"/>
      <c r="AH89" s="143">
        <v>886.73503823816748</v>
      </c>
      <c r="AI89" s="143">
        <v>871.77576905859416</v>
      </c>
      <c r="AJ89" s="143">
        <v>982.12309082453942</v>
      </c>
      <c r="AK89" s="143">
        <v>1328.0436091781562</v>
      </c>
      <c r="AL89" s="143">
        <v>1510.0749549752886</v>
      </c>
      <c r="AM89" s="143">
        <v>1626.6725217827338</v>
      </c>
      <c r="AN89" s="143">
        <v>1713.5929641513269</v>
      </c>
      <c r="AO89" s="143">
        <v>1777.5229200722647</v>
      </c>
      <c r="AP89" s="143">
        <v>1882.30430301811</v>
      </c>
      <c r="AQ89" s="143">
        <v>1854.7069174670248</v>
      </c>
      <c r="AR89" s="143">
        <v>1579.8724352014367</v>
      </c>
      <c r="AS89" s="143">
        <v>1806.5143416563951</v>
      </c>
      <c r="AT89" s="143">
        <v>2072.381262413086</v>
      </c>
      <c r="AU89" s="143">
        <v>1130.460698621969</v>
      </c>
      <c r="AV89" s="143">
        <v>1191.1693237916772</v>
      </c>
      <c r="AW89" s="143">
        <v>1511.7692786626715</v>
      </c>
      <c r="AX89" s="143">
        <v>1544.1322266370601</v>
      </c>
      <c r="AY89" s="143">
        <v>1526.2192659848517</v>
      </c>
      <c r="AZ89" s="143">
        <v>1539.1210675123034</v>
      </c>
      <c r="BA89" s="143">
        <v>1594.6492503864786</v>
      </c>
      <c r="BB89" s="143">
        <v>1640.2305863249248</v>
      </c>
      <c r="BC89" s="143">
        <v>1690.6593288927197</v>
      </c>
      <c r="BD89" s="143">
        <v>1746.6251958464213</v>
      </c>
      <c r="BE89" s="143">
        <v>1898.2173352433331</v>
      </c>
      <c r="BF89" s="143">
        <v>1964.0155894264497</v>
      </c>
      <c r="BG89" s="143">
        <v>2168.365820733658</v>
      </c>
      <c r="BH89" s="143">
        <v>2394.3293331788609</v>
      </c>
      <c r="BI89" s="143">
        <v>2352.0231589118066</v>
      </c>
      <c r="BJ89" s="143">
        <v>2483.2560706043396</v>
      </c>
      <c r="BK89" s="143">
        <v>2474.7485112631812</v>
      </c>
      <c r="BL89" s="143">
        <v>2546.1477259781386</v>
      </c>
      <c r="BM89" s="143">
        <v>2599.8784284526728</v>
      </c>
      <c r="BN89" s="143">
        <v>2590.3024382762783</v>
      </c>
      <c r="BO89" s="143">
        <v>2505.0962841310097</v>
      </c>
      <c r="BP89" s="143">
        <v>2355.8086735329316</v>
      </c>
      <c r="BQ89" s="143">
        <v>0</v>
      </c>
      <c r="BR89" s="143">
        <v>0</v>
      </c>
      <c r="BS89" s="143">
        <v>0</v>
      </c>
      <c r="BT89" s="143">
        <v>0</v>
      </c>
      <c r="BU89" s="143">
        <v>0</v>
      </c>
      <c r="BV89" s="143">
        <v>0</v>
      </c>
      <c r="BW89" s="143">
        <v>0</v>
      </c>
      <c r="BX89" s="143">
        <v>0</v>
      </c>
      <c r="BY89" s="143">
        <v>0</v>
      </c>
      <c r="BZ89" s="143">
        <v>0</v>
      </c>
      <c r="CA89" s="144">
        <v>0</v>
      </c>
    </row>
    <row r="90" spans="1:79" x14ac:dyDescent="0.4">
      <c r="A90" s="141"/>
      <c r="B90" s="58" t="s">
        <v>141</v>
      </c>
      <c r="C90" s="233" t="s">
        <v>133</v>
      </c>
      <c r="D90" s="143"/>
      <c r="E90" s="143"/>
      <c r="F90" s="143"/>
      <c r="G90" s="143"/>
      <c r="H90" s="143"/>
      <c r="I90" s="143"/>
      <c r="J90" s="143"/>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3">
        <v>75.043530333041588</v>
      </c>
      <c r="AI90" s="143">
        <v>64.206834036180183</v>
      </c>
      <c r="AJ90" s="143">
        <v>53.880142876041802</v>
      </c>
      <c r="AK90" s="143">
        <v>51.805937986352205</v>
      </c>
      <c r="AL90" s="143">
        <v>48.286885931877144</v>
      </c>
      <c r="AM90" s="143">
        <v>46.095709834624905</v>
      </c>
      <c r="AN90" s="143">
        <v>43.635676111727335</v>
      </c>
      <c r="AO90" s="143">
        <v>43.796687934618966</v>
      </c>
      <c r="AP90" s="143">
        <v>42.057001239157366</v>
      </c>
      <c r="AQ90" s="143">
        <v>5.7708694990763885</v>
      </c>
      <c r="AR90" s="143">
        <v>0</v>
      </c>
      <c r="AS90" s="143">
        <v>0</v>
      </c>
      <c r="AT90" s="143">
        <v>0</v>
      </c>
      <c r="AU90" s="143">
        <v>0</v>
      </c>
      <c r="AV90" s="143">
        <v>0</v>
      </c>
      <c r="AW90" s="143">
        <v>0</v>
      </c>
      <c r="AX90" s="143">
        <v>0</v>
      </c>
      <c r="AY90" s="143">
        <v>0</v>
      </c>
      <c r="AZ90" s="143">
        <v>0</v>
      </c>
      <c r="BA90" s="143">
        <v>0</v>
      </c>
      <c r="BB90" s="143">
        <v>0</v>
      </c>
      <c r="BC90" s="143">
        <v>0</v>
      </c>
      <c r="BD90" s="143">
        <v>0</v>
      </c>
      <c r="BE90" s="143">
        <v>0</v>
      </c>
      <c r="BF90" s="143">
        <v>0</v>
      </c>
      <c r="BG90" s="143">
        <v>0</v>
      </c>
      <c r="BH90" s="143">
        <v>0</v>
      </c>
      <c r="BI90" s="143">
        <v>0</v>
      </c>
      <c r="BJ90" s="143">
        <v>0</v>
      </c>
      <c r="BK90" s="143">
        <v>0</v>
      </c>
      <c r="BL90" s="143">
        <v>0</v>
      </c>
      <c r="BM90" s="143">
        <v>0</v>
      </c>
      <c r="BN90" s="143">
        <v>0</v>
      </c>
      <c r="BO90" s="143">
        <v>0</v>
      </c>
      <c r="BP90" s="143">
        <v>0</v>
      </c>
      <c r="BQ90" s="143">
        <v>0</v>
      </c>
      <c r="BR90" s="143">
        <v>0</v>
      </c>
      <c r="BS90" s="143">
        <v>0</v>
      </c>
      <c r="BT90" s="143">
        <v>0</v>
      </c>
      <c r="BU90" s="143">
        <v>0</v>
      </c>
      <c r="BV90" s="143">
        <v>0</v>
      </c>
      <c r="BW90" s="143">
        <v>0</v>
      </c>
      <c r="BX90" s="143">
        <v>0</v>
      </c>
      <c r="BY90" s="143">
        <v>0</v>
      </c>
      <c r="BZ90" s="143">
        <v>0</v>
      </c>
      <c r="CA90" s="144">
        <v>0</v>
      </c>
    </row>
    <row r="91" spans="1:79" x14ac:dyDescent="0.4">
      <c r="A91" s="141"/>
      <c r="B91" s="58" t="s">
        <v>142</v>
      </c>
      <c r="C91" s="233" t="s">
        <v>130</v>
      </c>
      <c r="D91" s="143"/>
      <c r="E91" s="143"/>
      <c r="F91" s="143"/>
      <c r="G91" s="143"/>
      <c r="H91" s="143"/>
      <c r="I91" s="143"/>
      <c r="J91" s="143"/>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43"/>
      <c r="AH91" s="143">
        <v>0</v>
      </c>
      <c r="AI91" s="143">
        <v>0</v>
      </c>
      <c r="AJ91" s="143">
        <v>0</v>
      </c>
      <c r="AK91" s="143">
        <v>0</v>
      </c>
      <c r="AL91" s="143">
        <v>0</v>
      </c>
      <c r="AM91" s="143">
        <v>0</v>
      </c>
      <c r="AN91" s="143">
        <v>0</v>
      </c>
      <c r="AO91" s="143">
        <v>0</v>
      </c>
      <c r="AP91" s="143">
        <v>0</v>
      </c>
      <c r="AQ91" s="143">
        <v>0</v>
      </c>
      <c r="AR91" s="143">
        <v>0</v>
      </c>
      <c r="AS91" s="143">
        <v>0</v>
      </c>
      <c r="AT91" s="143">
        <v>0</v>
      </c>
      <c r="AU91" s="143">
        <v>0</v>
      </c>
      <c r="AV91" s="143">
        <v>831.46271257095054</v>
      </c>
      <c r="AW91" s="143">
        <v>1140.4175499927389</v>
      </c>
      <c r="AX91" s="143">
        <v>1302.2060331961484</v>
      </c>
      <c r="AY91" s="143">
        <v>1551.5845599391694</v>
      </c>
      <c r="AZ91" s="143">
        <v>1802.9394137247225</v>
      </c>
      <c r="BA91" s="143">
        <v>2028.6352754372786</v>
      </c>
      <c r="BB91" s="143">
        <v>2230.1533609787916</v>
      </c>
      <c r="BC91" s="143">
        <v>2447.9907621845032</v>
      </c>
      <c r="BD91" s="143">
        <v>2624.0951829508599</v>
      </c>
      <c r="BE91" s="143">
        <v>2876.1993549089038</v>
      </c>
      <c r="BF91" s="143">
        <v>2998.4939255045224</v>
      </c>
      <c r="BG91" s="143">
        <v>3227.1832419025959</v>
      </c>
      <c r="BH91" s="143">
        <v>3416.0171995524629</v>
      </c>
      <c r="BI91" s="143">
        <v>3604.4628297504951</v>
      </c>
      <c r="BJ91" s="143">
        <v>3791.5111104640341</v>
      </c>
      <c r="BK91" s="143">
        <v>4061.8315346985519</v>
      </c>
      <c r="BL91" s="143">
        <v>4261.1023900570672</v>
      </c>
      <c r="BM91" s="143">
        <v>4630.6290069160759</v>
      </c>
      <c r="BN91" s="143">
        <v>4786.6062863676552</v>
      </c>
      <c r="BO91" s="143">
        <v>4894.3198194287133</v>
      </c>
      <c r="BP91" s="143">
        <v>5094.1277347913801</v>
      </c>
      <c r="BQ91" s="143">
        <v>5165.5417669633907</v>
      </c>
      <c r="BR91" s="143">
        <v>5355.7302456506213</v>
      </c>
      <c r="BS91" s="143">
        <v>5054.8126169690968</v>
      </c>
      <c r="BT91" s="143">
        <v>4646.4082186020123</v>
      </c>
      <c r="BU91" s="143">
        <v>3912.4863971056984</v>
      </c>
      <c r="BV91" s="143">
        <v>3502.6935662686014</v>
      </c>
      <c r="BW91" s="143">
        <v>3027.9764501589693</v>
      </c>
      <c r="BX91" s="143">
        <v>2649.55706295045</v>
      </c>
      <c r="BY91" s="143">
        <v>2424.9557367780972</v>
      </c>
      <c r="BZ91" s="143">
        <v>2214.2646102720355</v>
      </c>
      <c r="CA91" s="144">
        <v>2011.7896636823582</v>
      </c>
    </row>
    <row r="92" spans="1:79" ht="25.5" customHeight="1" x14ac:dyDescent="0.4">
      <c r="A92" s="141"/>
      <c r="B92" s="58" t="s">
        <v>149</v>
      </c>
      <c r="C92" s="233" t="s">
        <v>130</v>
      </c>
      <c r="D92" s="143"/>
      <c r="E92" s="143"/>
      <c r="F92" s="143"/>
      <c r="G92" s="143"/>
      <c r="H92" s="143"/>
      <c r="I92" s="143"/>
      <c r="J92" s="143"/>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3"/>
      <c r="AI92" s="143"/>
      <c r="AJ92" s="143"/>
      <c r="AK92" s="143"/>
      <c r="AL92" s="143"/>
      <c r="AM92" s="143"/>
      <c r="AN92" s="143"/>
      <c r="AO92" s="143"/>
      <c r="AP92" s="143"/>
      <c r="AQ92" s="143"/>
      <c r="AR92" s="143"/>
      <c r="AS92" s="143"/>
      <c r="AT92" s="143"/>
      <c r="AU92" s="143"/>
      <c r="AV92" s="143"/>
      <c r="AW92" s="143"/>
      <c r="AX92" s="143"/>
      <c r="AY92" s="143"/>
      <c r="AZ92" s="143">
        <v>0</v>
      </c>
      <c r="BA92" s="143">
        <v>0</v>
      </c>
      <c r="BB92" s="143">
        <v>0</v>
      </c>
      <c r="BC92" s="143">
        <v>0</v>
      </c>
      <c r="BD92" s="143">
        <v>0</v>
      </c>
      <c r="BE92" s="143">
        <v>0</v>
      </c>
      <c r="BF92" s="143">
        <v>0</v>
      </c>
      <c r="BG92" s="143">
        <v>0</v>
      </c>
      <c r="BH92" s="143">
        <v>0</v>
      </c>
      <c r="BI92" s="143">
        <v>3.8279634572728294</v>
      </c>
      <c r="BJ92" s="143">
        <v>8.6740741642225156</v>
      </c>
      <c r="BK92" s="143">
        <v>16.32049285402292</v>
      </c>
      <c r="BL92" s="143">
        <v>45.364109111151443</v>
      </c>
      <c r="BM92" s="143">
        <v>39.646239344406943</v>
      </c>
      <c r="BN92" s="143">
        <v>52.157367033422119</v>
      </c>
      <c r="BO92" s="143">
        <v>83.389910783376379</v>
      </c>
      <c r="BP92" s="143">
        <v>122.29303644632841</v>
      </c>
      <c r="BQ92" s="143">
        <v>172.97064539319857</v>
      </c>
      <c r="BR92" s="143">
        <v>200.86121069631798</v>
      </c>
      <c r="BS92" s="143">
        <v>221.45721147203074</v>
      </c>
      <c r="BT92" s="143">
        <v>202.04284648118448</v>
      </c>
      <c r="BU92" s="143">
        <v>221.72095989688199</v>
      </c>
      <c r="BV92" s="143">
        <v>228.8595849854008</v>
      </c>
      <c r="BW92" s="143">
        <v>234.80552384806492</v>
      </c>
      <c r="BX92" s="143">
        <v>238.13526077272547</v>
      </c>
      <c r="BY92" s="143">
        <v>243.70873190355027</v>
      </c>
      <c r="BZ92" s="143">
        <v>246.8179878436172</v>
      </c>
      <c r="CA92" s="144">
        <v>248.89437123223721</v>
      </c>
    </row>
    <row r="93" spans="1:79" x14ac:dyDescent="0.4">
      <c r="A93" s="141"/>
      <c r="B93" s="58" t="s">
        <v>150</v>
      </c>
      <c r="C93" s="233" t="s">
        <v>140</v>
      </c>
      <c r="D93" s="143"/>
      <c r="E93" s="143"/>
      <c r="F93" s="143"/>
      <c r="G93" s="143"/>
      <c r="H93" s="143"/>
      <c r="I93" s="143"/>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c r="AN93" s="143"/>
      <c r="AO93" s="143"/>
      <c r="AP93" s="143"/>
      <c r="AQ93" s="143"/>
      <c r="AR93" s="143"/>
      <c r="AS93" s="143"/>
      <c r="AT93" s="143"/>
      <c r="AU93" s="143"/>
      <c r="AV93" s="143"/>
      <c r="AW93" s="143"/>
      <c r="AX93" s="143"/>
      <c r="AY93" s="143"/>
      <c r="AZ93" s="143">
        <v>0</v>
      </c>
      <c r="BA93" s="143">
        <v>0</v>
      </c>
      <c r="BB93" s="143">
        <v>0</v>
      </c>
      <c r="BC93" s="143">
        <v>0</v>
      </c>
      <c r="BD93" s="143">
        <v>0</v>
      </c>
      <c r="BE93" s="143">
        <v>0</v>
      </c>
      <c r="BF93" s="143">
        <v>0</v>
      </c>
      <c r="BG93" s="143">
        <v>0</v>
      </c>
      <c r="BH93" s="143">
        <v>0</v>
      </c>
      <c r="BI93" s="143">
        <v>0</v>
      </c>
      <c r="BJ93" s="143">
        <v>28.491277877058256</v>
      </c>
      <c r="BK93" s="143">
        <v>27.081447686004392</v>
      </c>
      <c r="BL93" s="143">
        <v>27.80435308367344</v>
      </c>
      <c r="BM93" s="143">
        <v>25.67191133088604</v>
      </c>
      <c r="BN93" s="143">
        <v>23.177545013206785</v>
      </c>
      <c r="BO93" s="143">
        <v>23.985181681744777</v>
      </c>
      <c r="BP93" s="143">
        <v>20.448031683794465</v>
      </c>
      <c r="BQ93" s="143">
        <v>19.385627591531172</v>
      </c>
      <c r="BR93" s="143">
        <v>17.893662096443979</v>
      </c>
      <c r="BS93" s="143">
        <v>15.163355368065488</v>
      </c>
      <c r="BT93" s="143">
        <v>13.570982474357274</v>
      </c>
      <c r="BU93" s="143">
        <v>11.678791775219999</v>
      </c>
      <c r="BV93" s="143">
        <v>12.695107630083196</v>
      </c>
      <c r="BW93" s="143">
        <v>12.858406881199814</v>
      </c>
      <c r="BX93" s="143">
        <v>12.914690865709188</v>
      </c>
      <c r="BY93" s="143">
        <v>13.033573652519294</v>
      </c>
      <c r="BZ93" s="143">
        <v>13.130774978220279</v>
      </c>
      <c r="CA93" s="144">
        <v>13.243586229571219</v>
      </c>
    </row>
    <row r="94" spans="1:79" x14ac:dyDescent="0.4">
      <c r="A94" s="141"/>
      <c r="B94" s="58" t="s">
        <v>152</v>
      </c>
      <c r="C94" s="233" t="s">
        <v>140</v>
      </c>
      <c r="D94" s="143"/>
      <c r="E94" s="143"/>
      <c r="F94" s="143"/>
      <c r="G94" s="143"/>
      <c r="H94" s="143"/>
      <c r="I94" s="143"/>
      <c r="J94" s="143"/>
      <c r="K94" s="143"/>
      <c r="L94" s="143"/>
      <c r="M94" s="143"/>
      <c r="N94" s="143"/>
      <c r="O94" s="143"/>
      <c r="P94" s="143"/>
      <c r="Q94" s="143"/>
      <c r="R94" s="143"/>
      <c r="S94" s="143"/>
      <c r="T94" s="143"/>
      <c r="U94" s="143"/>
      <c r="V94" s="143"/>
      <c r="W94" s="143"/>
      <c r="X94" s="143"/>
      <c r="Y94" s="143"/>
      <c r="Z94" s="143"/>
      <c r="AA94" s="143"/>
      <c r="AB94" s="143"/>
      <c r="AC94" s="143"/>
      <c r="AD94" s="143"/>
      <c r="AE94" s="143"/>
      <c r="AF94" s="143"/>
      <c r="AG94" s="143"/>
      <c r="AH94" s="143">
        <v>1505.2774911275333</v>
      </c>
      <c r="AI94" s="143">
        <v>1415.5926934803251</v>
      </c>
      <c r="AJ94" s="143">
        <v>1533.4060797006623</v>
      </c>
      <c r="AK94" s="143">
        <v>2244.1281853866703</v>
      </c>
      <c r="AL94" s="143">
        <v>2688.0437160432066</v>
      </c>
      <c r="AM94" s="143">
        <v>3034.4171962008081</v>
      </c>
      <c r="AN94" s="143">
        <v>3235.2060678139846</v>
      </c>
      <c r="AO94" s="143">
        <v>3439.1492428067945</v>
      </c>
      <c r="AP94" s="143">
        <v>3547.7218569708748</v>
      </c>
      <c r="AQ94" s="143">
        <v>3480.2495097849583</v>
      </c>
      <c r="AR94" s="143">
        <v>3781.7948740764932</v>
      </c>
      <c r="AS94" s="143">
        <v>3945.6562013946786</v>
      </c>
      <c r="AT94" s="143">
        <v>4143.4892621328609</v>
      </c>
      <c r="AU94" s="143">
        <v>4339.4046137538098</v>
      </c>
      <c r="AV94" s="143">
        <v>4618.3242036055817</v>
      </c>
      <c r="AW94" s="143">
        <v>5120.7142264627028</v>
      </c>
      <c r="AX94" s="143">
        <v>5397.8671271372405</v>
      </c>
      <c r="AY94" s="143">
        <v>5564.3303107268521</v>
      </c>
      <c r="AZ94" s="143">
        <v>5578.8157030417351</v>
      </c>
      <c r="BA94" s="143">
        <v>5595.4685619417969</v>
      </c>
      <c r="BB94" s="143">
        <v>5617.157927761672</v>
      </c>
      <c r="BC94" s="143">
        <v>5807.1843955522381</v>
      </c>
      <c r="BD94" s="143">
        <v>5977.6119097406927</v>
      </c>
      <c r="BE94" s="143">
        <v>6271.7710804221388</v>
      </c>
      <c r="BF94" s="143">
        <v>6565.0027057578209</v>
      </c>
      <c r="BG94" s="143">
        <v>5970.4296854128233</v>
      </c>
      <c r="BH94" s="143">
        <v>5955.892039833574</v>
      </c>
      <c r="BI94" s="143">
        <v>5823.5299238183507</v>
      </c>
      <c r="BJ94" s="143">
        <v>6024.1183732495265</v>
      </c>
      <c r="BK94" s="143">
        <v>5953.5802835702452</v>
      </c>
      <c r="BL94" s="143">
        <v>6479.4209872150641</v>
      </c>
      <c r="BM94" s="143">
        <v>6688.9919066467091</v>
      </c>
      <c r="BN94" s="143">
        <v>6779.3920332079315</v>
      </c>
      <c r="BO94" s="143">
        <v>7020.6364025841831</v>
      </c>
      <c r="BP94" s="143">
        <v>7086.5925714242167</v>
      </c>
      <c r="BQ94" s="143">
        <v>7085.5283436446352</v>
      </c>
      <c r="BR94" s="143">
        <v>7032.0068252573365</v>
      </c>
      <c r="BS94" s="143">
        <v>6922.567981626793</v>
      </c>
      <c r="BT94" s="143">
        <v>6566.8218645903171</v>
      </c>
      <c r="BU94" s="143">
        <v>6198.9476508528651</v>
      </c>
      <c r="BV94" s="143">
        <v>5753.2879258882504</v>
      </c>
      <c r="BW94" s="143">
        <v>5455.5080411203944</v>
      </c>
      <c r="BX94" s="143">
        <v>5356.3810717423494</v>
      </c>
      <c r="BY94" s="143">
        <v>5323.8026152919283</v>
      </c>
      <c r="BZ94" s="143">
        <v>5359.139189656682</v>
      </c>
      <c r="CA94" s="144">
        <v>5392.1295475667539</v>
      </c>
    </row>
    <row r="95" spans="1:79" x14ac:dyDescent="0.4">
      <c r="A95" s="141"/>
      <c r="B95" s="58" t="s">
        <v>261</v>
      </c>
      <c r="C95" s="233"/>
      <c r="D95" s="143"/>
      <c r="E95" s="143"/>
      <c r="F95" s="143"/>
      <c r="G95" s="143"/>
      <c r="H95" s="143"/>
      <c r="I95" s="143"/>
      <c r="J95" s="143"/>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3">
        <v>333.56896027194682</v>
      </c>
      <c r="AI95" s="143">
        <v>334.45912423593091</v>
      </c>
      <c r="AJ95" s="143">
        <v>317.79217213348187</v>
      </c>
      <c r="AK95" s="143">
        <v>337.23498863975317</v>
      </c>
      <c r="AL95" s="143">
        <v>365.31627072375926</v>
      </c>
      <c r="AM95" s="143">
        <v>416.18156923789257</v>
      </c>
      <c r="AN95" s="143">
        <v>491.04790014115684</v>
      </c>
      <c r="AO95" s="143">
        <v>583.0836698697974</v>
      </c>
      <c r="AP95" s="143">
        <v>728.87786875789698</v>
      </c>
      <c r="AQ95" s="143">
        <v>864.30763851783513</v>
      </c>
      <c r="AR95" s="143">
        <v>998.10744935721289</v>
      </c>
      <c r="AS95" s="143">
        <v>1147.2256496672042</v>
      </c>
      <c r="AT95" s="143">
        <v>1316.0647707141979</v>
      </c>
      <c r="AU95" s="143">
        <v>1579.1265500036877</v>
      </c>
      <c r="AV95" s="143">
        <v>1737.3297118715029</v>
      </c>
      <c r="AW95" s="143">
        <v>1883.9379770829817</v>
      </c>
      <c r="AX95" s="143">
        <v>1980.2867953485056</v>
      </c>
      <c r="AY95" s="143">
        <v>1650.2702557863208</v>
      </c>
      <c r="AZ95" s="143">
        <v>1291.9794311112521</v>
      </c>
      <c r="BA95" s="143">
        <v>986.63016179614658</v>
      </c>
      <c r="BB95" s="143">
        <v>628.17839726400223</v>
      </c>
      <c r="BC95" s="143">
        <v>233.51006323820965</v>
      </c>
      <c r="BD95" s="143">
        <v>4.3816158289844562</v>
      </c>
      <c r="BE95" s="143">
        <v>0</v>
      </c>
      <c r="BF95" s="143">
        <v>0</v>
      </c>
      <c r="BG95" s="143">
        <v>0</v>
      </c>
      <c r="BH95" s="143">
        <v>0</v>
      </c>
      <c r="BI95" s="143">
        <v>0</v>
      </c>
      <c r="BJ95" s="143">
        <v>0</v>
      </c>
      <c r="BK95" s="143">
        <v>0</v>
      </c>
      <c r="BL95" s="143">
        <v>0</v>
      </c>
      <c r="BM95" s="143">
        <v>0</v>
      </c>
      <c r="BN95" s="143">
        <v>0</v>
      </c>
      <c r="BO95" s="143">
        <v>0</v>
      </c>
      <c r="BP95" s="143">
        <v>0</v>
      </c>
      <c r="BQ95" s="143">
        <v>0</v>
      </c>
      <c r="BR95" s="143">
        <v>0</v>
      </c>
      <c r="BS95" s="143">
        <v>0</v>
      </c>
      <c r="BT95" s="143">
        <v>0</v>
      </c>
      <c r="BU95" s="143">
        <v>0</v>
      </c>
      <c r="BV95" s="143">
        <v>0</v>
      </c>
      <c r="BW95" s="143">
        <v>0</v>
      </c>
      <c r="BX95" s="143">
        <v>0</v>
      </c>
      <c r="BY95" s="143">
        <v>0</v>
      </c>
      <c r="BZ95" s="143">
        <v>0</v>
      </c>
      <c r="CA95" s="144">
        <v>0</v>
      </c>
    </row>
    <row r="96" spans="1:79" x14ac:dyDescent="0.4">
      <c r="A96" s="141"/>
      <c r="B96" s="68" t="s">
        <v>255</v>
      </c>
      <c r="C96" s="233" t="s">
        <v>140</v>
      </c>
      <c r="D96" s="143"/>
      <c r="E96" s="143"/>
      <c r="F96" s="143"/>
      <c r="G96" s="143"/>
      <c r="H96" s="143"/>
      <c r="I96" s="143"/>
      <c r="J96" s="143"/>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3">
        <v>333.56896027194682</v>
      </c>
      <c r="AI96" s="143">
        <v>334.04754583959652</v>
      </c>
      <c r="AJ96" s="143">
        <v>316.65055129741648</v>
      </c>
      <c r="AK96" s="143">
        <v>334.54622627655158</v>
      </c>
      <c r="AL96" s="143">
        <v>360.09716784961029</v>
      </c>
      <c r="AM96" s="143">
        <v>409.74039981654039</v>
      </c>
      <c r="AN96" s="143">
        <v>481.10172378850086</v>
      </c>
      <c r="AO96" s="143">
        <v>569.24753998134588</v>
      </c>
      <c r="AP96" s="143">
        <v>705.61359884024387</v>
      </c>
      <c r="AQ96" s="143">
        <v>830.61897453982067</v>
      </c>
      <c r="AR96" s="143">
        <v>953.3069507307805</v>
      </c>
      <c r="AS96" s="143">
        <v>1087.1726608544918</v>
      </c>
      <c r="AT96" s="143">
        <v>1237.0224309492376</v>
      </c>
      <c r="AU96" s="143">
        <v>1471.7348534307048</v>
      </c>
      <c r="AV96" s="143">
        <v>1608.2522987852558</v>
      </c>
      <c r="AW96" s="143">
        <v>1726.8927323111945</v>
      </c>
      <c r="AX96" s="143">
        <v>1796.1561235895472</v>
      </c>
      <c r="AY96" s="143">
        <v>1472.2559945286089</v>
      </c>
      <c r="AZ96" s="143">
        <v>1141.3944192983968</v>
      </c>
      <c r="BA96" s="143">
        <v>870.42790766546091</v>
      </c>
      <c r="BB96" s="143">
        <v>549.4936042296315</v>
      </c>
      <c r="BC96" s="143">
        <v>204.0849085790577</v>
      </c>
      <c r="BD96" s="143">
        <v>4.3816158289844562</v>
      </c>
      <c r="BE96" s="143">
        <v>0</v>
      </c>
      <c r="BF96" s="143">
        <v>0</v>
      </c>
      <c r="BG96" s="143">
        <v>0</v>
      </c>
      <c r="BH96" s="143">
        <v>0</v>
      </c>
      <c r="BI96" s="143">
        <v>0</v>
      </c>
      <c r="BJ96" s="143">
        <v>0</v>
      </c>
      <c r="BK96" s="143">
        <v>0</v>
      </c>
      <c r="BL96" s="143">
        <v>0</v>
      </c>
      <c r="BM96" s="143">
        <v>0</v>
      </c>
      <c r="BN96" s="143">
        <v>0</v>
      </c>
      <c r="BO96" s="143">
        <v>0</v>
      </c>
      <c r="BP96" s="143">
        <v>0</v>
      </c>
      <c r="BQ96" s="143">
        <v>0</v>
      </c>
      <c r="BR96" s="143">
        <v>0</v>
      </c>
      <c r="BS96" s="143">
        <v>0</v>
      </c>
      <c r="BT96" s="143">
        <v>0</v>
      </c>
      <c r="BU96" s="143">
        <v>0</v>
      </c>
      <c r="BV96" s="143">
        <v>0</v>
      </c>
      <c r="BW96" s="143">
        <v>0</v>
      </c>
      <c r="BX96" s="143">
        <v>0</v>
      </c>
      <c r="BY96" s="143">
        <v>0</v>
      </c>
      <c r="BZ96" s="143">
        <v>0</v>
      </c>
      <c r="CA96" s="144">
        <v>0</v>
      </c>
    </row>
    <row r="97" spans="1:79" s="64" customFormat="1" x14ac:dyDescent="0.4">
      <c r="A97" s="155"/>
      <c r="B97" s="68" t="s">
        <v>256</v>
      </c>
      <c r="C97" s="233" t="s">
        <v>140</v>
      </c>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143">
        <v>0</v>
      </c>
      <c r="AI97" s="143">
        <v>0.41157839633441773</v>
      </c>
      <c r="AJ97" s="143">
        <v>1.1416208360653699</v>
      </c>
      <c r="AK97" s="143">
        <v>2.6887623632016333</v>
      </c>
      <c r="AL97" s="143">
        <v>5.2191028741489811</v>
      </c>
      <c r="AM97" s="143">
        <v>6.4411694213521642</v>
      </c>
      <c r="AN97" s="143">
        <v>9.9461763526560016</v>
      </c>
      <c r="AO97" s="143">
        <v>13.836129888451614</v>
      </c>
      <c r="AP97" s="143">
        <v>23.264269917653191</v>
      </c>
      <c r="AQ97" s="143">
        <v>33.688663978014489</v>
      </c>
      <c r="AR97" s="143">
        <v>44.800498626432443</v>
      </c>
      <c r="AS97" s="143">
        <v>60.052988812712307</v>
      </c>
      <c r="AT97" s="143">
        <v>79.042339764960346</v>
      </c>
      <c r="AU97" s="143">
        <v>107.39169657298305</v>
      </c>
      <c r="AV97" s="143">
        <v>129.07741308624736</v>
      </c>
      <c r="AW97" s="143">
        <v>157.04524477178714</v>
      </c>
      <c r="AX97" s="143">
        <v>184.1306717589585</v>
      </c>
      <c r="AY97" s="143">
        <v>178.01426125771198</v>
      </c>
      <c r="AZ97" s="143">
        <v>150.58501181285536</v>
      </c>
      <c r="BA97" s="143">
        <v>116.20225413068569</v>
      </c>
      <c r="BB97" s="143">
        <v>78.684793034370799</v>
      </c>
      <c r="BC97" s="143">
        <v>29.425154659151957</v>
      </c>
      <c r="BD97" s="143">
        <v>0</v>
      </c>
      <c r="BE97" s="143">
        <v>0</v>
      </c>
      <c r="BF97" s="143">
        <v>0</v>
      </c>
      <c r="BG97" s="143">
        <v>0</v>
      </c>
      <c r="BH97" s="143">
        <v>0</v>
      </c>
      <c r="BI97" s="143">
        <v>0</v>
      </c>
      <c r="BJ97" s="143">
        <v>0</v>
      </c>
      <c r="BK97" s="143">
        <v>0</v>
      </c>
      <c r="BL97" s="143">
        <v>0</v>
      </c>
      <c r="BM97" s="143">
        <v>0</v>
      </c>
      <c r="BN97" s="143">
        <v>0</v>
      </c>
      <c r="BO97" s="143">
        <v>0</v>
      </c>
      <c r="BP97" s="143">
        <v>0</v>
      </c>
      <c r="BQ97" s="143">
        <v>0</v>
      </c>
      <c r="BR97" s="143">
        <v>0</v>
      </c>
      <c r="BS97" s="143">
        <v>0</v>
      </c>
      <c r="BT97" s="143">
        <v>0</v>
      </c>
      <c r="BU97" s="143">
        <v>0</v>
      </c>
      <c r="BV97" s="143">
        <v>0</v>
      </c>
      <c r="BW97" s="143">
        <v>0</v>
      </c>
      <c r="BX97" s="143">
        <v>0</v>
      </c>
      <c r="BY97" s="143">
        <v>0</v>
      </c>
      <c r="BZ97" s="143">
        <v>0</v>
      </c>
      <c r="CA97" s="144">
        <v>0</v>
      </c>
    </row>
    <row r="98" spans="1:79" ht="25.5" customHeight="1" x14ac:dyDescent="0.4">
      <c r="A98" s="141"/>
      <c r="B98" s="58" t="s">
        <v>248</v>
      </c>
      <c r="C98" s="233"/>
      <c r="D98" s="143"/>
      <c r="E98" s="143"/>
      <c r="F98" s="143"/>
      <c r="G98" s="143"/>
      <c r="H98" s="143"/>
      <c r="I98" s="143"/>
      <c r="J98" s="143"/>
      <c r="K98" s="143"/>
      <c r="L98" s="143"/>
      <c r="M98" s="143"/>
      <c r="N98" s="143"/>
      <c r="O98" s="143"/>
      <c r="P98" s="143"/>
      <c r="Q98" s="143"/>
      <c r="R98" s="143"/>
      <c r="S98" s="143"/>
      <c r="T98" s="143"/>
      <c r="U98" s="143"/>
      <c r="V98" s="143"/>
      <c r="W98" s="143"/>
      <c r="X98" s="143"/>
      <c r="Y98" s="143"/>
      <c r="Z98" s="143"/>
      <c r="AA98" s="143"/>
      <c r="AB98" s="143"/>
      <c r="AC98" s="143"/>
      <c r="AD98" s="143"/>
      <c r="AE98" s="143"/>
      <c r="AF98" s="143"/>
      <c r="AG98" s="143"/>
      <c r="AH98" s="143">
        <v>2618.0671798570115</v>
      </c>
      <c r="AI98" s="143">
        <v>2491.555203795373</v>
      </c>
      <c r="AJ98" s="143">
        <v>2440.0389224159685</v>
      </c>
      <c r="AK98" s="143">
        <v>2806.8989583203634</v>
      </c>
      <c r="AL98" s="143">
        <v>2658.1703671922332</v>
      </c>
      <c r="AM98" s="143">
        <v>2657.7680542689941</v>
      </c>
      <c r="AN98" s="143">
        <v>3036.5881708535844</v>
      </c>
      <c r="AO98" s="143">
        <v>3321.2235532300315</v>
      </c>
      <c r="AP98" s="143">
        <v>3392.0884703520119</v>
      </c>
      <c r="AQ98" s="143">
        <v>3458.1298575451483</v>
      </c>
      <c r="AR98" s="143">
        <v>3810.3047643099721</v>
      </c>
      <c r="AS98" s="143">
        <v>3910.639747975441</v>
      </c>
      <c r="AT98" s="143">
        <v>4061.8879806007317</v>
      </c>
      <c r="AU98" s="143">
        <v>4595.2338818123089</v>
      </c>
      <c r="AV98" s="143">
        <v>6068.0238060273959</v>
      </c>
      <c r="AW98" s="143">
        <v>6255.4106034401511</v>
      </c>
      <c r="AX98" s="143">
        <v>6228.1550037397155</v>
      </c>
      <c r="AY98" s="143">
        <v>5912.6607855231523</v>
      </c>
      <c r="AZ98" s="143">
        <v>5597.2168570468903</v>
      </c>
      <c r="BA98" s="143">
        <v>5497.0214675758007</v>
      </c>
      <c r="BB98" s="143">
        <v>5200.2531706269056</v>
      </c>
      <c r="BC98" s="143">
        <v>5413.0304836914647</v>
      </c>
      <c r="BD98" s="143">
        <v>5728.2920989032464</v>
      </c>
      <c r="BE98" s="143">
        <v>6211.9202652519898</v>
      </c>
      <c r="BF98" s="143">
        <v>6046.5492462826396</v>
      </c>
      <c r="BG98" s="143">
        <v>3322.535903009812</v>
      </c>
      <c r="BH98" s="143">
        <v>0</v>
      </c>
      <c r="BI98" s="143">
        <v>0</v>
      </c>
      <c r="BJ98" s="143">
        <v>0</v>
      </c>
      <c r="BK98" s="143">
        <v>0</v>
      </c>
      <c r="BL98" s="143">
        <v>0</v>
      </c>
      <c r="BM98" s="143">
        <v>0</v>
      </c>
      <c r="BN98" s="143">
        <v>0</v>
      </c>
      <c r="BO98" s="143">
        <v>0</v>
      </c>
      <c r="BP98" s="143">
        <v>0</v>
      </c>
      <c r="BQ98" s="143">
        <v>0</v>
      </c>
      <c r="BR98" s="143">
        <v>0</v>
      </c>
      <c r="BS98" s="143">
        <v>0</v>
      </c>
      <c r="BT98" s="143">
        <v>0</v>
      </c>
      <c r="BU98" s="143">
        <v>0</v>
      </c>
      <c r="BV98" s="143">
        <v>0</v>
      </c>
      <c r="BW98" s="143">
        <v>0</v>
      </c>
      <c r="BX98" s="143">
        <v>0</v>
      </c>
      <c r="BY98" s="143">
        <v>0</v>
      </c>
      <c r="BZ98" s="143">
        <v>0</v>
      </c>
      <c r="CA98" s="144">
        <v>0</v>
      </c>
    </row>
    <row r="99" spans="1:79" x14ac:dyDescent="0.4">
      <c r="A99" s="141"/>
      <c r="B99" s="68" t="s">
        <v>262</v>
      </c>
      <c r="C99" s="233" t="s">
        <v>140</v>
      </c>
      <c r="D99" s="143"/>
      <c r="E99" s="143"/>
      <c r="F99" s="143"/>
      <c r="G99" s="143"/>
      <c r="H99" s="143"/>
      <c r="I99" s="143"/>
      <c r="J99" s="143"/>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v>0</v>
      </c>
      <c r="AI99" s="143">
        <v>31.785810670764096</v>
      </c>
      <c r="AJ99" s="143">
        <v>48.012385020132804</v>
      </c>
      <c r="AK99" s="143">
        <v>55.517573343211538</v>
      </c>
      <c r="AL99" s="143">
        <v>87.743893747935942</v>
      </c>
      <c r="AM99" s="143">
        <v>223.36593675674931</v>
      </c>
      <c r="AN99" s="143">
        <v>406.62568022047861</v>
      </c>
      <c r="AO99" s="143">
        <v>670.68721342976903</v>
      </c>
      <c r="AP99" s="143">
        <v>925.35381861179633</v>
      </c>
      <c r="AQ99" s="143">
        <v>1176.0565512423743</v>
      </c>
      <c r="AR99" s="143">
        <v>1445.1777756297872</v>
      </c>
      <c r="AS99" s="143">
        <v>1688.7440658587386</v>
      </c>
      <c r="AT99" s="143">
        <v>1806.0501667837193</v>
      </c>
      <c r="AU99" s="143">
        <v>2166.9510547939699</v>
      </c>
      <c r="AV99" s="143">
        <v>2548.4470075109457</v>
      </c>
      <c r="AW99" s="143">
        <v>2720.8714174535703</v>
      </c>
      <c r="AX99" s="143">
        <v>2702.6030060574908</v>
      </c>
      <c r="AY99" s="143">
        <v>2309.1506294927617</v>
      </c>
      <c r="AZ99" s="143">
        <v>2113.6899864545235</v>
      </c>
      <c r="BA99" s="143">
        <v>1920.2156627688842</v>
      </c>
      <c r="BB99" s="143">
        <v>1723.4892509236477</v>
      </c>
      <c r="BC99" s="143">
        <v>1616.5337022408398</v>
      </c>
      <c r="BD99" s="143">
        <v>1531.3164133136117</v>
      </c>
      <c r="BE99" s="143">
        <v>1486.8357182838236</v>
      </c>
      <c r="BF99" s="143">
        <v>834.44766472865456</v>
      </c>
      <c r="BG99" s="143">
        <v>321.73948491819209</v>
      </c>
      <c r="BH99" s="143">
        <v>0</v>
      </c>
      <c r="BI99" s="143">
        <v>0</v>
      </c>
      <c r="BJ99" s="143">
        <v>0</v>
      </c>
      <c r="BK99" s="143">
        <v>0</v>
      </c>
      <c r="BL99" s="143">
        <v>0</v>
      </c>
      <c r="BM99" s="143">
        <v>0</v>
      </c>
      <c r="BN99" s="143">
        <v>0</v>
      </c>
      <c r="BO99" s="143">
        <v>0</v>
      </c>
      <c r="BP99" s="143">
        <v>0</v>
      </c>
      <c r="BQ99" s="143">
        <v>0</v>
      </c>
      <c r="BR99" s="143">
        <v>0</v>
      </c>
      <c r="BS99" s="143">
        <v>0</v>
      </c>
      <c r="BT99" s="143">
        <v>0</v>
      </c>
      <c r="BU99" s="143">
        <v>0</v>
      </c>
      <c r="BV99" s="143">
        <v>0</v>
      </c>
      <c r="BW99" s="143">
        <v>0</v>
      </c>
      <c r="BX99" s="143">
        <v>0</v>
      </c>
      <c r="BY99" s="143">
        <v>0</v>
      </c>
      <c r="BZ99" s="143">
        <v>0</v>
      </c>
      <c r="CA99" s="144">
        <v>0</v>
      </c>
    </row>
    <row r="100" spans="1:79" x14ac:dyDescent="0.4">
      <c r="A100" s="141"/>
      <c r="B100" s="68" t="s">
        <v>263</v>
      </c>
      <c r="C100" s="233" t="s">
        <v>140</v>
      </c>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v>2618.0671798570115</v>
      </c>
      <c r="AI100" s="143">
        <v>2459.769393124609</v>
      </c>
      <c r="AJ100" s="143">
        <v>2392.0265373958359</v>
      </c>
      <c r="AK100" s="143">
        <v>2751.3813849771518</v>
      </c>
      <c r="AL100" s="143">
        <v>2570.4264734442977</v>
      </c>
      <c r="AM100" s="143">
        <v>2434.4021175122443</v>
      </c>
      <c r="AN100" s="143">
        <v>2629.962490633106</v>
      </c>
      <c r="AO100" s="143">
        <v>2650.5363398002623</v>
      </c>
      <c r="AP100" s="143">
        <v>2466.7346517402157</v>
      </c>
      <c r="AQ100" s="143">
        <v>2282.0733063027742</v>
      </c>
      <c r="AR100" s="143">
        <v>2365.1269886801851</v>
      </c>
      <c r="AS100" s="143">
        <v>2221.8956821167026</v>
      </c>
      <c r="AT100" s="143">
        <v>2255.8378138170124</v>
      </c>
      <c r="AU100" s="143">
        <v>2428.2828270183395</v>
      </c>
      <c r="AV100" s="143">
        <v>3519.5767985164507</v>
      </c>
      <c r="AW100" s="143">
        <v>3534.5391859865804</v>
      </c>
      <c r="AX100" s="143">
        <v>3525.5519976822247</v>
      </c>
      <c r="AY100" s="143">
        <v>3603.5101560303901</v>
      </c>
      <c r="AZ100" s="143">
        <v>3483.5268705923672</v>
      </c>
      <c r="BA100" s="143">
        <v>3576.8058048069161</v>
      </c>
      <c r="BB100" s="143">
        <v>3476.7639197032586</v>
      </c>
      <c r="BC100" s="143">
        <v>3796.4967814506249</v>
      </c>
      <c r="BD100" s="143">
        <v>4196.9756855896348</v>
      </c>
      <c r="BE100" s="143">
        <v>4725.0845469681663</v>
      </c>
      <c r="BF100" s="143">
        <v>5212.1015815539849</v>
      </c>
      <c r="BG100" s="143">
        <v>3000.7964180916201</v>
      </c>
      <c r="BH100" s="143">
        <v>0</v>
      </c>
      <c r="BI100" s="143">
        <v>0</v>
      </c>
      <c r="BJ100" s="143">
        <v>0</v>
      </c>
      <c r="BK100" s="143">
        <v>0</v>
      </c>
      <c r="BL100" s="143">
        <v>0</v>
      </c>
      <c r="BM100" s="143">
        <v>0</v>
      </c>
      <c r="BN100" s="143">
        <v>0</v>
      </c>
      <c r="BO100" s="143">
        <v>0</v>
      </c>
      <c r="BP100" s="143">
        <v>0</v>
      </c>
      <c r="BQ100" s="143">
        <v>0</v>
      </c>
      <c r="BR100" s="143">
        <v>0</v>
      </c>
      <c r="BS100" s="143">
        <v>0</v>
      </c>
      <c r="BT100" s="143">
        <v>0</v>
      </c>
      <c r="BU100" s="143">
        <v>0</v>
      </c>
      <c r="BV100" s="143">
        <v>0</v>
      </c>
      <c r="BW100" s="143">
        <v>0</v>
      </c>
      <c r="BX100" s="143">
        <v>0</v>
      </c>
      <c r="BY100" s="143">
        <v>0</v>
      </c>
      <c r="BZ100" s="143">
        <v>0</v>
      </c>
      <c r="CA100" s="144">
        <v>0</v>
      </c>
    </row>
    <row r="101" spans="1:79" x14ac:dyDescent="0.4">
      <c r="A101" s="141"/>
      <c r="B101" s="58" t="s">
        <v>27</v>
      </c>
      <c r="C101" s="233" t="s">
        <v>130</v>
      </c>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3">
        <v>428.04125962749566</v>
      </c>
      <c r="AI101" s="143">
        <v>416.54463264436811</v>
      </c>
      <c r="AJ101" s="143">
        <v>410.03216663036176</v>
      </c>
      <c r="AK101" s="143">
        <v>419.86273160307712</v>
      </c>
      <c r="AL101" s="143">
        <v>457.80221613242526</v>
      </c>
      <c r="AM101" s="143">
        <v>446.59289534369663</v>
      </c>
      <c r="AN101" s="143">
        <v>413.16159783325702</v>
      </c>
      <c r="AO101" s="143">
        <v>405.8603439343118</v>
      </c>
      <c r="AP101" s="143">
        <v>481.75150110452444</v>
      </c>
      <c r="AQ101" s="143">
        <v>458.62147389881233</v>
      </c>
      <c r="AR101" s="143">
        <v>439.27163043128854</v>
      </c>
      <c r="AS101" s="143">
        <v>415.36775088804353</v>
      </c>
      <c r="AT101" s="143">
        <v>420.32141360496502</v>
      </c>
      <c r="AU101" s="143">
        <v>435.08733826374061</v>
      </c>
      <c r="AV101" s="143">
        <v>440.78905716901374</v>
      </c>
      <c r="AW101" s="143">
        <v>456.08292195655184</v>
      </c>
      <c r="AX101" s="143">
        <v>452.7503555213886</v>
      </c>
      <c r="AY101" s="143">
        <v>453.29233134125184</v>
      </c>
      <c r="AZ101" s="143">
        <v>422.20515536390837</v>
      </c>
      <c r="BA101" s="143">
        <v>422.01426913184002</v>
      </c>
      <c r="BB101" s="143">
        <v>420.57978278999263</v>
      </c>
      <c r="BC101" s="143">
        <v>418.00876115593519</v>
      </c>
      <c r="BD101" s="143">
        <v>429.80326710015908</v>
      </c>
      <c r="BE101" s="143">
        <v>439.78355369842677</v>
      </c>
      <c r="BF101" s="143">
        <v>442.87300547551706</v>
      </c>
      <c r="BG101" s="143">
        <v>416.04975080651013</v>
      </c>
      <c r="BH101" s="143">
        <v>432.35297367507292</v>
      </c>
      <c r="BI101" s="143">
        <v>421.76278668967609</v>
      </c>
      <c r="BJ101" s="143">
        <v>422.09993218486835</v>
      </c>
      <c r="BK101" s="143">
        <v>449.49271440195179</v>
      </c>
      <c r="BL101" s="143">
        <v>546.70637377476874</v>
      </c>
      <c r="BM101" s="143">
        <v>565.40331827496755</v>
      </c>
      <c r="BN101" s="143">
        <v>552.54261790524993</v>
      </c>
      <c r="BO101" s="143">
        <v>556.52371389646396</v>
      </c>
      <c r="BP101" s="143">
        <v>569.00177801121913</v>
      </c>
      <c r="BQ101" s="143">
        <v>569.49675255862292</v>
      </c>
      <c r="BR101" s="143">
        <v>577.25012199255889</v>
      </c>
      <c r="BS101" s="143">
        <v>577.95723789121496</v>
      </c>
      <c r="BT101" s="143">
        <v>545.65416846111361</v>
      </c>
      <c r="BU101" s="143">
        <v>522.28469611097637</v>
      </c>
      <c r="BV101" s="143">
        <v>512.36756807818256</v>
      </c>
      <c r="BW101" s="143">
        <v>508.14544093185594</v>
      </c>
      <c r="BX101" s="143">
        <v>497.25795675554747</v>
      </c>
      <c r="BY101" s="143">
        <v>488.20446968803594</v>
      </c>
      <c r="BZ101" s="143">
        <v>479.90560757620335</v>
      </c>
      <c r="CA101" s="144">
        <v>473.73020921851582</v>
      </c>
    </row>
    <row r="102" spans="1:79" x14ac:dyDescent="0.4">
      <c r="A102" s="141"/>
      <c r="B102" s="58" t="s">
        <v>165</v>
      </c>
      <c r="C102" s="233" t="s">
        <v>130</v>
      </c>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3"/>
      <c r="AN102" s="143"/>
      <c r="AO102" s="143"/>
      <c r="AP102" s="143"/>
      <c r="AQ102" s="143"/>
      <c r="AR102" s="143"/>
      <c r="AS102" s="143"/>
      <c r="AT102" s="143"/>
      <c r="AU102" s="143"/>
      <c r="AV102" s="143"/>
      <c r="AW102" s="143"/>
      <c r="AX102" s="143"/>
      <c r="AY102" s="143"/>
      <c r="AZ102" s="143"/>
      <c r="BA102" s="143"/>
      <c r="BB102" s="143"/>
      <c r="BC102" s="143"/>
      <c r="BD102" s="143"/>
      <c r="BE102" s="143"/>
      <c r="BF102" s="143"/>
      <c r="BG102" s="143"/>
      <c r="BH102" s="143"/>
      <c r="BI102" s="143"/>
      <c r="BJ102" s="143"/>
      <c r="BK102" s="143"/>
      <c r="BL102" s="143">
        <v>6.4876484034176958</v>
      </c>
      <c r="BM102" s="143">
        <v>8.1729076234666422</v>
      </c>
      <c r="BN102" s="143">
        <v>10.539163153959798</v>
      </c>
      <c r="BO102" s="143">
        <v>10.700673253131832</v>
      </c>
      <c r="BP102" s="143">
        <v>10.372788427714045</v>
      </c>
      <c r="BQ102" s="143">
        <v>9.9794283240625656</v>
      </c>
      <c r="BR102" s="143">
        <v>40.122285897199916</v>
      </c>
      <c r="BS102" s="143">
        <v>46.445204782439141</v>
      </c>
      <c r="BT102" s="143">
        <v>42.829741304462125</v>
      </c>
      <c r="BU102" s="143">
        <v>49.51429939722</v>
      </c>
      <c r="BV102" s="143">
        <v>40.589526618458983</v>
      </c>
      <c r="BW102" s="143">
        <v>43.522992047275203</v>
      </c>
      <c r="BX102" s="143">
        <v>43.463219446857138</v>
      </c>
      <c r="BY102" s="143">
        <v>43.493067630525154</v>
      </c>
      <c r="BZ102" s="143">
        <v>43.518666846317082</v>
      </c>
      <c r="CA102" s="144">
        <v>43.56137407580318</v>
      </c>
    </row>
    <row r="103" spans="1:79" ht="25.5" customHeight="1" x14ac:dyDescent="0.4">
      <c r="A103" s="141"/>
      <c r="B103" s="58" t="s">
        <v>166</v>
      </c>
      <c r="C103" s="233" t="s">
        <v>130</v>
      </c>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v>0</v>
      </c>
      <c r="AI103" s="143">
        <v>10.048610856836582</v>
      </c>
      <c r="AJ103" s="143">
        <v>49.841005779030191</v>
      </c>
      <c r="AK103" s="143">
        <v>90.093585356444606</v>
      </c>
      <c r="AL103" s="143">
        <v>138.53997505216103</v>
      </c>
      <c r="AM103" s="143">
        <v>191.94758164990324</v>
      </c>
      <c r="AN103" s="143">
        <v>235.57720665789736</v>
      </c>
      <c r="AO103" s="143">
        <v>292.09868037483432</v>
      </c>
      <c r="AP103" s="143">
        <v>369.60311015261334</v>
      </c>
      <c r="AQ103" s="143">
        <v>429.914813825637</v>
      </c>
      <c r="AR103" s="143">
        <v>481.01929276723439</v>
      </c>
      <c r="AS103" s="143">
        <v>531.49392795122333</v>
      </c>
      <c r="AT103" s="143">
        <v>584.56543395300537</v>
      </c>
      <c r="AU103" s="143">
        <v>678.87993624766523</v>
      </c>
      <c r="AV103" s="143">
        <v>42.588995388135537</v>
      </c>
      <c r="AW103" s="143">
        <v>0</v>
      </c>
      <c r="AX103" s="143">
        <v>0</v>
      </c>
      <c r="AY103" s="143">
        <v>0</v>
      </c>
      <c r="AZ103" s="143">
        <v>0</v>
      </c>
      <c r="BA103" s="143">
        <v>0</v>
      </c>
      <c r="BB103" s="143">
        <v>0</v>
      </c>
      <c r="BC103" s="143">
        <v>0</v>
      </c>
      <c r="BD103" s="143">
        <v>0</v>
      </c>
      <c r="BE103" s="143">
        <v>0</v>
      </c>
      <c r="BF103" s="143">
        <v>0</v>
      </c>
      <c r="BG103" s="143">
        <v>0</v>
      </c>
      <c r="BH103" s="143">
        <v>0</v>
      </c>
      <c r="BI103" s="143">
        <v>0</v>
      </c>
      <c r="BJ103" s="143">
        <v>0</v>
      </c>
      <c r="BK103" s="143">
        <v>0</v>
      </c>
      <c r="BL103" s="143">
        <v>0</v>
      </c>
      <c r="BM103" s="143">
        <v>0</v>
      </c>
      <c r="BN103" s="143">
        <v>0</v>
      </c>
      <c r="BO103" s="143">
        <v>0</v>
      </c>
      <c r="BP103" s="143">
        <v>0</v>
      </c>
      <c r="BQ103" s="143">
        <v>0</v>
      </c>
      <c r="BR103" s="143">
        <v>0</v>
      </c>
      <c r="BS103" s="143">
        <v>0</v>
      </c>
      <c r="BT103" s="143">
        <v>0</v>
      </c>
      <c r="BU103" s="143">
        <v>0</v>
      </c>
      <c r="BV103" s="143">
        <v>0</v>
      </c>
      <c r="BW103" s="143">
        <v>0</v>
      </c>
      <c r="BX103" s="143">
        <v>0</v>
      </c>
      <c r="BY103" s="143">
        <v>0</v>
      </c>
      <c r="BZ103" s="143">
        <v>0</v>
      </c>
      <c r="CA103" s="144">
        <v>0</v>
      </c>
    </row>
    <row r="104" spans="1:79" x14ac:dyDescent="0.4">
      <c r="A104" s="141"/>
      <c r="B104" s="58" t="s">
        <v>273</v>
      </c>
      <c r="C104" s="142" t="s">
        <v>130</v>
      </c>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c r="AA104" s="143"/>
      <c r="AB104" s="143"/>
      <c r="AC104" s="143"/>
      <c r="AD104" s="143"/>
      <c r="AE104" s="143"/>
      <c r="AF104" s="143"/>
      <c r="AG104" s="143"/>
      <c r="AH104" s="143">
        <v>0</v>
      </c>
      <c r="AI104" s="143">
        <v>0</v>
      </c>
      <c r="AJ104" s="143">
        <v>0</v>
      </c>
      <c r="AK104" s="143">
        <v>0</v>
      </c>
      <c r="AL104" s="143">
        <v>0</v>
      </c>
      <c r="AM104" s="143">
        <v>0</v>
      </c>
      <c r="AN104" s="143">
        <v>0</v>
      </c>
      <c r="AO104" s="143">
        <v>0</v>
      </c>
      <c r="AP104" s="143">
        <v>0</v>
      </c>
      <c r="AQ104" s="143">
        <v>0</v>
      </c>
      <c r="AR104" s="143">
        <v>0</v>
      </c>
      <c r="AS104" s="143">
        <v>0</v>
      </c>
      <c r="AT104" s="143">
        <v>0</v>
      </c>
      <c r="AU104" s="143">
        <v>0</v>
      </c>
      <c r="AV104" s="143">
        <v>0</v>
      </c>
      <c r="AW104" s="143">
        <v>0</v>
      </c>
      <c r="AX104" s="143">
        <v>0</v>
      </c>
      <c r="AY104" s="143">
        <v>0</v>
      </c>
      <c r="AZ104" s="143">
        <v>0</v>
      </c>
      <c r="BA104" s="143">
        <v>0</v>
      </c>
      <c r="BB104" s="143">
        <v>0</v>
      </c>
      <c r="BC104" s="143">
        <v>0</v>
      </c>
      <c r="BD104" s="143">
        <v>0</v>
      </c>
      <c r="BE104" s="143">
        <v>0</v>
      </c>
      <c r="BF104" s="143">
        <v>0</v>
      </c>
      <c r="BG104" s="143">
        <v>0</v>
      </c>
      <c r="BH104" s="143">
        <v>0</v>
      </c>
      <c r="BI104" s="143">
        <v>1120.3918916517462</v>
      </c>
      <c r="BJ104" s="143">
        <v>0</v>
      </c>
      <c r="BK104" s="143">
        <v>0</v>
      </c>
      <c r="BL104" s="143">
        <v>0</v>
      </c>
      <c r="BM104" s="143">
        <v>0</v>
      </c>
      <c r="BN104" s="143">
        <v>0</v>
      </c>
      <c r="BO104" s="143">
        <v>0</v>
      </c>
      <c r="BP104" s="143">
        <v>0</v>
      </c>
      <c r="BQ104" s="143">
        <v>0</v>
      </c>
      <c r="BR104" s="143">
        <v>0</v>
      </c>
      <c r="BS104" s="143">
        <v>0</v>
      </c>
      <c r="BT104" s="143">
        <v>0</v>
      </c>
      <c r="BU104" s="143">
        <v>0</v>
      </c>
      <c r="BV104" s="143">
        <v>0</v>
      </c>
      <c r="BW104" s="143">
        <v>0</v>
      </c>
      <c r="BX104" s="143">
        <v>0</v>
      </c>
      <c r="BY104" s="143">
        <v>0</v>
      </c>
      <c r="BZ104" s="143">
        <v>0</v>
      </c>
      <c r="CA104" s="144">
        <v>0</v>
      </c>
    </row>
    <row r="105" spans="1:79" x14ac:dyDescent="0.4">
      <c r="A105" s="141"/>
      <c r="B105" s="148" t="s">
        <v>274</v>
      </c>
      <c r="C105" s="142" t="s">
        <v>130</v>
      </c>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v>0</v>
      </c>
      <c r="AI105" s="143">
        <v>0</v>
      </c>
      <c r="AJ105" s="143">
        <v>0</v>
      </c>
      <c r="AK105" s="143">
        <v>0</v>
      </c>
      <c r="AL105" s="143">
        <v>0</v>
      </c>
      <c r="AM105" s="143">
        <v>0</v>
      </c>
      <c r="AN105" s="143">
        <v>0</v>
      </c>
      <c r="AO105" s="143">
        <v>0</v>
      </c>
      <c r="AP105" s="143">
        <v>0</v>
      </c>
      <c r="AQ105" s="143">
        <v>0</v>
      </c>
      <c r="AR105" s="143">
        <v>0</v>
      </c>
      <c r="AS105" s="143">
        <v>0</v>
      </c>
      <c r="AT105" s="143">
        <v>0</v>
      </c>
      <c r="AU105" s="143">
        <v>0</v>
      </c>
      <c r="AV105" s="143">
        <v>0</v>
      </c>
      <c r="AW105" s="143">
        <v>0</v>
      </c>
      <c r="AX105" s="143">
        <v>0</v>
      </c>
      <c r="AY105" s="143">
        <v>0</v>
      </c>
      <c r="AZ105" s="143">
        <v>0</v>
      </c>
      <c r="BA105" s="143">
        <v>0</v>
      </c>
      <c r="BB105" s="143">
        <v>0</v>
      </c>
      <c r="BC105" s="143">
        <v>0</v>
      </c>
      <c r="BD105" s="143">
        <v>0</v>
      </c>
      <c r="BE105" s="143">
        <v>0</v>
      </c>
      <c r="BF105" s="143">
        <v>0</v>
      </c>
      <c r="BG105" s="143">
        <v>0</v>
      </c>
      <c r="BH105" s="143">
        <v>671.14463329003718</v>
      </c>
      <c r="BI105" s="143">
        <v>324.05024522400089</v>
      </c>
      <c r="BJ105" s="143">
        <v>0</v>
      </c>
      <c r="BK105" s="143">
        <v>0</v>
      </c>
      <c r="BL105" s="143">
        <v>0</v>
      </c>
      <c r="BM105" s="143">
        <v>0</v>
      </c>
      <c r="BN105" s="143">
        <v>0</v>
      </c>
      <c r="BO105" s="143">
        <v>0</v>
      </c>
      <c r="BP105" s="143">
        <v>0</v>
      </c>
      <c r="BQ105" s="143">
        <v>0</v>
      </c>
      <c r="BR105" s="143">
        <v>0</v>
      </c>
      <c r="BS105" s="143">
        <v>0</v>
      </c>
      <c r="BT105" s="143">
        <v>0</v>
      </c>
      <c r="BU105" s="143">
        <v>0</v>
      </c>
      <c r="BV105" s="143">
        <v>0</v>
      </c>
      <c r="BW105" s="143">
        <v>0</v>
      </c>
      <c r="BX105" s="143">
        <v>0</v>
      </c>
      <c r="BY105" s="143">
        <v>0</v>
      </c>
      <c r="BZ105" s="143">
        <v>0</v>
      </c>
      <c r="CA105" s="144">
        <v>0</v>
      </c>
    </row>
    <row r="106" spans="1:79" x14ac:dyDescent="0.4">
      <c r="A106" s="141"/>
      <c r="B106" s="58" t="s">
        <v>275</v>
      </c>
      <c r="C106" s="142" t="s">
        <v>130</v>
      </c>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43"/>
      <c r="AH106" s="143">
        <v>0</v>
      </c>
      <c r="AI106" s="143">
        <v>0</v>
      </c>
      <c r="AJ106" s="143">
        <v>0</v>
      </c>
      <c r="AK106" s="143">
        <v>0</v>
      </c>
      <c r="AL106" s="143">
        <v>0</v>
      </c>
      <c r="AM106" s="143">
        <v>0</v>
      </c>
      <c r="AN106" s="143">
        <v>0</v>
      </c>
      <c r="AO106" s="143">
        <v>0</v>
      </c>
      <c r="AP106" s="143">
        <v>0</v>
      </c>
      <c r="AQ106" s="143">
        <v>0</v>
      </c>
      <c r="AR106" s="143">
        <v>0</v>
      </c>
      <c r="AS106" s="143">
        <v>0</v>
      </c>
      <c r="AT106" s="143">
        <v>0</v>
      </c>
      <c r="AU106" s="143">
        <v>0</v>
      </c>
      <c r="AV106" s="143">
        <v>0</v>
      </c>
      <c r="AW106" s="143">
        <v>0</v>
      </c>
      <c r="AX106" s="143">
        <v>0</v>
      </c>
      <c r="AY106" s="143">
        <v>0</v>
      </c>
      <c r="AZ106" s="143">
        <v>0</v>
      </c>
      <c r="BA106" s="143">
        <v>0</v>
      </c>
      <c r="BB106" s="143">
        <v>0</v>
      </c>
      <c r="BC106" s="143">
        <v>0</v>
      </c>
      <c r="BD106" s="143">
        <v>434.04564870370888</v>
      </c>
      <c r="BE106" s="143">
        <v>513.38119171253311</v>
      </c>
      <c r="BF106" s="143">
        <v>514.04557030965623</v>
      </c>
      <c r="BG106" s="143">
        <v>553.82501221622044</v>
      </c>
      <c r="BH106" s="143">
        <v>570.24778173587617</v>
      </c>
      <c r="BI106" s="143">
        <v>587.68553780217292</v>
      </c>
      <c r="BJ106" s="143">
        <v>604.51109834609156</v>
      </c>
      <c r="BK106" s="143">
        <v>616.3693597251945</v>
      </c>
      <c r="BL106" s="143">
        <v>621.17665522808431</v>
      </c>
      <c r="BM106" s="143">
        <v>637.09964127147077</v>
      </c>
      <c r="BN106" s="143">
        <v>658.83394523379002</v>
      </c>
      <c r="BO106" s="143">
        <v>660.47166722038105</v>
      </c>
      <c r="BP106" s="143">
        <v>657.14999577670676</v>
      </c>
      <c r="BQ106" s="143">
        <v>656.56985056000588</v>
      </c>
      <c r="BR106" s="143">
        <v>654.16925699014143</v>
      </c>
      <c r="BS106" s="143">
        <v>659.38154455938445</v>
      </c>
      <c r="BT106" s="143">
        <v>651.10246716325139</v>
      </c>
      <c r="BU106" s="143">
        <v>666.66940237272001</v>
      </c>
      <c r="BV106" s="143">
        <v>468</v>
      </c>
      <c r="BW106" s="143">
        <v>242.65644955300127</v>
      </c>
      <c r="BX106" s="143">
        <v>0</v>
      </c>
      <c r="BY106" s="143">
        <v>0</v>
      </c>
      <c r="BZ106" s="143">
        <v>0</v>
      </c>
      <c r="CA106" s="144">
        <v>0</v>
      </c>
    </row>
    <row r="107" spans="1:79" x14ac:dyDescent="0.4">
      <c r="A107" s="141"/>
      <c r="B107" s="148" t="s">
        <v>30</v>
      </c>
      <c r="C107" s="233" t="s">
        <v>140</v>
      </c>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3">
        <v>0</v>
      </c>
      <c r="AI107" s="143">
        <v>0</v>
      </c>
      <c r="AJ107" s="143">
        <v>0</v>
      </c>
      <c r="AK107" s="143">
        <v>0</v>
      </c>
      <c r="AL107" s="143">
        <v>0</v>
      </c>
      <c r="AM107" s="143">
        <v>0</v>
      </c>
      <c r="AN107" s="143">
        <v>0</v>
      </c>
      <c r="AO107" s="143">
        <v>0</v>
      </c>
      <c r="AP107" s="143">
        <v>0</v>
      </c>
      <c r="AQ107" s="143">
        <v>0</v>
      </c>
      <c r="AR107" s="143">
        <v>0</v>
      </c>
      <c r="AS107" s="143">
        <v>0</v>
      </c>
      <c r="AT107" s="143">
        <v>0</v>
      </c>
      <c r="AU107" s="143">
        <v>0</v>
      </c>
      <c r="AV107" s="143">
        <v>0</v>
      </c>
      <c r="AW107" s="143">
        <v>0</v>
      </c>
      <c r="AX107" s="143">
        <v>0</v>
      </c>
      <c r="AY107" s="143">
        <v>0</v>
      </c>
      <c r="AZ107" s="143">
        <v>0</v>
      </c>
      <c r="BA107" s="143">
        <v>0</v>
      </c>
      <c r="BB107" s="143">
        <v>0</v>
      </c>
      <c r="BC107" s="143">
        <v>0</v>
      </c>
      <c r="BD107" s="143">
        <v>0</v>
      </c>
      <c r="BE107" s="143">
        <v>0</v>
      </c>
      <c r="BF107" s="143">
        <v>0</v>
      </c>
      <c r="BG107" s="143">
        <v>3141.3782541787123</v>
      </c>
      <c r="BH107" s="143">
        <v>7818.1062143288873</v>
      </c>
      <c r="BI107" s="143">
        <v>8199.8489023355742</v>
      </c>
      <c r="BJ107" s="143">
        <v>8511.1795862243889</v>
      </c>
      <c r="BK107" s="143">
        <v>8908.2673148281319</v>
      </c>
      <c r="BL107" s="143">
        <v>9068.5954361469485</v>
      </c>
      <c r="BM107" s="143">
        <v>9435.9419696066307</v>
      </c>
      <c r="BN107" s="143">
        <v>9392.6714618184087</v>
      </c>
      <c r="BO107" s="143">
        <v>9057.1378183197903</v>
      </c>
      <c r="BP107" s="143">
        <v>8281.5236812356088</v>
      </c>
      <c r="BQ107" s="143">
        <v>7624.1550882791298</v>
      </c>
      <c r="BR107" s="143">
        <v>7029.8955270054375</v>
      </c>
      <c r="BS107" s="143">
        <v>6446.6232342757767</v>
      </c>
      <c r="BT107" s="143">
        <v>5878.2102695344292</v>
      </c>
      <c r="BU107" s="143">
        <v>5465.339212171968</v>
      </c>
      <c r="BV107" s="143">
        <v>5155.9441013089208</v>
      </c>
      <c r="BW107" s="143">
        <v>4946.8352406367549</v>
      </c>
      <c r="BX107" s="143">
        <v>4696.1151269492693</v>
      </c>
      <c r="BY107" s="143">
        <v>4397.6814236412156</v>
      </c>
      <c r="BZ107" s="143">
        <v>4180.6668276261153</v>
      </c>
      <c r="CA107" s="144">
        <v>4043.4082892596048</v>
      </c>
    </row>
    <row r="108" spans="1:79" ht="25.5" customHeight="1" x14ac:dyDescent="0.4">
      <c r="A108" s="141"/>
      <c r="B108" s="151" t="s">
        <v>172</v>
      </c>
      <c r="C108" s="233" t="s">
        <v>130</v>
      </c>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c r="AA108" s="143"/>
      <c r="AB108" s="143"/>
      <c r="AC108" s="143"/>
      <c r="AD108" s="143"/>
      <c r="AE108" s="143"/>
      <c r="AF108" s="143"/>
      <c r="AG108" s="143"/>
      <c r="AH108" s="143">
        <v>0</v>
      </c>
      <c r="AI108" s="143">
        <v>0</v>
      </c>
      <c r="AJ108" s="143">
        <v>0</v>
      </c>
      <c r="AK108" s="143">
        <v>0</v>
      </c>
      <c r="AL108" s="143">
        <v>0</v>
      </c>
      <c r="AM108" s="143">
        <v>0</v>
      </c>
      <c r="AN108" s="143">
        <v>0</v>
      </c>
      <c r="AO108" s="143">
        <v>0</v>
      </c>
      <c r="AP108" s="143">
        <v>0</v>
      </c>
      <c r="AQ108" s="143">
        <v>0</v>
      </c>
      <c r="AR108" s="143">
        <v>0</v>
      </c>
      <c r="AS108" s="143">
        <v>0</v>
      </c>
      <c r="AT108" s="143">
        <v>0</v>
      </c>
      <c r="AU108" s="143">
        <v>0</v>
      </c>
      <c r="AV108" s="143">
        <v>0</v>
      </c>
      <c r="AW108" s="143">
        <v>0</v>
      </c>
      <c r="AX108" s="143">
        <v>0</v>
      </c>
      <c r="AY108" s="143">
        <v>0</v>
      </c>
      <c r="AZ108" s="143">
        <v>0</v>
      </c>
      <c r="BA108" s="143">
        <v>0</v>
      </c>
      <c r="BB108" s="143">
        <v>0</v>
      </c>
      <c r="BC108" s="143">
        <v>0</v>
      </c>
      <c r="BD108" s="143">
        <v>0</v>
      </c>
      <c r="BE108" s="143">
        <v>0</v>
      </c>
      <c r="BF108" s="143">
        <v>0</v>
      </c>
      <c r="BG108" s="143">
        <v>0</v>
      </c>
      <c r="BH108" s="143">
        <v>0</v>
      </c>
      <c r="BI108" s="143">
        <v>0</v>
      </c>
      <c r="BJ108" s="143">
        <v>0</v>
      </c>
      <c r="BK108" s="143">
        <v>0</v>
      </c>
      <c r="BL108" s="143">
        <v>0</v>
      </c>
      <c r="BM108" s="143">
        <v>0</v>
      </c>
      <c r="BN108" s="143">
        <v>0</v>
      </c>
      <c r="BO108" s="143">
        <v>0</v>
      </c>
      <c r="BP108" s="143">
        <v>0</v>
      </c>
      <c r="BQ108" s="143">
        <v>16.096943721864232</v>
      </c>
      <c r="BR108" s="143">
        <v>137.24195968712445</v>
      </c>
      <c r="BS108" s="143">
        <v>298.60995235453765</v>
      </c>
      <c r="BT108" s="143">
        <v>704.99219790376526</v>
      </c>
      <c r="BU108" s="143">
        <v>1446.7000455505486</v>
      </c>
      <c r="BV108" s="143">
        <v>1440.7521633540566</v>
      </c>
      <c r="BW108" s="143">
        <v>2047.0736979144572</v>
      </c>
      <c r="BX108" s="143">
        <v>2423.7200402417798</v>
      </c>
      <c r="BY108" s="143">
        <v>2647.0461439365195</v>
      </c>
      <c r="BZ108" s="143">
        <v>2903.7061118560086</v>
      </c>
      <c r="CA108" s="144">
        <v>2894.195545355898</v>
      </c>
    </row>
    <row r="109" spans="1:79" x14ac:dyDescent="0.4">
      <c r="A109" s="141"/>
      <c r="B109" s="58" t="s">
        <v>173</v>
      </c>
      <c r="C109" s="233" t="s">
        <v>130</v>
      </c>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c r="AA109" s="143"/>
      <c r="AB109" s="143"/>
      <c r="AC109" s="143"/>
      <c r="AD109" s="143"/>
      <c r="AE109" s="143"/>
      <c r="AF109" s="143"/>
      <c r="AG109" s="143"/>
      <c r="AH109" s="143"/>
      <c r="AI109" s="143"/>
      <c r="AJ109" s="143"/>
      <c r="AK109" s="143"/>
      <c r="AL109" s="143"/>
      <c r="AM109" s="143"/>
      <c r="AN109" s="143"/>
      <c r="AO109" s="143"/>
      <c r="AP109" s="143"/>
      <c r="AQ109" s="143"/>
      <c r="AR109" s="143"/>
      <c r="AS109" s="143"/>
      <c r="AT109" s="143"/>
      <c r="AU109" s="143"/>
      <c r="AV109" s="143"/>
      <c r="AW109" s="143"/>
      <c r="AX109" s="143">
        <v>5.484787771129394</v>
      </c>
      <c r="AY109" s="143">
        <v>6.3551415348759273</v>
      </c>
      <c r="AZ109" s="143">
        <v>8.1156236400543236</v>
      </c>
      <c r="BA109" s="143">
        <v>7.3370076889598126</v>
      </c>
      <c r="BB109" s="143">
        <v>12.099464950946565</v>
      </c>
      <c r="BC109" s="143">
        <v>15.345784607482237</v>
      </c>
      <c r="BD109" s="143">
        <v>16.868188576087697</v>
      </c>
      <c r="BE109" s="143">
        <v>20.254697951757294</v>
      </c>
      <c r="BF109" s="143">
        <v>27.054033417813663</v>
      </c>
      <c r="BG109" s="143">
        <v>26.007340187727351</v>
      </c>
      <c r="BH109" s="143">
        <v>27.030688691727001</v>
      </c>
      <c r="BI109" s="143">
        <v>59.381921124854301</v>
      </c>
      <c r="BJ109" s="143">
        <v>40.483143277878519</v>
      </c>
      <c r="BK109" s="143">
        <v>33.18022445222968</v>
      </c>
      <c r="BL109" s="143">
        <v>37.145291229838939</v>
      </c>
      <c r="BM109" s="143">
        <v>40.86865196292581</v>
      </c>
      <c r="BN109" s="143">
        <v>43.553851435062896</v>
      </c>
      <c r="BO109" s="143">
        <v>42.397329687810689</v>
      </c>
      <c r="BP109" s="143">
        <v>46.331335495262053</v>
      </c>
      <c r="BQ109" s="143">
        <v>49.220046814788333</v>
      </c>
      <c r="BR109" s="143">
        <v>47.880668190494191</v>
      </c>
      <c r="BS109" s="143">
        <v>48.841106556885293</v>
      </c>
      <c r="BT109" s="143">
        <v>43.734389132131604</v>
      </c>
      <c r="BU109" s="143">
        <v>41.836240240560002</v>
      </c>
      <c r="BV109" s="143">
        <v>42.880791540008573</v>
      </c>
      <c r="BW109" s="143">
        <v>42.866159789601738</v>
      </c>
      <c r="BX109" s="143">
        <v>42.344914267104329</v>
      </c>
      <c r="BY109" s="143">
        <v>41.780104809804854</v>
      </c>
      <c r="BZ109" s="143">
        <v>41.103335201823818</v>
      </c>
      <c r="CA109" s="144">
        <v>41.143672135289783</v>
      </c>
    </row>
    <row r="110" spans="1:79" x14ac:dyDescent="0.4">
      <c r="A110" s="141"/>
      <c r="B110" s="148" t="s">
        <v>175</v>
      </c>
      <c r="C110" s="233" t="s">
        <v>133</v>
      </c>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3">
        <v>0</v>
      </c>
      <c r="AI110" s="143">
        <v>0</v>
      </c>
      <c r="AJ110" s="143">
        <v>0</v>
      </c>
      <c r="AK110" s="143">
        <v>0</v>
      </c>
      <c r="AL110" s="143">
        <v>0</v>
      </c>
      <c r="AM110" s="143">
        <v>0</v>
      </c>
      <c r="AN110" s="143">
        <v>0</v>
      </c>
      <c r="AO110" s="143">
        <v>0</v>
      </c>
      <c r="AP110" s="143">
        <v>0</v>
      </c>
      <c r="AQ110" s="143">
        <v>208.63861740736715</v>
      </c>
      <c r="AR110" s="143">
        <v>6.574931221682518</v>
      </c>
      <c r="AS110" s="143">
        <v>0</v>
      </c>
      <c r="AT110" s="143">
        <v>0</v>
      </c>
      <c r="AU110" s="143">
        <v>0</v>
      </c>
      <c r="AV110" s="143">
        <v>0</v>
      </c>
      <c r="AW110" s="143">
        <v>0</v>
      </c>
      <c r="AX110" s="143">
        <v>0</v>
      </c>
      <c r="AY110" s="143">
        <v>0</v>
      </c>
      <c r="AZ110" s="143">
        <v>0</v>
      </c>
      <c r="BA110" s="143">
        <v>0</v>
      </c>
      <c r="BB110" s="143">
        <v>0</v>
      </c>
      <c r="BC110" s="143">
        <v>0</v>
      </c>
      <c r="BD110" s="143">
        <v>0</v>
      </c>
      <c r="BE110" s="143">
        <v>0</v>
      </c>
      <c r="BF110" s="143">
        <v>0</v>
      </c>
      <c r="BG110" s="143">
        <v>0</v>
      </c>
      <c r="BH110" s="143">
        <v>0</v>
      </c>
      <c r="BI110" s="143">
        <v>0</v>
      </c>
      <c r="BJ110" s="143">
        <v>0</v>
      </c>
      <c r="BK110" s="143">
        <v>0</v>
      </c>
      <c r="BL110" s="143">
        <v>0</v>
      </c>
      <c r="BM110" s="143">
        <v>0</v>
      </c>
      <c r="BN110" s="143">
        <v>0</v>
      </c>
      <c r="BO110" s="143">
        <v>0</v>
      </c>
      <c r="BP110" s="143">
        <v>0</v>
      </c>
      <c r="BQ110" s="143">
        <v>0</v>
      </c>
      <c r="BR110" s="143">
        <v>0</v>
      </c>
      <c r="BS110" s="143">
        <v>0</v>
      </c>
      <c r="BT110" s="143">
        <v>0</v>
      </c>
      <c r="BU110" s="143">
        <v>0</v>
      </c>
      <c r="BV110" s="143">
        <v>0</v>
      </c>
      <c r="BW110" s="143">
        <v>0</v>
      </c>
      <c r="BX110" s="143">
        <v>0</v>
      </c>
      <c r="BY110" s="143">
        <v>0</v>
      </c>
      <c r="BZ110" s="143">
        <v>0</v>
      </c>
      <c r="CA110" s="144">
        <v>0</v>
      </c>
    </row>
    <row r="111" spans="1:79" s="64" customFormat="1" x14ac:dyDescent="0.4">
      <c r="A111" s="155"/>
      <c r="B111" s="148" t="s">
        <v>176</v>
      </c>
      <c r="C111" s="233" t="s">
        <v>130</v>
      </c>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3">
        <v>18.462513833591622</v>
      </c>
      <c r="AI111" s="143">
        <v>22.152402307242919</v>
      </c>
      <c r="AJ111" s="143">
        <v>28.351613856515694</v>
      </c>
      <c r="AK111" s="143">
        <v>34.767483495598697</v>
      </c>
      <c r="AL111" s="143">
        <v>40.50644599932604</v>
      </c>
      <c r="AM111" s="143">
        <v>47.442962321805076</v>
      </c>
      <c r="AN111" s="143">
        <v>59.773583475171506</v>
      </c>
      <c r="AO111" s="143">
        <v>65.894156800202467</v>
      </c>
      <c r="AP111" s="143">
        <v>71.845540055277553</v>
      </c>
      <c r="AQ111" s="143">
        <v>75.103743202559855</v>
      </c>
      <c r="AR111" s="143">
        <v>80.660341087194951</v>
      </c>
      <c r="AS111" s="143">
        <v>85.935004097898798</v>
      </c>
      <c r="AT111" s="143">
        <v>101.73061172576858</v>
      </c>
      <c r="AU111" s="143">
        <v>131.26151791750897</v>
      </c>
      <c r="AV111" s="143">
        <v>152.08645996601467</v>
      </c>
      <c r="AW111" s="143">
        <v>166.75530143959273</v>
      </c>
      <c r="AX111" s="143">
        <v>170.31918394941317</v>
      </c>
      <c r="AY111" s="143">
        <v>170.92762114072082</v>
      </c>
      <c r="AZ111" s="143">
        <v>155.69953846868808</v>
      </c>
      <c r="BA111" s="143">
        <v>201.45819762066225</v>
      </c>
      <c r="BB111" s="143">
        <v>210.26622352066624</v>
      </c>
      <c r="BC111" s="143">
        <v>209.55735581914749</v>
      </c>
      <c r="BD111" s="143">
        <v>231.65733597521836</v>
      </c>
      <c r="BE111" s="143">
        <v>232.78468086870026</v>
      </c>
      <c r="BF111" s="143">
        <v>223.25928045938545</v>
      </c>
      <c r="BG111" s="143">
        <v>228.4700314263907</v>
      </c>
      <c r="BH111" s="143">
        <v>162.73994084286062</v>
      </c>
      <c r="BI111" s="143">
        <v>163.65890794094895</v>
      </c>
      <c r="BJ111" s="143">
        <v>167.49150721604744</v>
      </c>
      <c r="BK111" s="143">
        <v>242.75060936227706</v>
      </c>
      <c r="BL111" s="143">
        <v>206.64554830997329</v>
      </c>
      <c r="BM111" s="143">
        <v>212.70162264861466</v>
      </c>
      <c r="BN111" s="143">
        <v>193.71296456762485</v>
      </c>
      <c r="BO111" s="143">
        <v>190.45538276831488</v>
      </c>
      <c r="BP111" s="143">
        <v>175.82870384033777</v>
      </c>
      <c r="BQ111" s="143">
        <v>156.64521868967165</v>
      </c>
      <c r="BR111" s="143">
        <v>147.85374694935035</v>
      </c>
      <c r="BS111" s="143">
        <v>135.95684255705973</v>
      </c>
      <c r="BT111" s="143">
        <v>121.64027025389331</v>
      </c>
      <c r="BU111" s="143">
        <v>106.34280361591692</v>
      </c>
      <c r="BV111" s="143">
        <v>96.79757633301476</v>
      </c>
      <c r="BW111" s="143">
        <v>93.017394399458283</v>
      </c>
      <c r="BX111" s="143">
        <v>87.509229098358858</v>
      </c>
      <c r="BY111" s="143">
        <v>82.28395775512989</v>
      </c>
      <c r="BZ111" s="143">
        <v>77.133852150418079</v>
      </c>
      <c r="CA111" s="144">
        <v>72.158596176549551</v>
      </c>
    </row>
    <row r="112" spans="1:79" s="64" customFormat="1" x14ac:dyDescent="0.4">
      <c r="A112" s="155"/>
      <c r="B112" s="58" t="s">
        <v>289</v>
      </c>
      <c r="C112" s="233" t="s">
        <v>140</v>
      </c>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3">
        <v>0</v>
      </c>
      <c r="AI112" s="143">
        <v>0</v>
      </c>
      <c r="AJ112" s="143">
        <v>0</v>
      </c>
      <c r="AK112" s="143">
        <v>0</v>
      </c>
      <c r="AL112" s="143">
        <v>0</v>
      </c>
      <c r="AM112" s="143">
        <v>0</v>
      </c>
      <c r="AN112" s="143">
        <v>0</v>
      </c>
      <c r="AO112" s="143">
        <v>0</v>
      </c>
      <c r="AP112" s="143">
        <v>0</v>
      </c>
      <c r="AQ112" s="143">
        <v>11.59455879995939</v>
      </c>
      <c r="AR112" s="143">
        <v>57.123503429276504</v>
      </c>
      <c r="AS112" s="143">
        <v>45.874242332064384</v>
      </c>
      <c r="AT112" s="143">
        <v>49.973953655330511</v>
      </c>
      <c r="AU112" s="143">
        <v>64.084404399098986</v>
      </c>
      <c r="AV112" s="143">
        <v>64.476350478159731</v>
      </c>
      <c r="AW112" s="143">
        <v>64.550764863586181</v>
      </c>
      <c r="AX112" s="143">
        <v>47.755890052356023</v>
      </c>
      <c r="AY112" s="143">
        <v>79.427819855775766</v>
      </c>
      <c r="AZ112" s="143">
        <v>60.815135008835071</v>
      </c>
      <c r="BA112" s="143">
        <v>32.054170898012465</v>
      </c>
      <c r="BB112" s="143">
        <v>32.229364499634769</v>
      </c>
      <c r="BC112" s="143">
        <v>32.271644672583449</v>
      </c>
      <c r="BD112" s="143">
        <v>50.66467946927439</v>
      </c>
      <c r="BE112" s="143">
        <v>39.372590202179339</v>
      </c>
      <c r="BF112" s="143">
        <v>40.022142913131944</v>
      </c>
      <c r="BG112" s="143">
        <v>40.862101457253146</v>
      </c>
      <c r="BH112" s="143">
        <v>42.63631513551757</v>
      </c>
      <c r="BI112" s="143">
        <v>52.140307613516008</v>
      </c>
      <c r="BJ112" s="143">
        <v>0</v>
      </c>
      <c r="BK112" s="143">
        <v>0</v>
      </c>
      <c r="BL112" s="143">
        <v>0</v>
      </c>
      <c r="BM112" s="143">
        <v>0</v>
      </c>
      <c r="BN112" s="143">
        <v>0</v>
      </c>
      <c r="BO112" s="143">
        <v>0</v>
      </c>
      <c r="BP112" s="143">
        <v>0</v>
      </c>
      <c r="BQ112" s="143">
        <v>0</v>
      </c>
      <c r="BR112" s="143">
        <v>0</v>
      </c>
      <c r="BS112" s="143">
        <v>0</v>
      </c>
      <c r="BT112" s="143">
        <v>0</v>
      </c>
      <c r="BU112" s="143">
        <v>0</v>
      </c>
      <c r="BV112" s="143">
        <v>0</v>
      </c>
      <c r="BW112" s="143">
        <v>0</v>
      </c>
      <c r="BX112" s="143">
        <v>0</v>
      </c>
      <c r="BY112" s="143">
        <v>0</v>
      </c>
      <c r="BZ112" s="143">
        <v>0</v>
      </c>
      <c r="CA112" s="144">
        <v>0</v>
      </c>
    </row>
    <row r="113" spans="1:79" x14ac:dyDescent="0.4">
      <c r="A113" s="141"/>
      <c r="B113" s="148" t="s">
        <v>178</v>
      </c>
      <c r="C113" s="233" t="s">
        <v>140</v>
      </c>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c r="AA113" s="143"/>
      <c r="AB113" s="143"/>
      <c r="AC113" s="143"/>
      <c r="AD113" s="143"/>
      <c r="AE113" s="143"/>
      <c r="AF113" s="143"/>
      <c r="AG113" s="143"/>
      <c r="AH113" s="143">
        <v>0</v>
      </c>
      <c r="AI113" s="143">
        <v>0</v>
      </c>
      <c r="AJ113" s="143">
        <v>0</v>
      </c>
      <c r="AK113" s="143">
        <v>0</v>
      </c>
      <c r="AL113" s="143">
        <v>0</v>
      </c>
      <c r="AM113" s="143">
        <v>0</v>
      </c>
      <c r="AN113" s="143">
        <v>0</v>
      </c>
      <c r="AO113" s="143">
        <v>0</v>
      </c>
      <c r="AP113" s="143">
        <v>0</v>
      </c>
      <c r="AQ113" s="143">
        <v>0</v>
      </c>
      <c r="AR113" s="143">
        <v>0</v>
      </c>
      <c r="AS113" s="143">
        <v>0</v>
      </c>
      <c r="AT113" s="143">
        <v>0</v>
      </c>
      <c r="AU113" s="143">
        <v>0</v>
      </c>
      <c r="AV113" s="143">
        <v>0</v>
      </c>
      <c r="AW113" s="143">
        <v>0</v>
      </c>
      <c r="AX113" s="143">
        <v>0</v>
      </c>
      <c r="AY113" s="143">
        <v>0</v>
      </c>
      <c r="AZ113" s="143">
        <v>0</v>
      </c>
      <c r="BA113" s="143">
        <v>0</v>
      </c>
      <c r="BB113" s="143">
        <v>0</v>
      </c>
      <c r="BC113" s="143">
        <v>0</v>
      </c>
      <c r="BD113" s="143">
        <v>0</v>
      </c>
      <c r="BE113" s="143">
        <v>0</v>
      </c>
      <c r="BF113" s="143">
        <v>0</v>
      </c>
      <c r="BG113" s="143">
        <v>0</v>
      </c>
      <c r="BH113" s="143">
        <v>0</v>
      </c>
      <c r="BI113" s="143">
        <v>0</v>
      </c>
      <c r="BJ113" s="143">
        <v>24.722817682337617</v>
      </c>
      <c r="BK113" s="143">
        <v>21.194319397422962</v>
      </c>
      <c r="BL113" s="143">
        <v>17.473474399186038</v>
      </c>
      <c r="BM113" s="143">
        <v>17.812130736239681</v>
      </c>
      <c r="BN113" s="143">
        <v>17.611875724027204</v>
      </c>
      <c r="BO113" s="143">
        <v>11.100660257257783</v>
      </c>
      <c r="BP113" s="143">
        <v>8.8692623988304717</v>
      </c>
      <c r="BQ113" s="143">
        <v>0.60862242091047325</v>
      </c>
      <c r="BR113" s="143">
        <v>0</v>
      </c>
      <c r="BS113" s="143">
        <v>0</v>
      </c>
      <c r="BT113" s="143">
        <v>0</v>
      </c>
      <c r="BU113" s="143">
        <v>0</v>
      </c>
      <c r="BV113" s="143">
        <v>0</v>
      </c>
      <c r="BW113" s="143">
        <v>0</v>
      </c>
      <c r="BX113" s="143">
        <v>0</v>
      </c>
      <c r="BY113" s="143">
        <v>0</v>
      </c>
      <c r="BZ113" s="143">
        <v>0</v>
      </c>
      <c r="CA113" s="144">
        <v>0</v>
      </c>
    </row>
    <row r="114" spans="1:79" ht="25.5" customHeight="1" x14ac:dyDescent="0.4">
      <c r="A114" s="141"/>
      <c r="B114" s="148" t="s">
        <v>32</v>
      </c>
      <c r="C114" s="23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c r="AA114" s="143"/>
      <c r="AB114" s="143"/>
      <c r="AC114" s="143"/>
      <c r="AD114" s="143"/>
      <c r="AE114" s="143"/>
      <c r="AF114" s="143"/>
      <c r="AG114" s="143"/>
      <c r="AH114" s="143">
        <v>35594.084481090787</v>
      </c>
      <c r="AI114" s="143">
        <v>35522.43093051669</v>
      </c>
      <c r="AJ114" s="143">
        <v>35574.364333906604</v>
      </c>
      <c r="AK114" s="143">
        <v>37071.71974141027</v>
      </c>
      <c r="AL114" s="143">
        <v>38598.264289898732</v>
      </c>
      <c r="AM114" s="143">
        <v>39734.501877446673</v>
      </c>
      <c r="AN114" s="143">
        <v>39290.076131894726</v>
      </c>
      <c r="AO114" s="143">
        <v>40451.10760628002</v>
      </c>
      <c r="AP114" s="143">
        <v>41628.143661021611</v>
      </c>
      <c r="AQ114" s="143">
        <v>41346.565074432241</v>
      </c>
      <c r="AR114" s="143">
        <v>40051.63823829544</v>
      </c>
      <c r="AS114" s="143">
        <v>40000.866435230804</v>
      </c>
      <c r="AT114" s="143">
        <v>40542.651114069035</v>
      </c>
      <c r="AU114" s="143">
        <v>43137.006964356697</v>
      </c>
      <c r="AV114" s="143">
        <v>43984.531047751356</v>
      </c>
      <c r="AW114" s="143">
        <v>45312.838504967673</v>
      </c>
      <c r="AX114" s="143">
        <v>45660.828049738222</v>
      </c>
      <c r="AY114" s="143">
        <v>46176.415953557982</v>
      </c>
      <c r="AZ114" s="143">
        <v>47617.635125954686</v>
      </c>
      <c r="BA114" s="143">
        <v>49611.58450602059</v>
      </c>
      <c r="BB114" s="143">
        <v>51921.784752288047</v>
      </c>
      <c r="BC114" s="143">
        <v>54918.874485061213</v>
      </c>
      <c r="BD114" s="143">
        <v>55047.529707253088</v>
      </c>
      <c r="BE114" s="143">
        <v>58969.629078961094</v>
      </c>
      <c r="BF114" s="143">
        <v>60899.63826881042</v>
      </c>
      <c r="BG114" s="143">
        <v>62537.497848787069</v>
      </c>
      <c r="BH114" s="143">
        <v>63902.567999845662</v>
      </c>
      <c r="BI114" s="143">
        <v>65614.436014624502</v>
      </c>
      <c r="BJ114" s="143">
        <v>66497.25767590446</v>
      </c>
      <c r="BK114" s="143">
        <v>69641.884048504173</v>
      </c>
      <c r="BL114" s="143">
        <v>72499.086405554306</v>
      </c>
      <c r="BM114" s="143">
        <v>77652.134518837891</v>
      </c>
      <c r="BN114" s="143">
        <v>79583.360461713601</v>
      </c>
      <c r="BO114" s="143">
        <v>83405.20465787116</v>
      </c>
      <c r="BP114" s="143">
        <v>87997.758791484506</v>
      </c>
      <c r="BQ114" s="143">
        <v>89987.078418189674</v>
      </c>
      <c r="BR114" s="143">
        <v>92486.292478296265</v>
      </c>
      <c r="BS114" s="143">
        <v>94776.90274112318</v>
      </c>
      <c r="BT114" s="143">
        <v>95017.222399652092</v>
      </c>
      <c r="BU114" s="143">
        <v>95507.61511024028</v>
      </c>
      <c r="BV114" s="143">
        <v>96695.945078643228</v>
      </c>
      <c r="BW114" s="143">
        <v>97159.238794544697</v>
      </c>
      <c r="BX114" s="143">
        <v>97258.93723570212</v>
      </c>
      <c r="BY114" s="143">
        <v>99788.321738937768</v>
      </c>
      <c r="BZ114" s="143">
        <v>102987.97727564845</v>
      </c>
      <c r="CA114" s="144">
        <v>106927.2318455924</v>
      </c>
    </row>
    <row r="115" spans="1:79" x14ac:dyDescent="0.4">
      <c r="A115" s="141"/>
      <c r="B115" s="68" t="s">
        <v>137</v>
      </c>
      <c r="C115" s="233" t="s">
        <v>133</v>
      </c>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c r="AA115" s="143"/>
      <c r="AB115" s="143"/>
      <c r="AC115" s="143"/>
      <c r="AD115" s="143"/>
      <c r="AE115" s="143"/>
      <c r="AF115" s="143"/>
      <c r="AG115" s="143"/>
      <c r="AH115" s="143">
        <v>35420.546317195629</v>
      </c>
      <c r="AI115" s="143">
        <v>35377.965553935283</v>
      </c>
      <c r="AJ115" s="143">
        <v>35446.398994576004</v>
      </c>
      <c r="AK115" s="143">
        <v>36952.870824853344</v>
      </c>
      <c r="AL115" s="143">
        <v>38484.648087706082</v>
      </c>
      <c r="AM115" s="143">
        <v>39623.329871374925</v>
      </c>
      <c r="AN115" s="143">
        <v>39189.970757285468</v>
      </c>
      <c r="AO115" s="143">
        <v>40351.348483762275</v>
      </c>
      <c r="AP115" s="143">
        <v>41541.69315847446</v>
      </c>
      <c r="AQ115" s="143">
        <v>41264.352311637507</v>
      </c>
      <c r="AR115" s="143">
        <v>39976.564742642557</v>
      </c>
      <c r="AS115" s="143">
        <v>39934.16017319791</v>
      </c>
      <c r="AT115" s="143">
        <v>40478.757936143753</v>
      </c>
      <c r="AU115" s="143">
        <v>43076.565252418179</v>
      </c>
      <c r="AV115" s="143">
        <v>43926.038497350732</v>
      </c>
      <c r="AW115" s="143">
        <v>45254.765296956321</v>
      </c>
      <c r="AX115" s="143">
        <v>45605.780263649962</v>
      </c>
      <c r="AY115" s="143">
        <v>46121.34753775681</v>
      </c>
      <c r="AZ115" s="143">
        <v>47573.436351183598</v>
      </c>
      <c r="BA115" s="143">
        <v>49568.388187146367</v>
      </c>
      <c r="BB115" s="143">
        <v>51879.813661324275</v>
      </c>
      <c r="BC115" s="143">
        <v>54878.665710983645</v>
      </c>
      <c r="BD115" s="143">
        <v>55008.397786118941</v>
      </c>
      <c r="BE115" s="143">
        <v>58929.396672661314</v>
      </c>
      <c r="BF115" s="143">
        <v>60860.0275946482</v>
      </c>
      <c r="BG115" s="143">
        <v>62497.562927172752</v>
      </c>
      <c r="BH115" s="143">
        <v>63862.909280726337</v>
      </c>
      <c r="BI115" s="143">
        <v>65575.489346688293</v>
      </c>
      <c r="BJ115" s="143">
        <v>66455.015927013999</v>
      </c>
      <c r="BK115" s="143">
        <v>69594.007053462221</v>
      </c>
      <c r="BL115" s="143">
        <v>72446.093543962052</v>
      </c>
      <c r="BM115" s="143">
        <v>77596.786176006921</v>
      </c>
      <c r="BN115" s="143">
        <v>79517.151950930711</v>
      </c>
      <c r="BO115" s="143">
        <v>83334.829417067667</v>
      </c>
      <c r="BP115" s="143">
        <v>87915.036621639898</v>
      </c>
      <c r="BQ115" s="143">
        <v>89883.510845969169</v>
      </c>
      <c r="BR115" s="143">
        <v>92392.098635324728</v>
      </c>
      <c r="BS115" s="143">
        <v>94678.384894761723</v>
      </c>
      <c r="BT115" s="143">
        <v>94914.21932026853</v>
      </c>
      <c r="BU115" s="143">
        <v>95401.089187920908</v>
      </c>
      <c r="BV115" s="143">
        <v>96583.698278264652</v>
      </c>
      <c r="BW115" s="143">
        <v>97039.706267172747</v>
      </c>
      <c r="BX115" s="143">
        <v>97134.312891596783</v>
      </c>
      <c r="BY115" s="143">
        <v>99656.445522152193</v>
      </c>
      <c r="BZ115" s="143">
        <v>102850.7634957526</v>
      </c>
      <c r="CA115" s="144">
        <v>106783.77353686449</v>
      </c>
    </row>
    <row r="116" spans="1:79" x14ac:dyDescent="0.4">
      <c r="A116" s="141"/>
      <c r="B116" s="106" t="s">
        <v>255</v>
      </c>
      <c r="C116" s="23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3">
        <v>35420.546317195629</v>
      </c>
      <c r="AI116" s="143">
        <v>35373.952626808023</v>
      </c>
      <c r="AJ116" s="143">
        <v>35419.45892313798</v>
      </c>
      <c r="AK116" s="143">
        <v>36894.970070633302</v>
      </c>
      <c r="AL116" s="143">
        <v>38371.031885513432</v>
      </c>
      <c r="AM116" s="143">
        <v>39460.639130782132</v>
      </c>
      <c r="AN116" s="143">
        <v>38966.658767772511</v>
      </c>
      <c r="AO116" s="143">
        <v>40008.274428274424</v>
      </c>
      <c r="AP116" s="143">
        <v>41029.78234889164</v>
      </c>
      <c r="AQ116" s="143">
        <v>40617.297994566987</v>
      </c>
      <c r="AR116" s="143">
        <v>39185.879390179194</v>
      </c>
      <c r="AS116" s="143">
        <v>38919.07427688926</v>
      </c>
      <c r="AT116" s="143">
        <v>39183.288043504908</v>
      </c>
      <c r="AU116" s="143">
        <v>41234.92450311382</v>
      </c>
      <c r="AV116" s="143">
        <v>41719.369943137761</v>
      </c>
      <c r="AW116" s="143">
        <v>42626.084731745781</v>
      </c>
      <c r="AX116" s="143">
        <v>42614.040342183995</v>
      </c>
      <c r="AY116" s="143">
        <v>42700.817722345681</v>
      </c>
      <c r="AZ116" s="143">
        <v>43476.012912656792</v>
      </c>
      <c r="BA116" s="143">
        <v>44892.268127665739</v>
      </c>
      <c r="BB116" s="143">
        <v>46541.732561337165</v>
      </c>
      <c r="BC116" s="143">
        <v>48490.624386228017</v>
      </c>
      <c r="BD116" s="143">
        <v>46724.009231481519</v>
      </c>
      <c r="BE116" s="143">
        <v>49825.067372847603</v>
      </c>
      <c r="BF116" s="143">
        <v>51177.033448693124</v>
      </c>
      <c r="BG116" s="143">
        <v>51778.390191998733</v>
      </c>
      <c r="BH116" s="143">
        <v>52411.648685281121</v>
      </c>
      <c r="BI116" s="143">
        <v>53311.220229140526</v>
      </c>
      <c r="BJ116" s="143">
        <v>53443.585939916797</v>
      </c>
      <c r="BK116" s="143">
        <v>55350.536192302767</v>
      </c>
      <c r="BL116" s="143">
        <v>56887.657665182254</v>
      </c>
      <c r="BM116" s="143">
        <v>60185.655114727859</v>
      </c>
      <c r="BN116" s="143">
        <v>61648.889906541321</v>
      </c>
      <c r="BO116" s="143">
        <v>64519.865022481594</v>
      </c>
      <c r="BP116" s="143">
        <v>67430.657322701227</v>
      </c>
      <c r="BQ116" s="143">
        <v>68744.903267698188</v>
      </c>
      <c r="BR116" s="143">
        <v>70409.840294471069</v>
      </c>
      <c r="BS116" s="143">
        <v>72213.856798715031</v>
      </c>
      <c r="BT116" s="143">
        <v>71524.059578628003</v>
      </c>
      <c r="BU116" s="143">
        <v>69477.680835911422</v>
      </c>
      <c r="BV116" s="143">
        <v>67579.194422654502</v>
      </c>
      <c r="BW116" s="143">
        <v>65749.011836099744</v>
      </c>
      <c r="BX116" s="143">
        <v>63376.588147377093</v>
      </c>
      <c r="BY116" s="143">
        <v>61245.013788701202</v>
      </c>
      <c r="BZ116" s="143">
        <v>59244.951630642674</v>
      </c>
      <c r="CA116" s="144">
        <v>57428.854448597434</v>
      </c>
    </row>
    <row r="117" spans="1:79" x14ac:dyDescent="0.4">
      <c r="A117" s="141"/>
      <c r="B117" s="106" t="s">
        <v>276</v>
      </c>
      <c r="C117" s="23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3">
        <v>0</v>
      </c>
      <c r="AI117" s="143">
        <v>4.0129271272612614</v>
      </c>
      <c r="AJ117" s="143">
        <v>26.940071438020901</v>
      </c>
      <c r="AK117" s="143">
        <v>57.900754220040696</v>
      </c>
      <c r="AL117" s="143">
        <v>113.6162021926521</v>
      </c>
      <c r="AM117" s="143">
        <v>162.69074059279379</v>
      </c>
      <c r="AN117" s="143">
        <v>223.31198951295752</v>
      </c>
      <c r="AO117" s="143">
        <v>343.07405548784857</v>
      </c>
      <c r="AP117" s="143">
        <v>511.91080958281691</v>
      </c>
      <c r="AQ117" s="143">
        <v>647.05431707052048</v>
      </c>
      <c r="AR117" s="143">
        <v>790.6853524633658</v>
      </c>
      <c r="AS117" s="143">
        <v>1015.0858963086484</v>
      </c>
      <c r="AT117" s="143">
        <v>1295.4698926388426</v>
      </c>
      <c r="AU117" s="143">
        <v>1841.6407493043596</v>
      </c>
      <c r="AV117" s="143">
        <v>2206.6685542129744</v>
      </c>
      <c r="AW117" s="143">
        <v>2628.6805652105345</v>
      </c>
      <c r="AX117" s="143">
        <v>2991.7399214659686</v>
      </c>
      <c r="AY117" s="143">
        <v>3420.5298154111297</v>
      </c>
      <c r="AZ117" s="143">
        <v>4097.4234385268037</v>
      </c>
      <c r="BA117" s="143">
        <v>4676.1200594806314</v>
      </c>
      <c r="BB117" s="143">
        <v>5338.0810999871092</v>
      </c>
      <c r="BC117" s="143">
        <v>6388.0413247556289</v>
      </c>
      <c r="BD117" s="143">
        <v>6722.0266564340136</v>
      </c>
      <c r="BE117" s="143">
        <v>7494.403449344285</v>
      </c>
      <c r="BF117" s="143">
        <v>8055.8600815780028</v>
      </c>
      <c r="BG117" s="143">
        <v>8940.1903810729236</v>
      </c>
      <c r="BH117" s="143">
        <v>9640.998346686556</v>
      </c>
      <c r="BI117" s="143">
        <v>10413.772765452159</v>
      </c>
      <c r="BJ117" s="143">
        <v>11092.877863952721</v>
      </c>
      <c r="BK117" s="143">
        <v>12122.810297057445</v>
      </c>
      <c r="BL117" s="143">
        <v>13152.038940173637</v>
      </c>
      <c r="BM117" s="143">
        <v>14737.665380304466</v>
      </c>
      <c r="BN117" s="143">
        <v>14899.386772613781</v>
      </c>
      <c r="BO117" s="143">
        <v>15934.614797150185</v>
      </c>
      <c r="BP117" s="143">
        <v>17384.632775796032</v>
      </c>
      <c r="BQ117" s="143">
        <v>18042.482628897204</v>
      </c>
      <c r="BR117" s="143">
        <v>18850.007817671205</v>
      </c>
      <c r="BS117" s="143">
        <v>19327.847636065406</v>
      </c>
      <c r="BT117" s="143">
        <v>18815.516738835802</v>
      </c>
      <c r="BU117" s="143">
        <v>18311.954257220292</v>
      </c>
      <c r="BV117" s="143">
        <v>18188.715587827843</v>
      </c>
      <c r="BW117" s="143">
        <v>18000.048160633287</v>
      </c>
      <c r="BX117" s="143">
        <v>17472.649192141802</v>
      </c>
      <c r="BY117" s="143">
        <v>16980.847729645291</v>
      </c>
      <c r="BZ117" s="143">
        <v>16490.642034746405</v>
      </c>
      <c r="CA117" s="144">
        <v>16020.604902125111</v>
      </c>
    </row>
    <row r="118" spans="1:79" x14ac:dyDescent="0.4">
      <c r="A118" s="141"/>
      <c r="B118" s="106" t="s">
        <v>277</v>
      </c>
      <c r="C118" s="23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c r="AA118" s="143"/>
      <c r="AB118" s="143"/>
      <c r="AC118" s="143"/>
      <c r="AD118" s="143"/>
      <c r="AE118" s="143"/>
      <c r="AF118" s="143"/>
      <c r="AG118" s="143"/>
      <c r="AH118" s="143">
        <v>0</v>
      </c>
      <c r="AI118" s="143">
        <v>0</v>
      </c>
      <c r="AJ118" s="143">
        <v>0</v>
      </c>
      <c r="AK118" s="143">
        <v>0</v>
      </c>
      <c r="AL118" s="143">
        <v>0</v>
      </c>
      <c r="AM118" s="143">
        <v>0</v>
      </c>
      <c r="AN118" s="143">
        <v>0</v>
      </c>
      <c r="AO118" s="143">
        <v>0</v>
      </c>
      <c r="AP118" s="143">
        <v>0</v>
      </c>
      <c r="AQ118" s="143">
        <v>0</v>
      </c>
      <c r="AR118" s="143">
        <v>0</v>
      </c>
      <c r="AS118" s="143">
        <v>0</v>
      </c>
      <c r="AT118" s="143">
        <v>0</v>
      </c>
      <c r="AU118" s="143">
        <v>0</v>
      </c>
      <c r="AV118" s="143">
        <v>0</v>
      </c>
      <c r="AW118" s="143">
        <v>0</v>
      </c>
      <c r="AX118" s="143">
        <v>0</v>
      </c>
      <c r="AY118" s="143">
        <v>0</v>
      </c>
      <c r="AZ118" s="143">
        <v>0</v>
      </c>
      <c r="BA118" s="143">
        <v>0</v>
      </c>
      <c r="BB118" s="143">
        <v>0</v>
      </c>
      <c r="BC118" s="143">
        <v>0</v>
      </c>
      <c r="BD118" s="143">
        <v>1562.3618982033993</v>
      </c>
      <c r="BE118" s="143">
        <v>1609.9258504694303</v>
      </c>
      <c r="BF118" s="143">
        <v>1627.1340643770739</v>
      </c>
      <c r="BG118" s="143">
        <v>1778.9823541010946</v>
      </c>
      <c r="BH118" s="143">
        <v>1810.2622487586641</v>
      </c>
      <c r="BI118" s="143">
        <v>1850.4963520956046</v>
      </c>
      <c r="BJ118" s="143">
        <v>1867.7404439733987</v>
      </c>
      <c r="BK118" s="143">
        <v>1928.8218918849986</v>
      </c>
      <c r="BL118" s="143">
        <v>1996.7243297692592</v>
      </c>
      <c r="BM118" s="143">
        <v>2093.6696184845359</v>
      </c>
      <c r="BN118" s="143">
        <v>2098.5407689365525</v>
      </c>
      <c r="BO118" s="143">
        <v>2169.2147335741734</v>
      </c>
      <c r="BP118" s="143">
        <v>2268.989117947036</v>
      </c>
      <c r="BQ118" s="143">
        <v>2295.9799581344705</v>
      </c>
      <c r="BR118" s="143">
        <v>2335.6247132960493</v>
      </c>
      <c r="BS118" s="143">
        <v>2340.9054540051725</v>
      </c>
      <c r="BT118" s="143">
        <v>2238.4427001027534</v>
      </c>
      <c r="BU118" s="143">
        <v>2136.1008517568489</v>
      </c>
      <c r="BV118" s="143">
        <v>2071.0046621821975</v>
      </c>
      <c r="BW118" s="143">
        <v>2011.2533415692212</v>
      </c>
      <c r="BX118" s="143">
        <v>1923.0706684246809</v>
      </c>
      <c r="BY118" s="143">
        <v>1841.4149166451641</v>
      </c>
      <c r="BZ118" s="143">
        <v>1763.6825461029073</v>
      </c>
      <c r="CA118" s="144">
        <v>1690.5649345836378</v>
      </c>
    </row>
    <row r="119" spans="1:79" x14ac:dyDescent="0.4">
      <c r="A119" s="141"/>
      <c r="B119" s="106" t="s">
        <v>278</v>
      </c>
      <c r="C119" s="23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c r="AA119" s="143"/>
      <c r="AB119" s="143"/>
      <c r="AC119" s="143"/>
      <c r="AD119" s="143"/>
      <c r="AE119" s="143"/>
      <c r="AF119" s="143"/>
      <c r="AG119" s="143"/>
      <c r="AH119" s="143">
        <v>0</v>
      </c>
      <c r="AI119" s="143">
        <v>0</v>
      </c>
      <c r="AJ119" s="143">
        <v>0</v>
      </c>
      <c r="AK119" s="143">
        <v>0</v>
      </c>
      <c r="AL119" s="143">
        <v>0</v>
      </c>
      <c r="AM119" s="143">
        <v>0</v>
      </c>
      <c r="AN119" s="143">
        <v>0</v>
      </c>
      <c r="AO119" s="143">
        <v>0</v>
      </c>
      <c r="AP119" s="143">
        <v>0</v>
      </c>
      <c r="AQ119" s="143">
        <v>0</v>
      </c>
      <c r="AR119" s="143">
        <v>0</v>
      </c>
      <c r="AS119" s="143">
        <v>0</v>
      </c>
      <c r="AT119" s="143">
        <v>0</v>
      </c>
      <c r="AU119" s="143">
        <v>0</v>
      </c>
      <c r="AV119" s="143">
        <v>0</v>
      </c>
      <c r="AW119" s="143">
        <v>0</v>
      </c>
      <c r="AX119" s="143">
        <v>0</v>
      </c>
      <c r="AY119" s="143">
        <v>0</v>
      </c>
      <c r="AZ119" s="143">
        <v>0</v>
      </c>
      <c r="BA119" s="143">
        <v>0</v>
      </c>
      <c r="BB119" s="143">
        <v>0</v>
      </c>
      <c r="BC119" s="143">
        <v>0</v>
      </c>
      <c r="BD119" s="143">
        <v>0</v>
      </c>
      <c r="BE119" s="143">
        <v>0</v>
      </c>
      <c r="BF119" s="143">
        <v>0</v>
      </c>
      <c r="BG119" s="143">
        <v>0</v>
      </c>
      <c r="BH119" s="143">
        <v>0</v>
      </c>
      <c r="BI119" s="143">
        <v>0</v>
      </c>
      <c r="BJ119" s="143">
        <v>50.811679171083981</v>
      </c>
      <c r="BK119" s="143">
        <v>191.83867221700612</v>
      </c>
      <c r="BL119" s="143">
        <v>409.67260883689625</v>
      </c>
      <c r="BM119" s="143">
        <v>579.79606249005656</v>
      </c>
      <c r="BN119" s="143">
        <v>870.33450283906484</v>
      </c>
      <c r="BO119" s="143">
        <v>711.1348638617352</v>
      </c>
      <c r="BP119" s="143">
        <v>830.75740519560327</v>
      </c>
      <c r="BQ119" s="143">
        <v>800.14499123930716</v>
      </c>
      <c r="BR119" s="143">
        <v>796.62580988640411</v>
      </c>
      <c r="BS119" s="143">
        <v>795.77500597611697</v>
      </c>
      <c r="BT119" s="143">
        <v>874.91549489638362</v>
      </c>
      <c r="BU119" s="143">
        <v>787.8793622159036</v>
      </c>
      <c r="BV119" s="143">
        <v>759.68813276768242</v>
      </c>
      <c r="BW119" s="143">
        <v>555.19038513062367</v>
      </c>
      <c r="BX119" s="143">
        <v>444.44516806887299</v>
      </c>
      <c r="BY119" s="143">
        <v>333.60798408817499</v>
      </c>
      <c r="BZ119" s="143">
        <v>218.89943298612036</v>
      </c>
      <c r="CA119" s="144">
        <v>143.10871874874613</v>
      </c>
    </row>
    <row r="120" spans="1:79" x14ac:dyDescent="0.4">
      <c r="A120" s="141"/>
      <c r="B120" s="242" t="s">
        <v>279</v>
      </c>
      <c r="C120" s="233"/>
      <c r="D120" s="143"/>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3"/>
      <c r="AI120" s="143"/>
      <c r="AJ120" s="143"/>
      <c r="AK120" s="143"/>
      <c r="AL120" s="143"/>
      <c r="AM120" s="143"/>
      <c r="AN120" s="143"/>
      <c r="AO120" s="143"/>
      <c r="AP120" s="143"/>
      <c r="AQ120" s="143"/>
      <c r="AR120" s="143"/>
      <c r="AS120" s="143"/>
      <c r="AT120" s="143"/>
      <c r="AU120" s="143"/>
      <c r="AV120" s="143"/>
      <c r="AW120" s="143"/>
      <c r="AX120" s="143"/>
      <c r="AY120" s="143"/>
      <c r="AZ120" s="143"/>
      <c r="BA120" s="143"/>
      <c r="BB120" s="143"/>
      <c r="BC120" s="143"/>
      <c r="BD120" s="143"/>
      <c r="BE120" s="143"/>
      <c r="BF120" s="143"/>
      <c r="BG120" s="143"/>
      <c r="BH120" s="143"/>
      <c r="BI120" s="143"/>
      <c r="BJ120" s="143"/>
      <c r="BK120" s="143"/>
      <c r="BL120" s="143"/>
      <c r="BM120" s="143"/>
      <c r="BN120" s="143"/>
      <c r="BO120" s="143"/>
      <c r="BP120" s="143"/>
      <c r="BQ120" s="143"/>
      <c r="BR120" s="143"/>
      <c r="BS120" s="143"/>
      <c r="BT120" s="143">
        <v>1396.3740273259327</v>
      </c>
      <c r="BU120" s="143">
        <v>4490.0607747200065</v>
      </c>
      <c r="BV120" s="143">
        <v>7652.1200212419562</v>
      </c>
      <c r="BW120" s="143">
        <v>10285.233224128835</v>
      </c>
      <c r="BX120" s="143">
        <v>13383.443246090959</v>
      </c>
      <c r="BY120" s="143">
        <v>18565.052579400395</v>
      </c>
      <c r="BZ120" s="143">
        <v>24276.381584048566</v>
      </c>
      <c r="CA120" s="144">
        <v>30470.136676015234</v>
      </c>
    </row>
    <row r="121" spans="1:79" x14ac:dyDescent="0.4">
      <c r="A121" s="141"/>
      <c r="B121" s="242" t="s">
        <v>280</v>
      </c>
      <c r="C121" s="23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43"/>
      <c r="AH121" s="143"/>
      <c r="AI121" s="143"/>
      <c r="AJ121" s="143"/>
      <c r="AK121" s="143"/>
      <c r="AL121" s="143"/>
      <c r="AM121" s="143"/>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3"/>
      <c r="BR121" s="143"/>
      <c r="BS121" s="143"/>
      <c r="BT121" s="143">
        <v>64.910780479635974</v>
      </c>
      <c r="BU121" s="143">
        <v>197.41310609644</v>
      </c>
      <c r="BV121" s="143">
        <v>332.97545159048076</v>
      </c>
      <c r="BW121" s="143">
        <v>438.9693196110241</v>
      </c>
      <c r="BX121" s="143">
        <v>534.11646949337626</v>
      </c>
      <c r="BY121" s="143">
        <v>690.50852367196285</v>
      </c>
      <c r="BZ121" s="143">
        <v>856.20626722592431</v>
      </c>
      <c r="CA121" s="144">
        <v>1030.5038567943395</v>
      </c>
    </row>
    <row r="122" spans="1:79" x14ac:dyDescent="0.4">
      <c r="A122" s="141"/>
      <c r="B122" s="68" t="s">
        <v>281</v>
      </c>
      <c r="C122" s="233" t="s">
        <v>130</v>
      </c>
      <c r="D122" s="143"/>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3">
        <v>173.53816389515868</v>
      </c>
      <c r="AI122" s="143">
        <v>144.46537658140542</v>
      </c>
      <c r="AJ122" s="143">
        <v>127.96533933059928</v>
      </c>
      <c r="AK122" s="143">
        <v>118.84891655692564</v>
      </c>
      <c r="AL122" s="143">
        <v>113.6162021926521</v>
      </c>
      <c r="AM122" s="143">
        <v>111.17200607174243</v>
      </c>
      <c r="AN122" s="143">
        <v>100.10537460925683</v>
      </c>
      <c r="AO122" s="143">
        <v>99.759122517743208</v>
      </c>
      <c r="AP122" s="143">
        <v>86.450502547156816</v>
      </c>
      <c r="AQ122" s="143">
        <v>82.212762794740854</v>
      </c>
      <c r="AR122" s="143">
        <v>75.073495652883793</v>
      </c>
      <c r="AS122" s="143">
        <v>66.706262032896234</v>
      </c>
      <c r="AT122" s="143">
        <v>63.893177925285038</v>
      </c>
      <c r="AU122" s="143">
        <v>60.441711938518623</v>
      </c>
      <c r="AV122" s="143">
        <v>58.492550400620303</v>
      </c>
      <c r="AW122" s="143">
        <v>58.073208011354666</v>
      </c>
      <c r="AX122" s="143">
        <v>55.047786088257283</v>
      </c>
      <c r="AY122" s="143">
        <v>55.068415801170111</v>
      </c>
      <c r="AZ122" s="143">
        <v>44.198774771091017</v>
      </c>
      <c r="BA122" s="143">
        <v>43.196318874220211</v>
      </c>
      <c r="BB122" s="143">
        <v>41.971090963777762</v>
      </c>
      <c r="BC122" s="143">
        <v>40.208774077561849</v>
      </c>
      <c r="BD122" s="143">
        <v>39.131921134150083</v>
      </c>
      <c r="BE122" s="143">
        <v>40.232406299776194</v>
      </c>
      <c r="BF122" s="143">
        <v>39.610674162223802</v>
      </c>
      <c r="BG122" s="143">
        <v>39.934921614316089</v>
      </c>
      <c r="BH122" s="143">
        <v>39.658719119330236</v>
      </c>
      <c r="BI122" s="143">
        <v>38.94666793621564</v>
      </c>
      <c r="BJ122" s="143">
        <v>42.24174889046234</v>
      </c>
      <c r="BK122" s="143">
        <v>47.876995041950011</v>
      </c>
      <c r="BL122" s="143">
        <v>52.992861592258144</v>
      </c>
      <c r="BM122" s="143">
        <v>55.348342830959027</v>
      </c>
      <c r="BN122" s="143">
        <v>66.208510782882655</v>
      </c>
      <c r="BO122" s="143">
        <v>70.375240803493057</v>
      </c>
      <c r="BP122" s="143">
        <v>82.722169844597929</v>
      </c>
      <c r="BQ122" s="143">
        <v>103.56757222050432</v>
      </c>
      <c r="BR122" s="143">
        <v>94.193842971532973</v>
      </c>
      <c r="BS122" s="143">
        <v>98.51784636145986</v>
      </c>
      <c r="BT122" s="143">
        <v>103.00307938355969</v>
      </c>
      <c r="BU122" s="143">
        <v>106.52592231937199</v>
      </c>
      <c r="BV122" s="143">
        <v>112.24680037856973</v>
      </c>
      <c r="BW122" s="143">
        <v>119.53252737195378</v>
      </c>
      <c r="BX122" s="143">
        <v>124.62434410533196</v>
      </c>
      <c r="BY122" s="143">
        <v>131.87621678557971</v>
      </c>
      <c r="BZ122" s="143">
        <v>137.213779895849</v>
      </c>
      <c r="CA122" s="144">
        <v>143.45830872790543</v>
      </c>
    </row>
    <row r="123" spans="1:79" ht="26.25" customHeight="1" x14ac:dyDescent="0.4">
      <c r="A123" s="141"/>
      <c r="B123" s="148" t="s">
        <v>282</v>
      </c>
      <c r="C123" s="233" t="s">
        <v>133</v>
      </c>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c r="AA123" s="143"/>
      <c r="AB123" s="143"/>
      <c r="AC123" s="143"/>
      <c r="AD123" s="143"/>
      <c r="AE123" s="143"/>
      <c r="AF123" s="143"/>
      <c r="AG123" s="143"/>
      <c r="AH123" s="143">
        <v>0</v>
      </c>
      <c r="AI123" s="143">
        <v>0</v>
      </c>
      <c r="AJ123" s="143">
        <v>0</v>
      </c>
      <c r="AK123" s="143">
        <v>0</v>
      </c>
      <c r="AL123" s="143">
        <v>0</v>
      </c>
      <c r="AM123" s="143">
        <v>0</v>
      </c>
      <c r="AN123" s="143">
        <v>0</v>
      </c>
      <c r="AO123" s="143">
        <v>0</v>
      </c>
      <c r="AP123" s="143">
        <v>0</v>
      </c>
      <c r="AQ123" s="143">
        <v>0</v>
      </c>
      <c r="AR123" s="143">
        <v>0</v>
      </c>
      <c r="AS123" s="143">
        <v>0</v>
      </c>
      <c r="AT123" s="143">
        <v>0</v>
      </c>
      <c r="AU123" s="143">
        <v>0</v>
      </c>
      <c r="AV123" s="143">
        <v>0</v>
      </c>
      <c r="AW123" s="143">
        <v>0</v>
      </c>
      <c r="AX123" s="143">
        <v>0</v>
      </c>
      <c r="AY123" s="143">
        <v>0</v>
      </c>
      <c r="AZ123" s="143">
        <v>0</v>
      </c>
      <c r="BA123" s="143">
        <v>0</v>
      </c>
      <c r="BB123" s="143">
        <v>0</v>
      </c>
      <c r="BC123" s="143">
        <v>0</v>
      </c>
      <c r="BD123" s="143">
        <v>0</v>
      </c>
      <c r="BE123" s="143">
        <v>0</v>
      </c>
      <c r="BF123" s="143">
        <v>0</v>
      </c>
      <c r="BG123" s="143">
        <v>0</v>
      </c>
      <c r="BH123" s="143">
        <v>0</v>
      </c>
      <c r="BI123" s="143">
        <v>0</v>
      </c>
      <c r="BJ123" s="143">
        <v>0</v>
      </c>
      <c r="BK123" s="143">
        <v>0</v>
      </c>
      <c r="BL123" s="143">
        <v>11.584323557863822</v>
      </c>
      <c r="BM123" s="143">
        <v>0.29186796559806649</v>
      </c>
      <c r="BN123" s="143">
        <v>-2.0207486222567934</v>
      </c>
      <c r="BO123" s="143">
        <v>5.8068812553191469</v>
      </c>
      <c r="BP123" s="143">
        <v>2.2506983250852777</v>
      </c>
      <c r="BQ123" s="143">
        <v>2.7562682337115447</v>
      </c>
      <c r="BR123" s="143">
        <v>1.9259941816624144</v>
      </c>
      <c r="BS123" s="143">
        <v>2.916463606105677</v>
      </c>
      <c r="BT123" s="143">
        <v>2.0174308749645906</v>
      </c>
      <c r="BU123" s="143">
        <v>3.3237486970500001</v>
      </c>
      <c r="BV123" s="143">
        <v>3.1205856384327362</v>
      </c>
      <c r="BW123" s="143">
        <v>3.0657094394662896</v>
      </c>
      <c r="BX123" s="143">
        <v>3.0073665288074252</v>
      </c>
      <c r="BY123" s="143">
        <v>2.9504233579980621</v>
      </c>
      <c r="BZ123" s="143">
        <v>2.8942744339788713</v>
      </c>
      <c r="CA123" s="144">
        <v>2.8403085711274505</v>
      </c>
    </row>
    <row r="124" spans="1:79" x14ac:dyDescent="0.4">
      <c r="A124" s="141"/>
      <c r="B124" s="58" t="s">
        <v>183</v>
      </c>
      <c r="C124" s="233" t="s">
        <v>140</v>
      </c>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v>0</v>
      </c>
      <c r="AI124" s="143">
        <v>0</v>
      </c>
      <c r="AJ124" s="143">
        <v>0</v>
      </c>
      <c r="AK124" s="143">
        <v>0</v>
      </c>
      <c r="AL124" s="143">
        <v>0</v>
      </c>
      <c r="AM124" s="143">
        <v>0</v>
      </c>
      <c r="AN124" s="143">
        <v>0</v>
      </c>
      <c r="AO124" s="143">
        <v>0</v>
      </c>
      <c r="AP124" s="143">
        <v>0</v>
      </c>
      <c r="AQ124" s="143">
        <v>0</v>
      </c>
      <c r="AR124" s="143">
        <v>0</v>
      </c>
      <c r="AS124" s="143">
        <v>0</v>
      </c>
      <c r="AT124" s="143">
        <v>0</v>
      </c>
      <c r="AU124" s="143">
        <v>0</v>
      </c>
      <c r="AV124" s="143">
        <v>0</v>
      </c>
      <c r="AW124" s="143">
        <v>0</v>
      </c>
      <c r="AX124" s="143">
        <v>0</v>
      </c>
      <c r="AY124" s="143">
        <v>0</v>
      </c>
      <c r="AZ124" s="143">
        <v>0</v>
      </c>
      <c r="BA124" s="143">
        <v>0</v>
      </c>
      <c r="BB124" s="143">
        <v>0</v>
      </c>
      <c r="BC124" s="143">
        <v>0</v>
      </c>
      <c r="BD124" s="143">
        <v>0</v>
      </c>
      <c r="BE124" s="143">
        <v>0</v>
      </c>
      <c r="BF124" s="143">
        <v>0</v>
      </c>
      <c r="BG124" s="143">
        <v>0</v>
      </c>
      <c r="BH124" s="143">
        <v>0</v>
      </c>
      <c r="BI124" s="143">
        <v>0</v>
      </c>
      <c r="BJ124" s="143">
        <v>0</v>
      </c>
      <c r="BK124" s="143">
        <v>0</v>
      </c>
      <c r="BL124" s="143">
        <v>0</v>
      </c>
      <c r="BM124" s="143">
        <v>0</v>
      </c>
      <c r="BN124" s="143">
        <v>0</v>
      </c>
      <c r="BO124" s="143">
        <v>0</v>
      </c>
      <c r="BP124" s="143">
        <v>0</v>
      </c>
      <c r="BQ124" s="143">
        <v>0</v>
      </c>
      <c r="BR124" s="143">
        <v>0</v>
      </c>
      <c r="BS124" s="143">
        <v>0</v>
      </c>
      <c r="BT124" s="143">
        <v>0</v>
      </c>
      <c r="BU124" s="143">
        <v>0</v>
      </c>
      <c r="BV124" s="143">
        <v>0.14816228019991343</v>
      </c>
      <c r="BW124" s="143">
        <v>0.45774961339248854</v>
      </c>
      <c r="BX124" s="143">
        <v>0.78120949566562825</v>
      </c>
      <c r="BY124" s="143">
        <v>1.0963137414706146</v>
      </c>
      <c r="BZ124" s="143">
        <v>1.3889267365368851</v>
      </c>
      <c r="CA124" s="144">
        <v>1.669221805025376</v>
      </c>
    </row>
    <row r="125" spans="1:79" x14ac:dyDescent="0.4">
      <c r="A125" s="141"/>
      <c r="B125" s="148" t="s">
        <v>184</v>
      </c>
      <c r="C125" s="233" t="s">
        <v>140</v>
      </c>
      <c r="D125" s="143"/>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3">
        <v>0</v>
      </c>
      <c r="AI125" s="143">
        <v>0</v>
      </c>
      <c r="AJ125" s="143">
        <v>0</v>
      </c>
      <c r="AK125" s="143">
        <v>0</v>
      </c>
      <c r="AL125" s="143">
        <v>0</v>
      </c>
      <c r="AM125" s="143">
        <v>0</v>
      </c>
      <c r="AN125" s="143">
        <v>0</v>
      </c>
      <c r="AO125" s="143">
        <v>0</v>
      </c>
      <c r="AP125" s="143">
        <v>0</v>
      </c>
      <c r="AQ125" s="143">
        <v>0</v>
      </c>
      <c r="AR125" s="143">
        <v>0</v>
      </c>
      <c r="AS125" s="143">
        <v>0</v>
      </c>
      <c r="AT125" s="143">
        <v>0</v>
      </c>
      <c r="AU125" s="143">
        <v>0</v>
      </c>
      <c r="AV125" s="143">
        <v>0</v>
      </c>
      <c r="AW125" s="143">
        <v>0</v>
      </c>
      <c r="AX125" s="143">
        <v>0</v>
      </c>
      <c r="AY125" s="143">
        <v>0</v>
      </c>
      <c r="AZ125" s="143">
        <v>0</v>
      </c>
      <c r="BA125" s="143">
        <v>0</v>
      </c>
      <c r="BB125" s="143">
        <v>0</v>
      </c>
      <c r="BC125" s="143">
        <v>0</v>
      </c>
      <c r="BD125" s="143">
        <v>0</v>
      </c>
      <c r="BE125" s="143">
        <v>0</v>
      </c>
      <c r="BF125" s="143">
        <v>0</v>
      </c>
      <c r="BG125" s="143">
        <v>0</v>
      </c>
      <c r="BH125" s="143">
        <v>0</v>
      </c>
      <c r="BI125" s="143">
        <v>0</v>
      </c>
      <c r="BJ125" s="143">
        <v>0.29767192055398023</v>
      </c>
      <c r="BK125" s="143">
        <v>0</v>
      </c>
      <c r="BL125" s="143">
        <v>0</v>
      </c>
      <c r="BM125" s="143">
        <v>0</v>
      </c>
      <c r="BN125" s="143">
        <v>0</v>
      </c>
      <c r="BO125" s="143">
        <v>0</v>
      </c>
      <c r="BP125" s="143">
        <v>0</v>
      </c>
      <c r="BQ125" s="143">
        <v>0</v>
      </c>
      <c r="BR125" s="143">
        <v>0</v>
      </c>
      <c r="BS125" s="143">
        <v>5.3026278786353223E-3</v>
      </c>
      <c r="BT125" s="143">
        <v>7.7814687630560226E-3</v>
      </c>
      <c r="BU125" s="143">
        <v>3.5636999999989292E-3</v>
      </c>
      <c r="BV125" s="143">
        <v>3.3621881248002694E-3</v>
      </c>
      <c r="BW125" s="143">
        <v>3.3216134276053961E-3</v>
      </c>
      <c r="BX125" s="143">
        <v>3.2492056728047744E-3</v>
      </c>
      <c r="BY125" s="143">
        <v>3.1924931116632531E-3</v>
      </c>
      <c r="BZ125" s="143">
        <v>3.129067524627686E-3</v>
      </c>
      <c r="CA125" s="144">
        <v>3.0659428089701408E-3</v>
      </c>
    </row>
    <row r="126" spans="1:79" x14ac:dyDescent="0.4">
      <c r="A126" s="141"/>
      <c r="B126" s="58" t="s">
        <v>267</v>
      </c>
      <c r="C126" s="233" t="s">
        <v>130</v>
      </c>
      <c r="D126" s="143"/>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3">
        <v>1142.0312054908104</v>
      </c>
      <c r="AI126" s="143">
        <v>950.36547984077549</v>
      </c>
      <c r="AJ126" s="143">
        <v>924.40814128853037</v>
      </c>
      <c r="AK126" s="143">
        <v>969.79496947204586</v>
      </c>
      <c r="AL126" s="143">
        <v>972.32745836471668</v>
      </c>
      <c r="AM126" s="143">
        <v>956.96591675321565</v>
      </c>
      <c r="AN126" s="143">
        <v>993.18649037007151</v>
      </c>
      <c r="AO126" s="143">
        <v>1053.7312796616243</v>
      </c>
      <c r="AP126" s="143">
        <v>1055.8550351094589</v>
      </c>
      <c r="AQ126" s="143">
        <v>1039.7544631098556</v>
      </c>
      <c r="AR126" s="143">
        <v>1018.2353267480306</v>
      </c>
      <c r="AS126" s="143">
        <v>1011.1498544682786</v>
      </c>
      <c r="AT126" s="143">
        <v>1213.1174652092188</v>
      </c>
      <c r="AU126" s="143">
        <v>1359.8710613488804</v>
      </c>
      <c r="AV126" s="143">
        <v>1574.625172730797</v>
      </c>
      <c r="AW126" s="143">
        <v>1681.2020037922268</v>
      </c>
      <c r="AX126" s="143">
        <v>1469.9486949167626</v>
      </c>
      <c r="AY126" s="143">
        <v>1559.812856188993</v>
      </c>
      <c r="AZ126" s="143">
        <v>1660.9742499345402</v>
      </c>
      <c r="BA126" s="143">
        <v>1585.6966922965323</v>
      </c>
      <c r="BB126" s="143">
        <v>1529.5114636734043</v>
      </c>
      <c r="BC126" s="143">
        <v>1511.5276807264563</v>
      </c>
      <c r="BD126" s="143">
        <v>1684.6547486683298</v>
      </c>
      <c r="BE126" s="143">
        <v>1479.2967435327002</v>
      </c>
      <c r="BF126" s="143">
        <v>0</v>
      </c>
      <c r="BG126" s="143">
        <v>0</v>
      </c>
      <c r="BH126" s="143">
        <v>0</v>
      </c>
      <c r="BI126" s="143">
        <v>0</v>
      </c>
      <c r="BJ126" s="143">
        <v>0</v>
      </c>
      <c r="BK126" s="143">
        <v>0</v>
      </c>
      <c r="BL126" s="143">
        <v>0</v>
      </c>
      <c r="BM126" s="143">
        <v>0</v>
      </c>
      <c r="BN126" s="143">
        <v>0</v>
      </c>
      <c r="BO126" s="143">
        <v>0</v>
      </c>
      <c r="BP126" s="143">
        <v>0</v>
      </c>
      <c r="BQ126" s="143">
        <v>0</v>
      </c>
      <c r="BR126" s="143">
        <v>0</v>
      </c>
      <c r="BS126" s="143">
        <v>0</v>
      </c>
      <c r="BT126" s="143">
        <v>0</v>
      </c>
      <c r="BU126" s="143">
        <v>0</v>
      </c>
      <c r="BV126" s="143">
        <v>0</v>
      </c>
      <c r="BW126" s="143">
        <v>0</v>
      </c>
      <c r="BX126" s="143">
        <v>0</v>
      </c>
      <c r="BY126" s="143">
        <v>0</v>
      </c>
      <c r="BZ126" s="143">
        <v>0</v>
      </c>
      <c r="CA126" s="144">
        <v>0</v>
      </c>
    </row>
    <row r="127" spans="1:79" x14ac:dyDescent="0.4">
      <c r="A127" s="141"/>
      <c r="B127" s="58" t="s">
        <v>283</v>
      </c>
      <c r="C127" s="233" t="s">
        <v>130</v>
      </c>
      <c r="D127" s="143"/>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3">
        <v>0</v>
      </c>
      <c r="AI127" s="143">
        <v>0</v>
      </c>
      <c r="AJ127" s="143">
        <v>0</v>
      </c>
      <c r="AK127" s="143">
        <v>0</v>
      </c>
      <c r="AL127" s="143">
        <v>0</v>
      </c>
      <c r="AM127" s="143">
        <v>0</v>
      </c>
      <c r="AN127" s="143">
        <v>0</v>
      </c>
      <c r="AO127" s="143">
        <v>0</v>
      </c>
      <c r="AP127" s="143">
        <v>0</v>
      </c>
      <c r="AQ127" s="143">
        <v>0</v>
      </c>
      <c r="AR127" s="143">
        <v>0</v>
      </c>
      <c r="AS127" s="143">
        <v>0</v>
      </c>
      <c r="AT127" s="143">
        <v>0</v>
      </c>
      <c r="AU127" s="143">
        <v>0</v>
      </c>
      <c r="AV127" s="143">
        <v>0</v>
      </c>
      <c r="AW127" s="143">
        <v>0</v>
      </c>
      <c r="AX127" s="143">
        <v>0</v>
      </c>
      <c r="AY127" s="143">
        <v>0</v>
      </c>
      <c r="AZ127" s="143">
        <v>0</v>
      </c>
      <c r="BA127" s="143">
        <v>281.604015668069</v>
      </c>
      <c r="BB127" s="143">
        <v>283.53382374425297</v>
      </c>
      <c r="BC127" s="143">
        <v>1103.3565379676397</v>
      </c>
      <c r="BD127" s="143">
        <v>2485.2854597717187</v>
      </c>
      <c r="BE127" s="143">
        <v>2363.9882385610081</v>
      </c>
      <c r="BF127" s="143">
        <v>2340.925241914827</v>
      </c>
      <c r="BG127" s="143">
        <v>2575.9186560836779</v>
      </c>
      <c r="BH127" s="143">
        <v>2569.5476896565024</v>
      </c>
      <c r="BI127" s="143">
        <v>2528.6850325200194</v>
      </c>
      <c r="BJ127" s="143">
        <v>2496.9227063734497</v>
      </c>
      <c r="BK127" s="143">
        <v>2503.3322615361485</v>
      </c>
      <c r="BL127" s="143">
        <v>3179.3451965917302</v>
      </c>
      <c r="BM127" s="143">
        <v>3174.5483752567507</v>
      </c>
      <c r="BN127" s="143">
        <v>3144.6752849235668</v>
      </c>
      <c r="BO127" s="143">
        <v>2417.4843413186381</v>
      </c>
      <c r="BP127" s="143">
        <v>2364.0829909578206</v>
      </c>
      <c r="BQ127" s="143">
        <v>2317.156151364647</v>
      </c>
      <c r="BR127" s="143">
        <v>2262.9937837412203</v>
      </c>
      <c r="BS127" s="143">
        <v>2199.34127050589</v>
      </c>
      <c r="BT127" s="143">
        <v>2126.2787358894648</v>
      </c>
      <c r="BU127" s="143">
        <v>2059.3366805537221</v>
      </c>
      <c r="BV127" s="143">
        <v>1966.9256662385944</v>
      </c>
      <c r="BW127" s="143">
        <v>1898.4591085035217</v>
      </c>
      <c r="BX127" s="143">
        <v>1869.376650108044</v>
      </c>
      <c r="BY127" s="143">
        <v>1861.8596996449996</v>
      </c>
      <c r="BZ127" s="143">
        <v>1859.5268901902116</v>
      </c>
      <c r="CA127" s="144">
        <v>1862.0544039330189</v>
      </c>
    </row>
    <row r="128" spans="1:79" ht="24.75" customHeight="1" x14ac:dyDescent="0.4">
      <c r="A128" s="141"/>
      <c r="B128" s="64" t="s">
        <v>284</v>
      </c>
      <c r="C128" s="147"/>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f t="shared" ref="AH128:BW128" si="7">SUM(AH82:AH127)-AH115-AH114-AH98-AH95-AH83</f>
        <v>43818.887169762136</v>
      </c>
      <c r="AI128" s="110">
        <f t="shared" si="7"/>
        <v>43214.431828784247</v>
      </c>
      <c r="AJ128" s="110">
        <f t="shared" si="7"/>
        <v>43421.174059931822</v>
      </c>
      <c r="AK128" s="110">
        <f t="shared" si="7"/>
        <v>46520.169470571556</v>
      </c>
      <c r="AL128" s="110">
        <f t="shared" si="7"/>
        <v>48696.389783954117</v>
      </c>
      <c r="AM128" s="110">
        <f t="shared" si="7"/>
        <v>50518.510264820878</v>
      </c>
      <c r="AN128" s="110">
        <f t="shared" si="7"/>
        <v>50953.354333795491</v>
      </c>
      <c r="AO128" s="110">
        <f t="shared" si="7"/>
        <v>53002.527160316531</v>
      </c>
      <c r="AP128" s="110">
        <f t="shared" si="7"/>
        <v>54863.219934941204</v>
      </c>
      <c r="AQ128" s="110">
        <f t="shared" si="7"/>
        <v>55004.216032460747</v>
      </c>
      <c r="AR128" s="110">
        <f t="shared" si="7"/>
        <v>54147.039569205554</v>
      </c>
      <c r="AS128" s="110">
        <f t="shared" si="7"/>
        <v>54866.773314447513</v>
      </c>
      <c r="AT128" s="110">
        <f t="shared" si="7"/>
        <v>56596.698582138073</v>
      </c>
      <c r="AU128" s="110">
        <f t="shared" si="7"/>
        <v>59920.264939616827</v>
      </c>
      <c r="AV128" s="110">
        <f t="shared" si="7"/>
        <v>63737.859327794045</v>
      </c>
      <c r="AW128" s="110">
        <f t="shared" si="7"/>
        <v>66975.952155363368</v>
      </c>
      <c r="AX128" s="110">
        <f t="shared" si="7"/>
        <v>67869.505421701251</v>
      </c>
      <c r="AY128" s="110">
        <f t="shared" si="7"/>
        <v>68521.331404279146</v>
      </c>
      <c r="AZ128" s="110">
        <f t="shared" si="7"/>
        <v>69764.219659354916</v>
      </c>
      <c r="BA128" s="110">
        <f t="shared" si="7"/>
        <v>72010.753491085314</v>
      </c>
      <c r="BB128" s="110">
        <f t="shared" si="7"/>
        <v>74067.922103334698</v>
      </c>
      <c r="BC128" s="110">
        <f t="shared" si="7"/>
        <v>78317.276484892209</v>
      </c>
      <c r="BD128" s="110">
        <f t="shared" si="7"/>
        <v>81080.887704736204</v>
      </c>
      <c r="BE128" s="110">
        <f t="shared" si="7"/>
        <v>86141.583564522996</v>
      </c>
      <c r="BF128" s="110">
        <f t="shared" si="7"/>
        <v>86928.80360577938</v>
      </c>
      <c r="BG128" s="110">
        <f t="shared" si="7"/>
        <v>89234.625029413888</v>
      </c>
      <c r="BH128" s="110">
        <f t="shared" si="7"/>
        <v>93139.508496294467</v>
      </c>
      <c r="BI128" s="110">
        <f t="shared" si="7"/>
        <v>96207.043371573498</v>
      </c>
      <c r="BJ128" s="110">
        <f t="shared" si="7"/>
        <v>96572.225959210788</v>
      </c>
      <c r="BK128" s="110">
        <f t="shared" si="7"/>
        <v>100630.47669932731</v>
      </c>
      <c r="BL128" s="110">
        <f t="shared" si="7"/>
        <v>106399.88964246161</v>
      </c>
      <c r="BM128" s="110">
        <f t="shared" si="7"/>
        <v>112139.22090788145</v>
      </c>
      <c r="BN128" s="110">
        <f t="shared" si="7"/>
        <v>114337.43350353623</v>
      </c>
      <c r="BO128" s="110">
        <f t="shared" si="7"/>
        <v>117205.66220801485</v>
      </c>
      <c r="BP128" s="110">
        <f t="shared" si="7"/>
        <v>121139.16488611671</v>
      </c>
      <c r="BQ128" s="110">
        <f t="shared" si="7"/>
        <v>119845.03461377604</v>
      </c>
      <c r="BR128" s="110">
        <f t="shared" si="7"/>
        <v>121988.78548166488</v>
      </c>
      <c r="BS128" s="110">
        <f t="shared" si="7"/>
        <v>123417.78421651105</v>
      </c>
      <c r="BT128" s="110">
        <f t="shared" si="7"/>
        <v>122430.71456389588</v>
      </c>
      <c r="BU128" s="110">
        <f t="shared" si="7"/>
        <v>122069.97535375916</v>
      </c>
      <c r="BV128" s="110">
        <f t="shared" si="7"/>
        <v>121856.11607714869</v>
      </c>
      <c r="BW128" s="110">
        <f t="shared" si="7"/>
        <v>121781.55005790765</v>
      </c>
      <c r="BX128" s="110">
        <f>SUM(BX82:BX127)-BX115-BX114-BX98-BX95-BX83</f>
        <v>121290.51018232194</v>
      </c>
      <c r="BY128" s="110">
        <f>SUM(BY82:BY127)-BY115-BY114-BY98-BY95-BY83</f>
        <v>123565.52298509108</v>
      </c>
      <c r="BZ128" s="110">
        <f>SUM(BZ82:BZ127)-BZ115-BZ114-BZ98-BZ95-BZ83</f>
        <v>126734.52864885726</v>
      </c>
      <c r="CA128" s="111">
        <f>SUM(CA82:CA127)-CA115-CA114-CA98-CA95-CA83</f>
        <v>130504.85013502141</v>
      </c>
    </row>
    <row r="129" spans="1:79" x14ac:dyDescent="0.4">
      <c r="A129" s="141"/>
      <c r="B129" s="234" t="s">
        <v>252</v>
      </c>
      <c r="C129" s="58"/>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f t="shared" ref="AH129:BV129" si="8">AH128-AH99-AH126-AH89-AH106</f>
        <v>41790.120926033153</v>
      </c>
      <c r="AI129" s="110">
        <f t="shared" si="8"/>
        <v>41360.504769214116</v>
      </c>
      <c r="AJ129" s="110">
        <f t="shared" si="8"/>
        <v>41466.630442798618</v>
      </c>
      <c r="AK129" s="110">
        <f t="shared" si="8"/>
        <v>44166.813318578141</v>
      </c>
      <c r="AL129" s="110">
        <f t="shared" si="8"/>
        <v>46126.243476866177</v>
      </c>
      <c r="AM129" s="110">
        <f t="shared" si="8"/>
        <v>47711.505889528176</v>
      </c>
      <c r="AN129" s="110">
        <f t="shared" si="8"/>
        <v>47839.949199053612</v>
      </c>
      <c r="AO129" s="110">
        <f t="shared" si="8"/>
        <v>49500.585747152873</v>
      </c>
      <c r="AP129" s="110">
        <f t="shared" si="8"/>
        <v>50999.706778201842</v>
      </c>
      <c r="AQ129" s="110">
        <f t="shared" si="8"/>
        <v>50933.698100641494</v>
      </c>
      <c r="AR129" s="110">
        <f t="shared" si="8"/>
        <v>50103.754031626297</v>
      </c>
      <c r="AS129" s="110">
        <f t="shared" si="8"/>
        <v>50360.365052464105</v>
      </c>
      <c r="AT129" s="110">
        <f t="shared" si="8"/>
        <v>51505.149687732053</v>
      </c>
      <c r="AU129" s="110">
        <f t="shared" si="8"/>
        <v>55262.982124852009</v>
      </c>
      <c r="AV129" s="110">
        <f t="shared" si="8"/>
        <v>58423.617823760622</v>
      </c>
      <c r="AW129" s="110">
        <f t="shared" si="8"/>
        <v>61062.109455454898</v>
      </c>
      <c r="AX129" s="110">
        <f t="shared" si="8"/>
        <v>62152.821494089934</v>
      </c>
      <c r="AY129" s="110">
        <f t="shared" si="8"/>
        <v>63126.148652612537</v>
      </c>
      <c r="AZ129" s="110">
        <f t="shared" si="8"/>
        <v>64450.434355453544</v>
      </c>
      <c r="BA129" s="110">
        <f t="shared" si="8"/>
        <v>66910.191885633423</v>
      </c>
      <c r="BB129" s="110">
        <f t="shared" si="8"/>
        <v>69174.690802412719</v>
      </c>
      <c r="BC129" s="110">
        <f t="shared" si="8"/>
        <v>73498.555773032189</v>
      </c>
      <c r="BD129" s="110">
        <f t="shared" si="8"/>
        <v>75684.245698204119</v>
      </c>
      <c r="BE129" s="110">
        <f t="shared" si="8"/>
        <v>80763.852575750614</v>
      </c>
      <c r="BF129" s="110">
        <f t="shared" si="8"/>
        <v>83616.294781314631</v>
      </c>
      <c r="BG129" s="110">
        <f t="shared" si="8"/>
        <v>86190.694711545832</v>
      </c>
      <c r="BH129" s="110">
        <f t="shared" si="8"/>
        <v>90174.931381379734</v>
      </c>
      <c r="BI129" s="110">
        <f t="shared" si="8"/>
        <v>93267.334674859521</v>
      </c>
      <c r="BJ129" s="110">
        <f t="shared" si="8"/>
        <v>93484.458790260353</v>
      </c>
      <c r="BK129" s="110">
        <f t="shared" si="8"/>
        <v>97539.358828338925</v>
      </c>
      <c r="BL129" s="110">
        <f t="shared" si="8"/>
        <v>103232.56526125538</v>
      </c>
      <c r="BM129" s="110">
        <f t="shared" si="8"/>
        <v>108902.2428381573</v>
      </c>
      <c r="BN129" s="110">
        <f>BN128-BN99-BN126-BN89-BN106</f>
        <v>111088.29712002615</v>
      </c>
      <c r="BO129" s="110">
        <f t="shared" si="8"/>
        <v>114040.09425666346</v>
      </c>
      <c r="BP129" s="110">
        <f t="shared" si="8"/>
        <v>118126.20621680707</v>
      </c>
      <c r="BQ129" s="110">
        <f t="shared" si="8"/>
        <v>119188.46476321603</v>
      </c>
      <c r="BR129" s="110">
        <f t="shared" si="8"/>
        <v>121334.61622467474</v>
      </c>
      <c r="BS129" s="110">
        <f t="shared" si="8"/>
        <v>122758.40267195167</v>
      </c>
      <c r="BT129" s="110">
        <f t="shared" si="8"/>
        <v>121779.61209673263</v>
      </c>
      <c r="BU129" s="110">
        <f t="shared" si="8"/>
        <v>121403.30595138644</v>
      </c>
      <c r="BV129" s="110">
        <f t="shared" si="8"/>
        <v>121388.11607714869</v>
      </c>
      <c r="BW129" s="110">
        <f>BW128-BW99-BW126-BW89-BW106</f>
        <v>121538.89360835464</v>
      </c>
      <c r="BX129" s="110">
        <f>BX128-BX99-BX126-BX89-BX106</f>
        <v>121290.51018232194</v>
      </c>
      <c r="BY129" s="110">
        <f>BY128-BY99-BY126-BY89-BY106</f>
        <v>123565.52298509108</v>
      </c>
      <c r="BZ129" s="110">
        <f>BZ128-BZ99-BZ126-BZ89-BZ106</f>
        <v>126734.52864885726</v>
      </c>
      <c r="CA129" s="111">
        <f>CA128-CA99-CA126-CA89-CA106</f>
        <v>130504.85013502141</v>
      </c>
    </row>
    <row r="130" spans="1:79" x14ac:dyDescent="0.4">
      <c r="A130" s="141"/>
      <c r="B130" s="58"/>
      <c r="C130" s="58"/>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1"/>
    </row>
    <row r="131" spans="1:79" s="64" customFormat="1" ht="26.25" customHeight="1" x14ac:dyDescent="0.4">
      <c r="A131" s="155"/>
      <c r="B131" s="64" t="s">
        <v>194</v>
      </c>
      <c r="C131" s="243"/>
      <c r="D131" s="194"/>
      <c r="E131" s="194"/>
      <c r="F131" s="194"/>
      <c r="G131" s="194"/>
      <c r="H131" s="194"/>
      <c r="I131" s="194"/>
      <c r="J131" s="194"/>
      <c r="K131" s="194"/>
      <c r="L131" s="194"/>
      <c r="M131" s="194"/>
      <c r="N131" s="194"/>
      <c r="O131" s="194"/>
      <c r="P131" s="194"/>
      <c r="Q131" s="194"/>
      <c r="R131" s="194"/>
      <c r="S131" s="194"/>
      <c r="T131" s="194"/>
      <c r="U131" s="194"/>
      <c r="V131" s="194"/>
      <c r="W131" s="194"/>
      <c r="X131" s="194"/>
      <c r="Y131" s="194"/>
      <c r="Z131" s="194"/>
      <c r="AA131" s="194"/>
      <c r="AB131" s="194"/>
      <c r="AC131" s="194"/>
      <c r="AD131" s="194"/>
      <c r="AE131" s="194"/>
      <c r="AF131" s="194"/>
      <c r="AG131" s="194"/>
      <c r="AH131" s="194">
        <f t="shared" ref="AH131:BW131" si="9">SUM(AH16,AH78,AH128)</f>
        <v>74447.872311023093</v>
      </c>
      <c r="AI131" s="194">
        <f t="shared" si="9"/>
        <v>75350.973444212344</v>
      </c>
      <c r="AJ131" s="194">
        <f t="shared" si="9"/>
        <v>76301.219380870491</v>
      </c>
      <c r="AK131" s="194">
        <f t="shared" si="9"/>
        <v>84408.054716868151</v>
      </c>
      <c r="AL131" s="194">
        <f t="shared" si="9"/>
        <v>89836.501498033322</v>
      </c>
      <c r="AM131" s="194">
        <f t="shared" si="9"/>
        <v>95803.316801150475</v>
      </c>
      <c r="AN131" s="194">
        <f t="shared" si="9"/>
        <v>98182.992064132326</v>
      </c>
      <c r="AO131" s="194">
        <f t="shared" si="9"/>
        <v>101627.92719191339</v>
      </c>
      <c r="AP131" s="194">
        <f t="shared" si="9"/>
        <v>104950.11100922481</v>
      </c>
      <c r="AQ131" s="194">
        <f t="shared" si="9"/>
        <v>103337.38463718354</v>
      </c>
      <c r="AR131" s="194">
        <f t="shared" si="9"/>
        <v>98328.36762578474</v>
      </c>
      <c r="AS131" s="194">
        <f t="shared" si="9"/>
        <v>97077.936825502518</v>
      </c>
      <c r="AT131" s="194">
        <f t="shared" si="9"/>
        <v>100717.57512743314</v>
      </c>
      <c r="AU131" s="194">
        <f t="shared" si="9"/>
        <v>111815.29256421258</v>
      </c>
      <c r="AV131" s="194">
        <f t="shared" si="9"/>
        <v>123783.82273584904</v>
      </c>
      <c r="AW131" s="194">
        <f t="shared" si="9"/>
        <v>132373.33181075536</v>
      </c>
      <c r="AX131" s="194">
        <f t="shared" si="9"/>
        <v>134640.93704390241</v>
      </c>
      <c r="AY131" s="194">
        <f t="shared" si="9"/>
        <v>136552.46052221063</v>
      </c>
      <c r="AZ131" s="194">
        <f t="shared" si="9"/>
        <v>137120.95512738201</v>
      </c>
      <c r="BA131" s="194">
        <f t="shared" si="9"/>
        <v>137888.17107700187</v>
      </c>
      <c r="BB131" s="194">
        <f t="shared" si="9"/>
        <v>139366.94358216409</v>
      </c>
      <c r="BC131" s="194">
        <f t="shared" si="9"/>
        <v>143896.45506075479</v>
      </c>
      <c r="BD131" s="194">
        <f t="shared" si="9"/>
        <v>144027.63470460754</v>
      </c>
      <c r="BE131" s="194">
        <f t="shared" si="9"/>
        <v>150099.5837357729</v>
      </c>
      <c r="BF131" s="194">
        <f t="shared" si="9"/>
        <v>151402.75206128019</v>
      </c>
      <c r="BG131" s="194">
        <f t="shared" si="9"/>
        <v>142257.57395787624</v>
      </c>
      <c r="BH131" s="194">
        <f t="shared" si="9"/>
        <v>145467.9304990838</v>
      </c>
      <c r="BI131" s="194">
        <f t="shared" si="9"/>
        <v>147763.21683587722</v>
      </c>
      <c r="BJ131" s="194">
        <f t="shared" si="9"/>
        <v>147724.31144435608</v>
      </c>
      <c r="BK131" s="194">
        <f t="shared" si="9"/>
        <v>152651.04686130444</v>
      </c>
      <c r="BL131" s="194">
        <f t="shared" si="9"/>
        <v>159817.72188456453</v>
      </c>
      <c r="BM131" s="194">
        <f t="shared" si="9"/>
        <v>171801.81798861059</v>
      </c>
      <c r="BN131" s="194">
        <f t="shared" si="9"/>
        <v>174769.14477536594</v>
      </c>
      <c r="BO131" s="194">
        <f t="shared" si="9"/>
        <v>178800.21101141849</v>
      </c>
      <c r="BP131" s="194">
        <f t="shared" si="9"/>
        <v>183641.7106385128</v>
      </c>
      <c r="BQ131" s="194">
        <f t="shared" si="9"/>
        <v>177712.85506413539</v>
      </c>
      <c r="BR131" s="194">
        <f t="shared" si="9"/>
        <v>179900.73337256222</v>
      </c>
      <c r="BS131" s="194">
        <f t="shared" si="9"/>
        <v>182202.69242167985</v>
      </c>
      <c r="BT131" s="194">
        <f t="shared" si="9"/>
        <v>180448.46129468107</v>
      </c>
      <c r="BU131" s="194">
        <f t="shared" si="9"/>
        <v>181428.43316314148</v>
      </c>
      <c r="BV131" s="194">
        <f t="shared" si="9"/>
        <v>182673.1249514735</v>
      </c>
      <c r="BW131" s="194">
        <f t="shared" si="9"/>
        <v>181456.4383822385</v>
      </c>
      <c r="BX131" s="194">
        <f>SUM(BX16,BX78,BX128)</f>
        <v>181185.91744466525</v>
      </c>
      <c r="BY131" s="194">
        <f>SUM(BY16,BY78,BY128)</f>
        <v>184069.94467342235</v>
      </c>
      <c r="BZ131" s="194">
        <f>SUM(BZ16,BZ78,BZ128)</f>
        <v>188123.12657702575</v>
      </c>
      <c r="CA131" s="197">
        <f>SUM(CA16,CA78,CA128)</f>
        <v>193042.14344820476</v>
      </c>
    </row>
    <row r="132" spans="1:79" x14ac:dyDescent="0.4">
      <c r="A132" s="141"/>
      <c r="B132" s="234" t="s">
        <v>252</v>
      </c>
      <c r="C132" s="58"/>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194">
        <f t="shared" ref="AH132:BW132" si="10">AH17+AH79+AH129</f>
        <v>61139.341849935809</v>
      </c>
      <c r="AI132" s="194">
        <f t="shared" si="10"/>
        <v>59335.058415247695</v>
      </c>
      <c r="AJ132" s="194">
        <f t="shared" si="10"/>
        <v>61194.959409598327</v>
      </c>
      <c r="AK132" s="194">
        <f t="shared" si="10"/>
        <v>67729.698183421802</v>
      </c>
      <c r="AL132" s="194">
        <f t="shared" si="10"/>
        <v>72145.133467306499</v>
      </c>
      <c r="AM132" s="194">
        <f t="shared" si="10"/>
        <v>76961.119032270537</v>
      </c>
      <c r="AN132" s="194">
        <f t="shared" si="10"/>
        <v>78565.494275917503</v>
      </c>
      <c r="AO132" s="194">
        <f t="shared" si="10"/>
        <v>81400.865535198012</v>
      </c>
      <c r="AP132" s="194">
        <f t="shared" si="10"/>
        <v>84401.584605355718</v>
      </c>
      <c r="AQ132" s="194">
        <f t="shared" si="10"/>
        <v>82971.982561511264</v>
      </c>
      <c r="AR132" s="194">
        <f t="shared" si="10"/>
        <v>79075.067695412057</v>
      </c>
      <c r="AS132" s="194">
        <f t="shared" si="10"/>
        <v>77733.249561252553</v>
      </c>
      <c r="AT132" s="194">
        <f t="shared" si="10"/>
        <v>80876.955094527628</v>
      </c>
      <c r="AU132" s="194">
        <f t="shared" si="10"/>
        <v>91363.073895499139</v>
      </c>
      <c r="AV132" s="194">
        <f t="shared" si="10"/>
        <v>100320.31693409351</v>
      </c>
      <c r="AW132" s="194">
        <f t="shared" si="10"/>
        <v>106998.36907630508</v>
      </c>
      <c r="AX132" s="194">
        <f t="shared" si="10"/>
        <v>109177.91525631734</v>
      </c>
      <c r="AY132" s="194">
        <f t="shared" si="10"/>
        <v>111039.33412523111</v>
      </c>
      <c r="AZ132" s="194">
        <f t="shared" si="10"/>
        <v>111416.45901327631</v>
      </c>
      <c r="BA132" s="194">
        <f t="shared" si="10"/>
        <v>112122.22417018308</v>
      </c>
      <c r="BB132" s="194">
        <f t="shared" si="10"/>
        <v>113603.15833829074</v>
      </c>
      <c r="BC132" s="194">
        <f t="shared" si="10"/>
        <v>117322.37131438454</v>
      </c>
      <c r="BD132" s="194">
        <f t="shared" si="10"/>
        <v>118801.73446834357</v>
      </c>
      <c r="BE132" s="194">
        <f t="shared" si="10"/>
        <v>124442.26457230473</v>
      </c>
      <c r="BF132" s="194">
        <f t="shared" si="10"/>
        <v>128268.30588013047</v>
      </c>
      <c r="BG132" s="194">
        <f>BG17+BG79+BG129</f>
        <v>131565.69835908012</v>
      </c>
      <c r="BH132" s="194">
        <f t="shared" si="10"/>
        <v>135760.72870836704</v>
      </c>
      <c r="BI132" s="194">
        <f t="shared" si="10"/>
        <v>139105.91236571729</v>
      </c>
      <c r="BJ132" s="194">
        <f t="shared" si="10"/>
        <v>139680.85075442144</v>
      </c>
      <c r="BK132" s="194">
        <f t="shared" si="10"/>
        <v>145064.65435394424</v>
      </c>
      <c r="BL132" s="194">
        <f t="shared" si="10"/>
        <v>152497.93592206819</v>
      </c>
      <c r="BM132" s="194">
        <f t="shared" si="10"/>
        <v>164693.7104392469</v>
      </c>
      <c r="BN132" s="194">
        <f t="shared" si="10"/>
        <v>167776.48297458928</v>
      </c>
      <c r="BO132" s="194">
        <f t="shared" si="10"/>
        <v>172100.14636580399</v>
      </c>
      <c r="BP132" s="194">
        <f t="shared" si="10"/>
        <v>177246.36129337631</v>
      </c>
      <c r="BQ132" s="194">
        <f t="shared" si="10"/>
        <v>176869.86439597901</v>
      </c>
      <c r="BR132" s="194">
        <f t="shared" si="10"/>
        <v>179118.82659043424</v>
      </c>
      <c r="BS132" s="194">
        <f t="shared" si="10"/>
        <v>181458.23042161221</v>
      </c>
      <c r="BT132" s="194">
        <f t="shared" si="10"/>
        <v>179735.96369353044</v>
      </c>
      <c r="BU132" s="194">
        <f t="shared" si="10"/>
        <v>180718.38049675274</v>
      </c>
      <c r="BV132" s="194">
        <f t="shared" si="10"/>
        <v>182172.44356495008</v>
      </c>
      <c r="BW132" s="194">
        <f t="shared" si="10"/>
        <v>181188.72750071646</v>
      </c>
      <c r="BX132" s="194">
        <f>BX17+BX79+BX129</f>
        <v>181166.73287535721</v>
      </c>
      <c r="BY132" s="194">
        <f>BY17+BY79+BY129</f>
        <v>184054.74414019019</v>
      </c>
      <c r="BZ132" s="194">
        <f>BZ17+BZ79+BZ129</f>
        <v>188111.24697497379</v>
      </c>
      <c r="CA132" s="197">
        <f>CA17+CA79+CA129</f>
        <v>193042.14344820476</v>
      </c>
    </row>
    <row r="133" spans="1:79" x14ac:dyDescent="0.4">
      <c r="A133" s="141"/>
      <c r="B133" s="234"/>
      <c r="C133" s="58"/>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194"/>
      <c r="AI133" s="194"/>
      <c r="AJ133" s="194"/>
      <c r="AK133" s="194"/>
      <c r="AL133" s="194"/>
      <c r="AM133" s="194"/>
      <c r="AN133" s="194"/>
      <c r="AO133" s="194"/>
      <c r="AP133" s="194"/>
      <c r="AQ133" s="194"/>
      <c r="AR133" s="194"/>
      <c r="AS133" s="194"/>
      <c r="AT133" s="194"/>
      <c r="AU133" s="194"/>
      <c r="AV133" s="194"/>
      <c r="AW133" s="194"/>
      <c r="AX133" s="194"/>
      <c r="AY133" s="194"/>
      <c r="AZ133" s="194"/>
      <c r="BA133" s="194"/>
      <c r="BB133" s="194"/>
      <c r="BC133" s="194"/>
      <c r="BD133" s="194"/>
      <c r="BE133" s="194"/>
      <c r="BF133" s="194"/>
      <c r="BG133" s="194"/>
      <c r="BH133" s="194"/>
      <c r="BI133" s="194"/>
      <c r="BJ133" s="194"/>
      <c r="BK133" s="194"/>
      <c r="BL133" s="194"/>
      <c r="BM133" s="194"/>
      <c r="BN133" s="194"/>
      <c r="BO133" s="194"/>
      <c r="BP133" s="194"/>
      <c r="BQ133" s="194"/>
      <c r="BR133" s="194"/>
      <c r="BS133" s="194"/>
      <c r="BT133" s="194"/>
      <c r="BU133" s="194"/>
      <c r="BV133" s="194"/>
      <c r="BW133" s="194"/>
      <c r="BX133" s="194"/>
      <c r="BY133" s="194"/>
      <c r="BZ133" s="194"/>
      <c r="CA133" s="197"/>
    </row>
    <row r="134" spans="1:79" x14ac:dyDescent="0.4">
      <c r="A134" s="141"/>
      <c r="B134" s="234"/>
      <c r="C134" s="58"/>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194"/>
      <c r="AI134" s="194"/>
      <c r="AJ134" s="194"/>
      <c r="AK134" s="194"/>
      <c r="AL134" s="194"/>
      <c r="AM134" s="194"/>
      <c r="AN134" s="194"/>
      <c r="AO134" s="194"/>
      <c r="AP134" s="194"/>
      <c r="AQ134" s="194"/>
      <c r="AR134" s="194"/>
      <c r="AS134" s="194"/>
      <c r="AT134" s="194"/>
      <c r="AU134" s="194"/>
      <c r="AV134" s="194"/>
      <c r="AW134" s="194"/>
      <c r="AX134" s="194"/>
      <c r="AY134" s="194"/>
      <c r="AZ134" s="194"/>
      <c r="BA134" s="194"/>
      <c r="BB134" s="194"/>
      <c r="BC134" s="194"/>
      <c r="BD134" s="194"/>
      <c r="BE134" s="194"/>
      <c r="BF134" s="194"/>
      <c r="BG134" s="194"/>
      <c r="BH134" s="194"/>
      <c r="BI134" s="194"/>
      <c r="BJ134" s="194"/>
      <c r="BK134" s="194"/>
      <c r="BL134" s="194"/>
      <c r="BM134" s="194"/>
      <c r="BN134" s="194"/>
      <c r="BO134" s="194"/>
      <c r="BP134" s="194"/>
      <c r="BQ134" s="194"/>
      <c r="BR134" s="194"/>
      <c r="BS134" s="194"/>
      <c r="BT134" s="194"/>
      <c r="BU134" s="194"/>
      <c r="BV134" s="194"/>
      <c r="BW134" s="194"/>
      <c r="BX134" s="194"/>
      <c r="BY134" s="194"/>
      <c r="BZ134" s="194"/>
      <c r="CA134" s="197"/>
    </row>
    <row r="135" spans="1:79" s="64" customFormat="1" x14ac:dyDescent="0.4">
      <c r="A135" s="155"/>
      <c r="B135" s="239" t="s">
        <v>195</v>
      </c>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54">
        <f>SUM(AH136:AH138)</f>
        <v>48726.138994953988</v>
      </c>
      <c r="AI135" s="54">
        <f t="shared" ref="AI135:BW135" si="11">SUM(AI136:AI138)</f>
        <v>47567.851993881748</v>
      </c>
      <c r="AJ135" s="54">
        <f t="shared" si="11"/>
        <v>48608.745068242235</v>
      </c>
      <c r="AK135" s="54">
        <f t="shared" si="11"/>
        <v>51051.208085704791</v>
      </c>
      <c r="AL135" s="54">
        <f t="shared" si="11"/>
        <v>51358.459777481112</v>
      </c>
      <c r="AM135" s="54">
        <f t="shared" si="11"/>
        <v>53266.339801697628</v>
      </c>
      <c r="AN135" s="54">
        <f t="shared" si="11"/>
        <v>53060.193906856926</v>
      </c>
      <c r="AO135" s="54">
        <f t="shared" si="11"/>
        <v>54036.252483259457</v>
      </c>
      <c r="AP135" s="54">
        <f t="shared" si="11"/>
        <v>55949.001528185516</v>
      </c>
      <c r="AQ135" s="54">
        <f t="shared" si="11"/>
        <v>55354.064729622987</v>
      </c>
      <c r="AR135" s="54">
        <f t="shared" si="11"/>
        <v>53102.118170464004</v>
      </c>
      <c r="AS135" s="54">
        <f t="shared" si="11"/>
        <v>52302.038425220991</v>
      </c>
      <c r="AT135" s="54">
        <f t="shared" si="11"/>
        <v>53088.534870597949</v>
      </c>
      <c r="AU135" s="54">
        <f t="shared" si="11"/>
        <v>57871.155805236798</v>
      </c>
      <c r="AV135" s="54">
        <f t="shared" si="11"/>
        <v>59647.276138154331</v>
      </c>
      <c r="AW135" s="54">
        <f t="shared" si="11"/>
        <v>61605.103292432868</v>
      </c>
      <c r="AX135" s="54">
        <f t="shared" si="11"/>
        <v>61204.360441001525</v>
      </c>
      <c r="AY135" s="54">
        <f t="shared" si="11"/>
        <v>61001.929178201608</v>
      </c>
      <c r="AZ135" s="54">
        <f t="shared" si="11"/>
        <v>61394.69600648091</v>
      </c>
      <c r="BA135" s="54">
        <f t="shared" si="11"/>
        <v>62707.678101079218</v>
      </c>
      <c r="BB135" s="54">
        <f t="shared" si="11"/>
        <v>65023.779384715104</v>
      </c>
      <c r="BC135" s="54">
        <f t="shared" si="11"/>
        <v>67879.397775131787</v>
      </c>
      <c r="BD135" s="54">
        <f t="shared" si="11"/>
        <v>67903.234592972964</v>
      </c>
      <c r="BE135" s="54">
        <f t="shared" si="11"/>
        <v>71871.545432844083</v>
      </c>
      <c r="BF135" s="54">
        <f t="shared" si="11"/>
        <v>73691.507747650525</v>
      </c>
      <c r="BG135" s="54">
        <f t="shared" si="11"/>
        <v>75410.374521152713</v>
      </c>
      <c r="BH135" s="54">
        <f t="shared" si="11"/>
        <v>76481.917732738322</v>
      </c>
      <c r="BI135" s="54">
        <f t="shared" si="11"/>
        <v>77726.552618130372</v>
      </c>
      <c r="BJ135" s="54">
        <f t="shared" si="11"/>
        <v>78226.78598728191</v>
      </c>
      <c r="BK135" s="54">
        <f t="shared" si="11"/>
        <v>81514.015045625682</v>
      </c>
      <c r="BL135" s="54">
        <f t="shared" si="11"/>
        <v>85550.867004147032</v>
      </c>
      <c r="BM135" s="54">
        <f t="shared" si="11"/>
        <v>90326.793388736609</v>
      </c>
      <c r="BN135" s="54">
        <f t="shared" si="11"/>
        <v>91560.698819178884</v>
      </c>
      <c r="BO135" s="54">
        <f t="shared" si="11"/>
        <v>95048.516486402543</v>
      </c>
      <c r="BP135" s="54">
        <f t="shared" si="11"/>
        <v>98563.211070412712</v>
      </c>
      <c r="BQ135" s="54">
        <f t="shared" si="11"/>
        <v>99244.555484767334</v>
      </c>
      <c r="BR135" s="54">
        <f t="shared" si="11"/>
        <v>101043.89131198377</v>
      </c>
      <c r="BS135" s="54">
        <f t="shared" si="11"/>
        <v>103503.11464892102</v>
      </c>
      <c r="BT135" s="54">
        <f t="shared" si="11"/>
        <v>103706.28777224827</v>
      </c>
      <c r="BU135" s="54">
        <f t="shared" si="11"/>
        <v>103934.72812614567</v>
      </c>
      <c r="BV135" s="54">
        <f t="shared" si="11"/>
        <v>104804.7289032487</v>
      </c>
      <c r="BW135" s="54">
        <f t="shared" si="11"/>
        <v>105349.4810233899</v>
      </c>
      <c r="BX135" s="54">
        <f>SUM(BX136:BX138)</f>
        <v>105278.80437958542</v>
      </c>
      <c r="BY135" s="54">
        <f>SUM(BY136:BY138)</f>
        <v>107637.72451479013</v>
      </c>
      <c r="BZ135" s="54">
        <f>SUM(BZ136:BZ138)</f>
        <v>110704.47419489456</v>
      </c>
      <c r="CA135" s="55">
        <f>SUM(CA136:CA138)</f>
        <v>114532.83562149797</v>
      </c>
    </row>
    <row r="136" spans="1:79" x14ac:dyDescent="0.4">
      <c r="A136" s="141"/>
      <c r="B136" s="151" t="s">
        <v>285</v>
      </c>
      <c r="C136" s="58"/>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143">
        <f t="shared" ref="AH136:BJ136" si="12">SUMIF($C$6:$C$15,"(C)",AH$6:AH$15)</f>
        <v>9.3804412916301985</v>
      </c>
      <c r="AI136" s="143">
        <f t="shared" si="12"/>
        <v>8.0258542545225229</v>
      </c>
      <c r="AJ136" s="143">
        <f t="shared" si="12"/>
        <v>6.7350178595052252</v>
      </c>
      <c r="AK136" s="143">
        <f t="shared" si="12"/>
        <v>6.0948162336884941</v>
      </c>
      <c r="AL136" s="143">
        <f t="shared" si="12"/>
        <v>5.6808101096326054</v>
      </c>
      <c r="AM136" s="143">
        <f t="shared" si="12"/>
        <v>5.4230246864264595</v>
      </c>
      <c r="AN136" s="143">
        <f t="shared" si="12"/>
        <v>5.1336089543208629</v>
      </c>
      <c r="AO136" s="143">
        <f t="shared" si="12"/>
        <v>2.4331493297010538</v>
      </c>
      <c r="AP136" s="143">
        <f t="shared" si="12"/>
        <v>4.6730001376841521</v>
      </c>
      <c r="AQ136" s="143">
        <f t="shared" si="12"/>
        <v>3.173093121808106</v>
      </c>
      <c r="AR136" s="143">
        <f t="shared" si="12"/>
        <v>2.8095154904281809</v>
      </c>
      <c r="AS136" s="143">
        <f t="shared" si="12"/>
        <v>2.6143807322064729</v>
      </c>
      <c r="AT136" s="143">
        <f t="shared" si="12"/>
        <v>2.7658689598402715</v>
      </c>
      <c r="AU136" s="143">
        <f t="shared" si="12"/>
        <v>2.480741022923016</v>
      </c>
      <c r="AV136" s="143">
        <f t="shared" si="12"/>
        <v>3.2896097182734554</v>
      </c>
      <c r="AW136" s="143">
        <f t="shared" si="12"/>
        <v>1.6057404194921936</v>
      </c>
      <c r="AX136" s="143">
        <f t="shared" si="12"/>
        <v>1.5865744203440537</v>
      </c>
      <c r="AY136" s="143">
        <f t="shared" si="12"/>
        <v>2.6491332940269396</v>
      </c>
      <c r="AZ136" s="143">
        <f t="shared" si="12"/>
        <v>2.224436234063992</v>
      </c>
      <c r="BA136" s="143">
        <f t="shared" si="12"/>
        <v>2.3220809516901202</v>
      </c>
      <c r="BB136" s="143">
        <f t="shared" si="12"/>
        <v>2.5914742405362432</v>
      </c>
      <c r="BC136" s="143">
        <f t="shared" si="12"/>
        <v>1.9743369574522729</v>
      </c>
      <c r="BD136" s="143">
        <f t="shared" si="12"/>
        <v>2.0629397482767282</v>
      </c>
      <c r="BE136" s="143">
        <f t="shared" si="12"/>
        <v>2.2737904075985926</v>
      </c>
      <c r="BF136" s="143">
        <f t="shared" si="12"/>
        <v>2.1972310445705658</v>
      </c>
      <c r="BG136" s="143">
        <f t="shared" si="12"/>
        <v>0</v>
      </c>
      <c r="BH136" s="143">
        <f t="shared" si="12"/>
        <v>0</v>
      </c>
      <c r="BI136" s="143">
        <f t="shared" si="12"/>
        <v>0</v>
      </c>
      <c r="BJ136" s="143">
        <f t="shared" si="12"/>
        <v>0</v>
      </c>
      <c r="BK136" s="143">
        <f>SUMIF($C$6:$C$15,"(C)",BK$6:BK$15)</f>
        <v>0</v>
      </c>
      <c r="BL136" s="143">
        <f t="shared" ref="BL136:CA136" si="13">SUMIF($C$6:$C$15,"(C)",BL$6:BL$15)</f>
        <v>0</v>
      </c>
      <c r="BM136" s="143">
        <f t="shared" si="13"/>
        <v>0</v>
      </c>
      <c r="BN136" s="143">
        <f t="shared" si="13"/>
        <v>0</v>
      </c>
      <c r="BO136" s="143">
        <f t="shared" si="13"/>
        <v>0</v>
      </c>
      <c r="BP136" s="143">
        <f t="shared" si="13"/>
        <v>0</v>
      </c>
      <c r="BQ136" s="143">
        <f t="shared" si="13"/>
        <v>0</v>
      </c>
      <c r="BR136" s="143">
        <f t="shared" si="13"/>
        <v>0</v>
      </c>
      <c r="BS136" s="143">
        <f t="shared" si="13"/>
        <v>0</v>
      </c>
      <c r="BT136" s="143">
        <f t="shared" si="13"/>
        <v>0</v>
      </c>
      <c r="BU136" s="143">
        <f t="shared" si="13"/>
        <v>0</v>
      </c>
      <c r="BV136" s="143">
        <f t="shared" si="13"/>
        <v>0</v>
      </c>
      <c r="BW136" s="143">
        <f t="shared" si="13"/>
        <v>0</v>
      </c>
      <c r="BX136" s="143">
        <f t="shared" si="13"/>
        <v>0</v>
      </c>
      <c r="BY136" s="143">
        <f t="shared" si="13"/>
        <v>0</v>
      </c>
      <c r="BZ136" s="143">
        <f t="shared" si="13"/>
        <v>0</v>
      </c>
      <c r="CA136" s="144">
        <f t="shared" si="13"/>
        <v>0</v>
      </c>
    </row>
    <row r="137" spans="1:79" x14ac:dyDescent="0.4">
      <c r="A137" s="141"/>
      <c r="B137" s="151" t="s">
        <v>286</v>
      </c>
      <c r="C137" s="58"/>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143">
        <f t="shared" ref="AH137:CA137" si="14">SUMIF($C$20:$C$77,"(C)",AH$20:AH$77)</f>
        <v>12434.13269574028</v>
      </c>
      <c r="AI137" s="143">
        <f t="shared" si="14"/>
        <v>11446.251364667416</v>
      </c>
      <c r="AJ137" s="143">
        <f t="shared" si="14"/>
        <v>12498.224742427827</v>
      </c>
      <c r="AK137" s="143">
        <f t="shared" si="14"/>
        <v>13463.533708519735</v>
      </c>
      <c r="AL137" s="143">
        <f t="shared" si="14"/>
        <v>12285.645221234952</v>
      </c>
      <c r="AM137" s="143">
        <f t="shared" si="14"/>
        <v>13055.877058679549</v>
      </c>
      <c r="AN137" s="143">
        <f t="shared" si="14"/>
        <v>13309.275033991533</v>
      </c>
      <c r="AO137" s="143">
        <f t="shared" si="14"/>
        <v>13140.08672607514</v>
      </c>
      <c r="AP137" s="143">
        <f t="shared" si="14"/>
        <v>13875.659887577165</v>
      </c>
      <c r="AQ137" s="143">
        <f t="shared" si="14"/>
        <v>13404.480739276627</v>
      </c>
      <c r="AR137" s="143">
        <f t="shared" si="14"/>
        <v>12665.641150159941</v>
      </c>
      <c r="AS137" s="143">
        <f t="shared" si="14"/>
        <v>11913.445070775018</v>
      </c>
      <c r="AT137" s="143">
        <f t="shared" si="14"/>
        <v>12203.128055860529</v>
      </c>
      <c r="AU137" s="143">
        <f t="shared" si="14"/>
        <v>14351.417001766316</v>
      </c>
      <c r="AV137" s="143">
        <f t="shared" si="14"/>
        <v>15269.151109308415</v>
      </c>
      <c r="AW137" s="143">
        <f t="shared" si="14"/>
        <v>15884.857280672757</v>
      </c>
      <c r="AX137" s="143">
        <f t="shared" si="14"/>
        <v>15142.849656746585</v>
      </c>
      <c r="AY137" s="143">
        <f t="shared" si="14"/>
        <v>14433.33270660471</v>
      </c>
      <c r="AZ137" s="143">
        <f t="shared" si="14"/>
        <v>13402.735935184002</v>
      </c>
      <c r="BA137" s="143">
        <f t="shared" si="14"/>
        <v>12748.839232732009</v>
      </c>
      <c r="BB137" s="143">
        <f t="shared" si="14"/>
        <v>12763.770911777101</v>
      </c>
      <c r="BC137" s="143">
        <f t="shared" si="14"/>
        <v>12639.470290516718</v>
      </c>
      <c r="BD137" s="143">
        <f t="shared" si="14"/>
        <v>12553.301060120635</v>
      </c>
      <c r="BE137" s="143">
        <f t="shared" si="14"/>
        <v>12596.115041770991</v>
      </c>
      <c r="BF137" s="143">
        <f t="shared" si="14"/>
        <v>12487.203477410894</v>
      </c>
      <c r="BG137" s="143">
        <f t="shared" si="14"/>
        <v>12584.097653193621</v>
      </c>
      <c r="BH137" s="143">
        <f t="shared" si="14"/>
        <v>12302.715864289876</v>
      </c>
      <c r="BI137" s="143">
        <f t="shared" si="14"/>
        <v>11852.515217764043</v>
      </c>
      <c r="BJ137" s="143">
        <f t="shared" si="14"/>
        <v>11493.876988289452</v>
      </c>
      <c r="BK137" s="143">
        <f t="shared" si="14"/>
        <v>11670.653774777547</v>
      </c>
      <c r="BL137" s="143">
        <f t="shared" si="14"/>
        <v>12047.559035545612</v>
      </c>
      <c r="BM137" s="143">
        <f t="shared" si="14"/>
        <v>12529.228281095175</v>
      </c>
      <c r="BN137" s="143">
        <f t="shared" si="14"/>
        <v>11848.849167610557</v>
      </c>
      <c r="BO137" s="143">
        <f t="shared" si="14"/>
        <v>11527.125147714918</v>
      </c>
      <c r="BP137" s="143">
        <f t="shared" si="14"/>
        <v>10478.615615843079</v>
      </c>
      <c r="BQ137" s="143">
        <f t="shared" si="14"/>
        <v>9205.5851012335697</v>
      </c>
      <c r="BR137" s="143">
        <f t="shared" si="14"/>
        <v>8503.5382479669079</v>
      </c>
      <c r="BS137" s="143">
        <f t="shared" si="14"/>
        <v>8679.2924175732514</v>
      </c>
      <c r="BT137" s="143">
        <f t="shared" si="14"/>
        <v>8653.8452905796803</v>
      </c>
      <c r="BU137" s="143">
        <f t="shared" si="14"/>
        <v>8398.6609993088841</v>
      </c>
      <c r="BV137" s="143">
        <f t="shared" si="14"/>
        <v>8090.9871217396649</v>
      </c>
      <c r="BW137" s="143">
        <f t="shared" si="14"/>
        <v>8183.3239688291087</v>
      </c>
      <c r="BX137" s="143">
        <f t="shared" si="14"/>
        <v>8020.7672116266767</v>
      </c>
      <c r="BY137" s="143">
        <f t="shared" si="14"/>
        <v>7857.5003010403598</v>
      </c>
      <c r="BZ137" s="143">
        <f t="shared" si="14"/>
        <v>7729.5135856790257</v>
      </c>
      <c r="CA137" s="144">
        <f t="shared" si="14"/>
        <v>7624.1514031403176</v>
      </c>
    </row>
    <row r="138" spans="1:79" x14ac:dyDescent="0.4">
      <c r="A138" s="141"/>
      <c r="B138" s="148" t="s">
        <v>287</v>
      </c>
      <c r="C138" s="58"/>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143">
        <f t="shared" ref="AH138:CA138" si="15">SUMIF($C$82:$C$127,"(C)",AH$82:AH$127)</f>
        <v>36282.625857922081</v>
      </c>
      <c r="AI138" s="143">
        <f t="shared" si="15"/>
        <v>36113.574774959809</v>
      </c>
      <c r="AJ138" s="143">
        <f t="shared" si="15"/>
        <v>36103.785307954902</v>
      </c>
      <c r="AK138" s="143">
        <f t="shared" si="15"/>
        <v>37581.579560951366</v>
      </c>
      <c r="AL138" s="143">
        <f t="shared" si="15"/>
        <v>39067.133746136526</v>
      </c>
      <c r="AM138" s="143">
        <f t="shared" si="15"/>
        <v>40205.039718331653</v>
      </c>
      <c r="AN138" s="143">
        <f t="shared" si="15"/>
        <v>39745.785263911072</v>
      </c>
      <c r="AO138" s="143">
        <f t="shared" si="15"/>
        <v>40893.732607854618</v>
      </c>
      <c r="AP138" s="143">
        <f t="shared" si="15"/>
        <v>42068.668640470663</v>
      </c>
      <c r="AQ138" s="143">
        <f t="shared" si="15"/>
        <v>41946.410897224552</v>
      </c>
      <c r="AR138" s="143">
        <f t="shared" si="15"/>
        <v>40433.667504813631</v>
      </c>
      <c r="AS138" s="143">
        <f t="shared" si="15"/>
        <v>40385.978973713769</v>
      </c>
      <c r="AT138" s="143">
        <f t="shared" si="15"/>
        <v>40882.640945777581</v>
      </c>
      <c r="AU138" s="143">
        <f t="shared" si="15"/>
        <v>43517.258062447559</v>
      </c>
      <c r="AV138" s="143">
        <f t="shared" si="15"/>
        <v>44374.835419127645</v>
      </c>
      <c r="AW138" s="143">
        <f t="shared" si="15"/>
        <v>45718.640271340621</v>
      </c>
      <c r="AX138" s="143">
        <f t="shared" si="15"/>
        <v>46059.9242098346</v>
      </c>
      <c r="AY138" s="143">
        <f t="shared" si="15"/>
        <v>46565.947338302867</v>
      </c>
      <c r="AZ138" s="143">
        <f t="shared" si="15"/>
        <v>47989.735635062847</v>
      </c>
      <c r="BA138" s="143">
        <f t="shared" si="15"/>
        <v>49956.516787395522</v>
      </c>
      <c r="BB138" s="143">
        <f t="shared" si="15"/>
        <v>52257.416998697467</v>
      </c>
      <c r="BC138" s="143">
        <f t="shared" si="15"/>
        <v>55237.953147657616</v>
      </c>
      <c r="BD138" s="143">
        <f t="shared" si="15"/>
        <v>55347.870593104046</v>
      </c>
      <c r="BE138" s="143">
        <f t="shared" si="15"/>
        <v>59273.15660066549</v>
      </c>
      <c r="BF138" s="143">
        <f t="shared" si="15"/>
        <v>61202.107039195063</v>
      </c>
      <c r="BG138" s="143">
        <f t="shared" si="15"/>
        <v>62826.276867959088</v>
      </c>
      <c r="BH138" s="143">
        <f t="shared" si="15"/>
        <v>64179.201868448443</v>
      </c>
      <c r="BI138" s="143">
        <f t="shared" si="15"/>
        <v>65874.037400366331</v>
      </c>
      <c r="BJ138" s="143">
        <f t="shared" si="15"/>
        <v>66732.908998992454</v>
      </c>
      <c r="BK138" s="143">
        <f t="shared" si="15"/>
        <v>69843.361270848138</v>
      </c>
      <c r="BL138" s="143">
        <f t="shared" si="15"/>
        <v>73503.307968601424</v>
      </c>
      <c r="BM138" s="143">
        <f t="shared" si="15"/>
        <v>77797.565107641436</v>
      </c>
      <c r="BN138" s="143">
        <f t="shared" si="15"/>
        <v>79711.849651568322</v>
      </c>
      <c r="BO138" s="143">
        <f t="shared" si="15"/>
        <v>83521.391338687623</v>
      </c>
      <c r="BP138" s="143">
        <f t="shared" si="15"/>
        <v>88084.59545456963</v>
      </c>
      <c r="BQ138" s="143">
        <f t="shared" si="15"/>
        <v>90038.970383533757</v>
      </c>
      <c r="BR138" s="143">
        <f t="shared" si="15"/>
        <v>92540.353064016861</v>
      </c>
      <c r="BS138" s="143">
        <f t="shared" si="15"/>
        <v>94823.822231347775</v>
      </c>
      <c r="BT138" s="143">
        <f t="shared" si="15"/>
        <v>95052.442481668593</v>
      </c>
      <c r="BU138" s="143">
        <f t="shared" si="15"/>
        <v>95536.067126836788</v>
      </c>
      <c r="BV138" s="143">
        <f t="shared" si="15"/>
        <v>96713.741781509045</v>
      </c>
      <c r="BW138" s="143">
        <f t="shared" si="15"/>
        <v>97166.157054560797</v>
      </c>
      <c r="BX138" s="143">
        <f t="shared" si="15"/>
        <v>97258.037167958741</v>
      </c>
      <c r="BY138" s="143">
        <f t="shared" si="15"/>
        <v>99780.224213749767</v>
      </c>
      <c r="BZ138" s="143">
        <f t="shared" si="15"/>
        <v>102974.96060921553</v>
      </c>
      <c r="CA138" s="144">
        <f t="shared" si="15"/>
        <v>106908.68421835765</v>
      </c>
    </row>
    <row r="139" spans="1:79" s="64" customFormat="1" ht="24.75" customHeight="1" x14ac:dyDescent="0.4">
      <c r="A139" s="155"/>
      <c r="B139" s="239" t="s">
        <v>196</v>
      </c>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54">
        <f>SUM(AH140:AH142)</f>
        <v>12959.642938806195</v>
      </c>
      <c r="AI139" s="54">
        <f t="shared" ref="AI139:BW139" si="16">SUM(AI140:AI142)</f>
        <v>12132.464878384042</v>
      </c>
      <c r="AJ139" s="54">
        <f t="shared" si="16"/>
        <v>13215.351373085989</v>
      </c>
      <c r="AK139" s="54">
        <f t="shared" si="16"/>
        <v>18186.666181025721</v>
      </c>
      <c r="AL139" s="54">
        <f t="shared" si="16"/>
        <v>22852.803089704423</v>
      </c>
      <c r="AM139" s="54">
        <f t="shared" si="16"/>
        <v>26037.2617002597</v>
      </c>
      <c r="AN139" s="54">
        <f t="shared" si="16"/>
        <v>28168.900577362088</v>
      </c>
      <c r="AO139" s="54">
        <f t="shared" si="16"/>
        <v>30345.366270773087</v>
      </c>
      <c r="AP139" s="54">
        <f t="shared" si="16"/>
        <v>31514.602775821091</v>
      </c>
      <c r="AQ139" s="54">
        <f t="shared" si="16"/>
        <v>30518.987108255962</v>
      </c>
      <c r="AR139" s="54">
        <f t="shared" si="16"/>
        <v>28536.333074652121</v>
      </c>
      <c r="AS139" s="54">
        <f t="shared" si="16"/>
        <v>28545.689683916804</v>
      </c>
      <c r="AT139" s="54">
        <f t="shared" si="16"/>
        <v>31271.329729293451</v>
      </c>
      <c r="AU139" s="54">
        <f t="shared" si="16"/>
        <v>35805.979417505427</v>
      </c>
      <c r="AV139" s="54">
        <f t="shared" si="16"/>
        <v>43723.401473308564</v>
      </c>
      <c r="AW139" s="54">
        <f t="shared" si="16"/>
        <v>48177.350772541118</v>
      </c>
      <c r="AX139" s="54">
        <f t="shared" si="16"/>
        <v>50115.693721449847</v>
      </c>
      <c r="AY139" s="54">
        <f t="shared" si="16"/>
        <v>50733.420587612702</v>
      </c>
      <c r="AZ139" s="54">
        <f t="shared" si="16"/>
        <v>49523.908023160249</v>
      </c>
      <c r="BA139" s="54">
        <f t="shared" si="16"/>
        <v>47724.290510285333</v>
      </c>
      <c r="BB139" s="54">
        <f t="shared" si="16"/>
        <v>46147.363399622947</v>
      </c>
      <c r="BC139" s="54">
        <f t="shared" si="16"/>
        <v>44872.679046859193</v>
      </c>
      <c r="BD139" s="54">
        <f t="shared" si="16"/>
        <v>42153.382612504756</v>
      </c>
      <c r="BE139" s="54">
        <f t="shared" si="16"/>
        <v>43490.221509349925</v>
      </c>
      <c r="BF139" s="54">
        <f t="shared" si="16"/>
        <v>44328.416097605426</v>
      </c>
      <c r="BG139" s="54">
        <f t="shared" si="16"/>
        <v>44850.1358255425</v>
      </c>
      <c r="BH139" s="54">
        <f t="shared" si="16"/>
        <v>45866.720945694717</v>
      </c>
      <c r="BI139" s="54">
        <f t="shared" si="16"/>
        <v>45574.178168955579</v>
      </c>
      <c r="BJ139" s="54">
        <f t="shared" si="16"/>
        <v>46062.105219429999</v>
      </c>
      <c r="BK139" s="54">
        <f t="shared" si="16"/>
        <v>46790.986998840817</v>
      </c>
      <c r="BL139" s="54">
        <f t="shared" si="16"/>
        <v>48227.490878845842</v>
      </c>
      <c r="BM139" s="54">
        <f t="shared" si="16"/>
        <v>54204.121022467145</v>
      </c>
      <c r="BN139" s="54">
        <f t="shared" si="16"/>
        <v>55571.902622611953</v>
      </c>
      <c r="BO139" s="54">
        <f t="shared" si="16"/>
        <v>56173.005229095666</v>
      </c>
      <c r="BP139" s="54">
        <f t="shared" si="16"/>
        <v>56680.432842770162</v>
      </c>
      <c r="BQ139" s="54">
        <f t="shared" si="16"/>
        <v>49991.212874056888</v>
      </c>
      <c r="BR139" s="54">
        <f t="shared" si="16"/>
        <v>49004.190454262265</v>
      </c>
      <c r="BS139" s="54">
        <f t="shared" si="16"/>
        <v>48156.429399276749</v>
      </c>
      <c r="BT139" s="54">
        <f t="shared" si="16"/>
        <v>46617.488034779315</v>
      </c>
      <c r="BU139" s="54">
        <f t="shared" si="16"/>
        <v>46444.183583044127</v>
      </c>
      <c r="BV139" s="54">
        <f t="shared" si="16"/>
        <v>47269.177905286517</v>
      </c>
      <c r="BW139" s="54">
        <f t="shared" si="16"/>
        <v>43963.978472150666</v>
      </c>
      <c r="BX139" s="54">
        <f>SUM(BX140:BX142)</f>
        <v>43776.124145055626</v>
      </c>
      <c r="BY139" s="54">
        <f>SUM(BY140:BY142)</f>
        <v>43659.607051133687</v>
      </c>
      <c r="BZ139" s="54">
        <f>SUM(BZ140:BZ142)</f>
        <v>43834.676701714823</v>
      </c>
      <c r="CA139" s="55">
        <f>SUM(CA140:CA142)</f>
        <v>44098.080622979418</v>
      </c>
    </row>
    <row r="140" spans="1:79" x14ac:dyDescent="0.4">
      <c r="A140" s="141"/>
      <c r="B140" s="151" t="s">
        <v>285</v>
      </c>
      <c r="C140" s="58"/>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143">
        <f>SUMIF($C$6:$C$15,"(IR)",AH$6:AH$15)</f>
        <v>1416.5321413533372</v>
      </c>
      <c r="AI140" s="143">
        <f t="shared" ref="AI140:CA140" si="17">SUMIF($C$6:$C$15,"(IR)",AI$6:AI$15)</f>
        <v>1276.9687201855099</v>
      </c>
      <c r="AJ140" s="143">
        <f t="shared" si="17"/>
        <v>1416.3846100187682</v>
      </c>
      <c r="AK140" s="143">
        <f t="shared" si="17"/>
        <v>1836.4323903345351</v>
      </c>
      <c r="AL140" s="143">
        <f t="shared" si="17"/>
        <v>2298.3271009306272</v>
      </c>
      <c r="AM140" s="143">
        <f t="shared" si="17"/>
        <v>2582.4345074206899</v>
      </c>
      <c r="AN140" s="143">
        <f t="shared" si="17"/>
        <v>2801.8329220051537</v>
      </c>
      <c r="AO140" s="143">
        <f t="shared" si="17"/>
        <v>3029.3738140387004</v>
      </c>
      <c r="AP140" s="143">
        <f t="shared" si="17"/>
        <v>3121.2996146363334</v>
      </c>
      <c r="AQ140" s="143">
        <f t="shared" si="17"/>
        <v>3081.1120070112961</v>
      </c>
      <c r="AR140" s="143">
        <f t="shared" si="17"/>
        <v>3194.0813236964923</v>
      </c>
      <c r="AS140" s="143">
        <f t="shared" si="17"/>
        <v>3209.5701350044296</v>
      </c>
      <c r="AT140" s="143">
        <f t="shared" si="17"/>
        <v>3374.1460432015601</v>
      </c>
      <c r="AU140" s="143">
        <f t="shared" si="17"/>
        <v>4146.8270857475454</v>
      </c>
      <c r="AV140" s="143">
        <f t="shared" si="17"/>
        <v>5107.9881846958315</v>
      </c>
      <c r="AW140" s="143">
        <f t="shared" si="17"/>
        <v>5640.9149028517386</v>
      </c>
      <c r="AX140" s="143">
        <f t="shared" si="17"/>
        <v>5608.0197303587875</v>
      </c>
      <c r="AY140" s="143">
        <f t="shared" si="17"/>
        <v>5567.1632182957819</v>
      </c>
      <c r="AZ140" s="143">
        <f t="shared" si="17"/>
        <v>5463.3595585878838</v>
      </c>
      <c r="BA140" s="143">
        <f t="shared" si="17"/>
        <v>5336.9482701900442</v>
      </c>
      <c r="BB140" s="143">
        <f t="shared" si="17"/>
        <v>5304.9373522122396</v>
      </c>
      <c r="BC140" s="143">
        <f t="shared" si="17"/>
        <v>5275.5824411437388</v>
      </c>
      <c r="BD140" s="143">
        <f t="shared" si="17"/>
        <v>4617.921357232186</v>
      </c>
      <c r="BE140" s="143">
        <f t="shared" si="17"/>
        <v>5076.1671192118874</v>
      </c>
      <c r="BF140" s="143">
        <f t="shared" si="17"/>
        <v>5414.2506629750806</v>
      </c>
      <c r="BG140" s="143">
        <f t="shared" si="17"/>
        <v>5390.5595866233225</v>
      </c>
      <c r="BH140" s="143">
        <f t="shared" si="17"/>
        <v>4479.3865537799038</v>
      </c>
      <c r="BI140" s="143">
        <f t="shared" si="17"/>
        <v>3253.9266064996532</v>
      </c>
      <c r="BJ140" s="143">
        <f t="shared" si="17"/>
        <v>2555.4127455383441</v>
      </c>
      <c r="BK140" s="143">
        <f t="shared" si="17"/>
        <v>2100.9853316646895</v>
      </c>
      <c r="BL140" s="143">
        <f t="shared" si="17"/>
        <v>1713.6853999849234</v>
      </c>
      <c r="BM140" s="143">
        <f t="shared" si="17"/>
        <v>1017.982270015927</v>
      </c>
      <c r="BN140" s="143">
        <f t="shared" si="17"/>
        <v>721.61023509806887</v>
      </c>
      <c r="BO140" s="143">
        <f t="shared" si="17"/>
        <v>507.35397473867943</v>
      </c>
      <c r="BP140" s="143">
        <f t="shared" si="17"/>
        <v>322.26394924284585</v>
      </c>
      <c r="BQ140" s="143">
        <f t="shared" si="17"/>
        <v>186.42081759640305</v>
      </c>
      <c r="BR140" s="143">
        <f t="shared" si="17"/>
        <v>127.73752513782705</v>
      </c>
      <c r="BS140" s="143">
        <f t="shared" si="17"/>
        <v>85.080455508273531</v>
      </c>
      <c r="BT140" s="143">
        <f t="shared" si="17"/>
        <v>61.39513398738147</v>
      </c>
      <c r="BU140" s="143">
        <f t="shared" si="17"/>
        <v>43.383264016049054</v>
      </c>
      <c r="BV140" s="143">
        <f t="shared" si="17"/>
        <v>32.681386523429374</v>
      </c>
      <c r="BW140" s="143">
        <f t="shared" si="17"/>
        <v>25.054431969041332</v>
      </c>
      <c r="BX140" s="143">
        <f t="shared" si="17"/>
        <v>19.184569308035243</v>
      </c>
      <c r="BY140" s="143">
        <f t="shared" si="17"/>
        <v>15.200533232170438</v>
      </c>
      <c r="BZ140" s="143">
        <f t="shared" si="17"/>
        <v>11.879602051940925</v>
      </c>
      <c r="CA140" s="144">
        <f t="shared" si="17"/>
        <v>0</v>
      </c>
    </row>
    <row r="141" spans="1:79" x14ac:dyDescent="0.4">
      <c r="A141" s="141"/>
      <c r="B141" s="151" t="s">
        <v>286</v>
      </c>
      <c r="C141" s="58"/>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143">
        <f t="shared" ref="AH141:CA141" si="18">SUMIF($C$20:$C$77,"(IR)",AH$20:AH$77)</f>
        <v>6199.4621279581988</v>
      </c>
      <c r="AI141" s="143">
        <f t="shared" si="18"/>
        <v>5742.113367628308</v>
      </c>
      <c r="AJ141" s="143">
        <f t="shared" si="18"/>
        <v>6525.6064979925686</v>
      </c>
      <c r="AK141" s="143">
        <f t="shared" si="18"/>
        <v>9633.928049166243</v>
      </c>
      <c r="AL141" s="143">
        <f t="shared" si="18"/>
        <v>13332.87067983931</v>
      </c>
      <c r="AM141" s="143">
        <f t="shared" si="18"/>
        <v>15719.787851348581</v>
      </c>
      <c r="AN141" s="143">
        <f t="shared" si="18"/>
        <v>16890.632552396881</v>
      </c>
      <c r="AO141" s="143">
        <f t="shared" si="18"/>
        <v>18195.0130707555</v>
      </c>
      <c r="AP141" s="143">
        <f t="shared" si="18"/>
        <v>18842.310662085863</v>
      </c>
      <c r="AQ141" s="143">
        <f t="shared" si="18"/>
        <v>17768.886619129738</v>
      </c>
      <c r="AR141" s="143">
        <f t="shared" si="18"/>
        <v>15115.048724581238</v>
      </c>
      <c r="AS141" s="143">
        <f t="shared" si="18"/>
        <v>14480.209365886589</v>
      </c>
      <c r="AT141" s="143">
        <f t="shared" si="18"/>
        <v>16253.386456575687</v>
      </c>
      <c r="AU141" s="143">
        <f t="shared" si="18"/>
        <v>19950.842183167002</v>
      </c>
      <c r="AV141" s="143">
        <f t="shared" si="18"/>
        <v>24936.089892838412</v>
      </c>
      <c r="AW141" s="143">
        <f t="shared" si="18"/>
        <v>27700.053019177281</v>
      </c>
      <c r="AX141" s="143">
        <f t="shared" si="18"/>
        <v>29309.47694817618</v>
      </c>
      <c r="AY141" s="143">
        <f t="shared" si="18"/>
        <v>30433.348931439963</v>
      </c>
      <c r="AZ141" s="143">
        <f t="shared" si="18"/>
        <v>29992.600270851348</v>
      </c>
      <c r="BA141" s="143">
        <f t="shared" si="18"/>
        <v>28681.518627497055</v>
      </c>
      <c r="BB141" s="143">
        <f t="shared" si="18"/>
        <v>27724.37660093357</v>
      </c>
      <c r="BC141" s="143">
        <f t="shared" si="18"/>
        <v>26420.440689668238</v>
      </c>
      <c r="BD141" s="143">
        <f t="shared" si="18"/>
        <v>24027.885755483949</v>
      </c>
      <c r="BE141" s="143">
        <f t="shared" si="18"/>
        <v>23992.773119018391</v>
      </c>
      <c r="BF141" s="143">
        <f t="shared" si="18"/>
        <v>24298.5757502503</v>
      </c>
      <c r="BG141" s="143">
        <f t="shared" si="18"/>
        <v>24816.004474126916</v>
      </c>
      <c r="BH141" s="143">
        <f t="shared" si="18"/>
        <v>25176.370489437973</v>
      </c>
      <c r="BI141" s="143">
        <f t="shared" si="18"/>
        <v>25892.709269776678</v>
      </c>
      <c r="BJ141" s="143">
        <f t="shared" si="18"/>
        <v>26431.670705809094</v>
      </c>
      <c r="BK141" s="143">
        <f t="shared" si="18"/>
        <v>27301.768261465819</v>
      </c>
      <c r="BL141" s="143">
        <f t="shared" si="18"/>
        <v>28203.150953533797</v>
      </c>
      <c r="BM141" s="143">
        <f t="shared" si="18"/>
        <v>34192.738028049396</v>
      </c>
      <c r="BN141" s="143">
        <f t="shared" si="18"/>
        <v>35743.082522052864</v>
      </c>
      <c r="BO141" s="143">
        <f t="shared" si="18"/>
        <v>36960.079268333764</v>
      </c>
      <c r="BP141" s="143">
        <f t="shared" si="18"/>
        <v>38512.571225079875</v>
      </c>
      <c r="BQ141" s="143">
        <f t="shared" si="18"/>
        <v>35069.857985622788</v>
      </c>
      <c r="BR141" s="143">
        <f t="shared" si="18"/>
        <v>34790.088720503321</v>
      </c>
      <c r="BS141" s="143">
        <f t="shared" si="18"/>
        <v>34684.927688600372</v>
      </c>
      <c r="BT141" s="143">
        <f t="shared" si="18"/>
        <v>34095.804342815376</v>
      </c>
      <c r="BU141" s="143">
        <f t="shared" si="18"/>
        <v>34669.752060498242</v>
      </c>
      <c r="BV141" s="143">
        <f t="shared" si="18"/>
        <v>36237.804771831521</v>
      </c>
      <c r="BW141" s="143">
        <f t="shared" si="18"/>
        <v>33445.506230219791</v>
      </c>
      <c r="BX141" s="143">
        <f t="shared" si="18"/>
        <v>33612.165343577486</v>
      </c>
      <c r="BY141" s="143">
        <f t="shared" si="18"/>
        <v>33829.664703729919</v>
      </c>
      <c r="BZ141" s="143">
        <f t="shared" si="18"/>
        <v>34189.523725753985</v>
      </c>
      <c r="CA141" s="144">
        <f t="shared" si="18"/>
        <v>34570.154364733251</v>
      </c>
    </row>
    <row r="142" spans="1:79" x14ac:dyDescent="0.4">
      <c r="A142" s="141"/>
      <c r="B142" s="148" t="s">
        <v>287</v>
      </c>
      <c r="C142" s="58"/>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143">
        <f t="shared" ref="AH142:CA142" si="19">SUMIF($C$82:$C$127,"(IR)",AH$82:AH$127)</f>
        <v>5343.6486694946589</v>
      </c>
      <c r="AI142" s="143">
        <f t="shared" si="19"/>
        <v>5113.3827905702228</v>
      </c>
      <c r="AJ142" s="143">
        <f t="shared" si="19"/>
        <v>5273.3602650746525</v>
      </c>
      <c r="AK142" s="143">
        <f t="shared" si="19"/>
        <v>6716.3057415249432</v>
      </c>
      <c r="AL142" s="143">
        <f t="shared" si="19"/>
        <v>7221.6053089344878</v>
      </c>
      <c r="AM142" s="143">
        <f t="shared" si="19"/>
        <v>7735.0393414904274</v>
      </c>
      <c r="AN142" s="143">
        <f t="shared" si="19"/>
        <v>8476.435102960053</v>
      </c>
      <c r="AO142" s="143">
        <f t="shared" si="19"/>
        <v>9120.9793859788879</v>
      </c>
      <c r="AP142" s="143">
        <f t="shared" si="19"/>
        <v>9550.9924990988948</v>
      </c>
      <c r="AQ142" s="143">
        <f t="shared" si="19"/>
        <v>9668.9884821149262</v>
      </c>
      <c r="AR142" s="143">
        <f t="shared" si="19"/>
        <v>10227.203026374391</v>
      </c>
      <c r="AS142" s="143">
        <f t="shared" si="19"/>
        <v>10855.910183025784</v>
      </c>
      <c r="AT142" s="143">
        <f t="shared" si="19"/>
        <v>11643.797229516205</v>
      </c>
      <c r="AU142" s="143">
        <f t="shared" si="19"/>
        <v>11708.310148590876</v>
      </c>
      <c r="AV142" s="143">
        <f t="shared" si="19"/>
        <v>13679.323395774318</v>
      </c>
      <c r="AW142" s="143">
        <f t="shared" si="19"/>
        <v>14836.382850512095</v>
      </c>
      <c r="AX142" s="143">
        <f t="shared" si="19"/>
        <v>15198.197042914877</v>
      </c>
      <c r="AY142" s="143">
        <f t="shared" si="19"/>
        <v>14732.908437876953</v>
      </c>
      <c r="AZ142" s="143">
        <f t="shared" si="19"/>
        <v>14067.948193721017</v>
      </c>
      <c r="BA142" s="143">
        <f t="shared" si="19"/>
        <v>13705.823612598235</v>
      </c>
      <c r="BB142" s="143">
        <f t="shared" si="19"/>
        <v>13118.04944647714</v>
      </c>
      <c r="BC142" s="143">
        <f t="shared" si="19"/>
        <v>13176.655916047215</v>
      </c>
      <c r="BD142" s="143">
        <f t="shared" si="19"/>
        <v>13507.575499788622</v>
      </c>
      <c r="BE142" s="143">
        <f t="shared" si="19"/>
        <v>14421.281271119642</v>
      </c>
      <c r="BF142" s="143">
        <f t="shared" si="19"/>
        <v>14615.589684380042</v>
      </c>
      <c r="BG142" s="143">
        <f t="shared" si="19"/>
        <v>14643.571764792261</v>
      </c>
      <c r="BH142" s="143">
        <f t="shared" si="19"/>
        <v>16210.96390247684</v>
      </c>
      <c r="BI142" s="143">
        <f t="shared" si="19"/>
        <v>16427.542292679249</v>
      </c>
      <c r="BJ142" s="143">
        <f t="shared" si="19"/>
        <v>17075.021768082563</v>
      </c>
      <c r="BK142" s="143">
        <f t="shared" si="19"/>
        <v>17388.233405710311</v>
      </c>
      <c r="BL142" s="143">
        <f t="shared" si="19"/>
        <v>18310.654525327118</v>
      </c>
      <c r="BM142" s="143">
        <f t="shared" si="19"/>
        <v>18993.400724401821</v>
      </c>
      <c r="BN142" s="143">
        <f t="shared" si="19"/>
        <v>19107.209865461024</v>
      </c>
      <c r="BO142" s="143">
        <f t="shared" si="19"/>
        <v>18705.571986023224</v>
      </c>
      <c r="BP142" s="143">
        <f t="shared" si="19"/>
        <v>17845.597668447444</v>
      </c>
      <c r="BQ142" s="143">
        <f t="shared" si="19"/>
        <v>14734.934070837699</v>
      </c>
      <c r="BR142" s="143">
        <f t="shared" si="19"/>
        <v>14086.364208621115</v>
      </c>
      <c r="BS142" s="143">
        <f t="shared" si="19"/>
        <v>13386.421255168108</v>
      </c>
      <c r="BT142" s="143">
        <f t="shared" si="19"/>
        <v>12460.288557976555</v>
      </c>
      <c r="BU142" s="143">
        <f t="shared" si="19"/>
        <v>11731.048258529838</v>
      </c>
      <c r="BV142" s="143">
        <f t="shared" si="19"/>
        <v>10998.691746931563</v>
      </c>
      <c r="BW142" s="143">
        <f t="shared" si="19"/>
        <v>10493.417809961838</v>
      </c>
      <c r="BX142" s="143">
        <f t="shared" si="19"/>
        <v>10144.774232170104</v>
      </c>
      <c r="BY142" s="143">
        <f t="shared" si="19"/>
        <v>9814.7418141715934</v>
      </c>
      <c r="BZ142" s="143">
        <f t="shared" si="19"/>
        <v>9633.2733739088908</v>
      </c>
      <c r="CA142" s="144">
        <f t="shared" si="19"/>
        <v>9527.926258246167</v>
      </c>
    </row>
    <row r="143" spans="1:79" s="64" customFormat="1" ht="24.75" customHeight="1" x14ac:dyDescent="0.4">
      <c r="A143" s="155"/>
      <c r="B143" s="239" t="s">
        <v>197</v>
      </c>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54">
        <f>SUM(AH144:AH146)</f>
        <v>12762.090377262884</v>
      </c>
      <c r="AI143" s="54">
        <f t="shared" ref="AI143:BW143" si="20">SUM(AI144:AI146)</f>
        <v>15650.656571946558</v>
      </c>
      <c r="AJ143" s="54">
        <f t="shared" si="20"/>
        <v>14477.122939542269</v>
      </c>
      <c r="AK143" s="54">
        <f t="shared" si="20"/>
        <v>15170.180450137672</v>
      </c>
      <c r="AL143" s="54">
        <f t="shared" si="20"/>
        <v>15625.238630847771</v>
      </c>
      <c r="AM143" s="54">
        <f t="shared" si="20"/>
        <v>16499.7152991931</v>
      </c>
      <c r="AN143" s="54">
        <f t="shared" si="20"/>
        <v>16953.897579913279</v>
      </c>
      <c r="AO143" s="54">
        <f t="shared" si="20"/>
        <v>17246.308437880849</v>
      </c>
      <c r="AP143" s="54">
        <f t="shared" si="20"/>
        <v>17486.506705218224</v>
      </c>
      <c r="AQ143" s="54">
        <f t="shared" si="20"/>
        <v>17464.332799304575</v>
      </c>
      <c r="AR143" s="54">
        <f t="shared" si="20"/>
        <v>16689.916380668601</v>
      </c>
      <c r="AS143" s="54">
        <f t="shared" si="20"/>
        <v>16230.208716364737</v>
      </c>
      <c r="AT143" s="54">
        <f t="shared" si="20"/>
        <v>16357.71052754174</v>
      </c>
      <c r="AU143" s="54">
        <f t="shared" si="20"/>
        <v>18138.157341470334</v>
      </c>
      <c r="AV143" s="54">
        <f t="shared" si="20"/>
        <v>20413.145124386148</v>
      </c>
      <c r="AW143" s="54">
        <f t="shared" si="20"/>
        <v>22590.877745781421</v>
      </c>
      <c r="AX143" s="54">
        <f t="shared" si="20"/>
        <v>23320.882881451005</v>
      </c>
      <c r="AY143" s="54">
        <f t="shared" si="20"/>
        <v>24817.110756396305</v>
      </c>
      <c r="AZ143" s="54">
        <f t="shared" si="20"/>
        <v>26202.351097740844</v>
      </c>
      <c r="BA143" s="54">
        <f t="shared" si="20"/>
        <v>27456.202465637314</v>
      </c>
      <c r="BB143" s="54">
        <f t="shared" si="20"/>
        <v>28195.800797825988</v>
      </c>
      <c r="BC143" s="54">
        <f t="shared" si="20"/>
        <v>31144.378238763828</v>
      </c>
      <c r="BD143" s="54">
        <f t="shared" si="20"/>
        <v>33971.017499129775</v>
      </c>
      <c r="BE143" s="54">
        <f t="shared" si="20"/>
        <v>34737.81679357891</v>
      </c>
      <c r="BF143" s="54">
        <f t="shared" si="20"/>
        <v>33382.828216024209</v>
      </c>
      <c r="BG143" s="54">
        <f t="shared" si="20"/>
        <v>21997.063611181075</v>
      </c>
      <c r="BH143" s="54">
        <f t="shared" si="20"/>
        <v>23119.291820650731</v>
      </c>
      <c r="BI143" s="54">
        <f t="shared" si="20"/>
        <v>24462.486048791281</v>
      </c>
      <c r="BJ143" s="54">
        <f t="shared" si="20"/>
        <v>23435.420237644219</v>
      </c>
      <c r="BK143" s="54">
        <f t="shared" si="20"/>
        <v>24346.044816837955</v>
      </c>
      <c r="BL143" s="54">
        <f t="shared" si="20"/>
        <v>26039.364001571652</v>
      </c>
      <c r="BM143" s="54">
        <f t="shared" si="20"/>
        <v>27270.903577406825</v>
      </c>
      <c r="BN143" s="54">
        <f t="shared" si="20"/>
        <v>27636.543333575082</v>
      </c>
      <c r="BO143" s="54">
        <f t="shared" si="20"/>
        <v>27578.689295920223</v>
      </c>
      <c r="BP143" s="54">
        <f t="shared" si="20"/>
        <v>28398.066725329823</v>
      </c>
      <c r="BQ143" s="54">
        <f t="shared" si="20"/>
        <v>28477.08670531118</v>
      </c>
      <c r="BR143" s="54">
        <f t="shared" si="20"/>
        <v>29852.651606316242</v>
      </c>
      <c r="BS143" s="54">
        <f t="shared" si="20"/>
        <v>30543.148373482058</v>
      </c>
      <c r="BT143" s="54">
        <f t="shared" si="20"/>
        <v>30124.685487653598</v>
      </c>
      <c r="BU143" s="54">
        <f t="shared" si="20"/>
        <v>31049.521453951631</v>
      </c>
      <c r="BV143" s="54">
        <f t="shared" si="20"/>
        <v>30599.218142938316</v>
      </c>
      <c r="BW143" s="54">
        <f t="shared" si="20"/>
        <v>32142.978886697965</v>
      </c>
      <c r="BX143" s="54">
        <f>SUM(BX144:BX146)</f>
        <v>32130.988920024341</v>
      </c>
      <c r="BY143" s="54">
        <f>SUM(BY144:BY146)</f>
        <v>32772.613107498524</v>
      </c>
      <c r="BZ143" s="54">
        <f>SUM(BZ144:BZ146)</f>
        <v>33583.975680416377</v>
      </c>
      <c r="CA143" s="55">
        <f>SUM(CA144:CA146)</f>
        <v>34411.22720372754</v>
      </c>
    </row>
    <row r="144" spans="1:79" x14ac:dyDescent="0.4">
      <c r="A144" s="141"/>
      <c r="B144" s="151" t="s">
        <v>285</v>
      </c>
      <c r="C144" s="58"/>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143">
        <f>SUMIF($C$6:$C$15,"(NC / NIR)",AH$6:AH$15)</f>
        <v>8612.2394749758059</v>
      </c>
      <c r="AI144" s="143">
        <f t="shared" ref="AI144:CA144" si="21">SUMIF($C$6:$C$15,"(NC / NIR)",AI$6:AI$15)</f>
        <v>11537.927261372382</v>
      </c>
      <c r="AJ144" s="143">
        <f t="shared" si="21"/>
        <v>10301.207261539874</v>
      </c>
      <c r="AK144" s="143">
        <f t="shared" si="21"/>
        <v>10697.445966968788</v>
      </c>
      <c r="AL144" s="143">
        <f t="shared" si="21"/>
        <v>10858.469565675103</v>
      </c>
      <c r="AM144" s="143">
        <f t="shared" si="21"/>
        <v>11316.89609673206</v>
      </c>
      <c r="AN144" s="143">
        <f t="shared" si="21"/>
        <v>11499.373603805483</v>
      </c>
      <c r="AO144" s="143">
        <f t="shared" si="21"/>
        <v>11425.280759406343</v>
      </c>
      <c r="AP144" s="143">
        <f t="shared" si="21"/>
        <v>11126.399370357212</v>
      </c>
      <c r="AQ144" s="143">
        <f t="shared" si="21"/>
        <v>10779.643207980944</v>
      </c>
      <c r="AR144" s="143">
        <f t="shared" si="21"/>
        <v>10002.477725601517</v>
      </c>
      <c r="AS144" s="143">
        <f t="shared" si="21"/>
        <v>9390.3476807672469</v>
      </c>
      <c r="AT144" s="143">
        <f t="shared" si="21"/>
        <v>8864.5590559936736</v>
      </c>
      <c r="AU144" s="143">
        <f t="shared" si="21"/>
        <v>9478.8323475871894</v>
      </c>
      <c r="AV144" s="143">
        <f t="shared" si="21"/>
        <v>10175.787199989189</v>
      </c>
      <c r="AW144" s="143">
        <f t="shared" si="21"/>
        <v>10688.826313125455</v>
      </c>
      <c r="AX144" s="143">
        <f t="shared" si="21"/>
        <v>10739.278636375953</v>
      </c>
      <c r="AY144" s="143">
        <f t="shared" si="21"/>
        <v>10897.645588369138</v>
      </c>
      <c r="AZ144" s="143">
        <f t="shared" si="21"/>
        <v>10980.391563183468</v>
      </c>
      <c r="BA144" s="143">
        <f t="shared" si="21"/>
        <v>11192.218598877864</v>
      </c>
      <c r="BB144" s="143">
        <f t="shared" si="21"/>
        <v>11409.387435914339</v>
      </c>
      <c r="BC144" s="143">
        <f t="shared" si="21"/>
        <v>12856.832154056083</v>
      </c>
      <c r="BD144" s="143">
        <f t="shared" si="21"/>
        <v>13251.846127059871</v>
      </c>
      <c r="BE144" s="143">
        <f t="shared" si="21"/>
        <v>13328.658072167898</v>
      </c>
      <c r="BF144" s="143">
        <f t="shared" si="21"/>
        <v>13325.305082305314</v>
      </c>
      <c r="BG144" s="143">
        <f t="shared" si="21"/>
        <v>1067.7326393739299</v>
      </c>
      <c r="BH144" s="143">
        <f t="shared" si="21"/>
        <v>1103.2723849329338</v>
      </c>
      <c r="BI144" s="143">
        <f t="shared" si="21"/>
        <v>1179.3506225582855</v>
      </c>
      <c r="BJ144" s="143">
        <f t="shared" si="21"/>
        <v>1205.7952847149829</v>
      </c>
      <c r="BK144" s="143">
        <f t="shared" si="21"/>
        <v>1257.5894135735011</v>
      </c>
      <c r="BL144" s="143">
        <f t="shared" si="21"/>
        <v>1301.9474904314147</v>
      </c>
      <c r="BM144" s="143">
        <f t="shared" si="21"/>
        <v>1384.1191575437888</v>
      </c>
      <c r="BN144" s="143">
        <f t="shared" si="21"/>
        <v>1390.6358603175206</v>
      </c>
      <c r="BO144" s="143">
        <f t="shared" si="21"/>
        <v>1478.8056114219446</v>
      </c>
      <c r="BP144" s="143">
        <f t="shared" si="21"/>
        <v>1533.3205640660017</v>
      </c>
      <c r="BQ144" s="143">
        <f t="shared" si="21"/>
        <v>1584.4759989090239</v>
      </c>
      <c r="BR144" s="143">
        <f t="shared" si="21"/>
        <v>1835.9225055336408</v>
      </c>
      <c r="BS144" s="143">
        <f t="shared" si="21"/>
        <v>1946.1589129385154</v>
      </c>
      <c r="BT144" s="143">
        <f t="shared" si="21"/>
        <v>1968.9108035855852</v>
      </c>
      <c r="BU144" s="143">
        <f t="shared" si="21"/>
        <v>2001.5796199375457</v>
      </c>
      <c r="BV144" s="143">
        <f t="shared" si="21"/>
        <v>2102.6440756806928</v>
      </c>
      <c r="BW144" s="143">
        <f t="shared" si="21"/>
        <v>2225.4078028267627</v>
      </c>
      <c r="BX144" s="143">
        <f t="shared" si="21"/>
        <v>2328.8382757278264</v>
      </c>
      <c r="BY144" s="143">
        <f t="shared" si="21"/>
        <v>2446.1525984129316</v>
      </c>
      <c r="BZ144" s="143">
        <f t="shared" si="21"/>
        <v>2575.0198736989801</v>
      </c>
      <c r="CA144" s="144">
        <f t="shared" si="21"/>
        <v>2730.3691340775522</v>
      </c>
    </row>
    <row r="145" spans="1:79" x14ac:dyDescent="0.4">
      <c r="A145" s="141"/>
      <c r="B145" s="151" t="s">
        <v>286</v>
      </c>
      <c r="C145" s="58"/>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143">
        <f t="shared" ref="AH145:CA145" si="22">SUMIF($C$20:$C$77,"(NC / NIR)",AH$20:AH$77)</f>
        <v>1957.2382599416969</v>
      </c>
      <c r="AI145" s="143">
        <f t="shared" si="22"/>
        <v>2125.2550473199572</v>
      </c>
      <c r="AJ145" s="143">
        <f t="shared" si="22"/>
        <v>2131.8871911001052</v>
      </c>
      <c r="AK145" s="143">
        <f t="shared" si="22"/>
        <v>2250.4503150736186</v>
      </c>
      <c r="AL145" s="143">
        <f t="shared" si="22"/>
        <v>2359.1183362895854</v>
      </c>
      <c r="AM145" s="143">
        <f t="shared" si="22"/>
        <v>2604.3879974622828</v>
      </c>
      <c r="AN145" s="143">
        <f t="shared" si="22"/>
        <v>2723.3900091834662</v>
      </c>
      <c r="AO145" s="143">
        <f t="shared" si="22"/>
        <v>2833.2125119914663</v>
      </c>
      <c r="AP145" s="143">
        <f t="shared" si="22"/>
        <v>3116.5485394893481</v>
      </c>
      <c r="AQ145" s="143">
        <f t="shared" si="22"/>
        <v>3295.8729382023753</v>
      </c>
      <c r="AR145" s="143">
        <f t="shared" si="22"/>
        <v>3201.2696170495451</v>
      </c>
      <c r="AS145" s="143">
        <f t="shared" si="22"/>
        <v>3214.9768778895341</v>
      </c>
      <c r="AT145" s="143">
        <f t="shared" si="22"/>
        <v>3422.8910647037751</v>
      </c>
      <c r="AU145" s="143">
        <f t="shared" si="22"/>
        <v>3964.6282653047642</v>
      </c>
      <c r="AV145" s="143">
        <f t="shared" si="22"/>
        <v>4553.6574115048716</v>
      </c>
      <c r="AW145" s="143">
        <f t="shared" si="22"/>
        <v>5481.1223991452862</v>
      </c>
      <c r="AX145" s="143">
        <f t="shared" si="22"/>
        <v>5970.2200761232671</v>
      </c>
      <c r="AY145" s="143">
        <f t="shared" si="22"/>
        <v>6696.9895399278448</v>
      </c>
      <c r="AZ145" s="143">
        <f t="shared" si="22"/>
        <v>7515.4237039863292</v>
      </c>
      <c r="BA145" s="143">
        <f t="shared" si="22"/>
        <v>7915.5707756678921</v>
      </c>
      <c r="BB145" s="143">
        <f t="shared" si="22"/>
        <v>8093.9577037516065</v>
      </c>
      <c r="BC145" s="143">
        <f t="shared" si="22"/>
        <v>8384.8786635203687</v>
      </c>
      <c r="BD145" s="143">
        <f t="shared" si="22"/>
        <v>8493.7297602264171</v>
      </c>
      <c r="BE145" s="143">
        <f t="shared" si="22"/>
        <v>8962.0130286731383</v>
      </c>
      <c r="BF145" s="143">
        <f t="shared" si="22"/>
        <v>8946.4162515146309</v>
      </c>
      <c r="BG145" s="143">
        <f t="shared" si="22"/>
        <v>9164.5545751445716</v>
      </c>
      <c r="BH145" s="143">
        <f t="shared" si="22"/>
        <v>9266.6767103486418</v>
      </c>
      <c r="BI145" s="143">
        <f t="shared" si="22"/>
        <v>9377.6717477050806</v>
      </c>
      <c r="BJ145" s="143">
        <f t="shared" si="22"/>
        <v>9465.3297607934401</v>
      </c>
      <c r="BK145" s="143">
        <f t="shared" si="22"/>
        <v>9689.5733804955689</v>
      </c>
      <c r="BL145" s="143">
        <f t="shared" si="22"/>
        <v>10151.489362607161</v>
      </c>
      <c r="BM145" s="143">
        <f t="shared" si="22"/>
        <v>10538.529344024855</v>
      </c>
      <c r="BN145" s="143">
        <f t="shared" si="22"/>
        <v>10727.533486750703</v>
      </c>
      <c r="BO145" s="143">
        <f t="shared" si="22"/>
        <v>11121.184801194328</v>
      </c>
      <c r="BP145" s="143">
        <f t="shared" si="22"/>
        <v>11655.774398164298</v>
      </c>
      <c r="BQ145" s="143">
        <f t="shared" si="22"/>
        <v>11821.480546997611</v>
      </c>
      <c r="BR145" s="143">
        <f t="shared" si="22"/>
        <v>12654.66089175565</v>
      </c>
      <c r="BS145" s="143">
        <f t="shared" si="22"/>
        <v>13389.448730548382</v>
      </c>
      <c r="BT145" s="143">
        <f t="shared" si="22"/>
        <v>13237.791159817181</v>
      </c>
      <c r="BU145" s="143">
        <f t="shared" si="22"/>
        <v>14245.081865621602</v>
      </c>
      <c r="BV145" s="143">
        <f t="shared" si="22"/>
        <v>14352.891518549533</v>
      </c>
      <c r="BW145" s="143">
        <f t="shared" si="22"/>
        <v>15795.595890486156</v>
      </c>
      <c r="BX145" s="143">
        <f t="shared" si="22"/>
        <v>15914.451862103284</v>
      </c>
      <c r="BY145" s="143">
        <f t="shared" si="22"/>
        <v>16355.903551915899</v>
      </c>
      <c r="BZ145" s="143">
        <f t="shared" si="22"/>
        <v>16882.661140984579</v>
      </c>
      <c r="CA145" s="144">
        <f t="shared" si="22"/>
        <v>17612.618411232237</v>
      </c>
    </row>
    <row r="146" spans="1:79" x14ac:dyDescent="0.4">
      <c r="A146" s="141"/>
      <c r="B146" s="151" t="s">
        <v>287</v>
      </c>
      <c r="C146" s="58"/>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143">
        <f t="shared" ref="AH146:CA146" si="23">SUMIF($C$82:$C$127,"(NC / NIR)",AH$82:AH$127)</f>
        <v>2192.6126423453825</v>
      </c>
      <c r="AI146" s="143">
        <f t="shared" si="23"/>
        <v>1987.4742632542175</v>
      </c>
      <c r="AJ146" s="143">
        <f t="shared" si="23"/>
        <v>2044.0284869022894</v>
      </c>
      <c r="AK146" s="143">
        <f t="shared" si="23"/>
        <v>2222.2841680952661</v>
      </c>
      <c r="AL146" s="143">
        <f t="shared" si="23"/>
        <v>2407.6507288830812</v>
      </c>
      <c r="AM146" s="143">
        <f t="shared" si="23"/>
        <v>2578.4312049987548</v>
      </c>
      <c r="AN146" s="143">
        <f t="shared" si="23"/>
        <v>2731.1339669243293</v>
      </c>
      <c r="AO146" s="143">
        <f t="shared" si="23"/>
        <v>2987.8151664830411</v>
      </c>
      <c r="AP146" s="143">
        <f t="shared" si="23"/>
        <v>3243.5587953716649</v>
      </c>
      <c r="AQ146" s="143">
        <f t="shared" si="23"/>
        <v>3388.8166531212546</v>
      </c>
      <c r="AR146" s="143">
        <f t="shared" si="23"/>
        <v>3486.1690380175378</v>
      </c>
      <c r="AS146" s="143">
        <f t="shared" si="23"/>
        <v>3624.8841577079575</v>
      </c>
      <c r="AT146" s="143">
        <f t="shared" si="23"/>
        <v>4070.2604068442906</v>
      </c>
      <c r="AU146" s="143">
        <f t="shared" si="23"/>
        <v>4694.6967285783803</v>
      </c>
      <c r="AV146" s="143">
        <f t="shared" si="23"/>
        <v>5683.7005128920873</v>
      </c>
      <c r="AW146" s="143">
        <f t="shared" si="23"/>
        <v>6420.9290335106789</v>
      </c>
      <c r="AX146" s="143">
        <f t="shared" si="23"/>
        <v>6611.3841689517885</v>
      </c>
      <c r="AY146" s="143">
        <f t="shared" si="23"/>
        <v>7222.4756280993206</v>
      </c>
      <c r="AZ146" s="143">
        <f t="shared" si="23"/>
        <v>7706.5358305710461</v>
      </c>
      <c r="BA146" s="143">
        <f t="shared" si="23"/>
        <v>8348.4130910915592</v>
      </c>
      <c r="BB146" s="143">
        <f t="shared" si="23"/>
        <v>8692.4556581600445</v>
      </c>
      <c r="BC146" s="143">
        <f t="shared" si="23"/>
        <v>9902.667421187376</v>
      </c>
      <c r="BD146" s="143">
        <f t="shared" si="23"/>
        <v>12225.441611843489</v>
      </c>
      <c r="BE146" s="143">
        <f t="shared" si="23"/>
        <v>12447.145692737875</v>
      </c>
      <c r="BF146" s="143">
        <f t="shared" si="23"/>
        <v>11111.106882204262</v>
      </c>
      <c r="BG146" s="143">
        <f t="shared" si="23"/>
        <v>11764.776396662575</v>
      </c>
      <c r="BH146" s="143">
        <f t="shared" si="23"/>
        <v>12749.342725369155</v>
      </c>
      <c r="BI146" s="143">
        <f t="shared" si="23"/>
        <v>13905.463678527913</v>
      </c>
      <c r="BJ146" s="143">
        <f t="shared" si="23"/>
        <v>12764.295192135796</v>
      </c>
      <c r="BK146" s="143">
        <f t="shared" si="23"/>
        <v>13398.882022768885</v>
      </c>
      <c r="BL146" s="143">
        <f t="shared" si="23"/>
        <v>14585.927148533076</v>
      </c>
      <c r="BM146" s="143">
        <f t="shared" si="23"/>
        <v>15348.25507583818</v>
      </c>
      <c r="BN146" s="143">
        <f t="shared" si="23"/>
        <v>15518.373986506858</v>
      </c>
      <c r="BO146" s="143">
        <f t="shared" si="23"/>
        <v>14978.69888330395</v>
      </c>
      <c r="BP146" s="143">
        <f t="shared" si="23"/>
        <v>15208.971763099524</v>
      </c>
      <c r="BQ146" s="143">
        <f t="shared" si="23"/>
        <v>15071.130159404547</v>
      </c>
      <c r="BR146" s="143">
        <f t="shared" si="23"/>
        <v>15362.068209026953</v>
      </c>
      <c r="BS146" s="143">
        <f t="shared" si="23"/>
        <v>15207.540729995158</v>
      </c>
      <c r="BT146" s="143">
        <f t="shared" si="23"/>
        <v>14917.983524250831</v>
      </c>
      <c r="BU146" s="143">
        <f t="shared" si="23"/>
        <v>14802.859968392482</v>
      </c>
      <c r="BV146" s="143">
        <f t="shared" si="23"/>
        <v>14143.68254870809</v>
      </c>
      <c r="BW146" s="143">
        <f t="shared" si="23"/>
        <v>14121.975193385046</v>
      </c>
      <c r="BX146" s="143">
        <f t="shared" si="23"/>
        <v>13887.698782193229</v>
      </c>
      <c r="BY146" s="143">
        <f t="shared" si="23"/>
        <v>13970.556957169692</v>
      </c>
      <c r="BZ146" s="143">
        <f t="shared" si="23"/>
        <v>14126.294665732814</v>
      </c>
      <c r="CA146" s="144">
        <f t="shared" si="23"/>
        <v>14068.239658417755</v>
      </c>
    </row>
    <row r="147" spans="1:79" ht="27" customHeight="1" x14ac:dyDescent="0.4">
      <c r="A147" s="141"/>
      <c r="B147" s="64" t="s">
        <v>225</v>
      </c>
      <c r="C147" s="58"/>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143"/>
      <c r="AI147" s="143"/>
      <c r="AJ147" s="143"/>
      <c r="AK147" s="143"/>
      <c r="AL147" s="143"/>
      <c r="AM147" s="143"/>
      <c r="AN147" s="143"/>
      <c r="AO147" s="143"/>
      <c r="AP147" s="143"/>
      <c r="AQ147" s="143"/>
      <c r="AR147" s="143"/>
      <c r="AS147" s="143"/>
      <c r="AT147" s="143"/>
      <c r="AU147" s="143"/>
      <c r="AV147" s="143"/>
      <c r="AW147" s="143"/>
      <c r="AX147" s="143"/>
      <c r="AY147" s="143"/>
      <c r="AZ147" s="143"/>
      <c r="BA147" s="143"/>
      <c r="BB147" s="143"/>
      <c r="BC147" s="143"/>
      <c r="BD147" s="143"/>
      <c r="BE147" s="143"/>
      <c r="BF147" s="143"/>
      <c r="BG147" s="143"/>
      <c r="BH147" s="143"/>
      <c r="BI147" s="143"/>
      <c r="BJ147" s="143"/>
      <c r="BK147" s="143"/>
      <c r="BL147" s="143"/>
      <c r="BM147" s="143"/>
      <c r="BN147" s="143"/>
      <c r="BO147" s="143"/>
      <c r="BP147" s="143"/>
      <c r="BQ147" s="143"/>
      <c r="BR147" s="143"/>
      <c r="BS147" s="143"/>
      <c r="BT147" s="143"/>
      <c r="BU147" s="143"/>
      <c r="BV147" s="143"/>
      <c r="BW147" s="143"/>
      <c r="BX147" s="143"/>
      <c r="BY147" s="143"/>
      <c r="BZ147" s="143"/>
      <c r="CA147" s="144"/>
    </row>
    <row r="148" spans="1:79" x14ac:dyDescent="0.4">
      <c r="A148" s="141"/>
      <c r="B148" s="58" t="s">
        <v>226</v>
      </c>
      <c r="C148" s="58"/>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60"/>
      <c r="BV148" s="60"/>
      <c r="BW148" s="60"/>
      <c r="CA148" s="91"/>
    </row>
    <row r="149" spans="1:79" x14ac:dyDescent="0.4">
      <c r="A149" s="141"/>
      <c r="B149" s="58" t="s">
        <v>227</v>
      </c>
      <c r="C149" s="58"/>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c r="BS149" s="60"/>
      <c r="BV149" s="60"/>
      <c r="BW149" s="60"/>
      <c r="CA149" s="91"/>
    </row>
    <row r="150" spans="1:79" ht="27" customHeight="1" thickBot="1" x14ac:dyDescent="0.45">
      <c r="A150" s="187"/>
      <c r="B150" s="79" t="s">
        <v>228</v>
      </c>
      <c r="C150" s="107"/>
      <c r="D150" s="112"/>
      <c r="E150" s="112"/>
      <c r="F150" s="112"/>
      <c r="G150" s="112"/>
      <c r="H150" s="112"/>
      <c r="I150" s="112"/>
      <c r="J150" s="112"/>
      <c r="K150" s="112"/>
      <c r="L150" s="112"/>
      <c r="M150" s="112"/>
      <c r="N150" s="112"/>
      <c r="O150" s="112"/>
      <c r="P150" s="112"/>
      <c r="Q150" s="112"/>
      <c r="R150" s="112"/>
      <c r="S150" s="112"/>
      <c r="T150" s="112"/>
      <c r="U150" s="112"/>
      <c r="V150" s="11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2"/>
      <c r="BQ150" s="112"/>
      <c r="BR150" s="112"/>
      <c r="BS150" s="112"/>
      <c r="BT150" s="112"/>
      <c r="BU150" s="112"/>
      <c r="BV150" s="112"/>
      <c r="BW150" s="112"/>
      <c r="BX150" s="107"/>
      <c r="BY150" s="107"/>
      <c r="BZ150" s="107"/>
      <c r="CA150" s="116"/>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88"/>
  <sheetViews>
    <sheetView zoomScale="70" zoomScaleNormal="70" workbookViewId="0">
      <pane xSplit="3" ySplit="4" topLeftCell="BS5" activePane="bottomRight" state="frozen"/>
      <selection activeCell="B1" sqref="B1"/>
      <selection pane="topRight" activeCell="B1" sqref="B1"/>
      <selection pane="bottomLeft" activeCell="B1" sqref="B1"/>
      <selection pane="bottomRight" activeCell="C1" sqref="C1"/>
    </sheetView>
  </sheetViews>
  <sheetFormatPr defaultColWidth="9.1328125" defaultRowHeight="15" x14ac:dyDescent="0.4"/>
  <cols>
    <col min="1" max="1" width="23.1328125" style="217" bestFit="1" customWidth="1"/>
    <col min="2" max="2" width="75.73046875" style="204" customWidth="1"/>
    <col min="3" max="3" width="25.73046875" style="204" customWidth="1"/>
    <col min="4" max="71" width="12.73046875" style="230" customWidth="1"/>
    <col min="72" max="75" width="12.73046875" style="261" customWidth="1"/>
    <col min="76" max="79" width="12.73046875" style="229" customWidth="1"/>
    <col min="80" max="16384" width="9.1328125" style="229"/>
  </cols>
  <sheetData>
    <row r="1" spans="1:79" s="201" customFormat="1" ht="25.15" customHeight="1" thickBot="1" x14ac:dyDescent="0.4">
      <c r="A1" s="43" t="s">
        <v>42</v>
      </c>
      <c r="B1" s="44" t="s">
        <v>755</v>
      </c>
      <c r="C1" s="98"/>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c r="BU1" s="199"/>
      <c r="BV1" s="199"/>
      <c r="BW1" s="199"/>
      <c r="BX1" s="199"/>
    </row>
    <row r="2" spans="1:79" ht="33" customHeight="1" x14ac:dyDescent="0.4">
      <c r="A2" s="47" t="s">
        <v>594</v>
      </c>
      <c r="B2" s="202" t="s">
        <v>290</v>
      </c>
      <c r="C2" s="244"/>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s="245" customFormat="1" x14ac:dyDescent="0.4">
      <c r="A3" s="52">
        <v>2018</v>
      </c>
      <c r="B3" s="205" t="s">
        <v>233</v>
      </c>
      <c r="C3" s="205"/>
      <c r="D3" s="54" t="s">
        <v>624</v>
      </c>
      <c r="E3" s="54" t="s">
        <v>624</v>
      </c>
      <c r="F3" s="54" t="s">
        <v>624</v>
      </c>
      <c r="G3" s="54" t="s">
        <v>624</v>
      </c>
      <c r="H3" s="54" t="s">
        <v>624</v>
      </c>
      <c r="I3" s="54" t="s">
        <v>624</v>
      </c>
      <c r="J3" s="54" t="s">
        <v>624</v>
      </c>
      <c r="K3" s="54" t="s">
        <v>624</v>
      </c>
      <c r="L3" s="54" t="s">
        <v>624</v>
      </c>
      <c r="M3" s="54" t="s">
        <v>624</v>
      </c>
      <c r="N3" s="54" t="s">
        <v>624</v>
      </c>
      <c r="O3" s="54" t="s">
        <v>624</v>
      </c>
      <c r="P3" s="54" t="s">
        <v>624</v>
      </c>
      <c r="Q3" s="54" t="s">
        <v>624</v>
      </c>
      <c r="R3" s="54" t="s">
        <v>624</v>
      </c>
      <c r="S3" s="54" t="s">
        <v>624</v>
      </c>
      <c r="T3" s="54" t="s">
        <v>624</v>
      </c>
      <c r="U3" s="54" t="s">
        <v>624</v>
      </c>
      <c r="V3" s="54" t="s">
        <v>624</v>
      </c>
      <c r="W3" s="54" t="s">
        <v>624</v>
      </c>
      <c r="X3" s="54" t="s">
        <v>624</v>
      </c>
      <c r="Y3" s="54" t="s">
        <v>624</v>
      </c>
      <c r="Z3" s="54" t="s">
        <v>624</v>
      </c>
      <c r="AA3" s="54" t="s">
        <v>624</v>
      </c>
      <c r="AB3" s="54" t="s">
        <v>624</v>
      </c>
      <c r="AC3" s="54" t="s">
        <v>624</v>
      </c>
      <c r="AD3" s="54" t="s">
        <v>624</v>
      </c>
      <c r="AE3" s="54" t="s">
        <v>624</v>
      </c>
      <c r="AF3" s="54" t="s">
        <v>624</v>
      </c>
      <c r="AG3" s="54" t="s">
        <v>624</v>
      </c>
      <c r="AH3" s="54" t="s">
        <v>624</v>
      </c>
      <c r="AI3" s="54" t="s">
        <v>624</v>
      </c>
      <c r="AJ3" s="54" t="s">
        <v>624</v>
      </c>
      <c r="AK3" s="54" t="s">
        <v>624</v>
      </c>
      <c r="AL3" s="54" t="s">
        <v>624</v>
      </c>
      <c r="AM3" s="54" t="s">
        <v>624</v>
      </c>
      <c r="AN3" s="54" t="s">
        <v>624</v>
      </c>
      <c r="AO3" s="54" t="s">
        <v>624</v>
      </c>
      <c r="AP3" s="54" t="s">
        <v>624</v>
      </c>
      <c r="AQ3" s="54" t="s">
        <v>624</v>
      </c>
      <c r="AR3" s="54" t="s">
        <v>624</v>
      </c>
      <c r="AS3" s="54" t="s">
        <v>624</v>
      </c>
      <c r="AT3" s="54" t="s">
        <v>624</v>
      </c>
      <c r="AU3" s="54" t="s">
        <v>624</v>
      </c>
      <c r="AV3" s="54" t="s">
        <v>624</v>
      </c>
      <c r="AW3" s="54" t="s">
        <v>624</v>
      </c>
      <c r="AX3" s="54" t="s">
        <v>624</v>
      </c>
      <c r="AY3" s="54" t="s">
        <v>624</v>
      </c>
      <c r="AZ3" s="54" t="s">
        <v>624</v>
      </c>
      <c r="BA3" s="54" t="s">
        <v>624</v>
      </c>
      <c r="BB3" s="54" t="s">
        <v>624</v>
      </c>
      <c r="BC3" s="54" t="s">
        <v>624</v>
      </c>
      <c r="BD3" s="54" t="s">
        <v>624</v>
      </c>
      <c r="BE3" s="54" t="s">
        <v>624</v>
      </c>
      <c r="BF3" s="54" t="s">
        <v>624</v>
      </c>
      <c r="BG3" s="54" t="s">
        <v>624</v>
      </c>
      <c r="BH3" s="54" t="s">
        <v>624</v>
      </c>
      <c r="BI3" s="54" t="s">
        <v>624</v>
      </c>
      <c r="BJ3" s="54" t="s">
        <v>624</v>
      </c>
      <c r="BK3" s="54" t="s">
        <v>624</v>
      </c>
      <c r="BL3" s="54" t="s">
        <v>624</v>
      </c>
      <c r="BM3" s="54" t="s">
        <v>624</v>
      </c>
      <c r="BN3" s="54" t="s">
        <v>624</v>
      </c>
      <c r="BO3" s="54" t="s">
        <v>624</v>
      </c>
      <c r="BP3" s="54" t="s">
        <v>624</v>
      </c>
      <c r="BQ3" s="54" t="s">
        <v>624</v>
      </c>
      <c r="BR3" s="54" t="s">
        <v>624</v>
      </c>
      <c r="BS3" s="54" t="s">
        <v>624</v>
      </c>
      <c r="BT3" s="54" t="s">
        <v>624</v>
      </c>
      <c r="BU3" s="54" t="s">
        <v>624</v>
      </c>
      <c r="BV3" s="54" t="s">
        <v>625</v>
      </c>
      <c r="BW3" s="54" t="s">
        <v>625</v>
      </c>
      <c r="BX3" s="54" t="s">
        <v>625</v>
      </c>
      <c r="BY3" s="54" t="s">
        <v>625</v>
      </c>
      <c r="BZ3" s="54" t="s">
        <v>625</v>
      </c>
      <c r="CA3" s="55" t="s">
        <v>625</v>
      </c>
    </row>
    <row r="4" spans="1:79" x14ac:dyDescent="0.4">
      <c r="A4" s="101"/>
      <c r="B4" s="208"/>
      <c r="C4" s="208"/>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1"/>
    </row>
    <row r="5" spans="1:79" ht="27" customHeight="1" x14ac:dyDescent="0.4">
      <c r="B5" s="228" t="s">
        <v>291</v>
      </c>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5"/>
      <c r="BU5" s="215"/>
      <c r="BV5" s="215"/>
      <c r="BW5" s="215"/>
      <c r="BX5" s="215"/>
      <c r="BY5" s="215"/>
      <c r="BZ5" s="215"/>
      <c r="CA5" s="216"/>
    </row>
    <row r="6" spans="1:79" x14ac:dyDescent="0.4">
      <c r="B6" s="204" t="s">
        <v>292</v>
      </c>
      <c r="D6" s="246">
        <v>0</v>
      </c>
      <c r="E6" s="246">
        <v>0</v>
      </c>
      <c r="F6" s="246">
        <v>0</v>
      </c>
      <c r="G6" s="246">
        <v>0</v>
      </c>
      <c r="H6" s="246">
        <v>0</v>
      </c>
      <c r="I6" s="246">
        <v>0</v>
      </c>
      <c r="J6" s="246">
        <v>0</v>
      </c>
      <c r="K6" s="246">
        <v>0</v>
      </c>
      <c r="L6" s="246">
        <v>0</v>
      </c>
      <c r="M6" s="246">
        <v>0</v>
      </c>
      <c r="N6" s="246">
        <v>0</v>
      </c>
      <c r="O6" s="246">
        <v>0</v>
      </c>
      <c r="P6" s="246">
        <v>0</v>
      </c>
      <c r="Q6" s="246">
        <v>0</v>
      </c>
      <c r="R6" s="246">
        <v>0</v>
      </c>
      <c r="S6" s="246">
        <v>0</v>
      </c>
      <c r="T6" s="246">
        <v>0</v>
      </c>
      <c r="U6" s="246">
        <v>0</v>
      </c>
      <c r="V6" s="246">
        <v>0</v>
      </c>
      <c r="W6" s="246">
        <v>0</v>
      </c>
      <c r="X6" s="246">
        <v>0</v>
      </c>
      <c r="Y6" s="246">
        <v>0</v>
      </c>
      <c r="Z6" s="246">
        <v>0</v>
      </c>
      <c r="AA6" s="246">
        <v>0</v>
      </c>
      <c r="AB6" s="246">
        <v>0</v>
      </c>
      <c r="AC6" s="246">
        <v>30</v>
      </c>
      <c r="AD6" s="246">
        <v>35</v>
      </c>
      <c r="AE6" s="246">
        <v>39</v>
      </c>
      <c r="AF6" s="246">
        <v>41</v>
      </c>
      <c r="AG6" s="246">
        <v>45</v>
      </c>
      <c r="AH6" s="246">
        <v>46</v>
      </c>
      <c r="AI6" s="246">
        <v>47</v>
      </c>
      <c r="AJ6" s="246">
        <v>49</v>
      </c>
      <c r="AK6" s="246">
        <v>50</v>
      </c>
      <c r="AL6" s="246">
        <v>53</v>
      </c>
      <c r="AM6" s="246">
        <v>54</v>
      </c>
      <c r="AN6" s="246">
        <v>58</v>
      </c>
      <c r="AO6" s="246">
        <v>61</v>
      </c>
      <c r="AP6" s="246">
        <v>64</v>
      </c>
      <c r="AQ6" s="246">
        <v>68</v>
      </c>
      <c r="AR6" s="246">
        <v>72</v>
      </c>
      <c r="AS6" s="246">
        <v>74</v>
      </c>
      <c r="AT6" s="246">
        <v>80</v>
      </c>
      <c r="AU6" s="246">
        <v>90</v>
      </c>
      <c r="AV6" s="246">
        <v>0</v>
      </c>
      <c r="AW6" s="246">
        <v>0</v>
      </c>
      <c r="AX6" s="246">
        <v>0</v>
      </c>
      <c r="AY6" s="246">
        <v>0</v>
      </c>
      <c r="AZ6" s="246">
        <v>0</v>
      </c>
      <c r="BA6" s="246">
        <v>0</v>
      </c>
      <c r="BB6" s="246">
        <v>0</v>
      </c>
      <c r="BC6" s="246">
        <v>0</v>
      </c>
      <c r="BD6" s="246">
        <v>0</v>
      </c>
      <c r="BE6" s="246">
        <v>0</v>
      </c>
      <c r="BF6" s="246">
        <v>0</v>
      </c>
      <c r="BG6" s="246">
        <v>0</v>
      </c>
      <c r="BH6" s="246">
        <v>0</v>
      </c>
      <c r="BI6" s="246">
        <v>0</v>
      </c>
      <c r="BJ6" s="246">
        <v>0</v>
      </c>
      <c r="BK6" s="246">
        <v>0</v>
      </c>
      <c r="BL6" s="246">
        <v>0</v>
      </c>
      <c r="BM6" s="246">
        <v>0</v>
      </c>
      <c r="BN6" s="246">
        <v>0</v>
      </c>
      <c r="BO6" s="246">
        <v>0</v>
      </c>
      <c r="BP6" s="246">
        <v>0</v>
      </c>
      <c r="BQ6" s="246">
        <v>0</v>
      </c>
      <c r="BR6" s="246">
        <v>0</v>
      </c>
      <c r="BS6" s="246">
        <v>0</v>
      </c>
      <c r="BT6" s="246">
        <v>0</v>
      </c>
      <c r="BU6" s="246">
        <v>0</v>
      </c>
      <c r="BV6" s="246">
        <v>0</v>
      </c>
      <c r="BW6" s="246">
        <v>0</v>
      </c>
      <c r="BX6" s="143">
        <v>0</v>
      </c>
      <c r="BY6" s="143">
        <v>0</v>
      </c>
      <c r="BZ6" s="143">
        <v>0</v>
      </c>
      <c r="CA6" s="144">
        <v>0</v>
      </c>
    </row>
    <row r="7" spans="1:79" x14ac:dyDescent="0.4">
      <c r="B7" s="204" t="s">
        <v>246</v>
      </c>
      <c r="D7" s="246">
        <v>0</v>
      </c>
      <c r="E7" s="246">
        <v>0</v>
      </c>
      <c r="F7" s="246">
        <v>0</v>
      </c>
      <c r="G7" s="246">
        <v>0</v>
      </c>
      <c r="H7" s="246">
        <v>0</v>
      </c>
      <c r="I7" s="246">
        <v>0</v>
      </c>
      <c r="J7" s="246">
        <v>0</v>
      </c>
      <c r="K7" s="246">
        <v>0</v>
      </c>
      <c r="L7" s="246">
        <v>0</v>
      </c>
      <c r="M7" s="246">
        <v>0</v>
      </c>
      <c r="N7" s="246">
        <v>0</v>
      </c>
      <c r="O7" s="246">
        <v>0</v>
      </c>
      <c r="P7" s="246">
        <v>0</v>
      </c>
      <c r="Q7" s="246">
        <v>0</v>
      </c>
      <c r="R7" s="246">
        <v>0</v>
      </c>
      <c r="S7" s="246">
        <v>0</v>
      </c>
      <c r="T7" s="246">
        <v>0</v>
      </c>
      <c r="U7" s="246">
        <v>0</v>
      </c>
      <c r="V7" s="246">
        <v>0</v>
      </c>
      <c r="W7" s="246">
        <v>0</v>
      </c>
      <c r="X7" s="246">
        <v>0</v>
      </c>
      <c r="Y7" s="246">
        <v>0</v>
      </c>
      <c r="Z7" s="246">
        <v>0</v>
      </c>
      <c r="AA7" s="246">
        <v>0</v>
      </c>
      <c r="AB7" s="246">
        <v>0</v>
      </c>
      <c r="AC7" s="246">
        <v>0</v>
      </c>
      <c r="AD7" s="246">
        <v>0</v>
      </c>
      <c r="AE7" s="246">
        <v>0</v>
      </c>
      <c r="AF7" s="246">
        <v>0</v>
      </c>
      <c r="AG7" s="246">
        <v>0</v>
      </c>
      <c r="AH7" s="246">
        <v>7244</v>
      </c>
      <c r="AI7" s="246">
        <v>7250</v>
      </c>
      <c r="AJ7" s="246">
        <v>7230</v>
      </c>
      <c r="AK7" s="246">
        <v>7174</v>
      </c>
      <c r="AL7" s="246">
        <v>7091</v>
      </c>
      <c r="AM7" s="246">
        <v>6983</v>
      </c>
      <c r="AN7" s="246">
        <v>6924</v>
      </c>
      <c r="AO7" s="246">
        <v>6868</v>
      </c>
      <c r="AP7" s="246">
        <v>6816</v>
      </c>
      <c r="AQ7" s="246">
        <v>6768</v>
      </c>
      <c r="AR7" s="246">
        <v>6752</v>
      </c>
      <c r="AS7" s="246">
        <v>6745</v>
      </c>
      <c r="AT7" s="246">
        <v>6780</v>
      </c>
      <c r="AU7" s="246">
        <v>6854</v>
      </c>
      <c r="AV7" s="246">
        <v>6795</v>
      </c>
      <c r="AW7" s="246">
        <v>6849</v>
      </c>
      <c r="AX7" s="246">
        <v>6905</v>
      </c>
      <c r="AY7" s="246">
        <v>6943</v>
      </c>
      <c r="AZ7" s="246">
        <v>6970</v>
      </c>
      <c r="BA7" s="246">
        <v>7008</v>
      </c>
      <c r="BB7" s="246">
        <v>7021</v>
      </c>
      <c r="BC7" s="246">
        <v>7025</v>
      </c>
      <c r="BD7" s="246">
        <v>7012</v>
      </c>
      <c r="BE7" s="246">
        <v>6991</v>
      </c>
      <c r="BF7" s="246">
        <v>7042</v>
      </c>
      <c r="BG7" s="246">
        <v>0</v>
      </c>
      <c r="BH7" s="246">
        <v>0</v>
      </c>
      <c r="BI7" s="246">
        <v>0</v>
      </c>
      <c r="BJ7" s="246">
        <v>0</v>
      </c>
      <c r="BK7" s="246">
        <v>0</v>
      </c>
      <c r="BL7" s="246">
        <v>0</v>
      </c>
      <c r="BM7" s="246">
        <v>0</v>
      </c>
      <c r="BN7" s="246">
        <v>0</v>
      </c>
      <c r="BO7" s="246">
        <v>0</v>
      </c>
      <c r="BP7" s="246">
        <v>0</v>
      </c>
      <c r="BQ7" s="246">
        <v>0</v>
      </c>
      <c r="BR7" s="246">
        <v>0</v>
      </c>
      <c r="BS7" s="246">
        <v>0</v>
      </c>
      <c r="BT7" s="246">
        <v>0</v>
      </c>
      <c r="BU7" s="246">
        <v>0</v>
      </c>
      <c r="BV7" s="246">
        <v>0</v>
      </c>
      <c r="BW7" s="246">
        <v>0</v>
      </c>
      <c r="BX7" s="143">
        <v>0</v>
      </c>
      <c r="BY7" s="143">
        <v>0</v>
      </c>
      <c r="BZ7" s="143">
        <v>0</v>
      </c>
      <c r="CA7" s="144">
        <v>0</v>
      </c>
    </row>
    <row r="8" spans="1:79" x14ac:dyDescent="0.4">
      <c r="B8" s="218" t="s">
        <v>236</v>
      </c>
      <c r="D8" s="246">
        <v>0</v>
      </c>
      <c r="E8" s="246">
        <v>0</v>
      </c>
      <c r="F8" s="246">
        <v>0</v>
      </c>
      <c r="G8" s="246">
        <v>0</v>
      </c>
      <c r="H8" s="246">
        <v>0</v>
      </c>
      <c r="I8" s="246">
        <v>0</v>
      </c>
      <c r="J8" s="246">
        <v>0</v>
      </c>
      <c r="K8" s="246">
        <v>0</v>
      </c>
      <c r="L8" s="246">
        <v>0</v>
      </c>
      <c r="M8" s="246">
        <v>0</v>
      </c>
      <c r="N8" s="246">
        <v>0</v>
      </c>
      <c r="O8" s="246">
        <v>0</v>
      </c>
      <c r="P8" s="246">
        <v>0</v>
      </c>
      <c r="Q8" s="246">
        <v>0</v>
      </c>
      <c r="R8" s="246">
        <v>0</v>
      </c>
      <c r="S8" s="246">
        <v>0</v>
      </c>
      <c r="T8" s="246">
        <v>0</v>
      </c>
      <c r="U8" s="246">
        <v>0</v>
      </c>
      <c r="V8" s="246">
        <v>0</v>
      </c>
      <c r="W8" s="246">
        <v>0</v>
      </c>
      <c r="X8" s="246">
        <v>0</v>
      </c>
      <c r="Y8" s="246">
        <v>0</v>
      </c>
      <c r="Z8" s="246">
        <v>0</v>
      </c>
      <c r="AA8" s="246">
        <v>0</v>
      </c>
      <c r="AB8" s="246">
        <v>0</v>
      </c>
      <c r="AC8" s="246">
        <v>0</v>
      </c>
      <c r="AD8" s="246">
        <v>0</v>
      </c>
      <c r="AE8" s="246">
        <v>0</v>
      </c>
      <c r="AF8" s="246">
        <v>0</v>
      </c>
      <c r="AG8" s="246">
        <v>0</v>
      </c>
      <c r="AH8" s="246">
        <v>13589</v>
      </c>
      <c r="AI8" s="246">
        <v>13438</v>
      </c>
      <c r="AJ8" s="246">
        <v>13273</v>
      </c>
      <c r="AK8" s="246">
        <v>13079</v>
      </c>
      <c r="AL8" s="246">
        <v>12856</v>
      </c>
      <c r="AM8" s="246">
        <v>12584</v>
      </c>
      <c r="AN8" s="246">
        <v>12449</v>
      </c>
      <c r="AO8" s="246">
        <v>12325</v>
      </c>
      <c r="AP8" s="246">
        <v>12217</v>
      </c>
      <c r="AQ8" s="246">
        <v>12141</v>
      </c>
      <c r="AR8" s="246">
        <v>12124</v>
      </c>
      <c r="AS8" s="246">
        <v>12137</v>
      </c>
      <c r="AT8" s="246">
        <v>12227</v>
      </c>
      <c r="AU8" s="246">
        <v>12405</v>
      </c>
      <c r="AV8" s="246">
        <v>12285</v>
      </c>
      <c r="AW8" s="246">
        <v>12414</v>
      </c>
      <c r="AX8" s="246">
        <v>12543</v>
      </c>
      <c r="AY8" s="246">
        <v>12579</v>
      </c>
      <c r="AZ8" s="246">
        <v>12625</v>
      </c>
      <c r="BA8" s="246">
        <v>12729</v>
      </c>
      <c r="BB8" s="246">
        <v>12716</v>
      </c>
      <c r="BC8" s="246">
        <v>12689</v>
      </c>
      <c r="BD8" s="246">
        <v>12656</v>
      </c>
      <c r="BE8" s="246">
        <v>12600</v>
      </c>
      <c r="BF8" s="246">
        <v>12622</v>
      </c>
      <c r="BG8" s="246">
        <v>0</v>
      </c>
      <c r="BH8" s="246">
        <v>0</v>
      </c>
      <c r="BI8" s="246">
        <v>0</v>
      </c>
      <c r="BJ8" s="246">
        <v>0</v>
      </c>
      <c r="BK8" s="246">
        <v>0</v>
      </c>
      <c r="BL8" s="246">
        <v>0</v>
      </c>
      <c r="BM8" s="246">
        <v>0</v>
      </c>
      <c r="BN8" s="246">
        <v>0</v>
      </c>
      <c r="BO8" s="246">
        <v>0</v>
      </c>
      <c r="BP8" s="246">
        <v>0</v>
      </c>
      <c r="BQ8" s="246">
        <v>0</v>
      </c>
      <c r="BR8" s="246">
        <v>0</v>
      </c>
      <c r="BS8" s="246">
        <v>0</v>
      </c>
      <c r="BT8" s="246">
        <v>0</v>
      </c>
      <c r="BU8" s="246">
        <v>0</v>
      </c>
      <c r="BV8" s="246">
        <v>0</v>
      </c>
      <c r="BW8" s="246">
        <v>0</v>
      </c>
      <c r="BX8" s="143">
        <v>0</v>
      </c>
      <c r="BY8" s="143">
        <v>0</v>
      </c>
      <c r="BZ8" s="143">
        <v>0</v>
      </c>
      <c r="CA8" s="144">
        <v>0</v>
      </c>
    </row>
    <row r="9" spans="1:79" x14ac:dyDescent="0.4">
      <c r="B9" s="204" t="s">
        <v>142</v>
      </c>
      <c r="D9" s="246">
        <v>0</v>
      </c>
      <c r="E9" s="246">
        <v>0</v>
      </c>
      <c r="F9" s="246">
        <v>0</v>
      </c>
      <c r="G9" s="246">
        <v>0</v>
      </c>
      <c r="H9" s="246">
        <v>0</v>
      </c>
      <c r="I9" s="246">
        <v>0</v>
      </c>
      <c r="J9" s="246">
        <v>0</v>
      </c>
      <c r="K9" s="246">
        <v>0</v>
      </c>
      <c r="L9" s="246">
        <v>0</v>
      </c>
      <c r="M9" s="246">
        <v>0</v>
      </c>
      <c r="N9" s="246">
        <v>0</v>
      </c>
      <c r="O9" s="246">
        <v>0</v>
      </c>
      <c r="P9" s="246">
        <v>0</v>
      </c>
      <c r="Q9" s="246">
        <v>0</v>
      </c>
      <c r="R9" s="246">
        <v>0</v>
      </c>
      <c r="S9" s="246">
        <v>0</v>
      </c>
      <c r="T9" s="246">
        <v>0</v>
      </c>
      <c r="U9" s="246">
        <v>0</v>
      </c>
      <c r="V9" s="246">
        <v>0</v>
      </c>
      <c r="W9" s="246">
        <v>0</v>
      </c>
      <c r="X9" s="246">
        <v>0</v>
      </c>
      <c r="Y9" s="246">
        <v>0</v>
      </c>
      <c r="Z9" s="246">
        <v>0</v>
      </c>
      <c r="AA9" s="246">
        <v>0</v>
      </c>
      <c r="AB9" s="246">
        <v>0</v>
      </c>
      <c r="AC9" s="246">
        <v>0</v>
      </c>
      <c r="AD9" s="246">
        <v>0</v>
      </c>
      <c r="AE9" s="246">
        <v>0</v>
      </c>
      <c r="AF9" s="246">
        <v>0</v>
      </c>
      <c r="AG9" s="246">
        <v>0</v>
      </c>
      <c r="AH9" s="246">
        <v>0</v>
      </c>
      <c r="AI9" s="246">
        <v>0</v>
      </c>
      <c r="AJ9" s="246">
        <v>0</v>
      </c>
      <c r="AK9" s="246">
        <v>0</v>
      </c>
      <c r="AL9" s="246">
        <v>0</v>
      </c>
      <c r="AM9" s="246">
        <v>0</v>
      </c>
      <c r="AN9" s="246">
        <v>0</v>
      </c>
      <c r="AO9" s="246">
        <v>0</v>
      </c>
      <c r="AP9" s="246">
        <v>0</v>
      </c>
      <c r="AQ9" s="246">
        <v>0</v>
      </c>
      <c r="AR9" s="246">
        <v>0</v>
      </c>
      <c r="AS9" s="246">
        <v>0</v>
      </c>
      <c r="AT9" s="246">
        <v>0</v>
      </c>
      <c r="AU9" s="246">
        <v>0</v>
      </c>
      <c r="AV9" s="246">
        <v>106</v>
      </c>
      <c r="AW9" s="246">
        <v>129</v>
      </c>
      <c r="AX9" s="246">
        <v>147</v>
      </c>
      <c r="AY9" s="246">
        <v>166</v>
      </c>
      <c r="AZ9" s="246">
        <v>181</v>
      </c>
      <c r="BA9" s="246">
        <v>197</v>
      </c>
      <c r="BB9" s="246">
        <v>207</v>
      </c>
      <c r="BC9" s="246">
        <v>216</v>
      </c>
      <c r="BD9" s="246">
        <v>227</v>
      </c>
      <c r="BE9" s="246">
        <v>239</v>
      </c>
      <c r="BF9" s="246">
        <v>258</v>
      </c>
      <c r="BG9" s="246">
        <v>270</v>
      </c>
      <c r="BH9" s="246">
        <v>279</v>
      </c>
      <c r="BI9" s="246">
        <v>286</v>
      </c>
      <c r="BJ9" s="246">
        <v>292</v>
      </c>
      <c r="BK9" s="246">
        <v>300</v>
      </c>
      <c r="BL9" s="246">
        <v>310</v>
      </c>
      <c r="BM9" s="246">
        <v>322</v>
      </c>
      <c r="BN9" s="246">
        <v>331</v>
      </c>
      <c r="BO9" s="246">
        <v>339</v>
      </c>
      <c r="BP9" s="246">
        <v>350</v>
      </c>
      <c r="BQ9" s="246">
        <v>362</v>
      </c>
      <c r="BR9" s="246">
        <v>381</v>
      </c>
      <c r="BS9" s="246">
        <v>406</v>
      </c>
      <c r="BT9" s="246">
        <v>426</v>
      </c>
      <c r="BU9" s="246">
        <v>451</v>
      </c>
      <c r="BV9" s="246">
        <v>476</v>
      </c>
      <c r="BW9" s="246">
        <v>503</v>
      </c>
      <c r="BX9" s="143">
        <v>532</v>
      </c>
      <c r="BY9" s="143">
        <v>563</v>
      </c>
      <c r="BZ9" s="143">
        <v>594</v>
      </c>
      <c r="CA9" s="144">
        <v>630</v>
      </c>
    </row>
    <row r="10" spans="1:79" x14ac:dyDescent="0.4">
      <c r="B10" s="218" t="s">
        <v>234</v>
      </c>
      <c r="D10" s="214">
        <v>0</v>
      </c>
      <c r="E10" s="214">
        <v>0</v>
      </c>
      <c r="F10" s="214">
        <v>0</v>
      </c>
      <c r="G10" s="214">
        <v>0</v>
      </c>
      <c r="H10" s="214">
        <v>0</v>
      </c>
      <c r="I10" s="214">
        <v>0</v>
      </c>
      <c r="J10" s="214">
        <v>0</v>
      </c>
      <c r="K10" s="214">
        <v>0</v>
      </c>
      <c r="L10" s="214">
        <v>0</v>
      </c>
      <c r="M10" s="214">
        <v>0</v>
      </c>
      <c r="N10" s="214">
        <v>0</v>
      </c>
      <c r="O10" s="214">
        <v>0</v>
      </c>
      <c r="P10" s="214">
        <v>0</v>
      </c>
      <c r="Q10" s="214">
        <v>0</v>
      </c>
      <c r="R10" s="214">
        <v>0</v>
      </c>
      <c r="S10" s="214">
        <v>0</v>
      </c>
      <c r="T10" s="214">
        <v>0</v>
      </c>
      <c r="U10" s="214">
        <v>0</v>
      </c>
      <c r="V10" s="214">
        <v>0</v>
      </c>
      <c r="W10" s="214">
        <v>0</v>
      </c>
      <c r="X10" s="214">
        <v>0</v>
      </c>
      <c r="Y10" s="214">
        <v>0</v>
      </c>
      <c r="Z10" s="214">
        <v>0</v>
      </c>
      <c r="AA10" s="214">
        <v>0</v>
      </c>
      <c r="AB10" s="214">
        <v>0</v>
      </c>
      <c r="AC10" s="214">
        <v>0</v>
      </c>
      <c r="AD10" s="214">
        <v>0</v>
      </c>
      <c r="AE10" s="214">
        <v>0</v>
      </c>
      <c r="AF10" s="214">
        <v>0</v>
      </c>
      <c r="AG10" s="214">
        <v>0</v>
      </c>
      <c r="AH10" s="214">
        <v>0</v>
      </c>
      <c r="AI10" s="214">
        <v>0</v>
      </c>
      <c r="AJ10" s="214">
        <v>0</v>
      </c>
      <c r="AK10" s="214">
        <v>0</v>
      </c>
      <c r="AL10" s="214">
        <v>0</v>
      </c>
      <c r="AM10" s="214">
        <v>0</v>
      </c>
      <c r="AN10" s="214">
        <v>0</v>
      </c>
      <c r="AO10" s="214">
        <v>0</v>
      </c>
      <c r="AP10" s="214">
        <v>0</v>
      </c>
      <c r="AQ10" s="214">
        <v>0</v>
      </c>
      <c r="AR10" s="214">
        <v>0</v>
      </c>
      <c r="AS10" s="214">
        <v>0</v>
      </c>
      <c r="AT10" s="214">
        <v>0</v>
      </c>
      <c r="AU10" s="214">
        <v>0</v>
      </c>
      <c r="AV10" s="214">
        <v>99</v>
      </c>
      <c r="AW10" s="214">
        <v>128</v>
      </c>
      <c r="AX10" s="214">
        <v>145</v>
      </c>
      <c r="AY10" s="214">
        <v>164</v>
      </c>
      <c r="AZ10" s="214">
        <v>181</v>
      </c>
      <c r="BA10" s="214">
        <v>197</v>
      </c>
      <c r="BB10" s="214">
        <v>207</v>
      </c>
      <c r="BC10" s="214">
        <v>216</v>
      </c>
      <c r="BD10" s="214">
        <v>226</v>
      </c>
      <c r="BE10" s="214">
        <v>239</v>
      </c>
      <c r="BF10" s="214">
        <v>258</v>
      </c>
      <c r="BG10" s="214">
        <v>270</v>
      </c>
      <c r="BH10" s="214">
        <v>279</v>
      </c>
      <c r="BI10" s="214">
        <v>286</v>
      </c>
      <c r="BJ10" s="214">
        <v>292</v>
      </c>
      <c r="BK10" s="214">
        <v>300</v>
      </c>
      <c r="BL10" s="214">
        <v>310</v>
      </c>
      <c r="BM10" s="214">
        <v>322</v>
      </c>
      <c r="BN10" s="214">
        <v>331</v>
      </c>
      <c r="BO10" s="214">
        <v>339</v>
      </c>
      <c r="BP10" s="214">
        <v>350</v>
      </c>
      <c r="BQ10" s="214">
        <v>362</v>
      </c>
      <c r="BR10" s="214">
        <v>381</v>
      </c>
      <c r="BS10" s="214">
        <v>406</v>
      </c>
      <c r="BT10" s="214">
        <v>426</v>
      </c>
      <c r="BU10" s="214">
        <v>450</v>
      </c>
      <c r="BV10" s="214">
        <v>476</v>
      </c>
      <c r="BW10" s="214">
        <v>503</v>
      </c>
      <c r="BX10" s="215">
        <v>532</v>
      </c>
      <c r="BY10" s="215">
        <v>562</v>
      </c>
      <c r="BZ10" s="215">
        <v>594</v>
      </c>
      <c r="CA10" s="216">
        <v>629</v>
      </c>
    </row>
    <row r="11" spans="1:79" x14ac:dyDescent="0.4">
      <c r="B11" s="218" t="s">
        <v>235</v>
      </c>
      <c r="D11" s="214">
        <v>0</v>
      </c>
      <c r="E11" s="214">
        <v>0</v>
      </c>
      <c r="F11" s="214">
        <v>0</v>
      </c>
      <c r="G11" s="214">
        <v>0</v>
      </c>
      <c r="H11" s="214">
        <v>0</v>
      </c>
      <c r="I11" s="214">
        <v>0</v>
      </c>
      <c r="J11" s="214">
        <v>0</v>
      </c>
      <c r="K11" s="214">
        <v>0</v>
      </c>
      <c r="L11" s="214">
        <v>0</v>
      </c>
      <c r="M11" s="214">
        <v>0</v>
      </c>
      <c r="N11" s="214">
        <v>0</v>
      </c>
      <c r="O11" s="214">
        <v>0</v>
      </c>
      <c r="P11" s="214">
        <v>0</v>
      </c>
      <c r="Q11" s="214">
        <v>0</v>
      </c>
      <c r="R11" s="214">
        <v>0</v>
      </c>
      <c r="S11" s="214">
        <v>0</v>
      </c>
      <c r="T11" s="214">
        <v>0</v>
      </c>
      <c r="U11" s="214">
        <v>0</v>
      </c>
      <c r="V11" s="214">
        <v>0</v>
      </c>
      <c r="W11" s="214">
        <v>0</v>
      </c>
      <c r="X11" s="214">
        <v>0</v>
      </c>
      <c r="Y11" s="214">
        <v>0</v>
      </c>
      <c r="Z11" s="214">
        <v>0</v>
      </c>
      <c r="AA11" s="214">
        <v>0</v>
      </c>
      <c r="AB11" s="214">
        <v>0</v>
      </c>
      <c r="AC11" s="214">
        <v>0</v>
      </c>
      <c r="AD11" s="214">
        <v>0</v>
      </c>
      <c r="AE11" s="214">
        <v>0</v>
      </c>
      <c r="AF11" s="214">
        <v>0</v>
      </c>
      <c r="AG11" s="214">
        <v>0</v>
      </c>
      <c r="AH11" s="214">
        <v>0</v>
      </c>
      <c r="AI11" s="214">
        <v>0</v>
      </c>
      <c r="AJ11" s="214">
        <v>0</v>
      </c>
      <c r="AK11" s="214">
        <v>0</v>
      </c>
      <c r="AL11" s="214">
        <v>0</v>
      </c>
      <c r="AM11" s="214">
        <v>0</v>
      </c>
      <c r="AN11" s="214">
        <v>0</v>
      </c>
      <c r="AO11" s="214">
        <v>0</v>
      </c>
      <c r="AP11" s="214">
        <v>0</v>
      </c>
      <c r="AQ11" s="214">
        <v>0</v>
      </c>
      <c r="AR11" s="214">
        <v>0</v>
      </c>
      <c r="AS11" s="214">
        <v>0</v>
      </c>
      <c r="AT11" s="214">
        <v>0</v>
      </c>
      <c r="AU11" s="214">
        <v>0</v>
      </c>
      <c r="AV11" s="214">
        <v>7</v>
      </c>
      <c r="AW11" s="214">
        <v>1</v>
      </c>
      <c r="AX11" s="214">
        <v>2</v>
      </c>
      <c r="AY11" s="214">
        <v>2</v>
      </c>
      <c r="AZ11" s="214">
        <v>0</v>
      </c>
      <c r="BA11" s="214">
        <v>0</v>
      </c>
      <c r="BB11" s="214">
        <v>0</v>
      </c>
      <c r="BC11" s="214">
        <v>0</v>
      </c>
      <c r="BD11" s="214">
        <v>1</v>
      </c>
      <c r="BE11" s="214">
        <v>0</v>
      </c>
      <c r="BF11" s="214">
        <v>0</v>
      </c>
      <c r="BG11" s="214">
        <v>0</v>
      </c>
      <c r="BH11" s="214">
        <v>0</v>
      </c>
      <c r="BI11" s="214">
        <v>0</v>
      </c>
      <c r="BJ11" s="214">
        <v>0</v>
      </c>
      <c r="BK11" s="214">
        <v>0</v>
      </c>
      <c r="BL11" s="214">
        <v>0</v>
      </c>
      <c r="BM11" s="214">
        <v>0</v>
      </c>
      <c r="BN11" s="214">
        <v>0</v>
      </c>
      <c r="BO11" s="214">
        <v>0</v>
      </c>
      <c r="BP11" s="214">
        <v>0</v>
      </c>
      <c r="BQ11" s="214">
        <v>0</v>
      </c>
      <c r="BR11" s="214">
        <v>0</v>
      </c>
      <c r="BS11" s="214">
        <v>0</v>
      </c>
      <c r="BT11" s="214">
        <v>0</v>
      </c>
      <c r="BU11" s="214">
        <v>0</v>
      </c>
      <c r="BV11" s="214">
        <v>1</v>
      </c>
      <c r="BW11" s="214">
        <v>1</v>
      </c>
      <c r="BX11" s="215">
        <v>1</v>
      </c>
      <c r="BY11" s="215">
        <v>1</v>
      </c>
      <c r="BZ11" s="215">
        <v>1</v>
      </c>
      <c r="CA11" s="216">
        <v>1</v>
      </c>
    </row>
    <row r="12" spans="1:79" x14ac:dyDescent="0.4">
      <c r="B12" s="204" t="s">
        <v>250</v>
      </c>
      <c r="D12" s="246">
        <v>0</v>
      </c>
      <c r="E12" s="246">
        <v>0</v>
      </c>
      <c r="F12" s="246">
        <v>0</v>
      </c>
      <c r="G12" s="246">
        <v>0</v>
      </c>
      <c r="H12" s="246">
        <v>0</v>
      </c>
      <c r="I12" s="246">
        <v>0</v>
      </c>
      <c r="J12" s="246">
        <v>0</v>
      </c>
      <c r="K12" s="246">
        <v>0</v>
      </c>
      <c r="L12" s="246">
        <v>0</v>
      </c>
      <c r="M12" s="246">
        <v>0</v>
      </c>
      <c r="N12" s="246">
        <v>0</v>
      </c>
      <c r="O12" s="246">
        <v>0</v>
      </c>
      <c r="P12" s="246">
        <v>0</v>
      </c>
      <c r="Q12" s="246">
        <v>0</v>
      </c>
      <c r="R12" s="246">
        <v>0</v>
      </c>
      <c r="S12" s="246">
        <v>0</v>
      </c>
      <c r="T12" s="246">
        <v>0</v>
      </c>
      <c r="U12" s="246">
        <v>0</v>
      </c>
      <c r="V12" s="246">
        <v>0</v>
      </c>
      <c r="W12" s="246">
        <v>0</v>
      </c>
      <c r="X12" s="246">
        <v>0</v>
      </c>
      <c r="Y12" s="246">
        <v>0</v>
      </c>
      <c r="Z12" s="246">
        <v>0</v>
      </c>
      <c r="AA12" s="246">
        <v>0</v>
      </c>
      <c r="AB12" s="246">
        <v>0</v>
      </c>
      <c r="AC12" s="246">
        <v>0</v>
      </c>
      <c r="AD12" s="246">
        <v>0</v>
      </c>
      <c r="AE12" s="246">
        <v>0</v>
      </c>
      <c r="AF12" s="246">
        <v>3</v>
      </c>
      <c r="AG12" s="246">
        <v>11</v>
      </c>
      <c r="AH12" s="246">
        <v>15</v>
      </c>
      <c r="AI12" s="246">
        <v>15</v>
      </c>
      <c r="AJ12" s="246">
        <v>16</v>
      </c>
      <c r="AK12" s="246">
        <v>16</v>
      </c>
      <c r="AL12" s="246">
        <v>16</v>
      </c>
      <c r="AM12" s="246">
        <v>16</v>
      </c>
      <c r="AN12" s="246">
        <v>17</v>
      </c>
      <c r="AO12" s="246">
        <v>17</v>
      </c>
      <c r="AP12" s="246">
        <v>17</v>
      </c>
      <c r="AQ12" s="246">
        <v>17</v>
      </c>
      <c r="AR12" s="246">
        <v>17</v>
      </c>
      <c r="AS12" s="246">
        <v>18</v>
      </c>
      <c r="AT12" s="246">
        <v>18</v>
      </c>
      <c r="AU12" s="246">
        <v>19</v>
      </c>
      <c r="AV12" s="246">
        <v>0</v>
      </c>
      <c r="AW12" s="246">
        <v>0</v>
      </c>
      <c r="AX12" s="246">
        <v>0</v>
      </c>
      <c r="AY12" s="246">
        <v>0</v>
      </c>
      <c r="AZ12" s="246">
        <v>0</v>
      </c>
      <c r="BA12" s="246">
        <v>0</v>
      </c>
      <c r="BB12" s="246">
        <v>0</v>
      </c>
      <c r="BC12" s="246">
        <v>0</v>
      </c>
      <c r="BD12" s="246">
        <v>0</v>
      </c>
      <c r="BE12" s="246">
        <v>0</v>
      </c>
      <c r="BF12" s="246">
        <v>0</v>
      </c>
      <c r="BG12" s="246">
        <v>0</v>
      </c>
      <c r="BH12" s="246">
        <v>0</v>
      </c>
      <c r="BI12" s="246">
        <v>0</v>
      </c>
      <c r="BJ12" s="246">
        <v>0</v>
      </c>
      <c r="BK12" s="246">
        <v>0</v>
      </c>
      <c r="BL12" s="246">
        <v>0</v>
      </c>
      <c r="BM12" s="246">
        <v>0</v>
      </c>
      <c r="BN12" s="246">
        <v>0</v>
      </c>
      <c r="BO12" s="246">
        <v>0</v>
      </c>
      <c r="BP12" s="246">
        <v>0</v>
      </c>
      <c r="BQ12" s="246">
        <v>0</v>
      </c>
      <c r="BR12" s="246">
        <v>0</v>
      </c>
      <c r="BS12" s="246">
        <v>0</v>
      </c>
      <c r="BT12" s="246">
        <v>0</v>
      </c>
      <c r="BU12" s="246">
        <v>0</v>
      </c>
      <c r="BV12" s="246">
        <v>0</v>
      </c>
      <c r="BW12" s="246">
        <v>0</v>
      </c>
      <c r="BX12" s="143">
        <v>0</v>
      </c>
      <c r="BY12" s="143">
        <v>0</v>
      </c>
      <c r="BZ12" s="143">
        <v>0</v>
      </c>
      <c r="CA12" s="144">
        <v>0</v>
      </c>
    </row>
    <row r="13" spans="1:79" ht="26.25" customHeight="1" x14ac:dyDescent="0.4">
      <c r="B13" s="228" t="s">
        <v>293</v>
      </c>
      <c r="D13" s="214"/>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5"/>
      <c r="BU13" s="215"/>
      <c r="BV13" s="215"/>
      <c r="BW13" s="215"/>
      <c r="BX13" s="215"/>
      <c r="BY13" s="215"/>
      <c r="BZ13" s="215"/>
      <c r="CA13" s="216"/>
    </row>
    <row r="14" spans="1:79" x14ac:dyDescent="0.4">
      <c r="B14" s="247" t="s">
        <v>129</v>
      </c>
      <c r="D14" s="214"/>
      <c r="E14" s="214"/>
      <c r="F14" s="214"/>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v>1</v>
      </c>
      <c r="BR14" s="214">
        <v>1</v>
      </c>
      <c r="BS14" s="214">
        <v>1</v>
      </c>
      <c r="BT14" s="214">
        <v>1</v>
      </c>
      <c r="BU14" s="214">
        <v>1</v>
      </c>
      <c r="BV14" s="214">
        <v>1</v>
      </c>
      <c r="BW14" s="214">
        <v>1</v>
      </c>
      <c r="BX14" s="215">
        <v>1</v>
      </c>
      <c r="BY14" s="215">
        <v>1</v>
      </c>
      <c r="BZ14" s="215">
        <v>1</v>
      </c>
      <c r="CA14" s="216">
        <v>1</v>
      </c>
    </row>
    <row r="15" spans="1:79" x14ac:dyDescent="0.4">
      <c r="B15" s="204" t="s">
        <v>292</v>
      </c>
      <c r="D15" s="214">
        <v>0</v>
      </c>
      <c r="E15" s="214">
        <v>0</v>
      </c>
      <c r="F15" s="214">
        <v>0</v>
      </c>
      <c r="G15" s="214">
        <v>0</v>
      </c>
      <c r="H15" s="214">
        <v>0</v>
      </c>
      <c r="I15" s="214">
        <v>0</v>
      </c>
      <c r="J15" s="214">
        <v>0</v>
      </c>
      <c r="K15" s="214">
        <v>0</v>
      </c>
      <c r="L15" s="214">
        <v>0</v>
      </c>
      <c r="M15" s="214">
        <v>0</v>
      </c>
      <c r="N15" s="214">
        <v>0</v>
      </c>
      <c r="O15" s="214">
        <v>0</v>
      </c>
      <c r="P15" s="214">
        <v>0</v>
      </c>
      <c r="Q15" s="214">
        <v>0</v>
      </c>
      <c r="R15" s="214">
        <v>0</v>
      </c>
      <c r="S15" s="214">
        <v>0</v>
      </c>
      <c r="T15" s="214">
        <v>0</v>
      </c>
      <c r="U15" s="214">
        <v>0</v>
      </c>
      <c r="V15" s="214">
        <v>0</v>
      </c>
      <c r="W15" s="214">
        <v>0</v>
      </c>
      <c r="X15" s="214">
        <v>0</v>
      </c>
      <c r="Y15" s="214">
        <v>0</v>
      </c>
      <c r="Z15" s="214">
        <v>0</v>
      </c>
      <c r="AA15" s="214">
        <v>0</v>
      </c>
      <c r="AB15" s="214">
        <v>0</v>
      </c>
      <c r="AC15" s="214">
        <v>41</v>
      </c>
      <c r="AD15" s="214">
        <v>51</v>
      </c>
      <c r="AE15" s="214">
        <v>56</v>
      </c>
      <c r="AF15" s="214">
        <v>64</v>
      </c>
      <c r="AG15" s="214">
        <v>70</v>
      </c>
      <c r="AH15" s="214">
        <v>76</v>
      </c>
      <c r="AI15" s="214">
        <v>80</v>
      </c>
      <c r="AJ15" s="214">
        <v>86</v>
      </c>
      <c r="AK15" s="214">
        <v>97</v>
      </c>
      <c r="AL15" s="214">
        <v>105</v>
      </c>
      <c r="AM15" s="214">
        <v>118</v>
      </c>
      <c r="AN15" s="214">
        <v>132</v>
      </c>
      <c r="AO15" s="214">
        <v>142</v>
      </c>
      <c r="AP15" s="214">
        <v>154</v>
      </c>
      <c r="AQ15" s="214">
        <v>166</v>
      </c>
      <c r="AR15" s="214">
        <v>176</v>
      </c>
      <c r="AS15" s="214">
        <v>186</v>
      </c>
      <c r="AT15" s="214">
        <v>199</v>
      </c>
      <c r="AU15" s="214">
        <v>212</v>
      </c>
      <c r="AV15" s="214">
        <v>0</v>
      </c>
      <c r="AW15" s="214">
        <v>0</v>
      </c>
      <c r="AX15" s="214">
        <v>0</v>
      </c>
      <c r="AY15" s="214">
        <v>0</v>
      </c>
      <c r="AZ15" s="214">
        <v>0</v>
      </c>
      <c r="BA15" s="214">
        <v>0</v>
      </c>
      <c r="BB15" s="214">
        <v>0</v>
      </c>
      <c r="BC15" s="214">
        <v>0</v>
      </c>
      <c r="BD15" s="214">
        <v>0</v>
      </c>
      <c r="BE15" s="214">
        <v>0</v>
      </c>
      <c r="BF15" s="214">
        <v>0</v>
      </c>
      <c r="BG15" s="214">
        <v>0</v>
      </c>
      <c r="BH15" s="214">
        <v>0</v>
      </c>
      <c r="BI15" s="214">
        <v>0</v>
      </c>
      <c r="BJ15" s="214">
        <v>0</v>
      </c>
      <c r="BK15" s="214">
        <v>0</v>
      </c>
      <c r="BL15" s="214">
        <v>0</v>
      </c>
      <c r="BM15" s="214">
        <v>0</v>
      </c>
      <c r="BN15" s="214">
        <v>0</v>
      </c>
      <c r="BO15" s="214">
        <v>0</v>
      </c>
      <c r="BP15" s="214">
        <v>0</v>
      </c>
      <c r="BQ15" s="214">
        <v>0</v>
      </c>
      <c r="BR15" s="214">
        <v>0</v>
      </c>
      <c r="BS15" s="214">
        <v>0</v>
      </c>
      <c r="BT15" s="214">
        <v>0</v>
      </c>
      <c r="BU15" s="214">
        <v>0</v>
      </c>
      <c r="BV15" s="214">
        <v>0</v>
      </c>
      <c r="BW15" s="214">
        <v>0</v>
      </c>
      <c r="BX15" s="215">
        <v>0</v>
      </c>
      <c r="BY15" s="215">
        <v>0</v>
      </c>
      <c r="BZ15" s="215">
        <v>0</v>
      </c>
      <c r="CA15" s="216">
        <v>0</v>
      </c>
    </row>
    <row r="16" spans="1:79" x14ac:dyDescent="0.4">
      <c r="B16" s="204" t="s">
        <v>132</v>
      </c>
      <c r="D16" s="246">
        <v>0</v>
      </c>
      <c r="E16" s="246">
        <v>0</v>
      </c>
      <c r="F16" s="246">
        <v>0</v>
      </c>
      <c r="G16" s="246">
        <v>0</v>
      </c>
      <c r="H16" s="246">
        <v>0</v>
      </c>
      <c r="I16" s="246">
        <v>0</v>
      </c>
      <c r="J16" s="246">
        <v>0</v>
      </c>
      <c r="K16" s="246">
        <v>0</v>
      </c>
      <c r="L16" s="246">
        <v>0</v>
      </c>
      <c r="M16" s="246">
        <v>0</v>
      </c>
      <c r="N16" s="246">
        <v>0</v>
      </c>
      <c r="O16" s="246">
        <v>0</v>
      </c>
      <c r="P16" s="246">
        <v>0</v>
      </c>
      <c r="Q16" s="246">
        <v>0</v>
      </c>
      <c r="R16" s="246">
        <v>0</v>
      </c>
      <c r="S16" s="246">
        <v>0</v>
      </c>
      <c r="T16" s="246">
        <v>0</v>
      </c>
      <c r="U16" s="246">
        <v>0</v>
      </c>
      <c r="V16" s="246">
        <v>0</v>
      </c>
      <c r="W16" s="246">
        <v>0</v>
      </c>
      <c r="X16" s="246">
        <v>0</v>
      </c>
      <c r="Y16" s="246">
        <v>0</v>
      </c>
      <c r="Z16" s="246">
        <v>0</v>
      </c>
      <c r="AA16" s="246">
        <v>0</v>
      </c>
      <c r="AB16" s="246">
        <v>0</v>
      </c>
      <c r="AC16" s="246">
        <v>0</v>
      </c>
      <c r="AD16" s="246">
        <v>0</v>
      </c>
      <c r="AE16" s="246">
        <v>0</v>
      </c>
      <c r="AF16" s="246">
        <v>0</v>
      </c>
      <c r="AG16" s="246">
        <v>0</v>
      </c>
      <c r="AH16" s="246">
        <v>407</v>
      </c>
      <c r="AI16" s="246">
        <v>408</v>
      </c>
      <c r="AJ16" s="246">
        <v>393</v>
      </c>
      <c r="AK16" s="246">
        <v>377</v>
      </c>
      <c r="AL16" s="246">
        <v>374</v>
      </c>
      <c r="AM16" s="246">
        <v>367</v>
      </c>
      <c r="AN16" s="246">
        <v>362</v>
      </c>
      <c r="AO16" s="246">
        <v>347</v>
      </c>
      <c r="AP16" s="246">
        <v>340</v>
      </c>
      <c r="AQ16" s="246">
        <v>330</v>
      </c>
      <c r="AR16" s="246">
        <v>337</v>
      </c>
      <c r="AS16" s="246">
        <v>327</v>
      </c>
      <c r="AT16" s="246">
        <v>317</v>
      </c>
      <c r="AU16" s="246">
        <v>304</v>
      </c>
      <c r="AV16" s="246">
        <v>295</v>
      </c>
      <c r="AW16" s="246">
        <v>288</v>
      </c>
      <c r="AX16" s="246">
        <v>281</v>
      </c>
      <c r="AY16" s="246">
        <v>271</v>
      </c>
      <c r="AZ16" s="246">
        <v>263</v>
      </c>
      <c r="BA16" s="246">
        <v>252</v>
      </c>
      <c r="BB16" s="246">
        <v>244</v>
      </c>
      <c r="BC16" s="246">
        <v>237</v>
      </c>
      <c r="BD16" s="246">
        <v>233</v>
      </c>
      <c r="BE16" s="246">
        <v>214</v>
      </c>
      <c r="BF16" s="246">
        <v>227</v>
      </c>
      <c r="BG16" s="246">
        <v>203</v>
      </c>
      <c r="BH16" s="246">
        <v>180</v>
      </c>
      <c r="BI16" s="246">
        <v>163</v>
      </c>
      <c r="BJ16" s="246">
        <v>147</v>
      </c>
      <c r="BK16" s="246">
        <v>129</v>
      </c>
      <c r="BL16" s="246">
        <v>117</v>
      </c>
      <c r="BM16" s="246">
        <v>108</v>
      </c>
      <c r="BN16" s="246">
        <v>103</v>
      </c>
      <c r="BO16" s="246">
        <v>100</v>
      </c>
      <c r="BP16" s="246">
        <v>97</v>
      </c>
      <c r="BQ16" s="246">
        <v>95</v>
      </c>
      <c r="BR16" s="246">
        <v>92</v>
      </c>
      <c r="BS16" s="246">
        <v>92</v>
      </c>
      <c r="BT16" s="246">
        <v>90</v>
      </c>
      <c r="BU16" s="246">
        <v>91</v>
      </c>
      <c r="BV16" s="246">
        <v>103</v>
      </c>
      <c r="BW16" s="246">
        <v>98</v>
      </c>
      <c r="BX16" s="143">
        <v>89</v>
      </c>
      <c r="BY16" s="143">
        <v>83</v>
      </c>
      <c r="BZ16" s="143">
        <v>77</v>
      </c>
      <c r="CA16" s="144">
        <v>72</v>
      </c>
    </row>
    <row r="17" spans="2:79" x14ac:dyDescent="0.4">
      <c r="B17" s="248" t="s">
        <v>134</v>
      </c>
      <c r="D17" s="246">
        <v>0</v>
      </c>
      <c r="E17" s="246">
        <v>0</v>
      </c>
      <c r="F17" s="246">
        <v>0</v>
      </c>
      <c r="G17" s="246">
        <v>0</v>
      </c>
      <c r="H17" s="246">
        <v>0</v>
      </c>
      <c r="I17" s="246">
        <v>0</v>
      </c>
      <c r="J17" s="246">
        <v>0</v>
      </c>
      <c r="K17" s="246">
        <v>0</v>
      </c>
      <c r="L17" s="246">
        <v>0</v>
      </c>
      <c r="M17" s="246">
        <v>0</v>
      </c>
      <c r="N17" s="246">
        <v>0</v>
      </c>
      <c r="O17" s="246">
        <v>0</v>
      </c>
      <c r="P17" s="246">
        <v>0</v>
      </c>
      <c r="Q17" s="246">
        <v>0</v>
      </c>
      <c r="R17" s="246">
        <v>0</v>
      </c>
      <c r="S17" s="246">
        <v>0</v>
      </c>
      <c r="T17" s="246">
        <v>0</v>
      </c>
      <c r="U17" s="246">
        <v>0</v>
      </c>
      <c r="V17" s="246">
        <v>0</v>
      </c>
      <c r="W17" s="246">
        <v>0</v>
      </c>
      <c r="X17" s="246">
        <v>0</v>
      </c>
      <c r="Y17" s="246">
        <v>0</v>
      </c>
      <c r="Z17" s="246">
        <v>0</v>
      </c>
      <c r="AA17" s="246">
        <v>0</v>
      </c>
      <c r="AB17" s="246">
        <v>0</v>
      </c>
      <c r="AC17" s="246">
        <v>0</v>
      </c>
      <c r="AD17" s="246">
        <v>0</v>
      </c>
      <c r="AE17" s="246">
        <v>0</v>
      </c>
      <c r="AF17" s="246">
        <v>0</v>
      </c>
      <c r="AG17" s="246">
        <v>0</v>
      </c>
      <c r="AH17" s="246">
        <v>0</v>
      </c>
      <c r="AI17" s="246">
        <v>0</v>
      </c>
      <c r="AJ17" s="246">
        <v>0</v>
      </c>
      <c r="AK17" s="246">
        <v>0</v>
      </c>
      <c r="AL17" s="246">
        <v>0</v>
      </c>
      <c r="AM17" s="246">
        <v>0</v>
      </c>
      <c r="AN17" s="246">
        <v>0</v>
      </c>
      <c r="AO17" s="246">
        <v>0</v>
      </c>
      <c r="AP17" s="246">
        <v>0</v>
      </c>
      <c r="AQ17" s="246">
        <v>0</v>
      </c>
      <c r="AR17" s="246">
        <v>0</v>
      </c>
      <c r="AS17" s="246">
        <v>0</v>
      </c>
      <c r="AT17" s="246">
        <v>0</v>
      </c>
      <c r="AU17" s="246">
        <v>0</v>
      </c>
      <c r="AV17" s="246">
        <v>0</v>
      </c>
      <c r="AW17" s="246">
        <v>0</v>
      </c>
      <c r="AX17" s="246">
        <v>0</v>
      </c>
      <c r="AY17" s="246">
        <v>0</v>
      </c>
      <c r="AZ17" s="246">
        <v>0</v>
      </c>
      <c r="BA17" s="246">
        <v>0</v>
      </c>
      <c r="BB17" s="246">
        <v>0</v>
      </c>
      <c r="BC17" s="246">
        <v>383</v>
      </c>
      <c r="BD17" s="246">
        <v>384</v>
      </c>
      <c r="BE17" s="246">
        <v>408</v>
      </c>
      <c r="BF17" s="246">
        <v>433</v>
      </c>
      <c r="BG17" s="246">
        <v>455</v>
      </c>
      <c r="BH17" s="246">
        <v>467</v>
      </c>
      <c r="BI17" s="246">
        <v>475</v>
      </c>
      <c r="BJ17" s="246">
        <v>485</v>
      </c>
      <c r="BK17" s="246">
        <v>496</v>
      </c>
      <c r="BL17" s="246">
        <v>519</v>
      </c>
      <c r="BM17" s="246">
        <v>550</v>
      </c>
      <c r="BN17" s="246">
        <v>584</v>
      </c>
      <c r="BO17" s="246">
        <v>615</v>
      </c>
      <c r="BP17" s="246">
        <v>650</v>
      </c>
      <c r="BQ17" s="246">
        <v>675</v>
      </c>
      <c r="BR17" s="246">
        <v>730</v>
      </c>
      <c r="BS17" s="246">
        <v>793</v>
      </c>
      <c r="BT17" s="246">
        <v>844</v>
      </c>
      <c r="BU17" s="246">
        <v>884</v>
      </c>
      <c r="BV17" s="246">
        <v>887</v>
      </c>
      <c r="BW17" s="246">
        <v>854</v>
      </c>
      <c r="BX17" s="143">
        <v>862</v>
      </c>
      <c r="BY17" s="143">
        <v>905</v>
      </c>
      <c r="BZ17" s="143">
        <v>942</v>
      </c>
      <c r="CA17" s="144">
        <v>944</v>
      </c>
    </row>
    <row r="18" spans="2:79" x14ac:dyDescent="0.4">
      <c r="B18" s="218" t="s">
        <v>234</v>
      </c>
      <c r="D18" s="246">
        <v>0</v>
      </c>
      <c r="E18" s="246">
        <v>0</v>
      </c>
      <c r="F18" s="246">
        <v>0</v>
      </c>
      <c r="G18" s="246">
        <v>0</v>
      </c>
      <c r="H18" s="246">
        <v>0</v>
      </c>
      <c r="I18" s="246">
        <v>0</v>
      </c>
      <c r="J18" s="246">
        <v>0</v>
      </c>
      <c r="K18" s="246">
        <v>0</v>
      </c>
      <c r="L18" s="246">
        <v>0</v>
      </c>
      <c r="M18" s="246">
        <v>0</v>
      </c>
      <c r="N18" s="246">
        <v>0</v>
      </c>
      <c r="O18" s="246">
        <v>0</v>
      </c>
      <c r="P18" s="246">
        <v>0</v>
      </c>
      <c r="Q18" s="246">
        <v>0</v>
      </c>
      <c r="R18" s="246">
        <v>0</v>
      </c>
      <c r="S18" s="246">
        <v>0</v>
      </c>
      <c r="T18" s="246">
        <v>0</v>
      </c>
      <c r="U18" s="246">
        <v>0</v>
      </c>
      <c r="V18" s="246">
        <v>0</v>
      </c>
      <c r="W18" s="246">
        <v>0</v>
      </c>
      <c r="X18" s="246">
        <v>0</v>
      </c>
      <c r="Y18" s="246">
        <v>0</v>
      </c>
      <c r="Z18" s="246">
        <v>0</v>
      </c>
      <c r="AA18" s="246">
        <v>0</v>
      </c>
      <c r="AB18" s="246">
        <v>0</v>
      </c>
      <c r="AC18" s="246">
        <v>0</v>
      </c>
      <c r="AD18" s="246">
        <v>0</v>
      </c>
      <c r="AE18" s="246">
        <v>0</v>
      </c>
      <c r="AF18" s="246">
        <v>0</v>
      </c>
      <c r="AG18" s="246">
        <v>0</v>
      </c>
      <c r="AH18" s="246">
        <v>0</v>
      </c>
      <c r="AI18" s="246">
        <v>0</v>
      </c>
      <c r="AJ18" s="246">
        <v>0</v>
      </c>
      <c r="AK18" s="246">
        <v>0</v>
      </c>
      <c r="AL18" s="246">
        <v>0</v>
      </c>
      <c r="AM18" s="246">
        <v>0</v>
      </c>
      <c r="AN18" s="246">
        <v>0</v>
      </c>
      <c r="AO18" s="246">
        <v>0</v>
      </c>
      <c r="AP18" s="246">
        <v>0</v>
      </c>
      <c r="AQ18" s="246">
        <v>0</v>
      </c>
      <c r="AR18" s="246">
        <v>0</v>
      </c>
      <c r="AS18" s="246">
        <v>0</v>
      </c>
      <c r="AT18" s="246">
        <v>0</v>
      </c>
      <c r="AU18" s="246">
        <v>0</v>
      </c>
      <c r="AV18" s="246">
        <v>0</v>
      </c>
      <c r="AW18" s="246">
        <v>0</v>
      </c>
      <c r="AX18" s="246">
        <v>0</v>
      </c>
      <c r="AY18" s="246">
        <v>0</v>
      </c>
      <c r="AZ18" s="246">
        <v>0</v>
      </c>
      <c r="BA18" s="246">
        <v>0</v>
      </c>
      <c r="BB18" s="246">
        <v>0</v>
      </c>
      <c r="BC18" s="246">
        <v>0</v>
      </c>
      <c r="BD18" s="246">
        <v>0</v>
      </c>
      <c r="BE18" s="246">
        <v>0</v>
      </c>
      <c r="BF18" s="246">
        <v>0</v>
      </c>
      <c r="BG18" s="246">
        <v>386</v>
      </c>
      <c r="BH18" s="246">
        <v>407</v>
      </c>
      <c r="BI18" s="246">
        <v>422</v>
      </c>
      <c r="BJ18" s="246">
        <v>432</v>
      </c>
      <c r="BK18" s="246">
        <v>442</v>
      </c>
      <c r="BL18" s="246">
        <v>462</v>
      </c>
      <c r="BM18" s="246">
        <v>491</v>
      </c>
      <c r="BN18" s="246">
        <v>523</v>
      </c>
      <c r="BO18" s="246">
        <v>558</v>
      </c>
      <c r="BP18" s="246">
        <v>595</v>
      </c>
      <c r="BQ18" s="246">
        <v>631</v>
      </c>
      <c r="BR18" s="246">
        <v>679</v>
      </c>
      <c r="BS18" s="246">
        <v>740</v>
      </c>
      <c r="BT18" s="246">
        <v>780</v>
      </c>
      <c r="BU18" s="246">
        <v>809</v>
      </c>
      <c r="BV18" s="246">
        <v>807</v>
      </c>
      <c r="BW18" s="246">
        <v>782</v>
      </c>
      <c r="BX18" s="143">
        <v>789</v>
      </c>
      <c r="BY18" s="143">
        <v>829</v>
      </c>
      <c r="BZ18" s="143">
        <v>862</v>
      </c>
      <c r="CA18" s="144">
        <v>864</v>
      </c>
    </row>
    <row r="19" spans="2:79" x14ac:dyDescent="0.4">
      <c r="B19" s="218" t="s">
        <v>235</v>
      </c>
      <c r="D19" s="246">
        <v>0</v>
      </c>
      <c r="E19" s="246">
        <v>0</v>
      </c>
      <c r="F19" s="246">
        <v>0</v>
      </c>
      <c r="G19" s="246">
        <v>0</v>
      </c>
      <c r="H19" s="246">
        <v>0</v>
      </c>
      <c r="I19" s="246">
        <v>0</v>
      </c>
      <c r="J19" s="246">
        <v>0</v>
      </c>
      <c r="K19" s="246">
        <v>0</v>
      </c>
      <c r="L19" s="246">
        <v>0</v>
      </c>
      <c r="M19" s="246">
        <v>0</v>
      </c>
      <c r="N19" s="246">
        <v>0</v>
      </c>
      <c r="O19" s="246">
        <v>0</v>
      </c>
      <c r="P19" s="246">
        <v>0</v>
      </c>
      <c r="Q19" s="246">
        <v>0</v>
      </c>
      <c r="R19" s="246">
        <v>0</v>
      </c>
      <c r="S19" s="246">
        <v>0</v>
      </c>
      <c r="T19" s="246">
        <v>0</v>
      </c>
      <c r="U19" s="246">
        <v>0</v>
      </c>
      <c r="V19" s="246">
        <v>0</v>
      </c>
      <c r="W19" s="246">
        <v>0</v>
      </c>
      <c r="X19" s="246">
        <v>0</v>
      </c>
      <c r="Y19" s="246">
        <v>0</v>
      </c>
      <c r="Z19" s="246">
        <v>0</v>
      </c>
      <c r="AA19" s="246">
        <v>0</v>
      </c>
      <c r="AB19" s="246">
        <v>0</v>
      </c>
      <c r="AC19" s="246">
        <v>0</v>
      </c>
      <c r="AD19" s="246">
        <v>0</v>
      </c>
      <c r="AE19" s="246">
        <v>0</v>
      </c>
      <c r="AF19" s="246">
        <v>0</v>
      </c>
      <c r="AG19" s="246">
        <v>0</v>
      </c>
      <c r="AH19" s="246">
        <v>0</v>
      </c>
      <c r="AI19" s="246">
        <v>0</v>
      </c>
      <c r="AJ19" s="246">
        <v>0</v>
      </c>
      <c r="AK19" s="246">
        <v>0</v>
      </c>
      <c r="AL19" s="246">
        <v>0</v>
      </c>
      <c r="AM19" s="246">
        <v>0</v>
      </c>
      <c r="AN19" s="246">
        <v>0</v>
      </c>
      <c r="AO19" s="246">
        <v>0</v>
      </c>
      <c r="AP19" s="246">
        <v>0</v>
      </c>
      <c r="AQ19" s="246">
        <v>0</v>
      </c>
      <c r="AR19" s="246">
        <v>0</v>
      </c>
      <c r="AS19" s="246">
        <v>0</v>
      </c>
      <c r="AT19" s="246">
        <v>0</v>
      </c>
      <c r="AU19" s="246">
        <v>0</v>
      </c>
      <c r="AV19" s="246">
        <v>0</v>
      </c>
      <c r="AW19" s="246">
        <v>0</v>
      </c>
      <c r="AX19" s="246">
        <v>0</v>
      </c>
      <c r="AY19" s="246">
        <v>0</v>
      </c>
      <c r="AZ19" s="246">
        <v>0</v>
      </c>
      <c r="BA19" s="246">
        <v>0</v>
      </c>
      <c r="BB19" s="246">
        <v>0</v>
      </c>
      <c r="BC19" s="246">
        <v>0</v>
      </c>
      <c r="BD19" s="246">
        <v>0</v>
      </c>
      <c r="BE19" s="246">
        <v>0</v>
      </c>
      <c r="BF19" s="246">
        <v>0</v>
      </c>
      <c r="BG19" s="246">
        <v>69</v>
      </c>
      <c r="BH19" s="246">
        <v>60</v>
      </c>
      <c r="BI19" s="246">
        <v>53</v>
      </c>
      <c r="BJ19" s="246">
        <v>52</v>
      </c>
      <c r="BK19" s="246">
        <v>54</v>
      </c>
      <c r="BL19" s="246">
        <v>57</v>
      </c>
      <c r="BM19" s="246">
        <v>59</v>
      </c>
      <c r="BN19" s="246">
        <v>61</v>
      </c>
      <c r="BO19" s="246">
        <v>57</v>
      </c>
      <c r="BP19" s="246">
        <v>55</v>
      </c>
      <c r="BQ19" s="246">
        <v>44</v>
      </c>
      <c r="BR19" s="246">
        <v>52</v>
      </c>
      <c r="BS19" s="246">
        <v>52</v>
      </c>
      <c r="BT19" s="246">
        <v>65</v>
      </c>
      <c r="BU19" s="246">
        <v>75</v>
      </c>
      <c r="BV19" s="246">
        <v>80</v>
      </c>
      <c r="BW19" s="246">
        <v>72</v>
      </c>
      <c r="BX19" s="143">
        <v>73</v>
      </c>
      <c r="BY19" s="143">
        <v>77</v>
      </c>
      <c r="BZ19" s="143">
        <v>80</v>
      </c>
      <c r="CA19" s="144">
        <v>80</v>
      </c>
    </row>
    <row r="20" spans="2:79" ht="26.25" customHeight="1" x14ac:dyDescent="0.4">
      <c r="B20" s="204" t="s">
        <v>257</v>
      </c>
      <c r="D20" s="214">
        <v>0</v>
      </c>
      <c r="E20" s="214">
        <v>0</v>
      </c>
      <c r="F20" s="214">
        <v>0</v>
      </c>
      <c r="G20" s="214">
        <v>0</v>
      </c>
      <c r="H20" s="214">
        <v>0</v>
      </c>
      <c r="I20" s="214">
        <v>0</v>
      </c>
      <c r="J20" s="214">
        <v>0</v>
      </c>
      <c r="K20" s="214">
        <v>0</v>
      </c>
      <c r="L20" s="214">
        <v>0</v>
      </c>
      <c r="M20" s="214">
        <v>0</v>
      </c>
      <c r="N20" s="214">
        <v>0</v>
      </c>
      <c r="O20" s="214">
        <v>0</v>
      </c>
      <c r="P20" s="214">
        <v>0</v>
      </c>
      <c r="Q20" s="214">
        <v>0</v>
      </c>
      <c r="R20" s="214">
        <v>0</v>
      </c>
      <c r="S20" s="214">
        <v>0</v>
      </c>
      <c r="T20" s="214">
        <v>0</v>
      </c>
      <c r="U20" s="214">
        <v>0</v>
      </c>
      <c r="V20" s="214">
        <v>0</v>
      </c>
      <c r="W20" s="214">
        <v>0</v>
      </c>
      <c r="X20" s="214">
        <v>0</v>
      </c>
      <c r="Y20" s="214">
        <v>0</v>
      </c>
      <c r="Z20" s="214">
        <v>0</v>
      </c>
      <c r="AA20" s="214">
        <v>0</v>
      </c>
      <c r="AB20" s="214">
        <v>8050</v>
      </c>
      <c r="AC20" s="214">
        <v>260</v>
      </c>
      <c r="AD20" s="214">
        <v>340</v>
      </c>
      <c r="AE20" s="214">
        <v>0</v>
      </c>
      <c r="AF20" s="214">
        <v>0</v>
      </c>
      <c r="AG20" s="214">
        <v>9800</v>
      </c>
      <c r="AH20" s="214">
        <v>500</v>
      </c>
      <c r="AI20" s="214">
        <v>500</v>
      </c>
      <c r="AJ20" s="214">
        <v>500</v>
      </c>
      <c r="AK20" s="214">
        <v>600</v>
      </c>
      <c r="AL20" s="214">
        <v>600</v>
      </c>
      <c r="AM20" s="214">
        <v>600</v>
      </c>
      <c r="AN20" s="214">
        <v>600</v>
      </c>
      <c r="AO20" s="214">
        <v>700</v>
      </c>
      <c r="AP20" s="214">
        <v>800</v>
      </c>
      <c r="AQ20" s="214">
        <v>887</v>
      </c>
      <c r="AR20" s="214">
        <v>861</v>
      </c>
      <c r="AS20" s="214">
        <v>877</v>
      </c>
      <c r="AT20" s="214">
        <v>934</v>
      </c>
      <c r="AU20" s="214">
        <v>1067</v>
      </c>
      <c r="AV20" s="214">
        <v>1265</v>
      </c>
      <c r="AW20" s="214">
        <v>1392</v>
      </c>
      <c r="AX20" s="214">
        <v>1260</v>
      </c>
      <c r="AY20" s="214">
        <v>1476</v>
      </c>
      <c r="AZ20" s="214">
        <v>1544</v>
      </c>
      <c r="BA20" s="214">
        <v>1578</v>
      </c>
      <c r="BB20" s="214">
        <v>1607</v>
      </c>
      <c r="BC20" s="214">
        <v>1612</v>
      </c>
      <c r="BD20" s="214">
        <v>1622</v>
      </c>
      <c r="BE20" s="214">
        <v>1635</v>
      </c>
      <c r="BF20" s="214">
        <v>1719</v>
      </c>
      <c r="BG20" s="214">
        <v>1854</v>
      </c>
      <c r="BH20" s="214">
        <v>1921</v>
      </c>
      <c r="BI20" s="214">
        <v>1912</v>
      </c>
      <c r="BJ20" s="214">
        <v>1920</v>
      </c>
      <c r="BK20" s="214">
        <v>2003</v>
      </c>
      <c r="BL20" s="214">
        <v>3164</v>
      </c>
      <c r="BM20" s="214">
        <v>3246</v>
      </c>
      <c r="BN20" s="214">
        <v>3227</v>
      </c>
      <c r="BO20" s="214">
        <v>3212</v>
      </c>
      <c r="BP20" s="214">
        <v>3240</v>
      </c>
      <c r="BQ20" s="214">
        <v>3215</v>
      </c>
      <c r="BR20" s="214">
        <v>3329</v>
      </c>
      <c r="BS20" s="214">
        <v>3565</v>
      </c>
      <c r="BT20" s="214">
        <v>3310</v>
      </c>
      <c r="BU20" s="214">
        <v>3317</v>
      </c>
      <c r="BV20" s="214">
        <v>3482</v>
      </c>
      <c r="BW20" s="214">
        <v>3542</v>
      </c>
      <c r="BX20" s="215">
        <v>3600</v>
      </c>
      <c r="BY20" s="215">
        <v>3708</v>
      </c>
      <c r="BZ20" s="215">
        <v>3852</v>
      </c>
      <c r="CA20" s="216">
        <v>3953</v>
      </c>
    </row>
    <row r="21" spans="2:79" x14ac:dyDescent="0.4">
      <c r="B21" s="204" t="s">
        <v>22</v>
      </c>
      <c r="D21" s="215">
        <v>0</v>
      </c>
      <c r="E21" s="215">
        <v>0</v>
      </c>
      <c r="F21" s="215">
        <v>0</v>
      </c>
      <c r="G21" s="215">
        <v>0</v>
      </c>
      <c r="H21" s="215">
        <v>0</v>
      </c>
      <c r="I21" s="215">
        <v>0</v>
      </c>
      <c r="J21" s="215">
        <v>0</v>
      </c>
      <c r="K21" s="215">
        <v>0</v>
      </c>
      <c r="L21" s="215">
        <v>0</v>
      </c>
      <c r="M21" s="215">
        <v>0</v>
      </c>
      <c r="N21" s="215">
        <v>0</v>
      </c>
      <c r="O21" s="215">
        <v>0</v>
      </c>
      <c r="P21" s="215">
        <v>0</v>
      </c>
      <c r="Q21" s="215">
        <v>0</v>
      </c>
      <c r="R21" s="215">
        <v>0</v>
      </c>
      <c r="S21" s="215">
        <v>0</v>
      </c>
      <c r="T21" s="215">
        <v>0</v>
      </c>
      <c r="U21" s="215">
        <v>0</v>
      </c>
      <c r="V21" s="215">
        <v>0</v>
      </c>
      <c r="W21" s="215">
        <v>0</v>
      </c>
      <c r="X21" s="215">
        <v>0</v>
      </c>
      <c r="Y21" s="215">
        <v>0</v>
      </c>
      <c r="Z21" s="215">
        <v>0</v>
      </c>
      <c r="AA21" s="215">
        <v>0</v>
      </c>
      <c r="AB21" s="215">
        <v>0</v>
      </c>
      <c r="AC21" s="215">
        <v>0</v>
      </c>
      <c r="AD21" s="215">
        <v>0</v>
      </c>
      <c r="AE21" s="215">
        <v>0</v>
      </c>
      <c r="AF21" s="215">
        <v>0</v>
      </c>
      <c r="AG21" s="215">
        <v>0</v>
      </c>
      <c r="AH21" s="215">
        <v>0</v>
      </c>
      <c r="AI21" s="215">
        <v>0</v>
      </c>
      <c r="AJ21" s="215">
        <v>0</v>
      </c>
      <c r="AK21" s="215">
        <v>0</v>
      </c>
      <c r="AL21" s="215">
        <v>0</v>
      </c>
      <c r="AM21" s="215">
        <v>0</v>
      </c>
      <c r="AN21" s="215">
        <v>0</v>
      </c>
      <c r="AO21" s="215">
        <v>0</v>
      </c>
      <c r="AP21" s="215">
        <v>0</v>
      </c>
      <c r="AQ21" s="215">
        <v>0</v>
      </c>
      <c r="AR21" s="215">
        <v>2131</v>
      </c>
      <c r="AS21" s="215">
        <v>2221</v>
      </c>
      <c r="AT21" s="215">
        <v>2991</v>
      </c>
      <c r="AU21" s="215">
        <v>3209</v>
      </c>
      <c r="AV21" s="215">
        <v>3708</v>
      </c>
      <c r="AW21" s="215">
        <v>2628</v>
      </c>
      <c r="AX21" s="215">
        <v>2814</v>
      </c>
      <c r="AY21" s="215">
        <v>2921</v>
      </c>
      <c r="AZ21" s="215">
        <v>2927</v>
      </c>
      <c r="BA21" s="215">
        <v>2856</v>
      </c>
      <c r="BB21" s="215">
        <v>2740</v>
      </c>
      <c r="BC21" s="215">
        <v>2580</v>
      </c>
      <c r="BD21" s="215">
        <v>2374</v>
      </c>
      <c r="BE21" s="215">
        <v>2293</v>
      </c>
      <c r="BF21" s="215">
        <v>2268</v>
      </c>
      <c r="BG21" s="215">
        <v>2358</v>
      </c>
      <c r="BH21" s="215">
        <v>2473</v>
      </c>
      <c r="BI21" s="215">
        <v>2603</v>
      </c>
      <c r="BJ21" s="215">
        <v>2570</v>
      </c>
      <c r="BK21" s="215">
        <v>2533</v>
      </c>
      <c r="BL21" s="215">
        <v>2566</v>
      </c>
      <c r="BM21" s="215">
        <v>2940</v>
      </c>
      <c r="BN21" s="215">
        <v>3172</v>
      </c>
      <c r="BO21" s="215">
        <v>3254</v>
      </c>
      <c r="BP21" s="215">
        <v>3368</v>
      </c>
      <c r="BQ21" s="215">
        <v>0</v>
      </c>
      <c r="BR21" s="215">
        <v>0</v>
      </c>
      <c r="BS21" s="215">
        <v>0</v>
      </c>
      <c r="BT21" s="215">
        <v>0</v>
      </c>
      <c r="BU21" s="215">
        <v>0</v>
      </c>
      <c r="BV21" s="215">
        <v>0</v>
      </c>
      <c r="BW21" s="215">
        <v>0</v>
      </c>
      <c r="BX21" s="215">
        <v>0</v>
      </c>
      <c r="BY21" s="215">
        <v>0</v>
      </c>
      <c r="BZ21" s="215">
        <v>0</v>
      </c>
      <c r="CA21" s="216">
        <v>0</v>
      </c>
    </row>
    <row r="22" spans="2:79" x14ac:dyDescent="0.4">
      <c r="B22" s="248" t="s">
        <v>142</v>
      </c>
      <c r="D22" s="214">
        <v>0</v>
      </c>
      <c r="E22" s="214">
        <v>0</v>
      </c>
      <c r="F22" s="214">
        <v>0</v>
      </c>
      <c r="G22" s="214">
        <v>0</v>
      </c>
      <c r="H22" s="214">
        <v>0</v>
      </c>
      <c r="I22" s="214">
        <v>0</v>
      </c>
      <c r="J22" s="214">
        <v>0</v>
      </c>
      <c r="K22" s="214">
        <v>0</v>
      </c>
      <c r="L22" s="214">
        <v>0</v>
      </c>
      <c r="M22" s="214">
        <v>0</v>
      </c>
      <c r="N22" s="214">
        <v>0</v>
      </c>
      <c r="O22" s="214">
        <v>0</v>
      </c>
      <c r="P22" s="214">
        <v>0</v>
      </c>
      <c r="Q22" s="214">
        <v>0</v>
      </c>
      <c r="R22" s="214">
        <v>0</v>
      </c>
      <c r="S22" s="214">
        <v>0</v>
      </c>
      <c r="T22" s="214">
        <v>0</v>
      </c>
      <c r="U22" s="214">
        <v>0</v>
      </c>
      <c r="V22" s="214">
        <v>0</v>
      </c>
      <c r="W22" s="214">
        <v>0</v>
      </c>
      <c r="X22" s="214">
        <v>0</v>
      </c>
      <c r="Y22" s="214">
        <v>0</v>
      </c>
      <c r="Z22" s="214">
        <v>0</v>
      </c>
      <c r="AA22" s="214">
        <v>0</v>
      </c>
      <c r="AB22" s="214">
        <v>0</v>
      </c>
      <c r="AC22" s="214">
        <v>0</v>
      </c>
      <c r="AD22" s="214">
        <v>0</v>
      </c>
      <c r="AE22" s="214">
        <v>0</v>
      </c>
      <c r="AF22" s="214">
        <v>0</v>
      </c>
      <c r="AG22" s="214">
        <v>0</v>
      </c>
      <c r="AH22" s="214">
        <v>0</v>
      </c>
      <c r="AI22" s="214">
        <v>0</v>
      </c>
      <c r="AJ22" s="214">
        <v>0</v>
      </c>
      <c r="AK22" s="214">
        <v>0</v>
      </c>
      <c r="AL22" s="214">
        <v>0</v>
      </c>
      <c r="AM22" s="214">
        <v>0</v>
      </c>
      <c r="AN22" s="214">
        <v>0</v>
      </c>
      <c r="AO22" s="214">
        <v>0</v>
      </c>
      <c r="AP22" s="214">
        <v>0</v>
      </c>
      <c r="AQ22" s="214">
        <v>0</v>
      </c>
      <c r="AR22" s="214">
        <v>0</v>
      </c>
      <c r="AS22" s="214">
        <v>0</v>
      </c>
      <c r="AT22" s="214">
        <v>0</v>
      </c>
      <c r="AU22" s="214">
        <v>0</v>
      </c>
      <c r="AV22" s="214">
        <v>629</v>
      </c>
      <c r="AW22" s="214">
        <v>799</v>
      </c>
      <c r="AX22" s="214">
        <v>915</v>
      </c>
      <c r="AY22" s="214">
        <v>1048</v>
      </c>
      <c r="AZ22" s="214">
        <v>1160</v>
      </c>
      <c r="BA22" s="214">
        <v>1251</v>
      </c>
      <c r="BB22" s="214">
        <v>1288</v>
      </c>
      <c r="BC22" s="214">
        <v>1314</v>
      </c>
      <c r="BD22" s="214">
        <v>1351</v>
      </c>
      <c r="BE22" s="214">
        <v>1410</v>
      </c>
      <c r="BF22" s="214">
        <v>1491</v>
      </c>
      <c r="BG22" s="214">
        <v>1553</v>
      </c>
      <c r="BH22" s="214">
        <v>1596</v>
      </c>
      <c r="BI22" s="214">
        <v>1627</v>
      </c>
      <c r="BJ22" s="214">
        <v>1657</v>
      </c>
      <c r="BK22" s="214">
        <v>1692</v>
      </c>
      <c r="BL22" s="214">
        <v>1733</v>
      </c>
      <c r="BM22" s="214">
        <v>1780</v>
      </c>
      <c r="BN22" s="214">
        <v>1819</v>
      </c>
      <c r="BO22" s="214">
        <v>1847</v>
      </c>
      <c r="BP22" s="214">
        <v>1877</v>
      </c>
      <c r="BQ22" s="214">
        <v>1866</v>
      </c>
      <c r="BR22" s="214">
        <v>1761</v>
      </c>
      <c r="BS22" s="214">
        <v>1566</v>
      </c>
      <c r="BT22" s="214">
        <v>1237</v>
      </c>
      <c r="BU22" s="214">
        <v>839</v>
      </c>
      <c r="BV22" s="214">
        <v>537</v>
      </c>
      <c r="BW22" s="214">
        <v>168</v>
      </c>
      <c r="BX22" s="215">
        <v>17</v>
      </c>
      <c r="BY22" s="215">
        <v>14</v>
      </c>
      <c r="BZ22" s="215">
        <v>14</v>
      </c>
      <c r="CA22" s="216">
        <v>14</v>
      </c>
    </row>
    <row r="23" spans="2:79" x14ac:dyDescent="0.4">
      <c r="B23" s="218" t="s">
        <v>234</v>
      </c>
      <c r="D23" s="214">
        <v>0</v>
      </c>
      <c r="E23" s="214">
        <v>0</v>
      </c>
      <c r="F23" s="214">
        <v>0</v>
      </c>
      <c r="G23" s="214">
        <v>0</v>
      </c>
      <c r="H23" s="214">
        <v>0</v>
      </c>
      <c r="I23" s="214">
        <v>0</v>
      </c>
      <c r="J23" s="214">
        <v>0</v>
      </c>
      <c r="K23" s="214">
        <v>0</v>
      </c>
      <c r="L23" s="214">
        <v>0</v>
      </c>
      <c r="M23" s="214">
        <v>0</v>
      </c>
      <c r="N23" s="214">
        <v>0</v>
      </c>
      <c r="O23" s="214">
        <v>0</v>
      </c>
      <c r="P23" s="214">
        <v>0</v>
      </c>
      <c r="Q23" s="214">
        <v>0</v>
      </c>
      <c r="R23" s="214">
        <v>0</v>
      </c>
      <c r="S23" s="214">
        <v>0</v>
      </c>
      <c r="T23" s="214">
        <v>0</v>
      </c>
      <c r="U23" s="214">
        <v>0</v>
      </c>
      <c r="V23" s="214">
        <v>0</v>
      </c>
      <c r="W23" s="214">
        <v>0</v>
      </c>
      <c r="X23" s="214">
        <v>0</v>
      </c>
      <c r="Y23" s="214">
        <v>0</v>
      </c>
      <c r="Z23" s="214">
        <v>0</v>
      </c>
      <c r="AA23" s="214">
        <v>0</v>
      </c>
      <c r="AB23" s="214">
        <v>0</v>
      </c>
      <c r="AC23" s="214">
        <v>0</v>
      </c>
      <c r="AD23" s="214">
        <v>0</v>
      </c>
      <c r="AE23" s="214">
        <v>0</v>
      </c>
      <c r="AF23" s="214">
        <v>0</v>
      </c>
      <c r="AG23" s="214">
        <v>0</v>
      </c>
      <c r="AH23" s="214">
        <v>0</v>
      </c>
      <c r="AI23" s="214">
        <v>0</v>
      </c>
      <c r="AJ23" s="214">
        <v>0</v>
      </c>
      <c r="AK23" s="214">
        <v>0</v>
      </c>
      <c r="AL23" s="214">
        <v>0</v>
      </c>
      <c r="AM23" s="214">
        <v>0</v>
      </c>
      <c r="AN23" s="214">
        <v>0</v>
      </c>
      <c r="AO23" s="214">
        <v>0</v>
      </c>
      <c r="AP23" s="214">
        <v>0</v>
      </c>
      <c r="AQ23" s="214">
        <v>0</v>
      </c>
      <c r="AR23" s="214">
        <v>0</v>
      </c>
      <c r="AS23" s="214">
        <v>0</v>
      </c>
      <c r="AT23" s="214">
        <v>0</v>
      </c>
      <c r="AU23" s="214">
        <v>0</v>
      </c>
      <c r="AV23" s="214">
        <v>591</v>
      </c>
      <c r="AW23" s="214">
        <v>796</v>
      </c>
      <c r="AX23" s="214">
        <v>908</v>
      </c>
      <c r="AY23" s="214">
        <v>1039</v>
      </c>
      <c r="AZ23" s="214">
        <v>1151</v>
      </c>
      <c r="BA23" s="214">
        <v>1243</v>
      </c>
      <c r="BB23" s="214">
        <v>1278</v>
      </c>
      <c r="BC23" s="214">
        <v>1302</v>
      </c>
      <c r="BD23" s="214">
        <v>1339</v>
      </c>
      <c r="BE23" s="214">
        <v>1396</v>
      </c>
      <c r="BF23" s="214">
        <v>1477</v>
      </c>
      <c r="BG23" s="214">
        <v>1539</v>
      </c>
      <c r="BH23" s="214">
        <v>1582</v>
      </c>
      <c r="BI23" s="214">
        <v>1612</v>
      </c>
      <c r="BJ23" s="214">
        <v>1641</v>
      </c>
      <c r="BK23" s="214">
        <v>1676</v>
      </c>
      <c r="BL23" s="214">
        <v>1715</v>
      </c>
      <c r="BM23" s="214">
        <v>1761</v>
      </c>
      <c r="BN23" s="214">
        <v>1800</v>
      </c>
      <c r="BO23" s="214">
        <v>1828</v>
      </c>
      <c r="BP23" s="214">
        <v>1858</v>
      </c>
      <c r="BQ23" s="214">
        <v>1846</v>
      </c>
      <c r="BR23" s="214">
        <v>1742</v>
      </c>
      <c r="BS23" s="214">
        <v>1547</v>
      </c>
      <c r="BT23" s="214">
        <v>1221</v>
      </c>
      <c r="BU23" s="214">
        <v>825</v>
      </c>
      <c r="BV23" s="214">
        <v>529</v>
      </c>
      <c r="BW23" s="214">
        <v>166</v>
      </c>
      <c r="BX23" s="215">
        <v>17</v>
      </c>
      <c r="BY23" s="215">
        <v>14</v>
      </c>
      <c r="BZ23" s="215">
        <v>14</v>
      </c>
      <c r="CA23" s="216">
        <v>14</v>
      </c>
    </row>
    <row r="24" spans="2:79" x14ac:dyDescent="0.4">
      <c r="B24" s="218" t="s">
        <v>235</v>
      </c>
      <c r="D24" s="214">
        <v>0</v>
      </c>
      <c r="E24" s="214">
        <v>0</v>
      </c>
      <c r="F24" s="214">
        <v>0</v>
      </c>
      <c r="G24" s="214">
        <v>0</v>
      </c>
      <c r="H24" s="214">
        <v>0</v>
      </c>
      <c r="I24" s="214">
        <v>0</v>
      </c>
      <c r="J24" s="214">
        <v>0</v>
      </c>
      <c r="K24" s="214">
        <v>0</v>
      </c>
      <c r="L24" s="214">
        <v>0</v>
      </c>
      <c r="M24" s="214">
        <v>0</v>
      </c>
      <c r="N24" s="214">
        <v>0</v>
      </c>
      <c r="O24" s="214">
        <v>0</v>
      </c>
      <c r="P24" s="214">
        <v>0</v>
      </c>
      <c r="Q24" s="214">
        <v>0</v>
      </c>
      <c r="R24" s="214">
        <v>0</v>
      </c>
      <c r="S24" s="214">
        <v>0</v>
      </c>
      <c r="T24" s="214">
        <v>0</v>
      </c>
      <c r="U24" s="214">
        <v>0</v>
      </c>
      <c r="V24" s="214">
        <v>0</v>
      </c>
      <c r="W24" s="214">
        <v>0</v>
      </c>
      <c r="X24" s="214">
        <v>0</v>
      </c>
      <c r="Y24" s="214">
        <v>0</v>
      </c>
      <c r="Z24" s="214">
        <v>0</v>
      </c>
      <c r="AA24" s="214">
        <v>0</v>
      </c>
      <c r="AB24" s="214">
        <v>0</v>
      </c>
      <c r="AC24" s="214">
        <v>0</v>
      </c>
      <c r="AD24" s="214">
        <v>0</v>
      </c>
      <c r="AE24" s="214">
        <v>0</v>
      </c>
      <c r="AF24" s="214">
        <v>0</v>
      </c>
      <c r="AG24" s="214">
        <v>0</v>
      </c>
      <c r="AH24" s="214">
        <v>0</v>
      </c>
      <c r="AI24" s="214">
        <v>0</v>
      </c>
      <c r="AJ24" s="214">
        <v>0</v>
      </c>
      <c r="AK24" s="214">
        <v>0</v>
      </c>
      <c r="AL24" s="214">
        <v>0</v>
      </c>
      <c r="AM24" s="214">
        <v>0</v>
      </c>
      <c r="AN24" s="214">
        <v>0</v>
      </c>
      <c r="AO24" s="214">
        <v>0</v>
      </c>
      <c r="AP24" s="214">
        <v>0</v>
      </c>
      <c r="AQ24" s="214">
        <v>0</v>
      </c>
      <c r="AR24" s="214">
        <v>0</v>
      </c>
      <c r="AS24" s="214">
        <v>0</v>
      </c>
      <c r="AT24" s="214">
        <v>0</v>
      </c>
      <c r="AU24" s="214">
        <v>0</v>
      </c>
      <c r="AV24" s="214">
        <v>38</v>
      </c>
      <c r="AW24" s="214">
        <v>3</v>
      </c>
      <c r="AX24" s="214">
        <v>7</v>
      </c>
      <c r="AY24" s="214">
        <v>9</v>
      </c>
      <c r="AZ24" s="214">
        <v>9</v>
      </c>
      <c r="BA24" s="214">
        <v>8</v>
      </c>
      <c r="BB24" s="214">
        <v>10</v>
      </c>
      <c r="BC24" s="214">
        <v>12</v>
      </c>
      <c r="BD24" s="214">
        <v>12</v>
      </c>
      <c r="BE24" s="214">
        <v>14</v>
      </c>
      <c r="BF24" s="214">
        <v>14</v>
      </c>
      <c r="BG24" s="214">
        <v>14</v>
      </c>
      <c r="BH24" s="214">
        <v>14</v>
      </c>
      <c r="BI24" s="214">
        <v>15</v>
      </c>
      <c r="BJ24" s="214">
        <v>16</v>
      </c>
      <c r="BK24" s="214">
        <v>16</v>
      </c>
      <c r="BL24" s="214">
        <v>17</v>
      </c>
      <c r="BM24" s="214">
        <v>19</v>
      </c>
      <c r="BN24" s="214">
        <v>19</v>
      </c>
      <c r="BO24" s="214">
        <v>20</v>
      </c>
      <c r="BP24" s="214">
        <v>20</v>
      </c>
      <c r="BQ24" s="214">
        <v>20</v>
      </c>
      <c r="BR24" s="214">
        <v>19</v>
      </c>
      <c r="BS24" s="214">
        <v>18</v>
      </c>
      <c r="BT24" s="214">
        <v>17</v>
      </c>
      <c r="BU24" s="214">
        <v>14</v>
      </c>
      <c r="BV24" s="214">
        <v>8</v>
      </c>
      <c r="BW24" s="214">
        <v>3</v>
      </c>
      <c r="BX24" s="215">
        <v>0</v>
      </c>
      <c r="BY24" s="215">
        <v>0</v>
      </c>
      <c r="BZ24" s="215">
        <v>0</v>
      </c>
      <c r="CA24" s="216">
        <v>0</v>
      </c>
    </row>
    <row r="25" spans="2:79" ht="26.25" customHeight="1" x14ac:dyDescent="0.4">
      <c r="B25" s="248" t="s">
        <v>143</v>
      </c>
      <c r="D25" s="214">
        <v>0</v>
      </c>
      <c r="E25" s="214">
        <v>0</v>
      </c>
      <c r="F25" s="214">
        <v>0</v>
      </c>
      <c r="G25" s="214">
        <v>0</v>
      </c>
      <c r="H25" s="214">
        <v>0</v>
      </c>
      <c r="I25" s="214">
        <v>0</v>
      </c>
      <c r="J25" s="214">
        <v>0</v>
      </c>
      <c r="K25" s="214">
        <v>0</v>
      </c>
      <c r="L25" s="214">
        <v>0</v>
      </c>
      <c r="M25" s="214">
        <v>0</v>
      </c>
      <c r="N25" s="214">
        <v>0</v>
      </c>
      <c r="O25" s="214">
        <v>0</v>
      </c>
      <c r="P25" s="214">
        <v>0</v>
      </c>
      <c r="Q25" s="214">
        <v>0</v>
      </c>
      <c r="R25" s="214">
        <v>0</v>
      </c>
      <c r="S25" s="214">
        <v>0</v>
      </c>
      <c r="T25" s="214">
        <v>0</v>
      </c>
      <c r="U25" s="214">
        <v>0</v>
      </c>
      <c r="V25" s="214">
        <v>0</v>
      </c>
      <c r="W25" s="214">
        <v>0</v>
      </c>
      <c r="X25" s="214">
        <v>0</v>
      </c>
      <c r="Y25" s="214">
        <v>0</v>
      </c>
      <c r="Z25" s="214">
        <v>0</v>
      </c>
      <c r="AA25" s="214">
        <v>0</v>
      </c>
      <c r="AB25" s="214">
        <v>0</v>
      </c>
      <c r="AC25" s="214">
        <v>0</v>
      </c>
      <c r="AD25" s="214">
        <v>0</v>
      </c>
      <c r="AE25" s="214">
        <v>0</v>
      </c>
      <c r="AF25" s="214">
        <v>0</v>
      </c>
      <c r="AG25" s="214">
        <v>0</v>
      </c>
      <c r="AH25" s="214">
        <v>0</v>
      </c>
      <c r="AI25" s="214">
        <v>0</v>
      </c>
      <c r="AJ25" s="214">
        <v>0</v>
      </c>
      <c r="AK25" s="214">
        <v>0</v>
      </c>
      <c r="AL25" s="214">
        <v>0</v>
      </c>
      <c r="AM25" s="214">
        <v>0</v>
      </c>
      <c r="AN25" s="214">
        <v>0</v>
      </c>
      <c r="AO25" s="214">
        <v>0</v>
      </c>
      <c r="AP25" s="214">
        <v>0</v>
      </c>
      <c r="AQ25" s="214">
        <v>0</v>
      </c>
      <c r="AR25" s="214">
        <v>0</v>
      </c>
      <c r="AS25" s="214">
        <v>0</v>
      </c>
      <c r="AT25" s="214">
        <v>0</v>
      </c>
      <c r="AU25" s="214">
        <v>0</v>
      </c>
      <c r="AV25" s="214">
        <v>1</v>
      </c>
      <c r="AW25" s="214">
        <v>3</v>
      </c>
      <c r="AX25" s="214">
        <v>5</v>
      </c>
      <c r="AY25" s="214">
        <v>7</v>
      </c>
      <c r="AZ25" s="214">
        <v>11</v>
      </c>
      <c r="BA25" s="214">
        <v>14</v>
      </c>
      <c r="BB25" s="214">
        <v>16</v>
      </c>
      <c r="BC25" s="214">
        <v>13</v>
      </c>
      <c r="BD25" s="214">
        <v>0</v>
      </c>
      <c r="BE25" s="214">
        <v>0</v>
      </c>
      <c r="BF25" s="214">
        <v>0</v>
      </c>
      <c r="BG25" s="214">
        <v>0</v>
      </c>
      <c r="BH25" s="214">
        <v>0</v>
      </c>
      <c r="BI25" s="214">
        <v>0</v>
      </c>
      <c r="BJ25" s="214">
        <v>0</v>
      </c>
      <c r="BK25" s="214">
        <v>0</v>
      </c>
      <c r="BL25" s="214">
        <v>0</v>
      </c>
      <c r="BM25" s="214">
        <v>0</v>
      </c>
      <c r="BN25" s="214">
        <v>0</v>
      </c>
      <c r="BO25" s="214">
        <v>0</v>
      </c>
      <c r="BP25" s="214">
        <v>0</v>
      </c>
      <c r="BQ25" s="214">
        <v>0</v>
      </c>
      <c r="BR25" s="214">
        <v>0</v>
      </c>
      <c r="BS25" s="214">
        <v>0</v>
      </c>
      <c r="BT25" s="214">
        <v>0</v>
      </c>
      <c r="BU25" s="214">
        <v>0</v>
      </c>
      <c r="BV25" s="214">
        <v>0</v>
      </c>
      <c r="BW25" s="214">
        <v>0</v>
      </c>
      <c r="BX25" s="215">
        <v>0</v>
      </c>
      <c r="BY25" s="215">
        <v>0</v>
      </c>
      <c r="BZ25" s="215">
        <v>0</v>
      </c>
      <c r="CA25" s="216">
        <v>0</v>
      </c>
    </row>
    <row r="26" spans="2:79" x14ac:dyDescent="0.4">
      <c r="B26" s="204" t="s">
        <v>146</v>
      </c>
      <c r="D26" s="214">
        <v>0</v>
      </c>
      <c r="E26" s="214">
        <v>0</v>
      </c>
      <c r="F26" s="214">
        <v>0</v>
      </c>
      <c r="G26" s="214">
        <v>0</v>
      </c>
      <c r="H26" s="214">
        <v>0</v>
      </c>
      <c r="I26" s="214">
        <v>0</v>
      </c>
      <c r="J26" s="214">
        <v>0</v>
      </c>
      <c r="K26" s="214">
        <v>0</v>
      </c>
      <c r="L26" s="214">
        <v>0</v>
      </c>
      <c r="M26" s="214">
        <v>0</v>
      </c>
      <c r="N26" s="214">
        <v>0</v>
      </c>
      <c r="O26" s="214">
        <v>0</v>
      </c>
      <c r="P26" s="214">
        <v>0</v>
      </c>
      <c r="Q26" s="214">
        <v>0</v>
      </c>
      <c r="R26" s="214">
        <v>0</v>
      </c>
      <c r="S26" s="214">
        <v>0</v>
      </c>
      <c r="T26" s="214">
        <v>0</v>
      </c>
      <c r="U26" s="214">
        <v>0</v>
      </c>
      <c r="V26" s="214">
        <v>0</v>
      </c>
      <c r="W26" s="214">
        <v>0</v>
      </c>
      <c r="X26" s="214">
        <v>0</v>
      </c>
      <c r="Y26" s="214">
        <v>0</v>
      </c>
      <c r="Z26" s="214">
        <v>0</v>
      </c>
      <c r="AA26" s="214">
        <v>0</v>
      </c>
      <c r="AB26" s="214">
        <v>0</v>
      </c>
      <c r="AC26" s="214">
        <v>0</v>
      </c>
      <c r="AD26" s="214">
        <v>0</v>
      </c>
      <c r="AE26" s="214">
        <v>0</v>
      </c>
      <c r="AF26" s="214">
        <v>0</v>
      </c>
      <c r="AG26" s="214">
        <v>0</v>
      </c>
      <c r="AH26" s="214">
        <v>0</v>
      </c>
      <c r="AI26" s="214">
        <v>0</v>
      </c>
      <c r="AJ26" s="214">
        <v>0</v>
      </c>
      <c r="AK26" s="214">
        <v>0</v>
      </c>
      <c r="AL26" s="214">
        <v>0</v>
      </c>
      <c r="AM26" s="214">
        <v>0</v>
      </c>
      <c r="AN26" s="214">
        <v>0</v>
      </c>
      <c r="AO26" s="214">
        <v>0</v>
      </c>
      <c r="AP26" s="214">
        <v>0</v>
      </c>
      <c r="AQ26" s="214">
        <v>0</v>
      </c>
      <c r="AR26" s="214">
        <v>0</v>
      </c>
      <c r="AS26" s="214">
        <v>0</v>
      </c>
      <c r="AT26" s="214">
        <v>0</v>
      </c>
      <c r="AU26" s="214">
        <v>0</v>
      </c>
      <c r="AV26" s="214">
        <v>0</v>
      </c>
      <c r="AW26" s="214">
        <v>0</v>
      </c>
      <c r="AX26" s="214">
        <v>0</v>
      </c>
      <c r="AY26" s="214">
        <v>0</v>
      </c>
      <c r="AZ26" s="214">
        <v>0</v>
      </c>
      <c r="BA26" s="214">
        <v>0</v>
      </c>
      <c r="BB26" s="214">
        <v>0</v>
      </c>
      <c r="BC26" s="214">
        <v>0</v>
      </c>
      <c r="BD26" s="214">
        <v>0</v>
      </c>
      <c r="BE26" s="214">
        <v>0</v>
      </c>
      <c r="BF26" s="214">
        <v>0</v>
      </c>
      <c r="BG26" s="214">
        <v>0</v>
      </c>
      <c r="BH26" s="214">
        <v>0</v>
      </c>
      <c r="BI26" s="214">
        <v>0</v>
      </c>
      <c r="BJ26" s="214">
        <v>0</v>
      </c>
      <c r="BK26" s="214">
        <v>0</v>
      </c>
      <c r="BL26" s="214">
        <v>136</v>
      </c>
      <c r="BM26" s="214">
        <v>391</v>
      </c>
      <c r="BN26" s="214">
        <v>579</v>
      </c>
      <c r="BO26" s="214">
        <v>811</v>
      </c>
      <c r="BP26" s="214">
        <v>1365</v>
      </c>
      <c r="BQ26" s="214">
        <v>1912</v>
      </c>
      <c r="BR26" s="214">
        <v>2235</v>
      </c>
      <c r="BS26" s="214">
        <v>2356</v>
      </c>
      <c r="BT26" s="214">
        <v>2381</v>
      </c>
      <c r="BU26" s="214">
        <v>2328</v>
      </c>
      <c r="BV26" s="214">
        <v>2151</v>
      </c>
      <c r="BW26" s="214">
        <v>2356</v>
      </c>
      <c r="BX26" s="215">
        <v>2339</v>
      </c>
      <c r="BY26" s="215">
        <v>2309</v>
      </c>
      <c r="BZ26" s="215">
        <v>2279</v>
      </c>
      <c r="CA26" s="216">
        <v>2254</v>
      </c>
    </row>
    <row r="27" spans="2:79" x14ac:dyDescent="0.4">
      <c r="B27" s="218" t="s">
        <v>137</v>
      </c>
      <c r="D27" s="214">
        <v>0</v>
      </c>
      <c r="E27" s="214">
        <v>0</v>
      </c>
      <c r="F27" s="214">
        <v>0</v>
      </c>
      <c r="G27" s="214">
        <v>0</v>
      </c>
      <c r="H27" s="214">
        <v>0</v>
      </c>
      <c r="I27" s="214">
        <v>0</v>
      </c>
      <c r="J27" s="214">
        <v>0</v>
      </c>
      <c r="K27" s="214">
        <v>0</v>
      </c>
      <c r="L27" s="214">
        <v>0</v>
      </c>
      <c r="M27" s="214">
        <v>0</v>
      </c>
      <c r="N27" s="214">
        <v>0</v>
      </c>
      <c r="O27" s="214">
        <v>0</v>
      </c>
      <c r="P27" s="214">
        <v>0</v>
      </c>
      <c r="Q27" s="214">
        <v>0</v>
      </c>
      <c r="R27" s="214">
        <v>0</v>
      </c>
      <c r="S27" s="214">
        <v>0</v>
      </c>
      <c r="T27" s="214">
        <v>0</v>
      </c>
      <c r="U27" s="214">
        <v>0</v>
      </c>
      <c r="V27" s="214">
        <v>0</v>
      </c>
      <c r="W27" s="214">
        <v>0</v>
      </c>
      <c r="X27" s="214">
        <v>0</v>
      </c>
      <c r="Y27" s="214">
        <v>0</v>
      </c>
      <c r="Z27" s="214">
        <v>0</v>
      </c>
      <c r="AA27" s="214">
        <v>0</v>
      </c>
      <c r="AB27" s="214">
        <v>0</v>
      </c>
      <c r="AC27" s="214">
        <v>0</v>
      </c>
      <c r="AD27" s="214">
        <v>0</v>
      </c>
      <c r="AE27" s="214">
        <v>0</v>
      </c>
      <c r="AF27" s="214">
        <v>0</v>
      </c>
      <c r="AG27" s="214">
        <v>0</v>
      </c>
      <c r="AH27" s="214">
        <v>0</v>
      </c>
      <c r="AI27" s="214">
        <v>0</v>
      </c>
      <c r="AJ27" s="214">
        <v>0</v>
      </c>
      <c r="AK27" s="214">
        <v>0</v>
      </c>
      <c r="AL27" s="214">
        <v>0</v>
      </c>
      <c r="AM27" s="214">
        <v>0</v>
      </c>
      <c r="AN27" s="214">
        <v>0</v>
      </c>
      <c r="AO27" s="214">
        <v>0</v>
      </c>
      <c r="AP27" s="214">
        <v>0</v>
      </c>
      <c r="AQ27" s="214">
        <v>0</v>
      </c>
      <c r="AR27" s="214">
        <v>0</v>
      </c>
      <c r="AS27" s="214">
        <v>0</v>
      </c>
      <c r="AT27" s="214">
        <v>0</v>
      </c>
      <c r="AU27" s="214">
        <v>0</v>
      </c>
      <c r="AV27" s="214">
        <v>0</v>
      </c>
      <c r="AW27" s="214">
        <v>0</v>
      </c>
      <c r="AX27" s="214">
        <v>0</v>
      </c>
      <c r="AY27" s="214">
        <v>0</v>
      </c>
      <c r="AZ27" s="214">
        <v>0</v>
      </c>
      <c r="BA27" s="214">
        <v>0</v>
      </c>
      <c r="BB27" s="214">
        <v>0</v>
      </c>
      <c r="BC27" s="214">
        <v>0</v>
      </c>
      <c r="BD27" s="214">
        <v>0</v>
      </c>
      <c r="BE27" s="214">
        <v>0</v>
      </c>
      <c r="BF27" s="214">
        <v>0</v>
      </c>
      <c r="BG27" s="214">
        <v>0</v>
      </c>
      <c r="BH27" s="214">
        <v>0</v>
      </c>
      <c r="BI27" s="214">
        <v>0</v>
      </c>
      <c r="BJ27" s="214">
        <v>0</v>
      </c>
      <c r="BK27" s="214">
        <v>0</v>
      </c>
      <c r="BL27" s="214">
        <v>59</v>
      </c>
      <c r="BM27" s="214">
        <v>145</v>
      </c>
      <c r="BN27" s="214">
        <v>199</v>
      </c>
      <c r="BO27" s="214">
        <v>262</v>
      </c>
      <c r="BP27" s="214">
        <v>364</v>
      </c>
      <c r="BQ27" s="214">
        <v>492</v>
      </c>
      <c r="BR27" s="214">
        <v>507</v>
      </c>
      <c r="BS27" s="214">
        <v>489</v>
      </c>
      <c r="BT27" s="214">
        <v>483</v>
      </c>
      <c r="BU27" s="214">
        <v>461</v>
      </c>
      <c r="BV27" s="214">
        <v>412</v>
      </c>
      <c r="BW27" s="214">
        <v>363</v>
      </c>
      <c r="BX27" s="215">
        <v>357</v>
      </c>
      <c r="BY27" s="215">
        <v>347</v>
      </c>
      <c r="BZ27" s="215">
        <v>338</v>
      </c>
      <c r="CA27" s="216">
        <v>331</v>
      </c>
    </row>
    <row r="28" spans="2:79" x14ac:dyDescent="0.4">
      <c r="B28" s="218" t="s">
        <v>238</v>
      </c>
      <c r="D28" s="214">
        <v>0</v>
      </c>
      <c r="E28" s="214">
        <v>0</v>
      </c>
      <c r="F28" s="214">
        <v>0</v>
      </c>
      <c r="G28" s="214">
        <v>0</v>
      </c>
      <c r="H28" s="214">
        <v>0</v>
      </c>
      <c r="I28" s="214">
        <v>0</v>
      </c>
      <c r="J28" s="214">
        <v>0</v>
      </c>
      <c r="K28" s="214">
        <v>0</v>
      </c>
      <c r="L28" s="214">
        <v>0</v>
      </c>
      <c r="M28" s="214">
        <v>0</v>
      </c>
      <c r="N28" s="214">
        <v>0</v>
      </c>
      <c r="O28" s="214">
        <v>0</v>
      </c>
      <c r="P28" s="214">
        <v>0</v>
      </c>
      <c r="Q28" s="214">
        <v>0</v>
      </c>
      <c r="R28" s="214">
        <v>0</v>
      </c>
      <c r="S28" s="214">
        <v>0</v>
      </c>
      <c r="T28" s="214">
        <v>0</v>
      </c>
      <c r="U28" s="214">
        <v>0</v>
      </c>
      <c r="V28" s="214">
        <v>0</v>
      </c>
      <c r="W28" s="214">
        <v>0</v>
      </c>
      <c r="X28" s="214">
        <v>0</v>
      </c>
      <c r="Y28" s="214">
        <v>0</v>
      </c>
      <c r="Z28" s="214">
        <v>0</v>
      </c>
      <c r="AA28" s="214">
        <v>0</v>
      </c>
      <c r="AB28" s="214">
        <v>0</v>
      </c>
      <c r="AC28" s="214">
        <v>0</v>
      </c>
      <c r="AD28" s="214">
        <v>0</v>
      </c>
      <c r="AE28" s="214">
        <v>0</v>
      </c>
      <c r="AF28" s="214">
        <v>0</v>
      </c>
      <c r="AG28" s="214">
        <v>0</v>
      </c>
      <c r="AH28" s="214">
        <v>0</v>
      </c>
      <c r="AI28" s="214">
        <v>0</v>
      </c>
      <c r="AJ28" s="214">
        <v>0</v>
      </c>
      <c r="AK28" s="214">
        <v>0</v>
      </c>
      <c r="AL28" s="214">
        <v>0</v>
      </c>
      <c r="AM28" s="214">
        <v>0</v>
      </c>
      <c r="AN28" s="214">
        <v>0</v>
      </c>
      <c r="AO28" s="214">
        <v>0</v>
      </c>
      <c r="AP28" s="214">
        <v>0</v>
      </c>
      <c r="AQ28" s="214">
        <v>0</v>
      </c>
      <c r="AR28" s="214">
        <v>0</v>
      </c>
      <c r="AS28" s="214">
        <v>0</v>
      </c>
      <c r="AT28" s="214">
        <v>0</v>
      </c>
      <c r="AU28" s="214">
        <v>0</v>
      </c>
      <c r="AV28" s="214">
        <v>0</v>
      </c>
      <c r="AW28" s="214">
        <v>0</v>
      </c>
      <c r="AX28" s="214">
        <v>0</v>
      </c>
      <c r="AY28" s="214">
        <v>0</v>
      </c>
      <c r="AZ28" s="214">
        <v>0</v>
      </c>
      <c r="BA28" s="214">
        <v>0</v>
      </c>
      <c r="BB28" s="214">
        <v>0</v>
      </c>
      <c r="BC28" s="214">
        <v>0</v>
      </c>
      <c r="BD28" s="214">
        <v>0</v>
      </c>
      <c r="BE28" s="214">
        <v>0</v>
      </c>
      <c r="BF28" s="214">
        <v>0</v>
      </c>
      <c r="BG28" s="214">
        <v>0</v>
      </c>
      <c r="BH28" s="214">
        <v>0</v>
      </c>
      <c r="BI28" s="214">
        <v>0</v>
      </c>
      <c r="BJ28" s="214">
        <v>0</v>
      </c>
      <c r="BK28" s="214">
        <v>0</v>
      </c>
      <c r="BL28" s="214">
        <v>6</v>
      </c>
      <c r="BM28" s="214">
        <v>22</v>
      </c>
      <c r="BN28" s="214">
        <v>38</v>
      </c>
      <c r="BO28" s="214">
        <v>59</v>
      </c>
      <c r="BP28" s="214">
        <v>103</v>
      </c>
      <c r="BQ28" s="214">
        <v>180</v>
      </c>
      <c r="BR28" s="214">
        <v>248</v>
      </c>
      <c r="BS28" s="214">
        <v>325</v>
      </c>
      <c r="BT28" s="214">
        <v>379</v>
      </c>
      <c r="BU28" s="214">
        <v>398</v>
      </c>
      <c r="BV28" s="214">
        <v>412</v>
      </c>
      <c r="BW28" s="214">
        <v>462</v>
      </c>
      <c r="BX28" s="215">
        <v>446</v>
      </c>
      <c r="BY28" s="215">
        <v>428</v>
      </c>
      <c r="BZ28" s="215">
        <v>410</v>
      </c>
      <c r="CA28" s="216">
        <v>395</v>
      </c>
    </row>
    <row r="29" spans="2:79" x14ac:dyDescent="0.4">
      <c r="B29" s="218" t="s">
        <v>147</v>
      </c>
      <c r="D29" s="214">
        <v>0</v>
      </c>
      <c r="E29" s="214">
        <v>0</v>
      </c>
      <c r="F29" s="214">
        <v>0</v>
      </c>
      <c r="G29" s="214">
        <v>0</v>
      </c>
      <c r="H29" s="214">
        <v>0</v>
      </c>
      <c r="I29" s="214">
        <v>0</v>
      </c>
      <c r="J29" s="214">
        <v>0</v>
      </c>
      <c r="K29" s="214">
        <v>0</v>
      </c>
      <c r="L29" s="214">
        <v>0</v>
      </c>
      <c r="M29" s="214">
        <v>0</v>
      </c>
      <c r="N29" s="214">
        <v>0</v>
      </c>
      <c r="O29" s="214">
        <v>0</v>
      </c>
      <c r="P29" s="214">
        <v>0</v>
      </c>
      <c r="Q29" s="214">
        <v>0</v>
      </c>
      <c r="R29" s="214">
        <v>0</v>
      </c>
      <c r="S29" s="214">
        <v>0</v>
      </c>
      <c r="T29" s="214">
        <v>0</v>
      </c>
      <c r="U29" s="214">
        <v>0</v>
      </c>
      <c r="V29" s="214">
        <v>0</v>
      </c>
      <c r="W29" s="214">
        <v>0</v>
      </c>
      <c r="X29" s="214">
        <v>0</v>
      </c>
      <c r="Y29" s="214">
        <v>0</v>
      </c>
      <c r="Z29" s="214">
        <v>0</v>
      </c>
      <c r="AA29" s="214">
        <v>0</v>
      </c>
      <c r="AB29" s="214">
        <v>0</v>
      </c>
      <c r="AC29" s="214">
        <v>0</v>
      </c>
      <c r="AD29" s="214">
        <v>0</v>
      </c>
      <c r="AE29" s="214">
        <v>0</v>
      </c>
      <c r="AF29" s="214">
        <v>0</v>
      </c>
      <c r="AG29" s="214">
        <v>0</v>
      </c>
      <c r="AH29" s="214">
        <v>0</v>
      </c>
      <c r="AI29" s="214">
        <v>0</v>
      </c>
      <c r="AJ29" s="214">
        <v>0</v>
      </c>
      <c r="AK29" s="214">
        <v>0</v>
      </c>
      <c r="AL29" s="214">
        <v>0</v>
      </c>
      <c r="AM29" s="214">
        <v>0</v>
      </c>
      <c r="AN29" s="214">
        <v>0</v>
      </c>
      <c r="AO29" s="214">
        <v>0</v>
      </c>
      <c r="AP29" s="214">
        <v>0</v>
      </c>
      <c r="AQ29" s="214">
        <v>0</v>
      </c>
      <c r="AR29" s="214">
        <v>0</v>
      </c>
      <c r="AS29" s="214">
        <v>0</v>
      </c>
      <c r="AT29" s="214">
        <v>0</v>
      </c>
      <c r="AU29" s="214">
        <v>0</v>
      </c>
      <c r="AV29" s="214">
        <v>0</v>
      </c>
      <c r="AW29" s="214">
        <v>0</v>
      </c>
      <c r="AX29" s="214">
        <v>0</v>
      </c>
      <c r="AY29" s="214">
        <v>0</v>
      </c>
      <c r="AZ29" s="214">
        <v>0</v>
      </c>
      <c r="BA29" s="214">
        <v>0</v>
      </c>
      <c r="BB29" s="214">
        <v>0</v>
      </c>
      <c r="BC29" s="214">
        <v>0</v>
      </c>
      <c r="BD29" s="214">
        <v>0</v>
      </c>
      <c r="BE29" s="214">
        <v>0</v>
      </c>
      <c r="BF29" s="214">
        <v>0</v>
      </c>
      <c r="BG29" s="214">
        <v>0</v>
      </c>
      <c r="BH29" s="214">
        <v>0</v>
      </c>
      <c r="BI29" s="214">
        <v>0</v>
      </c>
      <c r="BJ29" s="214">
        <v>0</v>
      </c>
      <c r="BK29" s="214">
        <v>0</v>
      </c>
      <c r="BL29" s="214">
        <v>56</v>
      </c>
      <c r="BM29" s="214">
        <v>168</v>
      </c>
      <c r="BN29" s="214">
        <v>275</v>
      </c>
      <c r="BO29" s="214">
        <v>424</v>
      </c>
      <c r="BP29" s="214">
        <v>784</v>
      </c>
      <c r="BQ29" s="214">
        <v>1116</v>
      </c>
      <c r="BR29" s="214">
        <v>1340</v>
      </c>
      <c r="BS29" s="214">
        <v>1398</v>
      </c>
      <c r="BT29" s="214">
        <v>1381</v>
      </c>
      <c r="BU29" s="214">
        <v>1336</v>
      </c>
      <c r="BV29" s="214">
        <v>1189</v>
      </c>
      <c r="BW29" s="214">
        <v>1389</v>
      </c>
      <c r="BX29" s="215">
        <v>1391</v>
      </c>
      <c r="BY29" s="215">
        <v>1387</v>
      </c>
      <c r="BZ29" s="215">
        <v>1382</v>
      </c>
      <c r="CA29" s="216">
        <v>1379</v>
      </c>
    </row>
    <row r="30" spans="2:79" x14ac:dyDescent="0.4">
      <c r="B30" s="218" t="s">
        <v>240</v>
      </c>
      <c r="D30" s="214">
        <v>0</v>
      </c>
      <c r="E30" s="214">
        <v>0</v>
      </c>
      <c r="F30" s="214">
        <v>0</v>
      </c>
      <c r="G30" s="214">
        <v>0</v>
      </c>
      <c r="H30" s="214">
        <v>0</v>
      </c>
      <c r="I30" s="214">
        <v>0</v>
      </c>
      <c r="J30" s="214">
        <v>0</v>
      </c>
      <c r="K30" s="214">
        <v>0</v>
      </c>
      <c r="L30" s="214">
        <v>0</v>
      </c>
      <c r="M30" s="214">
        <v>0</v>
      </c>
      <c r="N30" s="214">
        <v>0</v>
      </c>
      <c r="O30" s="214">
        <v>0</v>
      </c>
      <c r="P30" s="214">
        <v>0</v>
      </c>
      <c r="Q30" s="214">
        <v>0</v>
      </c>
      <c r="R30" s="214">
        <v>0</v>
      </c>
      <c r="S30" s="214">
        <v>0</v>
      </c>
      <c r="T30" s="214">
        <v>0</v>
      </c>
      <c r="U30" s="214">
        <v>0</v>
      </c>
      <c r="V30" s="214">
        <v>0</v>
      </c>
      <c r="W30" s="214">
        <v>0</v>
      </c>
      <c r="X30" s="214">
        <v>0</v>
      </c>
      <c r="Y30" s="214">
        <v>0</v>
      </c>
      <c r="Z30" s="214">
        <v>0</v>
      </c>
      <c r="AA30" s="214">
        <v>0</v>
      </c>
      <c r="AB30" s="214">
        <v>0</v>
      </c>
      <c r="AC30" s="214">
        <v>0</v>
      </c>
      <c r="AD30" s="214">
        <v>0</v>
      </c>
      <c r="AE30" s="214">
        <v>0</v>
      </c>
      <c r="AF30" s="214">
        <v>0</v>
      </c>
      <c r="AG30" s="214">
        <v>0</v>
      </c>
      <c r="AH30" s="214">
        <v>0</v>
      </c>
      <c r="AI30" s="214">
        <v>0</v>
      </c>
      <c r="AJ30" s="214">
        <v>0</v>
      </c>
      <c r="AK30" s="214">
        <v>0</v>
      </c>
      <c r="AL30" s="214">
        <v>0</v>
      </c>
      <c r="AM30" s="214">
        <v>0</v>
      </c>
      <c r="AN30" s="214">
        <v>0</v>
      </c>
      <c r="AO30" s="214">
        <v>0</v>
      </c>
      <c r="AP30" s="214">
        <v>0</v>
      </c>
      <c r="AQ30" s="214">
        <v>0</v>
      </c>
      <c r="AR30" s="214">
        <v>0</v>
      </c>
      <c r="AS30" s="214">
        <v>0</v>
      </c>
      <c r="AT30" s="214">
        <v>0</v>
      </c>
      <c r="AU30" s="214">
        <v>0</v>
      </c>
      <c r="AV30" s="214">
        <v>0</v>
      </c>
      <c r="AW30" s="214">
        <v>0</v>
      </c>
      <c r="AX30" s="214">
        <v>0</v>
      </c>
      <c r="AY30" s="214">
        <v>0</v>
      </c>
      <c r="AZ30" s="214">
        <v>0</v>
      </c>
      <c r="BA30" s="214">
        <v>0</v>
      </c>
      <c r="BB30" s="214">
        <v>0</v>
      </c>
      <c r="BC30" s="214">
        <v>0</v>
      </c>
      <c r="BD30" s="214">
        <v>0</v>
      </c>
      <c r="BE30" s="214">
        <v>0</v>
      </c>
      <c r="BF30" s="214">
        <v>0</v>
      </c>
      <c r="BG30" s="214">
        <v>0</v>
      </c>
      <c r="BH30" s="214">
        <v>0</v>
      </c>
      <c r="BI30" s="214">
        <v>0</v>
      </c>
      <c r="BJ30" s="214">
        <v>0</v>
      </c>
      <c r="BK30" s="214">
        <v>0</v>
      </c>
      <c r="BL30" s="214">
        <v>16</v>
      </c>
      <c r="BM30" s="214">
        <v>56</v>
      </c>
      <c r="BN30" s="214">
        <v>67</v>
      </c>
      <c r="BO30" s="214">
        <v>65</v>
      </c>
      <c r="BP30" s="214">
        <v>114</v>
      </c>
      <c r="BQ30" s="214">
        <v>124</v>
      </c>
      <c r="BR30" s="214">
        <v>141</v>
      </c>
      <c r="BS30" s="214">
        <v>144</v>
      </c>
      <c r="BT30" s="214">
        <v>137</v>
      </c>
      <c r="BU30" s="214">
        <v>133</v>
      </c>
      <c r="BV30" s="214">
        <v>138</v>
      </c>
      <c r="BW30" s="214">
        <v>142</v>
      </c>
      <c r="BX30" s="215">
        <v>146</v>
      </c>
      <c r="BY30" s="215">
        <v>147</v>
      </c>
      <c r="BZ30" s="215">
        <v>148</v>
      </c>
      <c r="CA30" s="216">
        <v>149</v>
      </c>
    </row>
    <row r="31" spans="2:79" ht="26.25" customHeight="1" x14ac:dyDescent="0.4">
      <c r="B31" s="204" t="s">
        <v>148</v>
      </c>
      <c r="D31" s="214">
        <v>0</v>
      </c>
      <c r="E31" s="214">
        <v>0</v>
      </c>
      <c r="F31" s="214">
        <v>0</v>
      </c>
      <c r="G31" s="214">
        <v>0</v>
      </c>
      <c r="H31" s="214">
        <v>0</v>
      </c>
      <c r="I31" s="214">
        <v>0</v>
      </c>
      <c r="J31" s="214">
        <v>0</v>
      </c>
      <c r="K31" s="214">
        <v>0</v>
      </c>
      <c r="L31" s="214">
        <v>0</v>
      </c>
      <c r="M31" s="214">
        <v>0</v>
      </c>
      <c r="N31" s="214">
        <v>0</v>
      </c>
      <c r="O31" s="214">
        <v>0</v>
      </c>
      <c r="P31" s="214">
        <v>0</v>
      </c>
      <c r="Q31" s="214">
        <v>0</v>
      </c>
      <c r="R31" s="214">
        <v>0</v>
      </c>
      <c r="S31" s="214">
        <v>0</v>
      </c>
      <c r="T31" s="214">
        <v>0</v>
      </c>
      <c r="U31" s="214">
        <v>0</v>
      </c>
      <c r="V31" s="214">
        <v>0</v>
      </c>
      <c r="W31" s="214">
        <v>0</v>
      </c>
      <c r="X31" s="214">
        <v>0</v>
      </c>
      <c r="Y31" s="214">
        <v>0</v>
      </c>
      <c r="Z31" s="214">
        <v>0</v>
      </c>
      <c r="AA31" s="214">
        <v>0</v>
      </c>
      <c r="AB31" s="214">
        <v>0</v>
      </c>
      <c r="AC31" s="214">
        <v>0</v>
      </c>
      <c r="AD31" s="214">
        <v>0</v>
      </c>
      <c r="AE31" s="214">
        <v>0</v>
      </c>
      <c r="AF31" s="214">
        <v>0</v>
      </c>
      <c r="AG31" s="214">
        <v>0</v>
      </c>
      <c r="AH31" s="214">
        <v>0</v>
      </c>
      <c r="AI31" s="214">
        <v>0</v>
      </c>
      <c r="AJ31" s="214">
        <v>96</v>
      </c>
      <c r="AK31" s="214">
        <v>124</v>
      </c>
      <c r="AL31" s="214">
        <v>165</v>
      </c>
      <c r="AM31" s="214">
        <v>195</v>
      </c>
      <c r="AN31" s="214">
        <v>201</v>
      </c>
      <c r="AO31" s="214">
        <v>200</v>
      </c>
      <c r="AP31" s="214">
        <v>210</v>
      </c>
      <c r="AQ31" s="214">
        <v>217</v>
      </c>
      <c r="AR31" s="214">
        <v>277</v>
      </c>
      <c r="AS31" s="214">
        <v>308</v>
      </c>
      <c r="AT31" s="214">
        <v>327</v>
      </c>
      <c r="AU31" s="214">
        <v>365</v>
      </c>
      <c r="AV31" s="214">
        <v>431</v>
      </c>
      <c r="AW31" s="214">
        <v>512</v>
      </c>
      <c r="AX31" s="214">
        <v>575</v>
      </c>
      <c r="AY31" s="214">
        <v>638</v>
      </c>
      <c r="AZ31" s="214">
        <v>714</v>
      </c>
      <c r="BA31" s="214">
        <v>758</v>
      </c>
      <c r="BB31" s="214">
        <v>782</v>
      </c>
      <c r="BC31" s="214">
        <v>537</v>
      </c>
      <c r="BD31" s="214">
        <v>0</v>
      </c>
      <c r="BE31" s="214">
        <v>0</v>
      </c>
      <c r="BF31" s="214">
        <v>0</v>
      </c>
      <c r="BG31" s="214">
        <v>0</v>
      </c>
      <c r="BH31" s="214">
        <v>0</v>
      </c>
      <c r="BI31" s="214">
        <v>0</v>
      </c>
      <c r="BJ31" s="214">
        <v>0</v>
      </c>
      <c r="BK31" s="214">
        <v>0</v>
      </c>
      <c r="BL31" s="214">
        <v>0</v>
      </c>
      <c r="BM31" s="214">
        <v>0</v>
      </c>
      <c r="BN31" s="214">
        <v>0</v>
      </c>
      <c r="BO31" s="214">
        <v>0</v>
      </c>
      <c r="BP31" s="214">
        <v>0</v>
      </c>
      <c r="BQ31" s="214">
        <v>0</v>
      </c>
      <c r="BR31" s="214">
        <v>0</v>
      </c>
      <c r="BS31" s="214">
        <v>0</v>
      </c>
      <c r="BT31" s="214">
        <v>0</v>
      </c>
      <c r="BU31" s="214">
        <v>0</v>
      </c>
      <c r="BV31" s="214">
        <v>0</v>
      </c>
      <c r="BW31" s="214">
        <v>0</v>
      </c>
      <c r="BX31" s="215">
        <v>0</v>
      </c>
      <c r="BY31" s="215">
        <v>0</v>
      </c>
      <c r="BZ31" s="215">
        <v>0</v>
      </c>
      <c r="CA31" s="216">
        <v>0</v>
      </c>
    </row>
    <row r="32" spans="2:79" x14ac:dyDescent="0.4">
      <c r="B32" s="204" t="s">
        <v>260</v>
      </c>
      <c r="D32" s="215">
        <v>0</v>
      </c>
      <c r="E32" s="215">
        <v>0</v>
      </c>
      <c r="F32" s="215">
        <v>0</v>
      </c>
      <c r="G32" s="215">
        <v>0</v>
      </c>
      <c r="H32" s="215">
        <v>0</v>
      </c>
      <c r="I32" s="215">
        <v>0</v>
      </c>
      <c r="J32" s="215">
        <v>0</v>
      </c>
      <c r="K32" s="215">
        <v>0</v>
      </c>
      <c r="L32" s="215">
        <v>0</v>
      </c>
      <c r="M32" s="215">
        <v>0</v>
      </c>
      <c r="N32" s="215">
        <v>0</v>
      </c>
      <c r="O32" s="215">
        <v>0</v>
      </c>
      <c r="P32" s="215">
        <v>0</v>
      </c>
      <c r="Q32" s="215">
        <v>0</v>
      </c>
      <c r="R32" s="215">
        <v>0</v>
      </c>
      <c r="S32" s="215">
        <v>0</v>
      </c>
      <c r="T32" s="215">
        <v>0</v>
      </c>
      <c r="U32" s="215">
        <v>0</v>
      </c>
      <c r="V32" s="215">
        <v>0</v>
      </c>
      <c r="W32" s="215">
        <v>0</v>
      </c>
      <c r="X32" s="215">
        <v>0</v>
      </c>
      <c r="Y32" s="215">
        <v>0</v>
      </c>
      <c r="Z32" s="215">
        <v>0</v>
      </c>
      <c r="AA32" s="215">
        <v>0</v>
      </c>
      <c r="AB32" s="215">
        <v>0</v>
      </c>
      <c r="AC32" s="215">
        <v>0</v>
      </c>
      <c r="AD32" s="215">
        <v>0</v>
      </c>
      <c r="AE32" s="215">
        <v>0</v>
      </c>
      <c r="AF32" s="215">
        <v>0</v>
      </c>
      <c r="AG32" s="215">
        <v>0</v>
      </c>
      <c r="AH32" s="215">
        <v>0</v>
      </c>
      <c r="AI32" s="215">
        <v>0</v>
      </c>
      <c r="AJ32" s="215">
        <v>0</v>
      </c>
      <c r="AK32" s="215">
        <v>0</v>
      </c>
      <c r="AL32" s="215">
        <v>0</v>
      </c>
      <c r="AM32" s="215">
        <v>0</v>
      </c>
      <c r="AN32" s="215">
        <v>0</v>
      </c>
      <c r="AO32" s="215">
        <v>0</v>
      </c>
      <c r="AP32" s="215">
        <v>0</v>
      </c>
      <c r="AQ32" s="215">
        <v>0</v>
      </c>
      <c r="AR32" s="215">
        <v>1818</v>
      </c>
      <c r="AS32" s="215">
        <v>1771</v>
      </c>
      <c r="AT32" s="215">
        <v>1875</v>
      </c>
      <c r="AU32" s="215">
        <v>2138</v>
      </c>
      <c r="AV32" s="215">
        <v>2450</v>
      </c>
      <c r="AW32" s="215">
        <v>2646</v>
      </c>
      <c r="AX32" s="215">
        <v>2755</v>
      </c>
      <c r="AY32" s="215">
        <v>2840</v>
      </c>
      <c r="AZ32" s="215">
        <v>2854</v>
      </c>
      <c r="BA32" s="215">
        <v>2744</v>
      </c>
      <c r="BB32" s="215">
        <v>2625</v>
      </c>
      <c r="BC32" s="215">
        <v>2461</v>
      </c>
      <c r="BD32" s="215">
        <v>2282</v>
      </c>
      <c r="BE32" s="215">
        <v>2209</v>
      </c>
      <c r="BF32" s="215">
        <v>2194</v>
      </c>
      <c r="BG32" s="215">
        <v>2267</v>
      </c>
      <c r="BH32" s="215">
        <v>2387</v>
      </c>
      <c r="BI32" s="215">
        <v>2495</v>
      </c>
      <c r="BJ32" s="215">
        <v>2518</v>
      </c>
      <c r="BK32" s="215">
        <v>2527</v>
      </c>
      <c r="BL32" s="215">
        <v>2625</v>
      </c>
      <c r="BM32" s="215">
        <v>2981</v>
      </c>
      <c r="BN32" s="215">
        <v>3224</v>
      </c>
      <c r="BO32" s="215">
        <v>3356</v>
      </c>
      <c r="BP32" s="215">
        <v>3502</v>
      </c>
      <c r="BQ32" s="215">
        <v>3520</v>
      </c>
      <c r="BR32" s="215">
        <v>3457</v>
      </c>
      <c r="BS32" s="215">
        <v>3360</v>
      </c>
      <c r="BT32" s="215">
        <v>3230</v>
      </c>
      <c r="BU32" s="215">
        <v>3063</v>
      </c>
      <c r="BV32" s="215">
        <v>2733</v>
      </c>
      <c r="BW32" s="215">
        <v>3297</v>
      </c>
      <c r="BX32" s="215">
        <v>3305</v>
      </c>
      <c r="BY32" s="215">
        <v>3304</v>
      </c>
      <c r="BZ32" s="215">
        <v>3295</v>
      </c>
      <c r="CA32" s="216">
        <v>3286</v>
      </c>
    </row>
    <row r="33" spans="2:79" x14ac:dyDescent="0.4">
      <c r="B33" s="204" t="s">
        <v>261</v>
      </c>
      <c r="D33" s="215">
        <v>0</v>
      </c>
      <c r="E33" s="215">
        <v>0</v>
      </c>
      <c r="F33" s="215">
        <v>0</v>
      </c>
      <c r="G33" s="215">
        <v>0</v>
      </c>
      <c r="H33" s="215">
        <v>0</v>
      </c>
      <c r="I33" s="215">
        <v>0</v>
      </c>
      <c r="J33" s="215">
        <v>0</v>
      </c>
      <c r="K33" s="215">
        <v>0</v>
      </c>
      <c r="L33" s="215">
        <v>0</v>
      </c>
      <c r="M33" s="215">
        <v>0</v>
      </c>
      <c r="N33" s="215">
        <v>0</v>
      </c>
      <c r="O33" s="215">
        <v>0</v>
      </c>
      <c r="P33" s="215">
        <v>0</v>
      </c>
      <c r="Q33" s="215">
        <v>0</v>
      </c>
      <c r="R33" s="215">
        <v>0</v>
      </c>
      <c r="S33" s="215">
        <v>0</v>
      </c>
      <c r="T33" s="215">
        <v>0</v>
      </c>
      <c r="U33" s="215">
        <v>0</v>
      </c>
      <c r="V33" s="215">
        <v>0</v>
      </c>
      <c r="W33" s="215">
        <v>0</v>
      </c>
      <c r="X33" s="215">
        <v>0</v>
      </c>
      <c r="Y33" s="215">
        <v>0</v>
      </c>
      <c r="Z33" s="215">
        <v>0</v>
      </c>
      <c r="AA33" s="215">
        <v>0</v>
      </c>
      <c r="AB33" s="215">
        <v>0</v>
      </c>
      <c r="AC33" s="215">
        <v>0</v>
      </c>
      <c r="AD33" s="215">
        <v>0</v>
      </c>
      <c r="AE33" s="215">
        <v>0</v>
      </c>
      <c r="AF33" s="215">
        <v>0</v>
      </c>
      <c r="AG33" s="215">
        <v>0</v>
      </c>
      <c r="AH33" s="215">
        <v>1094</v>
      </c>
      <c r="AI33" s="215">
        <v>1067</v>
      </c>
      <c r="AJ33" s="215">
        <v>1037</v>
      </c>
      <c r="AK33" s="215">
        <v>1096</v>
      </c>
      <c r="AL33" s="215">
        <v>1129</v>
      </c>
      <c r="AM33" s="215">
        <v>1055</v>
      </c>
      <c r="AN33" s="215">
        <v>1022</v>
      </c>
      <c r="AO33" s="215">
        <v>1058</v>
      </c>
      <c r="AP33" s="215">
        <v>1071</v>
      </c>
      <c r="AQ33" s="215">
        <v>1130</v>
      </c>
      <c r="AR33" s="215">
        <v>1227</v>
      </c>
      <c r="AS33" s="215">
        <v>1324</v>
      </c>
      <c r="AT33" s="215">
        <v>1443</v>
      </c>
      <c r="AU33" s="215">
        <v>1617</v>
      </c>
      <c r="AV33" s="215">
        <v>1821</v>
      </c>
      <c r="AW33" s="215">
        <v>1975</v>
      </c>
      <c r="AX33" s="215">
        <v>2123</v>
      </c>
      <c r="AY33" s="215">
        <v>2218</v>
      </c>
      <c r="AZ33" s="215">
        <v>2240</v>
      </c>
      <c r="BA33" s="215">
        <v>2285</v>
      </c>
      <c r="BB33" s="215">
        <v>2288</v>
      </c>
      <c r="BC33" s="215">
        <v>2328</v>
      </c>
      <c r="BD33" s="215">
        <v>2384</v>
      </c>
      <c r="BE33" s="215">
        <v>2427</v>
      </c>
      <c r="BF33" s="215">
        <v>2483</v>
      </c>
      <c r="BG33" s="215">
        <v>2504</v>
      </c>
      <c r="BH33" s="215">
        <v>2510</v>
      </c>
      <c r="BI33" s="215">
        <v>2475</v>
      </c>
      <c r="BJ33" s="215">
        <v>2443</v>
      </c>
      <c r="BK33" s="215">
        <v>2415</v>
      </c>
      <c r="BL33" s="215">
        <v>2332</v>
      </c>
      <c r="BM33" s="215">
        <v>2031</v>
      </c>
      <c r="BN33" s="215">
        <v>1827</v>
      </c>
      <c r="BO33" s="215">
        <v>1577</v>
      </c>
      <c r="BP33" s="215">
        <v>965</v>
      </c>
      <c r="BQ33" s="215">
        <v>366</v>
      </c>
      <c r="BR33" s="215">
        <v>133</v>
      </c>
      <c r="BS33" s="215">
        <v>74</v>
      </c>
      <c r="BT33" s="215">
        <v>52</v>
      </c>
      <c r="BU33" s="215">
        <v>40</v>
      </c>
      <c r="BV33" s="215">
        <v>37</v>
      </c>
      <c r="BW33" s="215">
        <v>38</v>
      </c>
      <c r="BX33" s="215">
        <v>39</v>
      </c>
      <c r="BY33" s="215">
        <v>40</v>
      </c>
      <c r="BZ33" s="215">
        <v>40</v>
      </c>
      <c r="CA33" s="216">
        <v>40</v>
      </c>
    </row>
    <row r="34" spans="2:79" x14ac:dyDescent="0.4">
      <c r="B34" s="218" t="s">
        <v>234</v>
      </c>
      <c r="D34" s="214">
        <v>0</v>
      </c>
      <c r="E34" s="214">
        <v>0</v>
      </c>
      <c r="F34" s="214">
        <v>0</v>
      </c>
      <c r="G34" s="214">
        <v>0</v>
      </c>
      <c r="H34" s="214">
        <v>0</v>
      </c>
      <c r="I34" s="214">
        <v>0</v>
      </c>
      <c r="J34" s="214">
        <v>0</v>
      </c>
      <c r="K34" s="214">
        <v>0</v>
      </c>
      <c r="L34" s="214">
        <v>0</v>
      </c>
      <c r="M34" s="214">
        <v>0</v>
      </c>
      <c r="N34" s="214">
        <v>0</v>
      </c>
      <c r="O34" s="214">
        <v>0</v>
      </c>
      <c r="P34" s="214">
        <v>0</v>
      </c>
      <c r="Q34" s="214">
        <v>0</v>
      </c>
      <c r="R34" s="214">
        <v>0</v>
      </c>
      <c r="S34" s="214">
        <v>0</v>
      </c>
      <c r="T34" s="214">
        <v>0</v>
      </c>
      <c r="U34" s="214">
        <v>0</v>
      </c>
      <c r="V34" s="214">
        <v>0</v>
      </c>
      <c r="W34" s="214">
        <v>0</v>
      </c>
      <c r="X34" s="214">
        <v>0</v>
      </c>
      <c r="Y34" s="214">
        <v>0</v>
      </c>
      <c r="Z34" s="214">
        <v>0</v>
      </c>
      <c r="AA34" s="214">
        <v>0</v>
      </c>
      <c r="AB34" s="214">
        <v>0</v>
      </c>
      <c r="AC34" s="214">
        <v>0</v>
      </c>
      <c r="AD34" s="214">
        <v>0</v>
      </c>
      <c r="AE34" s="214">
        <v>0</v>
      </c>
      <c r="AF34" s="214">
        <v>0</v>
      </c>
      <c r="AG34" s="214">
        <v>0</v>
      </c>
      <c r="AH34" s="214">
        <v>0</v>
      </c>
      <c r="AI34" s="214">
        <v>0</v>
      </c>
      <c r="AJ34" s="214">
        <v>0</v>
      </c>
      <c r="AK34" s="214">
        <v>0</v>
      </c>
      <c r="AL34" s="214">
        <v>0</v>
      </c>
      <c r="AM34" s="214">
        <v>0</v>
      </c>
      <c r="AN34" s="214">
        <v>975</v>
      </c>
      <c r="AO34" s="214">
        <v>1001</v>
      </c>
      <c r="AP34" s="214">
        <v>997</v>
      </c>
      <c r="AQ34" s="214">
        <v>1029</v>
      </c>
      <c r="AR34" s="214">
        <v>1081</v>
      </c>
      <c r="AS34" s="214">
        <v>1126</v>
      </c>
      <c r="AT34" s="214">
        <v>1187</v>
      </c>
      <c r="AU34" s="214">
        <v>1302</v>
      </c>
      <c r="AV34" s="214">
        <v>1440</v>
      </c>
      <c r="AW34" s="214">
        <v>1533</v>
      </c>
      <c r="AX34" s="214">
        <v>1611</v>
      </c>
      <c r="AY34" s="214">
        <v>1634</v>
      </c>
      <c r="AZ34" s="214">
        <v>1622</v>
      </c>
      <c r="BA34" s="214">
        <v>1618</v>
      </c>
      <c r="BB34" s="214">
        <v>1581</v>
      </c>
      <c r="BC34" s="214">
        <v>1569</v>
      </c>
      <c r="BD34" s="214">
        <v>1573</v>
      </c>
      <c r="BE34" s="214">
        <v>1572</v>
      </c>
      <c r="BF34" s="214">
        <v>1586</v>
      </c>
      <c r="BG34" s="214">
        <v>1570</v>
      </c>
      <c r="BH34" s="214">
        <v>1543</v>
      </c>
      <c r="BI34" s="214">
        <v>1500</v>
      </c>
      <c r="BJ34" s="214">
        <v>1456</v>
      </c>
      <c r="BK34" s="214">
        <v>1413</v>
      </c>
      <c r="BL34" s="214">
        <v>1346</v>
      </c>
      <c r="BM34" s="214">
        <v>1177</v>
      </c>
      <c r="BN34" s="214">
        <v>1054</v>
      </c>
      <c r="BO34" s="214">
        <v>909</v>
      </c>
      <c r="BP34" s="214">
        <v>566</v>
      </c>
      <c r="BQ34" s="214">
        <v>192</v>
      </c>
      <c r="BR34" s="214">
        <v>38</v>
      </c>
      <c r="BS34" s="214">
        <v>10</v>
      </c>
      <c r="BT34" s="214">
        <v>3</v>
      </c>
      <c r="BU34" s="214">
        <v>2</v>
      </c>
      <c r="BV34" s="214">
        <v>0</v>
      </c>
      <c r="BW34" s="214">
        <v>0</v>
      </c>
      <c r="BX34" s="215">
        <v>0</v>
      </c>
      <c r="BY34" s="215">
        <v>0</v>
      </c>
      <c r="BZ34" s="215">
        <v>0</v>
      </c>
      <c r="CA34" s="216">
        <v>0</v>
      </c>
    </row>
    <row r="35" spans="2:79" x14ac:dyDescent="0.4">
      <c r="B35" s="218" t="s">
        <v>240</v>
      </c>
      <c r="D35" s="214">
        <v>0</v>
      </c>
      <c r="E35" s="214">
        <v>0</v>
      </c>
      <c r="F35" s="214">
        <v>0</v>
      </c>
      <c r="G35" s="214">
        <v>0</v>
      </c>
      <c r="H35" s="214">
        <v>0</v>
      </c>
      <c r="I35" s="214">
        <v>0</v>
      </c>
      <c r="J35" s="214">
        <v>0</v>
      </c>
      <c r="K35" s="214">
        <v>0</v>
      </c>
      <c r="L35" s="214">
        <v>0</v>
      </c>
      <c r="M35" s="214">
        <v>0</v>
      </c>
      <c r="N35" s="214">
        <v>0</v>
      </c>
      <c r="O35" s="214">
        <v>0</v>
      </c>
      <c r="P35" s="214">
        <v>0</v>
      </c>
      <c r="Q35" s="214">
        <v>0</v>
      </c>
      <c r="R35" s="214">
        <v>0</v>
      </c>
      <c r="S35" s="214">
        <v>0</v>
      </c>
      <c r="T35" s="214">
        <v>0</v>
      </c>
      <c r="U35" s="214">
        <v>0</v>
      </c>
      <c r="V35" s="214">
        <v>0</v>
      </c>
      <c r="W35" s="214">
        <v>0</v>
      </c>
      <c r="X35" s="214">
        <v>0</v>
      </c>
      <c r="Y35" s="214">
        <v>0</v>
      </c>
      <c r="Z35" s="214">
        <v>0</v>
      </c>
      <c r="AA35" s="214">
        <v>0</v>
      </c>
      <c r="AB35" s="214">
        <v>0</v>
      </c>
      <c r="AC35" s="214">
        <v>0</v>
      </c>
      <c r="AD35" s="214">
        <v>0</v>
      </c>
      <c r="AE35" s="214">
        <v>0</v>
      </c>
      <c r="AF35" s="214">
        <v>0</v>
      </c>
      <c r="AG35" s="214">
        <v>0</v>
      </c>
      <c r="AH35" s="214">
        <v>0</v>
      </c>
      <c r="AI35" s="214">
        <v>0</v>
      </c>
      <c r="AJ35" s="214">
        <v>0</v>
      </c>
      <c r="AK35" s="214">
        <v>0</v>
      </c>
      <c r="AL35" s="214">
        <v>0</v>
      </c>
      <c r="AM35" s="214">
        <v>0</v>
      </c>
      <c r="AN35" s="214">
        <v>47</v>
      </c>
      <c r="AO35" s="214">
        <v>56</v>
      </c>
      <c r="AP35" s="214">
        <v>74</v>
      </c>
      <c r="AQ35" s="214">
        <v>101</v>
      </c>
      <c r="AR35" s="214">
        <v>146</v>
      </c>
      <c r="AS35" s="214">
        <v>199</v>
      </c>
      <c r="AT35" s="214">
        <v>256</v>
      </c>
      <c r="AU35" s="214">
        <v>315</v>
      </c>
      <c r="AV35" s="214">
        <v>381</v>
      </c>
      <c r="AW35" s="214">
        <v>442</v>
      </c>
      <c r="AX35" s="214">
        <v>511</v>
      </c>
      <c r="AY35" s="214">
        <v>584</v>
      </c>
      <c r="AZ35" s="214">
        <v>618</v>
      </c>
      <c r="BA35" s="214">
        <v>667</v>
      </c>
      <c r="BB35" s="214">
        <v>707</v>
      </c>
      <c r="BC35" s="214">
        <v>759</v>
      </c>
      <c r="BD35" s="214">
        <v>811</v>
      </c>
      <c r="BE35" s="214">
        <v>856</v>
      </c>
      <c r="BF35" s="214">
        <v>898</v>
      </c>
      <c r="BG35" s="214">
        <v>934</v>
      </c>
      <c r="BH35" s="214">
        <v>967</v>
      </c>
      <c r="BI35" s="214">
        <v>975</v>
      </c>
      <c r="BJ35" s="214">
        <v>987</v>
      </c>
      <c r="BK35" s="214">
        <v>1002</v>
      </c>
      <c r="BL35" s="214">
        <v>986</v>
      </c>
      <c r="BM35" s="214">
        <v>854</v>
      </c>
      <c r="BN35" s="214">
        <v>773</v>
      </c>
      <c r="BO35" s="214">
        <v>668</v>
      </c>
      <c r="BP35" s="214">
        <v>399</v>
      </c>
      <c r="BQ35" s="214">
        <v>174</v>
      </c>
      <c r="BR35" s="214">
        <v>95</v>
      </c>
      <c r="BS35" s="214">
        <v>65</v>
      </c>
      <c r="BT35" s="214">
        <v>49</v>
      </c>
      <c r="BU35" s="214">
        <v>39</v>
      </c>
      <c r="BV35" s="214">
        <v>37</v>
      </c>
      <c r="BW35" s="214">
        <v>38</v>
      </c>
      <c r="BX35" s="215">
        <v>39</v>
      </c>
      <c r="BY35" s="215">
        <v>40</v>
      </c>
      <c r="BZ35" s="215">
        <v>40</v>
      </c>
      <c r="CA35" s="216">
        <v>40</v>
      </c>
    </row>
    <row r="36" spans="2:79" ht="26.25" customHeight="1" x14ac:dyDescent="0.4">
      <c r="B36" s="204" t="s">
        <v>248</v>
      </c>
      <c r="D36" s="215">
        <v>0</v>
      </c>
      <c r="E36" s="215">
        <v>0</v>
      </c>
      <c r="F36" s="215">
        <v>0</v>
      </c>
      <c r="G36" s="215">
        <v>0</v>
      </c>
      <c r="H36" s="215">
        <v>0</v>
      </c>
      <c r="I36" s="215">
        <v>0</v>
      </c>
      <c r="J36" s="215">
        <v>0</v>
      </c>
      <c r="K36" s="215">
        <v>0</v>
      </c>
      <c r="L36" s="215">
        <v>0</v>
      </c>
      <c r="M36" s="215">
        <v>0</v>
      </c>
      <c r="N36" s="215">
        <v>0</v>
      </c>
      <c r="O36" s="215">
        <v>0</v>
      </c>
      <c r="P36" s="215">
        <v>0</v>
      </c>
      <c r="Q36" s="215">
        <v>0</v>
      </c>
      <c r="R36" s="215">
        <v>0</v>
      </c>
      <c r="S36" s="215">
        <v>0</v>
      </c>
      <c r="T36" s="215">
        <v>0</v>
      </c>
      <c r="U36" s="215">
        <v>0</v>
      </c>
      <c r="V36" s="215">
        <v>0</v>
      </c>
      <c r="W36" s="215">
        <v>0</v>
      </c>
      <c r="X36" s="215">
        <v>0</v>
      </c>
      <c r="Y36" s="215">
        <v>0</v>
      </c>
      <c r="Z36" s="215">
        <v>0</v>
      </c>
      <c r="AA36" s="215">
        <v>0</v>
      </c>
      <c r="AB36" s="215">
        <v>0</v>
      </c>
      <c r="AC36" s="215">
        <v>0</v>
      </c>
      <c r="AD36" s="215">
        <v>0</v>
      </c>
      <c r="AE36" s="215">
        <v>0</v>
      </c>
      <c r="AF36" s="215">
        <v>0</v>
      </c>
      <c r="AG36" s="215">
        <v>0</v>
      </c>
      <c r="AH36" s="215">
        <v>0</v>
      </c>
      <c r="AI36" s="215">
        <v>1115</v>
      </c>
      <c r="AJ36" s="215">
        <v>1316</v>
      </c>
      <c r="AK36" s="215">
        <v>1846</v>
      </c>
      <c r="AL36" s="215">
        <v>2376</v>
      </c>
      <c r="AM36" s="215">
        <v>2685</v>
      </c>
      <c r="AN36" s="215">
        <v>2858</v>
      </c>
      <c r="AO36" s="215">
        <v>2992</v>
      </c>
      <c r="AP36" s="215">
        <v>2988</v>
      </c>
      <c r="AQ36" s="215">
        <v>2790</v>
      </c>
      <c r="AR36" s="215">
        <v>2370</v>
      </c>
      <c r="AS36" s="215">
        <v>2370</v>
      </c>
      <c r="AT36" s="215">
        <v>2449</v>
      </c>
      <c r="AU36" s="215">
        <v>3018</v>
      </c>
      <c r="AV36" s="215">
        <v>3536</v>
      </c>
      <c r="AW36" s="215">
        <v>3776</v>
      </c>
      <c r="AX36" s="215">
        <v>3882</v>
      </c>
      <c r="AY36" s="215">
        <v>3876</v>
      </c>
      <c r="AZ36" s="215">
        <v>3750</v>
      </c>
      <c r="BA36" s="215">
        <v>2238</v>
      </c>
      <c r="BB36" s="215">
        <v>2192</v>
      </c>
      <c r="BC36" s="215">
        <v>2202</v>
      </c>
      <c r="BD36" s="215">
        <v>2230</v>
      </c>
      <c r="BE36" s="215">
        <v>2235</v>
      </c>
      <c r="BF36" s="215">
        <v>2213</v>
      </c>
      <c r="BG36" s="215">
        <v>2218</v>
      </c>
      <c r="BH36" s="215">
        <v>2187</v>
      </c>
      <c r="BI36" s="215">
        <v>2142</v>
      </c>
      <c r="BJ36" s="215">
        <v>2135</v>
      </c>
      <c r="BK36" s="215">
        <v>2117</v>
      </c>
      <c r="BL36" s="215">
        <v>2087</v>
      </c>
      <c r="BM36" s="215">
        <v>1935</v>
      </c>
      <c r="BN36" s="215">
        <v>1803</v>
      </c>
      <c r="BO36" s="215">
        <v>1619</v>
      </c>
      <c r="BP36" s="215">
        <v>1254</v>
      </c>
      <c r="BQ36" s="215">
        <v>939</v>
      </c>
      <c r="BR36" s="215">
        <v>799</v>
      </c>
      <c r="BS36" s="215">
        <v>706</v>
      </c>
      <c r="BT36" s="215">
        <v>632</v>
      </c>
      <c r="BU36" s="215">
        <v>589</v>
      </c>
      <c r="BV36" s="215">
        <v>502</v>
      </c>
      <c r="BW36" s="215">
        <v>587</v>
      </c>
      <c r="BX36" s="215">
        <v>571</v>
      </c>
      <c r="BY36" s="215">
        <v>563</v>
      </c>
      <c r="BZ36" s="215">
        <v>564</v>
      </c>
      <c r="CA36" s="216">
        <v>559</v>
      </c>
    </row>
    <row r="37" spans="2:79" x14ac:dyDescent="0.4">
      <c r="B37" s="204" t="s">
        <v>241</v>
      </c>
      <c r="D37" s="214">
        <v>0</v>
      </c>
      <c r="E37" s="214">
        <v>0</v>
      </c>
      <c r="F37" s="214">
        <v>0</v>
      </c>
      <c r="G37" s="214">
        <v>0</v>
      </c>
      <c r="H37" s="214">
        <v>0</v>
      </c>
      <c r="I37" s="214">
        <v>0</v>
      </c>
      <c r="J37" s="214">
        <v>0</v>
      </c>
      <c r="K37" s="214">
        <v>0</v>
      </c>
      <c r="L37" s="214">
        <v>0</v>
      </c>
      <c r="M37" s="214">
        <v>0</v>
      </c>
      <c r="N37" s="214">
        <v>0</v>
      </c>
      <c r="O37" s="214">
        <v>0</v>
      </c>
      <c r="P37" s="214">
        <v>0</v>
      </c>
      <c r="Q37" s="214">
        <v>0</v>
      </c>
      <c r="R37" s="214">
        <v>0</v>
      </c>
      <c r="S37" s="214">
        <v>0</v>
      </c>
      <c r="T37" s="214">
        <v>0</v>
      </c>
      <c r="U37" s="214">
        <v>0</v>
      </c>
      <c r="V37" s="214">
        <v>0</v>
      </c>
      <c r="W37" s="214">
        <v>0</v>
      </c>
      <c r="X37" s="214">
        <v>0</v>
      </c>
      <c r="Y37" s="214">
        <v>0</v>
      </c>
      <c r="Z37" s="214">
        <v>0</v>
      </c>
      <c r="AA37" s="214">
        <v>0</v>
      </c>
      <c r="AB37" s="214">
        <v>0</v>
      </c>
      <c r="AC37" s="214">
        <v>0</v>
      </c>
      <c r="AD37" s="214">
        <v>0</v>
      </c>
      <c r="AE37" s="214">
        <v>0</v>
      </c>
      <c r="AF37" s="214">
        <v>0</v>
      </c>
      <c r="AG37" s="214">
        <v>0</v>
      </c>
      <c r="AH37" s="214">
        <v>0</v>
      </c>
      <c r="AI37" s="214">
        <v>0</v>
      </c>
      <c r="AJ37" s="214">
        <v>0</v>
      </c>
      <c r="AK37" s="214">
        <v>0</v>
      </c>
      <c r="AL37" s="214">
        <v>0</v>
      </c>
      <c r="AM37" s="214">
        <v>0</v>
      </c>
      <c r="AN37" s="214">
        <v>0</v>
      </c>
      <c r="AO37" s="214">
        <v>0</v>
      </c>
      <c r="AP37" s="214">
        <v>0</v>
      </c>
      <c r="AQ37" s="214">
        <v>0</v>
      </c>
      <c r="AR37" s="214">
        <v>0</v>
      </c>
      <c r="AS37" s="214">
        <v>0</v>
      </c>
      <c r="AT37" s="214">
        <v>0</v>
      </c>
      <c r="AU37" s="214">
        <v>0</v>
      </c>
      <c r="AV37" s="214">
        <v>0</v>
      </c>
      <c r="AW37" s="214">
        <v>0</v>
      </c>
      <c r="AX37" s="214">
        <v>0</v>
      </c>
      <c r="AY37" s="214">
        <v>0</v>
      </c>
      <c r="AZ37" s="214">
        <v>0</v>
      </c>
      <c r="BA37" s="214">
        <v>0</v>
      </c>
      <c r="BB37" s="214">
        <v>0</v>
      </c>
      <c r="BC37" s="214">
        <v>0</v>
      </c>
      <c r="BD37" s="214">
        <v>0</v>
      </c>
      <c r="BE37" s="214">
        <v>0</v>
      </c>
      <c r="BF37" s="214">
        <v>0</v>
      </c>
      <c r="BG37" s="214">
        <v>192</v>
      </c>
      <c r="BH37" s="214">
        <v>187</v>
      </c>
      <c r="BI37" s="214">
        <v>182</v>
      </c>
      <c r="BJ37" s="214">
        <v>176</v>
      </c>
      <c r="BK37" s="214">
        <v>170</v>
      </c>
      <c r="BL37" s="214">
        <v>164</v>
      </c>
      <c r="BM37" s="214">
        <v>157</v>
      </c>
      <c r="BN37" s="214">
        <v>152</v>
      </c>
      <c r="BO37" s="214">
        <v>146</v>
      </c>
      <c r="BP37" s="214">
        <v>137</v>
      </c>
      <c r="BQ37" s="214">
        <v>137</v>
      </c>
      <c r="BR37" s="214">
        <v>131</v>
      </c>
      <c r="BS37" s="214">
        <v>126</v>
      </c>
      <c r="BT37" s="214">
        <v>123</v>
      </c>
      <c r="BU37" s="214">
        <v>120</v>
      </c>
      <c r="BV37" s="214">
        <v>116</v>
      </c>
      <c r="BW37" s="214">
        <v>112</v>
      </c>
      <c r="BX37" s="215">
        <v>116</v>
      </c>
      <c r="BY37" s="215">
        <v>117</v>
      </c>
      <c r="BZ37" s="215">
        <v>114</v>
      </c>
      <c r="CA37" s="216">
        <v>112</v>
      </c>
    </row>
    <row r="38" spans="2:79" x14ac:dyDescent="0.4">
      <c r="B38" s="248" t="s">
        <v>162</v>
      </c>
      <c r="D38" s="214">
        <v>0</v>
      </c>
      <c r="E38" s="214">
        <v>0</v>
      </c>
      <c r="F38" s="214">
        <v>0</v>
      </c>
      <c r="G38" s="214">
        <v>0</v>
      </c>
      <c r="H38" s="214">
        <v>0</v>
      </c>
      <c r="I38" s="214">
        <v>0</v>
      </c>
      <c r="J38" s="214">
        <v>0</v>
      </c>
      <c r="K38" s="214">
        <v>0</v>
      </c>
      <c r="L38" s="214">
        <v>0</v>
      </c>
      <c r="M38" s="214">
        <v>0</v>
      </c>
      <c r="N38" s="214">
        <v>0</v>
      </c>
      <c r="O38" s="214">
        <v>0</v>
      </c>
      <c r="P38" s="214">
        <v>0</v>
      </c>
      <c r="Q38" s="214">
        <v>0</v>
      </c>
      <c r="R38" s="214">
        <v>0</v>
      </c>
      <c r="S38" s="214">
        <v>0</v>
      </c>
      <c r="T38" s="214">
        <v>0</v>
      </c>
      <c r="U38" s="214">
        <v>0</v>
      </c>
      <c r="V38" s="214">
        <v>0</v>
      </c>
      <c r="W38" s="214">
        <v>0</v>
      </c>
      <c r="X38" s="214">
        <v>0</v>
      </c>
      <c r="Y38" s="214">
        <v>0</v>
      </c>
      <c r="Z38" s="214">
        <v>0</v>
      </c>
      <c r="AA38" s="214">
        <v>0</v>
      </c>
      <c r="AB38" s="214">
        <v>0</v>
      </c>
      <c r="AC38" s="214">
        <v>0</v>
      </c>
      <c r="AD38" s="214">
        <v>0</v>
      </c>
      <c r="AE38" s="214">
        <v>0</v>
      </c>
      <c r="AF38" s="214">
        <v>0</v>
      </c>
      <c r="AG38" s="214">
        <v>0</v>
      </c>
      <c r="AH38" s="214">
        <v>0</v>
      </c>
      <c r="AI38" s="214">
        <v>0</v>
      </c>
      <c r="AJ38" s="214">
        <v>0</v>
      </c>
      <c r="AK38" s="214">
        <v>0</v>
      </c>
      <c r="AL38" s="214">
        <v>0</v>
      </c>
      <c r="AM38" s="214">
        <v>0</v>
      </c>
      <c r="AN38" s="214">
        <v>0</v>
      </c>
      <c r="AO38" s="214">
        <v>0</v>
      </c>
      <c r="AP38" s="214">
        <v>0</v>
      </c>
      <c r="AQ38" s="214">
        <v>0</v>
      </c>
      <c r="AR38" s="214">
        <v>0</v>
      </c>
      <c r="AS38" s="214">
        <v>0</v>
      </c>
      <c r="AT38" s="214">
        <v>0</v>
      </c>
      <c r="AU38" s="214">
        <v>0</v>
      </c>
      <c r="AV38" s="214">
        <v>0</v>
      </c>
      <c r="AW38" s="214">
        <v>0</v>
      </c>
      <c r="AX38" s="214">
        <v>0</v>
      </c>
      <c r="AY38" s="214">
        <v>0</v>
      </c>
      <c r="AZ38" s="214">
        <v>1931</v>
      </c>
      <c r="BA38" s="214">
        <v>1252</v>
      </c>
      <c r="BB38" s="214">
        <v>1110</v>
      </c>
      <c r="BC38" s="214">
        <v>1177</v>
      </c>
      <c r="BD38" s="214">
        <v>1022</v>
      </c>
      <c r="BE38" s="214">
        <v>932</v>
      </c>
      <c r="BF38" s="214">
        <v>920</v>
      </c>
      <c r="BG38" s="214">
        <v>898</v>
      </c>
      <c r="BH38" s="214">
        <v>819</v>
      </c>
      <c r="BI38" s="214">
        <v>870</v>
      </c>
      <c r="BJ38" s="214">
        <v>927</v>
      </c>
      <c r="BK38" s="214">
        <v>818</v>
      </c>
      <c r="BL38" s="214">
        <v>1025</v>
      </c>
      <c r="BM38" s="214">
        <v>1538</v>
      </c>
      <c r="BN38" s="214">
        <v>1415</v>
      </c>
      <c r="BO38" s="214">
        <v>1515</v>
      </c>
      <c r="BP38" s="214">
        <v>1507</v>
      </c>
      <c r="BQ38" s="214">
        <v>1273</v>
      </c>
      <c r="BR38" s="214">
        <v>885</v>
      </c>
      <c r="BS38" s="214">
        <v>643</v>
      </c>
      <c r="BT38" s="214">
        <v>503</v>
      </c>
      <c r="BU38" s="214">
        <v>460</v>
      </c>
      <c r="BV38" s="214">
        <v>384</v>
      </c>
      <c r="BW38" s="214">
        <v>604</v>
      </c>
      <c r="BX38" s="215">
        <v>618</v>
      </c>
      <c r="BY38" s="215">
        <v>631</v>
      </c>
      <c r="BZ38" s="215">
        <v>642</v>
      </c>
      <c r="CA38" s="216">
        <v>647</v>
      </c>
    </row>
    <row r="39" spans="2:79" x14ac:dyDescent="0.4">
      <c r="B39" s="218" t="s">
        <v>137</v>
      </c>
      <c r="D39" s="214">
        <v>0</v>
      </c>
      <c r="E39" s="214">
        <v>0</v>
      </c>
      <c r="F39" s="214">
        <v>0</v>
      </c>
      <c r="G39" s="214">
        <v>0</v>
      </c>
      <c r="H39" s="214">
        <v>0</v>
      </c>
      <c r="I39" s="214">
        <v>0</v>
      </c>
      <c r="J39" s="214">
        <v>0</v>
      </c>
      <c r="K39" s="214">
        <v>0</v>
      </c>
      <c r="L39" s="214">
        <v>0</v>
      </c>
      <c r="M39" s="214">
        <v>0</v>
      </c>
      <c r="N39" s="214">
        <v>0</v>
      </c>
      <c r="O39" s="214">
        <v>0</v>
      </c>
      <c r="P39" s="214">
        <v>0</v>
      </c>
      <c r="Q39" s="214">
        <v>0</v>
      </c>
      <c r="R39" s="214">
        <v>0</v>
      </c>
      <c r="S39" s="214">
        <v>0</v>
      </c>
      <c r="T39" s="214">
        <v>0</v>
      </c>
      <c r="U39" s="214">
        <v>0</v>
      </c>
      <c r="V39" s="214">
        <v>0</v>
      </c>
      <c r="W39" s="214">
        <v>0</v>
      </c>
      <c r="X39" s="214">
        <v>0</v>
      </c>
      <c r="Y39" s="214">
        <v>0</v>
      </c>
      <c r="Z39" s="214">
        <v>0</v>
      </c>
      <c r="AA39" s="214">
        <v>0</v>
      </c>
      <c r="AB39" s="214">
        <v>0</v>
      </c>
      <c r="AC39" s="214">
        <v>0</v>
      </c>
      <c r="AD39" s="214">
        <v>0</v>
      </c>
      <c r="AE39" s="214">
        <v>0</v>
      </c>
      <c r="AF39" s="214">
        <v>0</v>
      </c>
      <c r="AG39" s="214">
        <v>0</v>
      </c>
      <c r="AH39" s="214">
        <v>0</v>
      </c>
      <c r="AI39" s="214">
        <v>0</v>
      </c>
      <c r="AJ39" s="214">
        <v>0</v>
      </c>
      <c r="AK39" s="214">
        <v>0</v>
      </c>
      <c r="AL39" s="214">
        <v>0</v>
      </c>
      <c r="AM39" s="214">
        <v>0</v>
      </c>
      <c r="AN39" s="214">
        <v>0</v>
      </c>
      <c r="AO39" s="214">
        <v>0</v>
      </c>
      <c r="AP39" s="214">
        <v>0</v>
      </c>
      <c r="AQ39" s="214">
        <v>0</v>
      </c>
      <c r="AR39" s="214">
        <v>0</v>
      </c>
      <c r="AS39" s="214">
        <v>0</v>
      </c>
      <c r="AT39" s="214">
        <v>0</v>
      </c>
      <c r="AU39" s="214">
        <v>0</v>
      </c>
      <c r="AV39" s="214">
        <v>0</v>
      </c>
      <c r="AW39" s="214">
        <v>0</v>
      </c>
      <c r="AX39" s="214">
        <v>0</v>
      </c>
      <c r="AY39" s="214">
        <v>0</v>
      </c>
      <c r="AZ39" s="214">
        <v>308</v>
      </c>
      <c r="BA39" s="214">
        <v>170</v>
      </c>
      <c r="BB39" s="214">
        <v>162</v>
      </c>
      <c r="BC39" s="214">
        <v>178</v>
      </c>
      <c r="BD39" s="214">
        <v>168</v>
      </c>
      <c r="BE39" s="214">
        <v>178</v>
      </c>
      <c r="BF39" s="214">
        <v>190</v>
      </c>
      <c r="BG39" s="214">
        <v>185</v>
      </c>
      <c r="BH39" s="214">
        <v>158</v>
      </c>
      <c r="BI39" s="214">
        <v>165</v>
      </c>
      <c r="BJ39" s="214">
        <v>157</v>
      </c>
      <c r="BK39" s="214">
        <v>142</v>
      </c>
      <c r="BL39" s="214">
        <v>244</v>
      </c>
      <c r="BM39" s="214">
        <v>321</v>
      </c>
      <c r="BN39" s="214">
        <v>234</v>
      </c>
      <c r="BO39" s="214">
        <v>212</v>
      </c>
      <c r="BP39" s="214">
        <v>178</v>
      </c>
      <c r="BQ39" s="214">
        <v>145</v>
      </c>
      <c r="BR39" s="214">
        <v>111</v>
      </c>
      <c r="BS39" s="214">
        <v>77</v>
      </c>
      <c r="BT39" s="214">
        <v>66</v>
      </c>
      <c r="BU39" s="214">
        <v>54</v>
      </c>
      <c r="BV39" s="214">
        <v>54</v>
      </c>
      <c r="BW39" s="214">
        <v>77</v>
      </c>
      <c r="BX39" s="215">
        <v>80</v>
      </c>
      <c r="BY39" s="215">
        <v>81</v>
      </c>
      <c r="BZ39" s="215">
        <v>82</v>
      </c>
      <c r="CA39" s="216">
        <v>83</v>
      </c>
    </row>
    <row r="40" spans="2:79" x14ac:dyDescent="0.4">
      <c r="B40" s="218" t="s">
        <v>238</v>
      </c>
      <c r="D40" s="214">
        <v>0</v>
      </c>
      <c r="E40" s="214">
        <v>0</v>
      </c>
      <c r="F40" s="214">
        <v>0</v>
      </c>
      <c r="G40" s="214">
        <v>0</v>
      </c>
      <c r="H40" s="214">
        <v>0</v>
      </c>
      <c r="I40" s="214">
        <v>0</v>
      </c>
      <c r="J40" s="214">
        <v>0</v>
      </c>
      <c r="K40" s="214">
        <v>0</v>
      </c>
      <c r="L40" s="214">
        <v>0</v>
      </c>
      <c r="M40" s="214">
        <v>0</v>
      </c>
      <c r="N40" s="214">
        <v>0</v>
      </c>
      <c r="O40" s="214">
        <v>0</v>
      </c>
      <c r="P40" s="214">
        <v>0</v>
      </c>
      <c r="Q40" s="214">
        <v>0</v>
      </c>
      <c r="R40" s="214">
        <v>0</v>
      </c>
      <c r="S40" s="214">
        <v>0</v>
      </c>
      <c r="T40" s="214">
        <v>0</v>
      </c>
      <c r="U40" s="214">
        <v>0</v>
      </c>
      <c r="V40" s="214">
        <v>0</v>
      </c>
      <c r="W40" s="214">
        <v>0</v>
      </c>
      <c r="X40" s="214">
        <v>0</v>
      </c>
      <c r="Y40" s="214">
        <v>0</v>
      </c>
      <c r="Z40" s="214">
        <v>0</v>
      </c>
      <c r="AA40" s="214">
        <v>0</v>
      </c>
      <c r="AB40" s="214">
        <v>0</v>
      </c>
      <c r="AC40" s="214">
        <v>0</v>
      </c>
      <c r="AD40" s="214">
        <v>0</v>
      </c>
      <c r="AE40" s="214">
        <v>0</v>
      </c>
      <c r="AF40" s="214">
        <v>0</v>
      </c>
      <c r="AG40" s="214">
        <v>0</v>
      </c>
      <c r="AH40" s="214">
        <v>0</v>
      </c>
      <c r="AI40" s="214">
        <v>0</v>
      </c>
      <c r="AJ40" s="214">
        <v>0</v>
      </c>
      <c r="AK40" s="214">
        <v>0</v>
      </c>
      <c r="AL40" s="214">
        <v>0</v>
      </c>
      <c r="AM40" s="214">
        <v>0</v>
      </c>
      <c r="AN40" s="214">
        <v>0</v>
      </c>
      <c r="AO40" s="214">
        <v>0</v>
      </c>
      <c r="AP40" s="214">
        <v>0</v>
      </c>
      <c r="AQ40" s="214">
        <v>0</v>
      </c>
      <c r="AR40" s="214">
        <v>0</v>
      </c>
      <c r="AS40" s="214">
        <v>0</v>
      </c>
      <c r="AT40" s="214">
        <v>0</v>
      </c>
      <c r="AU40" s="214">
        <v>0</v>
      </c>
      <c r="AV40" s="214">
        <v>0</v>
      </c>
      <c r="AW40" s="214">
        <v>0</v>
      </c>
      <c r="AX40" s="214">
        <v>0</v>
      </c>
      <c r="AY40" s="214">
        <v>0</v>
      </c>
      <c r="AZ40" s="214">
        <v>48</v>
      </c>
      <c r="BA40" s="214">
        <v>25</v>
      </c>
      <c r="BB40" s="214">
        <v>23</v>
      </c>
      <c r="BC40" s="214">
        <v>24</v>
      </c>
      <c r="BD40" s="214">
        <v>21</v>
      </c>
      <c r="BE40" s="214">
        <v>20</v>
      </c>
      <c r="BF40" s="214">
        <v>19</v>
      </c>
      <c r="BG40" s="214">
        <v>18</v>
      </c>
      <c r="BH40" s="214">
        <v>14</v>
      </c>
      <c r="BI40" s="214">
        <v>15</v>
      </c>
      <c r="BJ40" s="214">
        <v>15</v>
      </c>
      <c r="BK40" s="214">
        <v>13</v>
      </c>
      <c r="BL40" s="214">
        <v>21</v>
      </c>
      <c r="BM40" s="214">
        <v>30</v>
      </c>
      <c r="BN40" s="214">
        <v>22</v>
      </c>
      <c r="BO40" s="214">
        <v>19</v>
      </c>
      <c r="BP40" s="214">
        <v>18</v>
      </c>
      <c r="BQ40" s="214">
        <v>15</v>
      </c>
      <c r="BR40" s="214">
        <v>11</v>
      </c>
      <c r="BS40" s="214">
        <v>9</v>
      </c>
      <c r="BT40" s="214">
        <v>7</v>
      </c>
      <c r="BU40" s="214">
        <v>6</v>
      </c>
      <c r="BV40" s="214">
        <v>5</v>
      </c>
      <c r="BW40" s="214">
        <v>7</v>
      </c>
      <c r="BX40" s="215">
        <v>6</v>
      </c>
      <c r="BY40" s="215">
        <v>8</v>
      </c>
      <c r="BZ40" s="215">
        <v>8</v>
      </c>
      <c r="CA40" s="216">
        <v>8</v>
      </c>
    </row>
    <row r="41" spans="2:79" x14ac:dyDescent="0.4">
      <c r="B41" s="218" t="s">
        <v>147</v>
      </c>
      <c r="D41" s="214">
        <v>0</v>
      </c>
      <c r="E41" s="214">
        <v>0</v>
      </c>
      <c r="F41" s="214">
        <v>0</v>
      </c>
      <c r="G41" s="214">
        <v>0</v>
      </c>
      <c r="H41" s="214">
        <v>0</v>
      </c>
      <c r="I41" s="214">
        <v>0</v>
      </c>
      <c r="J41" s="214">
        <v>0</v>
      </c>
      <c r="K41" s="214">
        <v>0</v>
      </c>
      <c r="L41" s="214">
        <v>0</v>
      </c>
      <c r="M41" s="214">
        <v>0</v>
      </c>
      <c r="N41" s="214">
        <v>0</v>
      </c>
      <c r="O41" s="214">
        <v>0</v>
      </c>
      <c r="P41" s="214">
        <v>0</v>
      </c>
      <c r="Q41" s="214">
        <v>0</v>
      </c>
      <c r="R41" s="214">
        <v>0</v>
      </c>
      <c r="S41" s="214">
        <v>0</v>
      </c>
      <c r="T41" s="214">
        <v>0</v>
      </c>
      <c r="U41" s="214">
        <v>0</v>
      </c>
      <c r="V41" s="214">
        <v>0</v>
      </c>
      <c r="W41" s="214">
        <v>0</v>
      </c>
      <c r="X41" s="214">
        <v>0</v>
      </c>
      <c r="Y41" s="214">
        <v>0</v>
      </c>
      <c r="Z41" s="214">
        <v>0</v>
      </c>
      <c r="AA41" s="214">
        <v>0</v>
      </c>
      <c r="AB41" s="214">
        <v>0</v>
      </c>
      <c r="AC41" s="214">
        <v>0</v>
      </c>
      <c r="AD41" s="214">
        <v>0</v>
      </c>
      <c r="AE41" s="214">
        <v>0</v>
      </c>
      <c r="AF41" s="214">
        <v>0</v>
      </c>
      <c r="AG41" s="214">
        <v>0</v>
      </c>
      <c r="AH41" s="214">
        <v>0</v>
      </c>
      <c r="AI41" s="214">
        <v>0</v>
      </c>
      <c r="AJ41" s="214">
        <v>0</v>
      </c>
      <c r="AK41" s="214">
        <v>0</v>
      </c>
      <c r="AL41" s="214">
        <v>0</v>
      </c>
      <c r="AM41" s="214">
        <v>0</v>
      </c>
      <c r="AN41" s="214">
        <v>0</v>
      </c>
      <c r="AO41" s="214">
        <v>0</v>
      </c>
      <c r="AP41" s="214">
        <v>0</v>
      </c>
      <c r="AQ41" s="214">
        <v>0</v>
      </c>
      <c r="AR41" s="214">
        <v>0</v>
      </c>
      <c r="AS41" s="214">
        <v>0</v>
      </c>
      <c r="AT41" s="214">
        <v>0</v>
      </c>
      <c r="AU41" s="214">
        <v>0</v>
      </c>
      <c r="AV41" s="214">
        <v>0</v>
      </c>
      <c r="AW41" s="214">
        <v>0</v>
      </c>
      <c r="AX41" s="214">
        <v>0</v>
      </c>
      <c r="AY41" s="214">
        <v>0</v>
      </c>
      <c r="AZ41" s="214">
        <v>1389</v>
      </c>
      <c r="BA41" s="214">
        <v>962</v>
      </c>
      <c r="BB41" s="214">
        <v>846</v>
      </c>
      <c r="BC41" s="214">
        <v>888</v>
      </c>
      <c r="BD41" s="214">
        <v>764</v>
      </c>
      <c r="BE41" s="214">
        <v>666</v>
      </c>
      <c r="BF41" s="214">
        <v>646</v>
      </c>
      <c r="BG41" s="214">
        <v>631</v>
      </c>
      <c r="BH41" s="214">
        <v>588</v>
      </c>
      <c r="BI41" s="214">
        <v>632</v>
      </c>
      <c r="BJ41" s="214">
        <v>691</v>
      </c>
      <c r="BK41" s="214">
        <v>609</v>
      </c>
      <c r="BL41" s="214">
        <v>695</v>
      </c>
      <c r="BM41" s="214">
        <v>1072</v>
      </c>
      <c r="BN41" s="214">
        <v>1069</v>
      </c>
      <c r="BO41" s="214">
        <v>1208</v>
      </c>
      <c r="BP41" s="214">
        <v>1242</v>
      </c>
      <c r="BQ41" s="214">
        <v>1045</v>
      </c>
      <c r="BR41" s="214">
        <v>710</v>
      </c>
      <c r="BS41" s="214">
        <v>522</v>
      </c>
      <c r="BT41" s="214">
        <v>392</v>
      </c>
      <c r="BU41" s="214">
        <v>351</v>
      </c>
      <c r="BV41" s="214">
        <v>290</v>
      </c>
      <c r="BW41" s="214">
        <v>486</v>
      </c>
      <c r="BX41" s="215">
        <v>498</v>
      </c>
      <c r="BY41" s="215">
        <v>507</v>
      </c>
      <c r="BZ41" s="215">
        <v>516</v>
      </c>
      <c r="CA41" s="216">
        <v>520</v>
      </c>
    </row>
    <row r="42" spans="2:79" x14ac:dyDescent="0.4">
      <c r="B42" s="218" t="s">
        <v>240</v>
      </c>
      <c r="D42" s="214">
        <v>0</v>
      </c>
      <c r="E42" s="214">
        <v>0</v>
      </c>
      <c r="F42" s="214">
        <v>0</v>
      </c>
      <c r="G42" s="214">
        <v>0</v>
      </c>
      <c r="H42" s="214">
        <v>0</v>
      </c>
      <c r="I42" s="214">
        <v>0</v>
      </c>
      <c r="J42" s="214">
        <v>0</v>
      </c>
      <c r="K42" s="214">
        <v>0</v>
      </c>
      <c r="L42" s="214">
        <v>0</v>
      </c>
      <c r="M42" s="214">
        <v>0</v>
      </c>
      <c r="N42" s="214">
        <v>0</v>
      </c>
      <c r="O42" s="214">
        <v>0</v>
      </c>
      <c r="P42" s="214">
        <v>0</v>
      </c>
      <c r="Q42" s="214">
        <v>0</v>
      </c>
      <c r="R42" s="214">
        <v>0</v>
      </c>
      <c r="S42" s="214">
        <v>0</v>
      </c>
      <c r="T42" s="214">
        <v>0</v>
      </c>
      <c r="U42" s="214">
        <v>0</v>
      </c>
      <c r="V42" s="214">
        <v>0</v>
      </c>
      <c r="W42" s="214">
        <v>0</v>
      </c>
      <c r="X42" s="214">
        <v>0</v>
      </c>
      <c r="Y42" s="214">
        <v>0</v>
      </c>
      <c r="Z42" s="214">
        <v>0</v>
      </c>
      <c r="AA42" s="214">
        <v>0</v>
      </c>
      <c r="AB42" s="214">
        <v>0</v>
      </c>
      <c r="AC42" s="214">
        <v>0</v>
      </c>
      <c r="AD42" s="214">
        <v>0</v>
      </c>
      <c r="AE42" s="214">
        <v>0</v>
      </c>
      <c r="AF42" s="214">
        <v>0</v>
      </c>
      <c r="AG42" s="214">
        <v>0</v>
      </c>
      <c r="AH42" s="214">
        <v>0</v>
      </c>
      <c r="AI42" s="214">
        <v>0</v>
      </c>
      <c r="AJ42" s="214">
        <v>0</v>
      </c>
      <c r="AK42" s="214">
        <v>0</v>
      </c>
      <c r="AL42" s="214">
        <v>0</v>
      </c>
      <c r="AM42" s="214">
        <v>0</v>
      </c>
      <c r="AN42" s="214">
        <v>0</v>
      </c>
      <c r="AO42" s="214">
        <v>0</v>
      </c>
      <c r="AP42" s="214">
        <v>0</v>
      </c>
      <c r="AQ42" s="214">
        <v>0</v>
      </c>
      <c r="AR42" s="214">
        <v>0</v>
      </c>
      <c r="AS42" s="214">
        <v>0</v>
      </c>
      <c r="AT42" s="214">
        <v>0</v>
      </c>
      <c r="AU42" s="214">
        <v>0</v>
      </c>
      <c r="AV42" s="214">
        <v>0</v>
      </c>
      <c r="AW42" s="214">
        <v>0</v>
      </c>
      <c r="AX42" s="214">
        <v>0</v>
      </c>
      <c r="AY42" s="214">
        <v>0</v>
      </c>
      <c r="AZ42" s="214">
        <v>187</v>
      </c>
      <c r="BA42" s="214">
        <v>96</v>
      </c>
      <c r="BB42" s="214">
        <v>79</v>
      </c>
      <c r="BC42" s="214">
        <v>87</v>
      </c>
      <c r="BD42" s="214">
        <v>69</v>
      </c>
      <c r="BE42" s="214">
        <v>67</v>
      </c>
      <c r="BF42" s="214">
        <v>65</v>
      </c>
      <c r="BG42" s="214">
        <v>64</v>
      </c>
      <c r="BH42" s="214">
        <v>59</v>
      </c>
      <c r="BI42" s="214">
        <v>58</v>
      </c>
      <c r="BJ42" s="214">
        <v>64</v>
      </c>
      <c r="BK42" s="214">
        <v>54</v>
      </c>
      <c r="BL42" s="214">
        <v>66</v>
      </c>
      <c r="BM42" s="214">
        <v>114</v>
      </c>
      <c r="BN42" s="214">
        <v>91</v>
      </c>
      <c r="BO42" s="214">
        <v>77</v>
      </c>
      <c r="BP42" s="214">
        <v>69</v>
      </c>
      <c r="BQ42" s="214">
        <v>68</v>
      </c>
      <c r="BR42" s="214">
        <v>53</v>
      </c>
      <c r="BS42" s="214">
        <v>35</v>
      </c>
      <c r="BT42" s="214">
        <v>38</v>
      </c>
      <c r="BU42" s="214">
        <v>50</v>
      </c>
      <c r="BV42" s="214">
        <v>34</v>
      </c>
      <c r="BW42" s="214">
        <v>34</v>
      </c>
      <c r="BX42" s="215">
        <v>34</v>
      </c>
      <c r="BY42" s="215">
        <v>36</v>
      </c>
      <c r="BZ42" s="215">
        <v>36</v>
      </c>
      <c r="CA42" s="216">
        <v>37</v>
      </c>
    </row>
    <row r="43" spans="2:79" ht="26.25" customHeight="1" x14ac:dyDescent="0.4">
      <c r="B43" s="204" t="s">
        <v>163</v>
      </c>
      <c r="D43" s="214">
        <v>0</v>
      </c>
      <c r="E43" s="214">
        <v>0</v>
      </c>
      <c r="F43" s="214">
        <v>0</v>
      </c>
      <c r="G43" s="214">
        <v>0</v>
      </c>
      <c r="H43" s="214">
        <v>0</v>
      </c>
      <c r="I43" s="214">
        <v>0</v>
      </c>
      <c r="J43" s="214">
        <v>0</v>
      </c>
      <c r="K43" s="214">
        <v>0</v>
      </c>
      <c r="L43" s="214">
        <v>0</v>
      </c>
      <c r="M43" s="214">
        <v>0</v>
      </c>
      <c r="N43" s="214">
        <v>0</v>
      </c>
      <c r="O43" s="214">
        <v>0</v>
      </c>
      <c r="P43" s="214">
        <v>0</v>
      </c>
      <c r="Q43" s="214">
        <v>0</v>
      </c>
      <c r="R43" s="214">
        <v>0</v>
      </c>
      <c r="S43" s="214">
        <v>0</v>
      </c>
      <c r="T43" s="214">
        <v>0</v>
      </c>
      <c r="U43" s="214">
        <v>0</v>
      </c>
      <c r="V43" s="214">
        <v>0</v>
      </c>
      <c r="W43" s="214">
        <v>0</v>
      </c>
      <c r="X43" s="214">
        <v>0</v>
      </c>
      <c r="Y43" s="214">
        <v>0</v>
      </c>
      <c r="Z43" s="214">
        <v>0</v>
      </c>
      <c r="AA43" s="214">
        <v>0</v>
      </c>
      <c r="AB43" s="214">
        <v>0</v>
      </c>
      <c r="AC43" s="214">
        <v>0</v>
      </c>
      <c r="AD43" s="214">
        <v>0</v>
      </c>
      <c r="AE43" s="214">
        <v>0</v>
      </c>
      <c r="AF43" s="214">
        <v>0</v>
      </c>
      <c r="AG43" s="214">
        <v>0</v>
      </c>
      <c r="AH43" s="214">
        <v>0</v>
      </c>
      <c r="AI43" s="214">
        <v>0</v>
      </c>
      <c r="AJ43" s="214">
        <v>0</v>
      </c>
      <c r="AK43" s="214">
        <v>0</v>
      </c>
      <c r="AL43" s="214">
        <v>0</v>
      </c>
      <c r="AM43" s="214">
        <v>0</v>
      </c>
      <c r="AN43" s="214">
        <v>0</v>
      </c>
      <c r="AO43" s="214">
        <v>0</v>
      </c>
      <c r="AP43" s="214">
        <v>0</v>
      </c>
      <c r="AQ43" s="214">
        <v>0</v>
      </c>
      <c r="AR43" s="214">
        <v>0</v>
      </c>
      <c r="AS43" s="214">
        <v>0</v>
      </c>
      <c r="AT43" s="214">
        <v>0</v>
      </c>
      <c r="AU43" s="214">
        <v>11</v>
      </c>
      <c r="AV43" s="214">
        <v>13</v>
      </c>
      <c r="AW43" s="214">
        <v>12</v>
      </c>
      <c r="AX43" s="214">
        <v>11</v>
      </c>
      <c r="AY43" s="214">
        <v>13</v>
      </c>
      <c r="AZ43" s="214">
        <v>12</v>
      </c>
      <c r="BA43" s="214">
        <v>11</v>
      </c>
      <c r="BB43" s="214">
        <v>13</v>
      </c>
      <c r="BC43" s="214">
        <v>13</v>
      </c>
      <c r="BD43" s="214">
        <v>15</v>
      </c>
      <c r="BE43" s="214">
        <v>17</v>
      </c>
      <c r="BF43" s="214">
        <v>17</v>
      </c>
      <c r="BG43" s="214">
        <v>25</v>
      </c>
      <c r="BH43" s="214">
        <v>29</v>
      </c>
      <c r="BI43" s="214">
        <v>31</v>
      </c>
      <c r="BJ43" s="214">
        <v>30</v>
      </c>
      <c r="BK43" s="214">
        <v>44</v>
      </c>
      <c r="BL43" s="214">
        <v>54</v>
      </c>
      <c r="BM43" s="214">
        <v>56</v>
      </c>
      <c r="BN43" s="214">
        <v>54</v>
      </c>
      <c r="BO43" s="214">
        <v>57</v>
      </c>
      <c r="BP43" s="214">
        <v>60</v>
      </c>
      <c r="BQ43" s="214">
        <v>58</v>
      </c>
      <c r="BR43" s="214">
        <v>59</v>
      </c>
      <c r="BS43" s="214">
        <v>62</v>
      </c>
      <c r="BT43" s="214">
        <v>61</v>
      </c>
      <c r="BU43" s="214">
        <v>58</v>
      </c>
      <c r="BV43" s="214">
        <v>58</v>
      </c>
      <c r="BW43" s="214">
        <v>59</v>
      </c>
      <c r="BX43" s="215">
        <v>60</v>
      </c>
      <c r="BY43" s="215">
        <v>60</v>
      </c>
      <c r="BZ43" s="215">
        <v>60</v>
      </c>
      <c r="CA43" s="216">
        <v>61</v>
      </c>
    </row>
    <row r="44" spans="2:79" x14ac:dyDescent="0.4">
      <c r="B44" s="204" t="s">
        <v>250</v>
      </c>
      <c r="D44" s="214">
        <v>0</v>
      </c>
      <c r="E44" s="214">
        <v>0</v>
      </c>
      <c r="F44" s="214">
        <v>0</v>
      </c>
      <c r="G44" s="214">
        <v>0</v>
      </c>
      <c r="H44" s="214">
        <v>0</v>
      </c>
      <c r="I44" s="214">
        <v>0</v>
      </c>
      <c r="J44" s="214">
        <v>0</v>
      </c>
      <c r="K44" s="214">
        <v>0</v>
      </c>
      <c r="L44" s="214">
        <v>0</v>
      </c>
      <c r="M44" s="214">
        <v>0</v>
      </c>
      <c r="N44" s="214">
        <v>0</v>
      </c>
      <c r="O44" s="214">
        <v>0</v>
      </c>
      <c r="P44" s="214">
        <v>0</v>
      </c>
      <c r="Q44" s="214">
        <v>0</v>
      </c>
      <c r="R44" s="214">
        <v>0</v>
      </c>
      <c r="S44" s="214">
        <v>0</v>
      </c>
      <c r="T44" s="214">
        <v>0</v>
      </c>
      <c r="U44" s="214">
        <v>0</v>
      </c>
      <c r="V44" s="214">
        <v>0</v>
      </c>
      <c r="W44" s="214">
        <v>0</v>
      </c>
      <c r="X44" s="214">
        <v>0</v>
      </c>
      <c r="Y44" s="214">
        <v>0</v>
      </c>
      <c r="Z44" s="214">
        <v>0</v>
      </c>
      <c r="AA44" s="214">
        <v>0</v>
      </c>
      <c r="AB44" s="214">
        <v>0</v>
      </c>
      <c r="AC44" s="214">
        <v>0</v>
      </c>
      <c r="AD44" s="214">
        <v>0</v>
      </c>
      <c r="AE44" s="214">
        <v>0</v>
      </c>
      <c r="AF44" s="214">
        <v>31</v>
      </c>
      <c r="AG44" s="214">
        <v>44</v>
      </c>
      <c r="AH44" s="214">
        <v>61</v>
      </c>
      <c r="AI44" s="214">
        <v>86</v>
      </c>
      <c r="AJ44" s="214">
        <v>114</v>
      </c>
      <c r="AK44" s="214">
        <v>131</v>
      </c>
      <c r="AL44" s="214">
        <v>154</v>
      </c>
      <c r="AM44" s="214">
        <v>185</v>
      </c>
      <c r="AN44" s="214">
        <v>216</v>
      </c>
      <c r="AO44" s="214">
        <v>246</v>
      </c>
      <c r="AP44" s="214">
        <v>275</v>
      </c>
      <c r="AQ44" s="214">
        <v>303</v>
      </c>
      <c r="AR44" s="214">
        <v>325</v>
      </c>
      <c r="AS44" s="214">
        <v>345</v>
      </c>
      <c r="AT44" s="214">
        <v>364</v>
      </c>
      <c r="AU44" s="214">
        <v>387</v>
      </c>
      <c r="AV44" s="214">
        <v>0</v>
      </c>
      <c r="AW44" s="214">
        <v>0</v>
      </c>
      <c r="AX44" s="214">
        <v>0</v>
      </c>
      <c r="AY44" s="214">
        <v>0</v>
      </c>
      <c r="AZ44" s="214">
        <v>0</v>
      </c>
      <c r="BA44" s="214">
        <v>0</v>
      </c>
      <c r="BB44" s="214">
        <v>0</v>
      </c>
      <c r="BC44" s="214">
        <v>0</v>
      </c>
      <c r="BD44" s="214">
        <v>0</v>
      </c>
      <c r="BE44" s="214">
        <v>0</v>
      </c>
      <c r="BF44" s="214">
        <v>0</v>
      </c>
      <c r="BG44" s="214">
        <v>0</v>
      </c>
      <c r="BH44" s="214">
        <v>0</v>
      </c>
      <c r="BI44" s="214">
        <v>0</v>
      </c>
      <c r="BJ44" s="214">
        <v>0</v>
      </c>
      <c r="BK44" s="214">
        <v>0</v>
      </c>
      <c r="BL44" s="214">
        <v>0</v>
      </c>
      <c r="BM44" s="214">
        <v>0</v>
      </c>
      <c r="BN44" s="214">
        <v>0</v>
      </c>
      <c r="BO44" s="214">
        <v>0</v>
      </c>
      <c r="BP44" s="214">
        <v>0</v>
      </c>
      <c r="BQ44" s="214">
        <v>0</v>
      </c>
      <c r="BR44" s="214">
        <v>0</v>
      </c>
      <c r="BS44" s="214">
        <v>0</v>
      </c>
      <c r="BT44" s="214">
        <v>0</v>
      </c>
      <c r="BU44" s="214">
        <v>0</v>
      </c>
      <c r="BV44" s="214">
        <v>0</v>
      </c>
      <c r="BW44" s="214">
        <v>0</v>
      </c>
      <c r="BX44" s="215">
        <v>0</v>
      </c>
      <c r="BY44" s="215">
        <v>0</v>
      </c>
      <c r="BZ44" s="215">
        <v>0</v>
      </c>
      <c r="CA44" s="216">
        <v>0</v>
      </c>
    </row>
    <row r="45" spans="2:79" x14ac:dyDescent="0.4">
      <c r="B45" s="222" t="s">
        <v>172</v>
      </c>
      <c r="D45" s="214">
        <v>0</v>
      </c>
      <c r="E45" s="214">
        <v>0</v>
      </c>
      <c r="F45" s="214">
        <v>0</v>
      </c>
      <c r="G45" s="214">
        <v>0</v>
      </c>
      <c r="H45" s="214">
        <v>0</v>
      </c>
      <c r="I45" s="214">
        <v>0</v>
      </c>
      <c r="J45" s="214">
        <v>0</v>
      </c>
      <c r="K45" s="214">
        <v>0</v>
      </c>
      <c r="L45" s="214">
        <v>0</v>
      </c>
      <c r="M45" s="214">
        <v>0</v>
      </c>
      <c r="N45" s="214">
        <v>0</v>
      </c>
      <c r="O45" s="214">
        <v>0</v>
      </c>
      <c r="P45" s="214">
        <v>0</v>
      </c>
      <c r="Q45" s="214">
        <v>0</v>
      </c>
      <c r="R45" s="214">
        <v>0</v>
      </c>
      <c r="S45" s="214">
        <v>0</v>
      </c>
      <c r="T45" s="214">
        <v>0</v>
      </c>
      <c r="U45" s="214">
        <v>0</v>
      </c>
      <c r="V45" s="214">
        <v>0</v>
      </c>
      <c r="W45" s="214">
        <v>0</v>
      </c>
      <c r="X45" s="214">
        <v>0</v>
      </c>
      <c r="Y45" s="214">
        <v>0</v>
      </c>
      <c r="Z45" s="214">
        <v>0</v>
      </c>
      <c r="AA45" s="214">
        <v>0</v>
      </c>
      <c r="AB45" s="214">
        <v>0</v>
      </c>
      <c r="AC45" s="214">
        <v>0</v>
      </c>
      <c r="AD45" s="214">
        <v>0</v>
      </c>
      <c r="AE45" s="214">
        <v>0</v>
      </c>
      <c r="AF45" s="214">
        <v>0</v>
      </c>
      <c r="AG45" s="214">
        <v>0</v>
      </c>
      <c r="AH45" s="214">
        <v>0</v>
      </c>
      <c r="AI45" s="214">
        <v>0</v>
      </c>
      <c r="AJ45" s="214">
        <v>0</v>
      </c>
      <c r="AK45" s="214">
        <v>0</v>
      </c>
      <c r="AL45" s="214">
        <v>0</v>
      </c>
      <c r="AM45" s="214">
        <v>0</v>
      </c>
      <c r="AN45" s="214">
        <v>0</v>
      </c>
      <c r="AO45" s="214">
        <v>0</v>
      </c>
      <c r="AP45" s="214">
        <v>0</v>
      </c>
      <c r="AQ45" s="214">
        <v>0</v>
      </c>
      <c r="AR45" s="214">
        <v>0</v>
      </c>
      <c r="AS45" s="214">
        <v>0</v>
      </c>
      <c r="AT45" s="214">
        <v>0</v>
      </c>
      <c r="AU45" s="214">
        <v>0</v>
      </c>
      <c r="AV45" s="214">
        <v>0</v>
      </c>
      <c r="AW45" s="214">
        <v>0</v>
      </c>
      <c r="AX45" s="214">
        <v>0</v>
      </c>
      <c r="AY45" s="214">
        <v>0</v>
      </c>
      <c r="AZ45" s="214">
        <v>0</v>
      </c>
      <c r="BA45" s="214">
        <v>0</v>
      </c>
      <c r="BB45" s="214">
        <v>0</v>
      </c>
      <c r="BC45" s="214">
        <v>0</v>
      </c>
      <c r="BD45" s="214">
        <v>0</v>
      </c>
      <c r="BE45" s="214">
        <v>0</v>
      </c>
      <c r="BF45" s="214">
        <v>0</v>
      </c>
      <c r="BG45" s="214">
        <v>0</v>
      </c>
      <c r="BH45" s="214">
        <v>0</v>
      </c>
      <c r="BI45" s="214">
        <v>0</v>
      </c>
      <c r="BJ45" s="214">
        <v>0</v>
      </c>
      <c r="BK45" s="214">
        <v>0</v>
      </c>
      <c r="BL45" s="214">
        <v>0</v>
      </c>
      <c r="BM45" s="214">
        <v>0</v>
      </c>
      <c r="BN45" s="214">
        <v>0</v>
      </c>
      <c r="BO45" s="214">
        <v>0</v>
      </c>
      <c r="BP45" s="214">
        <v>0</v>
      </c>
      <c r="BQ45" s="214">
        <v>12</v>
      </c>
      <c r="BR45" s="214">
        <v>184</v>
      </c>
      <c r="BS45" s="214">
        <v>569</v>
      </c>
      <c r="BT45" s="214">
        <v>967</v>
      </c>
      <c r="BU45" s="214">
        <v>1389</v>
      </c>
      <c r="BV45" s="214">
        <v>1730</v>
      </c>
      <c r="BW45" s="214">
        <v>2073</v>
      </c>
      <c r="BX45" s="215">
        <v>2269</v>
      </c>
      <c r="BY45" s="215">
        <v>2357</v>
      </c>
      <c r="BZ45" s="215">
        <v>2447</v>
      </c>
      <c r="CA45" s="216">
        <v>2543</v>
      </c>
    </row>
    <row r="46" spans="2:79" x14ac:dyDescent="0.4">
      <c r="B46" s="218" t="s">
        <v>234</v>
      </c>
      <c r="D46" s="214">
        <v>0</v>
      </c>
      <c r="E46" s="214">
        <v>0</v>
      </c>
      <c r="F46" s="214">
        <v>0</v>
      </c>
      <c r="G46" s="214">
        <v>0</v>
      </c>
      <c r="H46" s="214">
        <v>0</v>
      </c>
      <c r="I46" s="214">
        <v>0</v>
      </c>
      <c r="J46" s="214">
        <v>0</v>
      </c>
      <c r="K46" s="214">
        <v>0</v>
      </c>
      <c r="L46" s="214">
        <v>0</v>
      </c>
      <c r="M46" s="214">
        <v>0</v>
      </c>
      <c r="N46" s="214">
        <v>0</v>
      </c>
      <c r="O46" s="214">
        <v>0</v>
      </c>
      <c r="P46" s="214">
        <v>0</v>
      </c>
      <c r="Q46" s="214">
        <v>0</v>
      </c>
      <c r="R46" s="214">
        <v>0</v>
      </c>
      <c r="S46" s="214">
        <v>0</v>
      </c>
      <c r="T46" s="214">
        <v>0</v>
      </c>
      <c r="U46" s="214">
        <v>0</v>
      </c>
      <c r="V46" s="214">
        <v>0</v>
      </c>
      <c r="W46" s="214">
        <v>0</v>
      </c>
      <c r="X46" s="214">
        <v>0</v>
      </c>
      <c r="Y46" s="214">
        <v>0</v>
      </c>
      <c r="Z46" s="214">
        <v>0</v>
      </c>
      <c r="AA46" s="214">
        <v>0</v>
      </c>
      <c r="AB46" s="214">
        <v>0</v>
      </c>
      <c r="AC46" s="214">
        <v>0</v>
      </c>
      <c r="AD46" s="214">
        <v>0</v>
      </c>
      <c r="AE46" s="214">
        <v>0</v>
      </c>
      <c r="AF46" s="214">
        <v>0</v>
      </c>
      <c r="AG46" s="214">
        <v>0</v>
      </c>
      <c r="AH46" s="214">
        <v>0</v>
      </c>
      <c r="AI46" s="214">
        <v>0</v>
      </c>
      <c r="AJ46" s="214">
        <v>0</v>
      </c>
      <c r="AK46" s="214">
        <v>0</v>
      </c>
      <c r="AL46" s="214">
        <v>0</v>
      </c>
      <c r="AM46" s="214">
        <v>0</v>
      </c>
      <c r="AN46" s="214">
        <v>0</v>
      </c>
      <c r="AO46" s="214">
        <v>0</v>
      </c>
      <c r="AP46" s="214">
        <v>0</v>
      </c>
      <c r="AQ46" s="214">
        <v>0</v>
      </c>
      <c r="AR46" s="214">
        <v>0</v>
      </c>
      <c r="AS46" s="214">
        <v>0</v>
      </c>
      <c r="AT46" s="214">
        <v>0</v>
      </c>
      <c r="AU46" s="214">
        <v>0</v>
      </c>
      <c r="AV46" s="214">
        <v>0</v>
      </c>
      <c r="AW46" s="214">
        <v>0</v>
      </c>
      <c r="AX46" s="214">
        <v>0</v>
      </c>
      <c r="AY46" s="214">
        <v>0</v>
      </c>
      <c r="AZ46" s="214">
        <v>0</v>
      </c>
      <c r="BA46" s="214">
        <v>0</v>
      </c>
      <c r="BB46" s="214">
        <v>0</v>
      </c>
      <c r="BC46" s="214">
        <v>0</v>
      </c>
      <c r="BD46" s="214">
        <v>0</v>
      </c>
      <c r="BE46" s="214">
        <v>0</v>
      </c>
      <c r="BF46" s="214">
        <v>0</v>
      </c>
      <c r="BG46" s="214">
        <v>0</v>
      </c>
      <c r="BH46" s="214">
        <v>0</v>
      </c>
      <c r="BI46" s="214">
        <v>0</v>
      </c>
      <c r="BJ46" s="214">
        <v>0</v>
      </c>
      <c r="BK46" s="214">
        <v>0</v>
      </c>
      <c r="BL46" s="214">
        <v>0</v>
      </c>
      <c r="BM46" s="214">
        <v>0</v>
      </c>
      <c r="BN46" s="214">
        <v>0</v>
      </c>
      <c r="BO46" s="214">
        <v>0</v>
      </c>
      <c r="BP46" s="214">
        <v>0</v>
      </c>
      <c r="BQ46" s="214">
        <v>12</v>
      </c>
      <c r="BR46" s="214">
        <v>182</v>
      </c>
      <c r="BS46" s="214">
        <v>563</v>
      </c>
      <c r="BT46" s="214">
        <v>956</v>
      </c>
      <c r="BU46" s="214">
        <v>1373</v>
      </c>
      <c r="BV46" s="214">
        <v>1711</v>
      </c>
      <c r="BW46" s="214">
        <v>2051</v>
      </c>
      <c r="BX46" s="215">
        <v>2244</v>
      </c>
      <c r="BY46" s="215">
        <v>2331</v>
      </c>
      <c r="BZ46" s="215">
        <v>2420</v>
      </c>
      <c r="CA46" s="216">
        <v>2516</v>
      </c>
    </row>
    <row r="47" spans="2:79" x14ac:dyDescent="0.4">
      <c r="B47" s="218" t="s">
        <v>235</v>
      </c>
      <c r="D47" s="214">
        <v>0</v>
      </c>
      <c r="E47" s="214">
        <v>0</v>
      </c>
      <c r="F47" s="214">
        <v>0</v>
      </c>
      <c r="G47" s="214">
        <v>0</v>
      </c>
      <c r="H47" s="214">
        <v>0</v>
      </c>
      <c r="I47" s="214">
        <v>0</v>
      </c>
      <c r="J47" s="214">
        <v>0</v>
      </c>
      <c r="K47" s="214">
        <v>0</v>
      </c>
      <c r="L47" s="214">
        <v>0</v>
      </c>
      <c r="M47" s="214">
        <v>0</v>
      </c>
      <c r="N47" s="214">
        <v>0</v>
      </c>
      <c r="O47" s="214">
        <v>0</v>
      </c>
      <c r="P47" s="214">
        <v>0</v>
      </c>
      <c r="Q47" s="214">
        <v>0</v>
      </c>
      <c r="R47" s="214">
        <v>0</v>
      </c>
      <c r="S47" s="214">
        <v>0</v>
      </c>
      <c r="T47" s="214">
        <v>0</v>
      </c>
      <c r="U47" s="214">
        <v>0</v>
      </c>
      <c r="V47" s="214">
        <v>0</v>
      </c>
      <c r="W47" s="214">
        <v>0</v>
      </c>
      <c r="X47" s="214">
        <v>0</v>
      </c>
      <c r="Y47" s="214">
        <v>0</v>
      </c>
      <c r="Z47" s="214">
        <v>0</v>
      </c>
      <c r="AA47" s="214">
        <v>0</v>
      </c>
      <c r="AB47" s="214">
        <v>0</v>
      </c>
      <c r="AC47" s="214">
        <v>0</v>
      </c>
      <c r="AD47" s="214">
        <v>0</v>
      </c>
      <c r="AE47" s="214">
        <v>0</v>
      </c>
      <c r="AF47" s="214">
        <v>0</v>
      </c>
      <c r="AG47" s="214">
        <v>0</v>
      </c>
      <c r="AH47" s="214">
        <v>0</v>
      </c>
      <c r="AI47" s="214">
        <v>0</v>
      </c>
      <c r="AJ47" s="214">
        <v>0</v>
      </c>
      <c r="AK47" s="214">
        <v>0</v>
      </c>
      <c r="AL47" s="214">
        <v>0</v>
      </c>
      <c r="AM47" s="214">
        <v>0</v>
      </c>
      <c r="AN47" s="214">
        <v>0</v>
      </c>
      <c r="AO47" s="214">
        <v>0</v>
      </c>
      <c r="AP47" s="214">
        <v>0</v>
      </c>
      <c r="AQ47" s="214">
        <v>0</v>
      </c>
      <c r="AR47" s="214">
        <v>0</v>
      </c>
      <c r="AS47" s="214">
        <v>0</v>
      </c>
      <c r="AT47" s="214">
        <v>0</v>
      </c>
      <c r="AU47" s="214">
        <v>0</v>
      </c>
      <c r="AV47" s="214">
        <v>0</v>
      </c>
      <c r="AW47" s="214">
        <v>0</v>
      </c>
      <c r="AX47" s="214">
        <v>0</v>
      </c>
      <c r="AY47" s="214">
        <v>0</v>
      </c>
      <c r="AZ47" s="214">
        <v>0</v>
      </c>
      <c r="BA47" s="214">
        <v>0</v>
      </c>
      <c r="BB47" s="214">
        <v>0</v>
      </c>
      <c r="BC47" s="214">
        <v>0</v>
      </c>
      <c r="BD47" s="214">
        <v>0</v>
      </c>
      <c r="BE47" s="214">
        <v>0</v>
      </c>
      <c r="BF47" s="214">
        <v>0</v>
      </c>
      <c r="BG47" s="214">
        <v>0</v>
      </c>
      <c r="BH47" s="214">
        <v>0</v>
      </c>
      <c r="BI47" s="214">
        <v>0</v>
      </c>
      <c r="BJ47" s="214">
        <v>0</v>
      </c>
      <c r="BK47" s="214">
        <v>0</v>
      </c>
      <c r="BL47" s="214">
        <v>0</v>
      </c>
      <c r="BM47" s="214">
        <v>0</v>
      </c>
      <c r="BN47" s="214">
        <v>0</v>
      </c>
      <c r="BO47" s="214">
        <v>0</v>
      </c>
      <c r="BP47" s="214">
        <v>0</v>
      </c>
      <c r="BQ47" s="214">
        <v>0</v>
      </c>
      <c r="BR47" s="214">
        <v>2</v>
      </c>
      <c r="BS47" s="214">
        <v>6</v>
      </c>
      <c r="BT47" s="214">
        <v>11</v>
      </c>
      <c r="BU47" s="214">
        <v>15</v>
      </c>
      <c r="BV47" s="214">
        <v>19</v>
      </c>
      <c r="BW47" s="214">
        <v>23</v>
      </c>
      <c r="BX47" s="215">
        <v>25</v>
      </c>
      <c r="BY47" s="215">
        <v>26</v>
      </c>
      <c r="BZ47" s="215">
        <v>27</v>
      </c>
      <c r="CA47" s="216">
        <v>28</v>
      </c>
    </row>
    <row r="48" spans="2:79" ht="25.5" customHeight="1" x14ac:dyDescent="0.4">
      <c r="B48" s="204" t="s">
        <v>176</v>
      </c>
      <c r="D48" s="214">
        <v>0</v>
      </c>
      <c r="E48" s="214">
        <v>0</v>
      </c>
      <c r="F48" s="214">
        <v>0</v>
      </c>
      <c r="G48" s="214">
        <v>0</v>
      </c>
      <c r="H48" s="214">
        <v>0</v>
      </c>
      <c r="I48" s="214">
        <v>0</v>
      </c>
      <c r="J48" s="214">
        <v>0</v>
      </c>
      <c r="K48" s="214">
        <v>0</v>
      </c>
      <c r="L48" s="214">
        <v>0</v>
      </c>
      <c r="M48" s="214">
        <v>0</v>
      </c>
      <c r="N48" s="214">
        <v>0</v>
      </c>
      <c r="O48" s="214">
        <v>0</v>
      </c>
      <c r="P48" s="214">
        <v>0</v>
      </c>
      <c r="Q48" s="214">
        <v>0</v>
      </c>
      <c r="R48" s="214">
        <v>0</v>
      </c>
      <c r="S48" s="214">
        <v>0</v>
      </c>
      <c r="T48" s="214">
        <v>0</v>
      </c>
      <c r="U48" s="214">
        <v>0</v>
      </c>
      <c r="V48" s="214">
        <v>0</v>
      </c>
      <c r="W48" s="214">
        <v>0</v>
      </c>
      <c r="X48" s="214">
        <v>0</v>
      </c>
      <c r="Y48" s="214">
        <v>0</v>
      </c>
      <c r="Z48" s="214">
        <v>0</v>
      </c>
      <c r="AA48" s="214">
        <v>0</v>
      </c>
      <c r="AB48" s="214">
        <v>0</v>
      </c>
      <c r="AC48" s="214">
        <v>0</v>
      </c>
      <c r="AD48" s="214">
        <v>0</v>
      </c>
      <c r="AE48" s="214">
        <v>0</v>
      </c>
      <c r="AF48" s="214">
        <v>100</v>
      </c>
      <c r="AG48" s="214">
        <v>103</v>
      </c>
      <c r="AH48" s="214">
        <v>110</v>
      </c>
      <c r="AI48" s="214">
        <v>143</v>
      </c>
      <c r="AJ48" s="214">
        <v>164</v>
      </c>
      <c r="AK48" s="214">
        <v>169</v>
      </c>
      <c r="AL48" s="214">
        <v>177</v>
      </c>
      <c r="AM48" s="214">
        <v>188</v>
      </c>
      <c r="AN48" s="214">
        <v>212</v>
      </c>
      <c r="AO48" s="214">
        <v>227</v>
      </c>
      <c r="AP48" s="214">
        <v>228</v>
      </c>
      <c r="AQ48" s="214">
        <v>228</v>
      </c>
      <c r="AR48" s="214">
        <v>233</v>
      </c>
      <c r="AS48" s="214">
        <v>240</v>
      </c>
      <c r="AT48" s="214">
        <v>247</v>
      </c>
      <c r="AU48" s="214">
        <v>257</v>
      </c>
      <c r="AV48" s="214">
        <v>265</v>
      </c>
      <c r="AW48" s="214">
        <v>273</v>
      </c>
      <c r="AX48" s="214">
        <v>289</v>
      </c>
      <c r="AY48" s="214">
        <v>308</v>
      </c>
      <c r="AZ48" s="214">
        <v>328</v>
      </c>
      <c r="BA48" s="214">
        <v>339</v>
      </c>
      <c r="BB48" s="214">
        <v>338</v>
      </c>
      <c r="BC48" s="214">
        <v>337</v>
      </c>
      <c r="BD48" s="214">
        <v>336</v>
      </c>
      <c r="BE48" s="214">
        <v>326</v>
      </c>
      <c r="BF48" s="214">
        <v>289</v>
      </c>
      <c r="BG48" s="214">
        <v>274</v>
      </c>
      <c r="BH48" s="214">
        <v>260</v>
      </c>
      <c r="BI48" s="214">
        <v>246</v>
      </c>
      <c r="BJ48" s="214">
        <v>234</v>
      </c>
      <c r="BK48" s="214">
        <v>221</v>
      </c>
      <c r="BL48" s="214">
        <v>210</v>
      </c>
      <c r="BM48" s="214">
        <v>200</v>
      </c>
      <c r="BN48" s="214">
        <v>191</v>
      </c>
      <c r="BO48" s="214">
        <v>184</v>
      </c>
      <c r="BP48" s="214">
        <v>177</v>
      </c>
      <c r="BQ48" s="214">
        <v>167</v>
      </c>
      <c r="BR48" s="214">
        <v>134</v>
      </c>
      <c r="BS48" s="214">
        <v>75</v>
      </c>
      <c r="BT48" s="214">
        <v>25</v>
      </c>
      <c r="BU48" s="214">
        <v>3</v>
      </c>
      <c r="BV48" s="214">
        <v>0</v>
      </c>
      <c r="BW48" s="214">
        <v>0</v>
      </c>
      <c r="BX48" s="215">
        <v>0</v>
      </c>
      <c r="BY48" s="215">
        <v>0</v>
      </c>
      <c r="BZ48" s="215">
        <v>0</v>
      </c>
      <c r="CA48" s="216">
        <v>0</v>
      </c>
    </row>
    <row r="49" spans="1:79" x14ac:dyDescent="0.4">
      <c r="B49" s="204" t="s">
        <v>181</v>
      </c>
      <c r="D49" s="214">
        <v>0</v>
      </c>
      <c r="E49" s="214">
        <v>0</v>
      </c>
      <c r="F49" s="214">
        <v>0</v>
      </c>
      <c r="G49" s="214">
        <v>0</v>
      </c>
      <c r="H49" s="214">
        <v>0</v>
      </c>
      <c r="I49" s="214">
        <v>0</v>
      </c>
      <c r="J49" s="214">
        <v>0</v>
      </c>
      <c r="K49" s="214">
        <v>0</v>
      </c>
      <c r="L49" s="214">
        <v>0</v>
      </c>
      <c r="M49" s="214">
        <v>0</v>
      </c>
      <c r="N49" s="214">
        <v>0</v>
      </c>
      <c r="O49" s="214">
        <v>0</v>
      </c>
      <c r="P49" s="214">
        <v>0</v>
      </c>
      <c r="Q49" s="214">
        <v>0</v>
      </c>
      <c r="R49" s="214">
        <v>0</v>
      </c>
      <c r="S49" s="214">
        <v>0</v>
      </c>
      <c r="T49" s="214">
        <v>0</v>
      </c>
      <c r="U49" s="214">
        <v>0</v>
      </c>
      <c r="V49" s="214">
        <v>0</v>
      </c>
      <c r="W49" s="214">
        <v>0</v>
      </c>
      <c r="X49" s="214">
        <v>0</v>
      </c>
      <c r="Y49" s="214">
        <v>0</v>
      </c>
      <c r="Z49" s="214">
        <v>0</v>
      </c>
      <c r="AA49" s="214">
        <v>0</v>
      </c>
      <c r="AB49" s="214">
        <v>0</v>
      </c>
      <c r="AC49" s="214">
        <v>0</v>
      </c>
      <c r="AD49" s="214">
        <v>0</v>
      </c>
      <c r="AE49" s="214">
        <v>0</v>
      </c>
      <c r="AF49" s="214">
        <v>0</v>
      </c>
      <c r="AG49" s="214">
        <v>0</v>
      </c>
      <c r="AH49" s="214">
        <v>0</v>
      </c>
      <c r="AI49" s="214">
        <v>0</v>
      </c>
      <c r="AJ49" s="214">
        <v>0</v>
      </c>
      <c r="AK49" s="214">
        <v>0</v>
      </c>
      <c r="AL49" s="214">
        <v>0</v>
      </c>
      <c r="AM49" s="214">
        <v>0</v>
      </c>
      <c r="AN49" s="214">
        <v>0</v>
      </c>
      <c r="AO49" s="214">
        <v>0</v>
      </c>
      <c r="AP49" s="214">
        <v>0</v>
      </c>
      <c r="AQ49" s="214">
        <v>0</v>
      </c>
      <c r="AR49" s="214">
        <v>0</v>
      </c>
      <c r="AS49" s="214">
        <v>0</v>
      </c>
      <c r="AT49" s="214">
        <v>0</v>
      </c>
      <c r="AU49" s="214">
        <v>0</v>
      </c>
      <c r="AV49" s="214">
        <v>0</v>
      </c>
      <c r="AW49" s="214">
        <v>0</v>
      </c>
      <c r="AX49" s="214">
        <v>0</v>
      </c>
      <c r="AY49" s="214">
        <v>0</v>
      </c>
      <c r="AZ49" s="214">
        <v>0</v>
      </c>
      <c r="BA49" s="214">
        <v>0</v>
      </c>
      <c r="BB49" s="214">
        <v>0</v>
      </c>
      <c r="BC49" s="214">
        <v>0</v>
      </c>
      <c r="BD49" s="214">
        <v>80</v>
      </c>
      <c r="BE49" s="214">
        <v>82</v>
      </c>
      <c r="BF49" s="214">
        <v>86</v>
      </c>
      <c r="BG49" s="214">
        <v>104</v>
      </c>
      <c r="BH49" s="214">
        <v>137</v>
      </c>
      <c r="BI49" s="214">
        <v>154</v>
      </c>
      <c r="BJ49" s="214">
        <v>154</v>
      </c>
      <c r="BK49" s="214">
        <v>193</v>
      </c>
      <c r="BL49" s="214">
        <v>245</v>
      </c>
      <c r="BM49" s="214">
        <v>250</v>
      </c>
      <c r="BN49" s="214">
        <v>269</v>
      </c>
      <c r="BO49" s="214">
        <v>266</v>
      </c>
      <c r="BP49" s="214">
        <v>275</v>
      </c>
      <c r="BQ49" s="214">
        <v>271</v>
      </c>
      <c r="BR49" s="214">
        <v>264</v>
      </c>
      <c r="BS49" s="214">
        <v>267</v>
      </c>
      <c r="BT49" s="214">
        <v>259</v>
      </c>
      <c r="BU49" s="214">
        <v>257</v>
      </c>
      <c r="BV49" s="214">
        <v>261</v>
      </c>
      <c r="BW49" s="214">
        <v>263</v>
      </c>
      <c r="BX49" s="215">
        <v>264</v>
      </c>
      <c r="BY49" s="215">
        <v>265</v>
      </c>
      <c r="BZ49" s="215">
        <v>266</v>
      </c>
      <c r="CA49" s="216">
        <v>267</v>
      </c>
    </row>
    <row r="50" spans="1:79" s="251" customFormat="1" x14ac:dyDescent="0.4">
      <c r="A50" s="249"/>
      <c r="B50" s="204" t="s">
        <v>185</v>
      </c>
      <c r="C50" s="250"/>
      <c r="D50" s="214">
        <v>0</v>
      </c>
      <c r="E50" s="214">
        <v>0</v>
      </c>
      <c r="F50" s="214">
        <v>0</v>
      </c>
      <c r="G50" s="214">
        <v>0</v>
      </c>
      <c r="H50" s="214">
        <v>0</v>
      </c>
      <c r="I50" s="214">
        <v>0</v>
      </c>
      <c r="J50" s="214">
        <v>0</v>
      </c>
      <c r="K50" s="214">
        <v>0</v>
      </c>
      <c r="L50" s="214">
        <v>0</v>
      </c>
      <c r="M50" s="214">
        <v>0</v>
      </c>
      <c r="N50" s="214">
        <v>0</v>
      </c>
      <c r="O50" s="214">
        <v>0</v>
      </c>
      <c r="P50" s="214">
        <v>0</v>
      </c>
      <c r="Q50" s="214">
        <v>0</v>
      </c>
      <c r="R50" s="214">
        <v>0</v>
      </c>
      <c r="S50" s="214">
        <v>0</v>
      </c>
      <c r="T50" s="214">
        <v>0</v>
      </c>
      <c r="U50" s="214">
        <v>0</v>
      </c>
      <c r="V50" s="214">
        <v>0</v>
      </c>
      <c r="W50" s="214">
        <v>0</v>
      </c>
      <c r="X50" s="214">
        <v>0</v>
      </c>
      <c r="Y50" s="214">
        <v>0</v>
      </c>
      <c r="Z50" s="214">
        <v>0</v>
      </c>
      <c r="AA50" s="214">
        <v>0</v>
      </c>
      <c r="AB50" s="214">
        <v>0</v>
      </c>
      <c r="AC50" s="214">
        <v>0</v>
      </c>
      <c r="AD50" s="214">
        <v>0</v>
      </c>
      <c r="AE50" s="214">
        <v>0</v>
      </c>
      <c r="AF50" s="214">
        <v>572</v>
      </c>
      <c r="AG50" s="214">
        <v>552</v>
      </c>
      <c r="AH50" s="214">
        <v>503</v>
      </c>
      <c r="AI50" s="214">
        <v>461</v>
      </c>
      <c r="AJ50" s="214">
        <v>823</v>
      </c>
      <c r="AK50" s="214">
        <v>901</v>
      </c>
      <c r="AL50" s="214">
        <v>978</v>
      </c>
      <c r="AM50" s="214">
        <v>925</v>
      </c>
      <c r="AN50" s="214">
        <v>913</v>
      </c>
      <c r="AO50" s="214">
        <v>886</v>
      </c>
      <c r="AP50" s="214">
        <v>924</v>
      </c>
      <c r="AQ50" s="214">
        <v>716</v>
      </c>
      <c r="AR50" s="214">
        <v>546</v>
      </c>
      <c r="AS50" s="214">
        <v>319</v>
      </c>
      <c r="AT50" s="214">
        <v>328</v>
      </c>
      <c r="AU50" s="214">
        <v>603</v>
      </c>
      <c r="AV50" s="214">
        <v>660</v>
      </c>
      <c r="AW50" s="214">
        <v>609</v>
      </c>
      <c r="AX50" s="214">
        <v>487</v>
      </c>
      <c r="AY50" s="214">
        <v>395</v>
      </c>
      <c r="AZ50" s="214">
        <v>0</v>
      </c>
      <c r="BA50" s="214">
        <v>0</v>
      </c>
      <c r="BB50" s="214">
        <v>0</v>
      </c>
      <c r="BC50" s="214">
        <v>0</v>
      </c>
      <c r="BD50" s="214">
        <v>0</v>
      </c>
      <c r="BE50" s="214">
        <v>0</v>
      </c>
      <c r="BF50" s="214">
        <v>0</v>
      </c>
      <c r="BG50" s="214">
        <v>0</v>
      </c>
      <c r="BH50" s="214">
        <v>0</v>
      </c>
      <c r="BI50" s="214">
        <v>0</v>
      </c>
      <c r="BJ50" s="214">
        <v>0</v>
      </c>
      <c r="BK50" s="214">
        <v>0</v>
      </c>
      <c r="BL50" s="214">
        <v>0</v>
      </c>
      <c r="BM50" s="214">
        <v>0</v>
      </c>
      <c r="BN50" s="214">
        <v>0</v>
      </c>
      <c r="BO50" s="214">
        <v>0</v>
      </c>
      <c r="BP50" s="214">
        <v>0</v>
      </c>
      <c r="BQ50" s="214">
        <v>0</v>
      </c>
      <c r="BR50" s="214">
        <v>0</v>
      </c>
      <c r="BS50" s="214">
        <v>0</v>
      </c>
      <c r="BT50" s="214">
        <v>0</v>
      </c>
      <c r="BU50" s="214">
        <v>0</v>
      </c>
      <c r="BV50" s="214">
        <v>0</v>
      </c>
      <c r="BW50" s="214">
        <v>0</v>
      </c>
      <c r="BX50" s="215">
        <v>0</v>
      </c>
      <c r="BY50" s="215">
        <v>0</v>
      </c>
      <c r="BZ50" s="215">
        <v>0</v>
      </c>
      <c r="CA50" s="216">
        <v>0</v>
      </c>
    </row>
    <row r="51" spans="1:79" s="251" customFormat="1" x14ac:dyDescent="0.4">
      <c r="A51" s="249"/>
      <c r="B51" s="204" t="s">
        <v>294</v>
      </c>
      <c r="C51" s="250"/>
      <c r="D51" s="214"/>
      <c r="E51" s="214"/>
      <c r="F51" s="214"/>
      <c r="G51" s="214"/>
      <c r="H51" s="214"/>
      <c r="I51" s="214"/>
      <c r="J51" s="214"/>
      <c r="K51" s="214"/>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v>2</v>
      </c>
      <c r="BR51" s="214">
        <v>13</v>
      </c>
      <c r="BS51" s="214">
        <v>130</v>
      </c>
      <c r="BT51" s="214">
        <v>376</v>
      </c>
      <c r="BU51" s="214">
        <v>638</v>
      </c>
      <c r="BV51" s="214">
        <v>987</v>
      </c>
      <c r="BW51" s="214">
        <v>0</v>
      </c>
      <c r="BX51" s="214">
        <v>0</v>
      </c>
      <c r="BY51" s="214">
        <v>0</v>
      </c>
      <c r="BZ51" s="215">
        <v>0</v>
      </c>
      <c r="CA51" s="216">
        <v>0</v>
      </c>
    </row>
    <row r="52" spans="1:79" ht="26.25" customHeight="1" x14ac:dyDescent="0.4">
      <c r="B52" s="228" t="s">
        <v>295</v>
      </c>
      <c r="D52" s="214"/>
      <c r="E52" s="214"/>
      <c r="F52" s="214"/>
      <c r="G52" s="214"/>
      <c r="H52" s="214"/>
      <c r="I52" s="214"/>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5"/>
      <c r="BU52" s="215"/>
      <c r="BV52" s="215"/>
      <c r="BW52" s="215"/>
      <c r="BX52" s="215"/>
      <c r="BY52" s="215"/>
      <c r="BZ52" s="215"/>
      <c r="CA52" s="216"/>
    </row>
    <row r="53" spans="1:79" x14ac:dyDescent="0.4">
      <c r="B53" s="204" t="s">
        <v>131</v>
      </c>
      <c r="D53" s="214">
        <v>0</v>
      </c>
      <c r="E53" s="214">
        <v>0</v>
      </c>
      <c r="F53" s="214">
        <v>0</v>
      </c>
      <c r="G53" s="214">
        <v>0</v>
      </c>
      <c r="H53" s="214">
        <v>0</v>
      </c>
      <c r="I53" s="214">
        <v>0</v>
      </c>
      <c r="J53" s="214">
        <v>0</v>
      </c>
      <c r="K53" s="214">
        <v>0</v>
      </c>
      <c r="L53" s="214">
        <v>0</v>
      </c>
      <c r="M53" s="214">
        <v>0</v>
      </c>
      <c r="N53" s="214">
        <v>0</v>
      </c>
      <c r="O53" s="214">
        <v>0</v>
      </c>
      <c r="P53" s="214">
        <v>0</v>
      </c>
      <c r="Q53" s="214">
        <v>0</v>
      </c>
      <c r="R53" s="214">
        <v>0</v>
      </c>
      <c r="S53" s="214">
        <v>0</v>
      </c>
      <c r="T53" s="214">
        <v>0</v>
      </c>
      <c r="U53" s="214">
        <v>0</v>
      </c>
      <c r="V53" s="214">
        <v>0</v>
      </c>
      <c r="W53" s="214">
        <v>0</v>
      </c>
      <c r="X53" s="214">
        <v>0</v>
      </c>
      <c r="Y53" s="214">
        <v>0</v>
      </c>
      <c r="Z53" s="214">
        <v>0</v>
      </c>
      <c r="AA53" s="214">
        <v>0</v>
      </c>
      <c r="AB53" s="214">
        <v>0</v>
      </c>
      <c r="AC53" s="214">
        <v>0</v>
      </c>
      <c r="AD53" s="214">
        <v>0</v>
      </c>
      <c r="AE53" s="214">
        <v>0</v>
      </c>
      <c r="AF53" s="214">
        <v>0</v>
      </c>
      <c r="AG53" s="214">
        <v>0</v>
      </c>
      <c r="AH53" s="214">
        <v>0</v>
      </c>
      <c r="AI53" s="214">
        <v>0</v>
      </c>
      <c r="AJ53" s="214">
        <v>0</v>
      </c>
      <c r="AK53" s="214">
        <v>0</v>
      </c>
      <c r="AL53" s="214">
        <v>0</v>
      </c>
      <c r="AM53" s="214">
        <v>0</v>
      </c>
      <c r="AN53" s="214">
        <v>0</v>
      </c>
      <c r="AO53" s="214">
        <v>0</v>
      </c>
      <c r="AP53" s="214">
        <v>0</v>
      </c>
      <c r="AQ53" s="214">
        <v>0</v>
      </c>
      <c r="AR53" s="214">
        <v>0</v>
      </c>
      <c r="AS53" s="214">
        <v>0</v>
      </c>
      <c r="AT53" s="214">
        <v>0</v>
      </c>
      <c r="AU53" s="214">
        <v>0</v>
      </c>
      <c r="AV53" s="214">
        <v>0</v>
      </c>
      <c r="AW53" s="214">
        <v>0</v>
      </c>
      <c r="AX53" s="214">
        <v>0</v>
      </c>
      <c r="AY53" s="214">
        <v>1268</v>
      </c>
      <c r="AZ53" s="214">
        <v>1298</v>
      </c>
      <c r="BA53" s="214">
        <v>1365</v>
      </c>
      <c r="BB53" s="214">
        <v>1404</v>
      </c>
      <c r="BC53" s="214">
        <v>1434</v>
      </c>
      <c r="BD53" s="214">
        <v>1464</v>
      </c>
      <c r="BE53" s="214">
        <v>1495</v>
      </c>
      <c r="BF53" s="214">
        <v>1510</v>
      </c>
      <c r="BG53" s="214">
        <v>1547</v>
      </c>
      <c r="BH53" s="214">
        <v>1589</v>
      </c>
      <c r="BI53" s="214">
        <v>1629</v>
      </c>
      <c r="BJ53" s="214">
        <v>1666</v>
      </c>
      <c r="BK53" s="214">
        <v>1700</v>
      </c>
      <c r="BL53" s="214">
        <v>1737</v>
      </c>
      <c r="BM53" s="214">
        <v>1776</v>
      </c>
      <c r="BN53" s="214">
        <v>1782</v>
      </c>
      <c r="BO53" s="214">
        <v>1756</v>
      </c>
      <c r="BP53" s="214">
        <v>1710</v>
      </c>
      <c r="BQ53" s="214">
        <v>1641</v>
      </c>
      <c r="BR53" s="214">
        <v>1617</v>
      </c>
      <c r="BS53" s="214">
        <v>1602</v>
      </c>
      <c r="BT53" s="214">
        <v>1594</v>
      </c>
      <c r="BU53" s="214">
        <v>1583</v>
      </c>
      <c r="BV53" s="214">
        <v>1585</v>
      </c>
      <c r="BW53" s="214">
        <v>1596</v>
      </c>
      <c r="BX53" s="215">
        <v>1612</v>
      </c>
      <c r="BY53" s="215">
        <v>1632</v>
      </c>
      <c r="BZ53" s="215">
        <v>1659</v>
      </c>
      <c r="CA53" s="216">
        <v>1691</v>
      </c>
    </row>
    <row r="54" spans="1:79" x14ac:dyDescent="0.4">
      <c r="B54" s="218" t="s">
        <v>234</v>
      </c>
      <c r="D54" s="214">
        <v>0</v>
      </c>
      <c r="E54" s="214">
        <v>0</v>
      </c>
      <c r="F54" s="214">
        <v>0</v>
      </c>
      <c r="G54" s="214">
        <v>0</v>
      </c>
      <c r="H54" s="214">
        <v>0</v>
      </c>
      <c r="I54" s="214">
        <v>0</v>
      </c>
      <c r="J54" s="214">
        <v>0</v>
      </c>
      <c r="K54" s="214">
        <v>0</v>
      </c>
      <c r="L54" s="214">
        <v>0</v>
      </c>
      <c r="M54" s="214">
        <v>0</v>
      </c>
      <c r="N54" s="214">
        <v>0</v>
      </c>
      <c r="O54" s="214">
        <v>0</v>
      </c>
      <c r="P54" s="214">
        <v>0</v>
      </c>
      <c r="Q54" s="214">
        <v>0</v>
      </c>
      <c r="R54" s="214">
        <v>0</v>
      </c>
      <c r="S54" s="214">
        <v>0</v>
      </c>
      <c r="T54" s="214">
        <v>0</v>
      </c>
      <c r="U54" s="214">
        <v>0</v>
      </c>
      <c r="V54" s="214">
        <v>0</v>
      </c>
      <c r="W54" s="214">
        <v>0</v>
      </c>
      <c r="X54" s="214">
        <v>0</v>
      </c>
      <c r="Y54" s="214">
        <v>0</v>
      </c>
      <c r="Z54" s="214">
        <v>0</v>
      </c>
      <c r="AA54" s="214">
        <v>0</v>
      </c>
      <c r="AB54" s="214">
        <v>0</v>
      </c>
      <c r="AC54" s="214">
        <v>72</v>
      </c>
      <c r="AD54" s="214">
        <v>84</v>
      </c>
      <c r="AE54" s="214">
        <v>99</v>
      </c>
      <c r="AF54" s="214">
        <v>112</v>
      </c>
      <c r="AG54" s="214">
        <v>129</v>
      </c>
      <c r="AH54" s="214">
        <v>143</v>
      </c>
      <c r="AI54" s="214">
        <v>151</v>
      </c>
      <c r="AJ54" s="214">
        <v>179</v>
      </c>
      <c r="AK54" s="214">
        <v>203</v>
      </c>
      <c r="AL54" s="214">
        <v>230</v>
      </c>
      <c r="AM54" s="214">
        <v>269</v>
      </c>
      <c r="AN54" s="214">
        <v>317</v>
      </c>
      <c r="AO54" s="214">
        <v>359</v>
      </c>
      <c r="AP54" s="214">
        <v>394</v>
      </c>
      <c r="AQ54" s="214">
        <v>443</v>
      </c>
      <c r="AR54" s="214">
        <v>490</v>
      </c>
      <c r="AS54" s="214">
        <v>538</v>
      </c>
      <c r="AT54" s="214">
        <v>596</v>
      </c>
      <c r="AU54" s="214">
        <v>686</v>
      </c>
      <c r="AV54" s="214">
        <v>890</v>
      </c>
      <c r="AW54" s="214">
        <v>962</v>
      </c>
      <c r="AX54" s="214">
        <v>1046</v>
      </c>
      <c r="AY54" s="214">
        <v>1115</v>
      </c>
      <c r="AZ54" s="214">
        <v>1152</v>
      </c>
      <c r="BA54" s="214">
        <v>1207</v>
      </c>
      <c r="BB54" s="214">
        <v>1238</v>
      </c>
      <c r="BC54" s="214">
        <v>1256</v>
      </c>
      <c r="BD54" s="214">
        <v>1276</v>
      </c>
      <c r="BE54" s="214">
        <v>1296</v>
      </c>
      <c r="BF54" s="214">
        <v>1304</v>
      </c>
      <c r="BG54" s="214">
        <v>1343</v>
      </c>
      <c r="BH54" s="214">
        <v>1400</v>
      </c>
      <c r="BI54" s="214">
        <v>1445</v>
      </c>
      <c r="BJ54" s="214">
        <v>1489</v>
      </c>
      <c r="BK54" s="214">
        <v>1528</v>
      </c>
      <c r="BL54" s="214">
        <v>1568</v>
      </c>
      <c r="BM54" s="214">
        <v>1607</v>
      </c>
      <c r="BN54" s="214">
        <v>1619</v>
      </c>
      <c r="BO54" s="214">
        <v>1597</v>
      </c>
      <c r="BP54" s="214">
        <v>1553</v>
      </c>
      <c r="BQ54" s="214">
        <v>1490</v>
      </c>
      <c r="BR54" s="214">
        <v>1462</v>
      </c>
      <c r="BS54" s="214">
        <v>1459</v>
      </c>
      <c r="BT54" s="214">
        <v>1445</v>
      </c>
      <c r="BU54" s="214">
        <v>1437</v>
      </c>
      <c r="BV54" s="214">
        <v>1444</v>
      </c>
      <c r="BW54" s="214">
        <v>1457</v>
      </c>
      <c r="BX54" s="215">
        <v>1474</v>
      </c>
      <c r="BY54" s="215">
        <v>1495</v>
      </c>
      <c r="BZ54" s="215">
        <v>1521</v>
      </c>
      <c r="CA54" s="216">
        <v>1552</v>
      </c>
    </row>
    <row r="55" spans="1:79" x14ac:dyDescent="0.4">
      <c r="B55" s="218" t="s">
        <v>235</v>
      </c>
      <c r="D55" s="214">
        <v>0</v>
      </c>
      <c r="E55" s="214">
        <v>0</v>
      </c>
      <c r="F55" s="214">
        <v>0</v>
      </c>
      <c r="G55" s="214">
        <v>0</v>
      </c>
      <c r="H55" s="214">
        <v>0</v>
      </c>
      <c r="I55" s="214">
        <v>0</v>
      </c>
      <c r="J55" s="214">
        <v>0</v>
      </c>
      <c r="K55" s="214">
        <v>0</v>
      </c>
      <c r="L55" s="214">
        <v>0</v>
      </c>
      <c r="M55" s="214">
        <v>0</v>
      </c>
      <c r="N55" s="214">
        <v>0</v>
      </c>
      <c r="O55" s="214">
        <v>0</v>
      </c>
      <c r="P55" s="214">
        <v>0</v>
      </c>
      <c r="Q55" s="214">
        <v>0</v>
      </c>
      <c r="R55" s="214">
        <v>0</v>
      </c>
      <c r="S55" s="214">
        <v>0</v>
      </c>
      <c r="T55" s="214">
        <v>0</v>
      </c>
      <c r="U55" s="214">
        <v>0</v>
      </c>
      <c r="V55" s="214">
        <v>0</v>
      </c>
      <c r="W55" s="214">
        <v>0</v>
      </c>
      <c r="X55" s="214">
        <v>0</v>
      </c>
      <c r="Y55" s="214">
        <v>0</v>
      </c>
      <c r="Z55" s="214">
        <v>0</v>
      </c>
      <c r="AA55" s="214">
        <v>0</v>
      </c>
      <c r="AB55" s="214">
        <v>0</v>
      </c>
      <c r="AC55" s="214">
        <v>0</v>
      </c>
      <c r="AD55" s="214">
        <v>0</v>
      </c>
      <c r="AE55" s="214">
        <v>0</v>
      </c>
      <c r="AF55" s="214">
        <v>0</v>
      </c>
      <c r="AG55" s="214">
        <v>0</v>
      </c>
      <c r="AH55" s="214">
        <v>0</v>
      </c>
      <c r="AI55" s="214">
        <v>0</v>
      </c>
      <c r="AJ55" s="214">
        <v>0</v>
      </c>
      <c r="AK55" s="214">
        <v>0</v>
      </c>
      <c r="AL55" s="214">
        <v>0</v>
      </c>
      <c r="AM55" s="214">
        <v>0</v>
      </c>
      <c r="AN55" s="214">
        <v>0</v>
      </c>
      <c r="AO55" s="214">
        <v>0</v>
      </c>
      <c r="AP55" s="214">
        <v>0</v>
      </c>
      <c r="AQ55" s="214">
        <v>0</v>
      </c>
      <c r="AR55" s="214">
        <v>0</v>
      </c>
      <c r="AS55" s="214">
        <v>0</v>
      </c>
      <c r="AT55" s="214">
        <v>0</v>
      </c>
      <c r="AU55" s="214">
        <v>0</v>
      </c>
      <c r="AV55" s="214">
        <v>0</v>
      </c>
      <c r="AW55" s="214">
        <v>0</v>
      </c>
      <c r="AX55" s="214">
        <v>0</v>
      </c>
      <c r="AY55" s="214">
        <v>153</v>
      </c>
      <c r="AZ55" s="214">
        <v>146</v>
      </c>
      <c r="BA55" s="214">
        <v>158</v>
      </c>
      <c r="BB55" s="214">
        <v>166</v>
      </c>
      <c r="BC55" s="214">
        <v>178</v>
      </c>
      <c r="BD55" s="214">
        <v>188</v>
      </c>
      <c r="BE55" s="214">
        <v>199</v>
      </c>
      <c r="BF55" s="214">
        <v>206</v>
      </c>
      <c r="BG55" s="214">
        <v>204</v>
      </c>
      <c r="BH55" s="214">
        <v>189</v>
      </c>
      <c r="BI55" s="214">
        <v>184</v>
      </c>
      <c r="BJ55" s="214">
        <v>177</v>
      </c>
      <c r="BK55" s="214">
        <v>172</v>
      </c>
      <c r="BL55" s="214">
        <v>169</v>
      </c>
      <c r="BM55" s="214">
        <v>169</v>
      </c>
      <c r="BN55" s="214">
        <v>163</v>
      </c>
      <c r="BO55" s="214">
        <v>160</v>
      </c>
      <c r="BP55" s="214">
        <v>158</v>
      </c>
      <c r="BQ55" s="214">
        <v>151</v>
      </c>
      <c r="BR55" s="214">
        <v>155</v>
      </c>
      <c r="BS55" s="214">
        <v>143</v>
      </c>
      <c r="BT55" s="214">
        <v>148</v>
      </c>
      <c r="BU55" s="214">
        <v>146</v>
      </c>
      <c r="BV55" s="214">
        <v>141</v>
      </c>
      <c r="BW55" s="214">
        <v>139</v>
      </c>
      <c r="BX55" s="215">
        <v>137</v>
      </c>
      <c r="BY55" s="215">
        <v>137</v>
      </c>
      <c r="BZ55" s="215">
        <v>137</v>
      </c>
      <c r="CA55" s="216">
        <v>138</v>
      </c>
    </row>
    <row r="56" spans="1:79" x14ac:dyDescent="0.4">
      <c r="B56" s="204" t="s">
        <v>132</v>
      </c>
      <c r="D56" s="214">
        <v>0</v>
      </c>
      <c r="E56" s="214">
        <v>0</v>
      </c>
      <c r="F56" s="214">
        <v>0</v>
      </c>
      <c r="G56" s="214">
        <v>0</v>
      </c>
      <c r="H56" s="214">
        <v>0</v>
      </c>
      <c r="I56" s="214">
        <v>0</v>
      </c>
      <c r="J56" s="214">
        <v>0</v>
      </c>
      <c r="K56" s="214">
        <v>0</v>
      </c>
      <c r="L56" s="214">
        <v>0</v>
      </c>
      <c r="M56" s="214">
        <v>0</v>
      </c>
      <c r="N56" s="214">
        <v>0</v>
      </c>
      <c r="O56" s="214">
        <v>0</v>
      </c>
      <c r="P56" s="214">
        <v>0</v>
      </c>
      <c r="Q56" s="214">
        <v>0</v>
      </c>
      <c r="R56" s="214">
        <v>0</v>
      </c>
      <c r="S56" s="214">
        <v>0</v>
      </c>
      <c r="T56" s="214">
        <v>0</v>
      </c>
      <c r="U56" s="214">
        <v>0</v>
      </c>
      <c r="V56" s="214">
        <v>0</v>
      </c>
      <c r="W56" s="214">
        <v>0</v>
      </c>
      <c r="X56" s="214">
        <v>0</v>
      </c>
      <c r="Y56" s="214">
        <v>0</v>
      </c>
      <c r="Z56" s="214">
        <v>0</v>
      </c>
      <c r="AA56" s="214">
        <v>0</v>
      </c>
      <c r="AB56" s="214">
        <v>0</v>
      </c>
      <c r="AC56" s="214">
        <v>0</v>
      </c>
      <c r="AD56" s="214">
        <v>0</v>
      </c>
      <c r="AE56" s="214">
        <v>0</v>
      </c>
      <c r="AF56" s="214">
        <v>0</v>
      </c>
      <c r="AG56" s="214">
        <v>0</v>
      </c>
      <c r="AH56" s="214">
        <v>63</v>
      </c>
      <c r="AI56" s="214">
        <v>55</v>
      </c>
      <c r="AJ56" s="214">
        <v>54</v>
      </c>
      <c r="AK56" s="214">
        <v>52</v>
      </c>
      <c r="AL56" s="214">
        <v>48</v>
      </c>
      <c r="AM56" s="214">
        <v>49</v>
      </c>
      <c r="AN56" s="214">
        <v>48</v>
      </c>
      <c r="AO56" s="214">
        <v>48</v>
      </c>
      <c r="AP56" s="214">
        <v>45</v>
      </c>
      <c r="AQ56" s="214">
        <v>45</v>
      </c>
      <c r="AR56" s="214">
        <v>48</v>
      </c>
      <c r="AS56" s="214">
        <v>53</v>
      </c>
      <c r="AT56" s="214">
        <v>45</v>
      </c>
      <c r="AU56" s="214">
        <v>50</v>
      </c>
      <c r="AV56" s="214">
        <v>54</v>
      </c>
      <c r="AW56" s="214">
        <v>55</v>
      </c>
      <c r="AX56" s="214">
        <v>51</v>
      </c>
      <c r="AY56" s="214">
        <v>51</v>
      </c>
      <c r="AZ56" s="214">
        <v>46</v>
      </c>
      <c r="BA56" s="214">
        <v>38</v>
      </c>
      <c r="BB56" s="214">
        <v>36</v>
      </c>
      <c r="BC56" s="214">
        <v>34</v>
      </c>
      <c r="BD56" s="214">
        <v>30</v>
      </c>
      <c r="BE56" s="214">
        <v>29</v>
      </c>
      <c r="BF56" s="214">
        <v>29</v>
      </c>
      <c r="BG56" s="214">
        <v>27</v>
      </c>
      <c r="BH56" s="214">
        <v>26</v>
      </c>
      <c r="BI56" s="214">
        <v>23</v>
      </c>
      <c r="BJ56" s="214">
        <v>21</v>
      </c>
      <c r="BK56" s="214">
        <v>19</v>
      </c>
      <c r="BL56" s="214">
        <v>14</v>
      </c>
      <c r="BM56" s="214">
        <v>11</v>
      </c>
      <c r="BN56" s="214">
        <v>8</v>
      </c>
      <c r="BO56" s="214">
        <v>6</v>
      </c>
      <c r="BP56" s="214">
        <v>5</v>
      </c>
      <c r="BQ56" s="214">
        <v>3</v>
      </c>
      <c r="BR56" s="214">
        <v>2</v>
      </c>
      <c r="BS56" s="214">
        <v>1</v>
      </c>
      <c r="BT56" s="214">
        <v>1</v>
      </c>
      <c r="BU56" s="214">
        <v>0</v>
      </c>
      <c r="BV56" s="214">
        <v>0</v>
      </c>
      <c r="BW56" s="214">
        <v>0</v>
      </c>
      <c r="BX56" s="215">
        <v>0</v>
      </c>
      <c r="BY56" s="215">
        <v>0</v>
      </c>
      <c r="BZ56" s="215">
        <v>0</v>
      </c>
      <c r="CA56" s="216">
        <v>0</v>
      </c>
    </row>
    <row r="57" spans="1:79" x14ac:dyDescent="0.4">
      <c r="B57" s="204" t="s">
        <v>134</v>
      </c>
      <c r="D57" s="214">
        <v>0</v>
      </c>
      <c r="E57" s="214">
        <v>0</v>
      </c>
      <c r="F57" s="214">
        <v>0</v>
      </c>
      <c r="G57" s="214">
        <v>0</v>
      </c>
      <c r="H57" s="214">
        <v>0</v>
      </c>
      <c r="I57" s="214">
        <v>0</v>
      </c>
      <c r="J57" s="214">
        <v>0</v>
      </c>
      <c r="K57" s="214">
        <v>0</v>
      </c>
      <c r="L57" s="214">
        <v>0</v>
      </c>
      <c r="M57" s="214">
        <v>0</v>
      </c>
      <c r="N57" s="214">
        <v>0</v>
      </c>
      <c r="O57" s="214">
        <v>0</v>
      </c>
      <c r="P57" s="214">
        <v>0</v>
      </c>
      <c r="Q57" s="214">
        <v>0</v>
      </c>
      <c r="R57" s="214">
        <v>0</v>
      </c>
      <c r="S57" s="214">
        <v>0</v>
      </c>
      <c r="T57" s="214">
        <v>0</v>
      </c>
      <c r="U57" s="214">
        <v>0</v>
      </c>
      <c r="V57" s="214">
        <v>0</v>
      </c>
      <c r="W57" s="214">
        <v>0</v>
      </c>
      <c r="X57" s="214">
        <v>0</v>
      </c>
      <c r="Y57" s="214">
        <v>0</v>
      </c>
      <c r="Z57" s="214">
        <v>0</v>
      </c>
      <c r="AA57" s="214">
        <v>0</v>
      </c>
      <c r="AB57" s="214">
        <v>0</v>
      </c>
      <c r="AC57" s="214">
        <v>0</v>
      </c>
      <c r="AD57" s="214">
        <v>0</v>
      </c>
      <c r="AE57" s="214">
        <v>0</v>
      </c>
      <c r="AF57" s="214">
        <v>0</v>
      </c>
      <c r="AG57" s="214">
        <v>0</v>
      </c>
      <c r="AH57" s="214">
        <v>0</v>
      </c>
      <c r="AI57" s="214">
        <v>0</v>
      </c>
      <c r="AJ57" s="214">
        <v>0</v>
      </c>
      <c r="AK57" s="214">
        <v>0</v>
      </c>
      <c r="AL57" s="214">
        <v>0</v>
      </c>
      <c r="AM57" s="214">
        <v>0</v>
      </c>
      <c r="AN57" s="214">
        <v>0</v>
      </c>
      <c r="AO57" s="214">
        <v>0</v>
      </c>
      <c r="AP57" s="214">
        <v>0</v>
      </c>
      <c r="AQ57" s="214">
        <v>0</v>
      </c>
      <c r="AR57" s="214">
        <v>0</v>
      </c>
      <c r="AS57" s="214">
        <v>0</v>
      </c>
      <c r="AT57" s="214">
        <v>0</v>
      </c>
      <c r="AU57" s="214">
        <v>0</v>
      </c>
      <c r="AV57" s="214">
        <v>0</v>
      </c>
      <c r="AW57" s="214">
        <v>0</v>
      </c>
      <c r="AX57" s="214">
        <v>0</v>
      </c>
      <c r="AY57" s="214">
        <v>0</v>
      </c>
      <c r="AZ57" s="214">
        <v>0</v>
      </c>
      <c r="BA57" s="214">
        <v>0</v>
      </c>
      <c r="BB57" s="214">
        <v>0</v>
      </c>
      <c r="BC57" s="214">
        <v>0</v>
      </c>
      <c r="BD57" s="214">
        <v>0</v>
      </c>
      <c r="BE57" s="214">
        <v>0</v>
      </c>
      <c r="BF57" s="214">
        <v>0</v>
      </c>
      <c r="BG57" s="214">
        <v>178</v>
      </c>
      <c r="BH57" s="214">
        <v>235</v>
      </c>
      <c r="BI57" s="214">
        <v>279</v>
      </c>
      <c r="BJ57" s="214">
        <v>319</v>
      </c>
      <c r="BK57" s="214">
        <v>356</v>
      </c>
      <c r="BL57" s="214">
        <v>388</v>
      </c>
      <c r="BM57" s="214">
        <v>411</v>
      </c>
      <c r="BN57" s="214">
        <v>420</v>
      </c>
      <c r="BO57" s="214">
        <v>417</v>
      </c>
      <c r="BP57" s="214">
        <v>405</v>
      </c>
      <c r="BQ57" s="214">
        <v>396</v>
      </c>
      <c r="BR57" s="214">
        <v>378</v>
      </c>
      <c r="BS57" s="214">
        <v>378</v>
      </c>
      <c r="BT57" s="214">
        <v>365</v>
      </c>
      <c r="BU57" s="214">
        <v>361</v>
      </c>
      <c r="BV57" s="214">
        <v>338</v>
      </c>
      <c r="BW57" s="214">
        <v>349</v>
      </c>
      <c r="BX57" s="215">
        <v>352</v>
      </c>
      <c r="BY57" s="215">
        <v>370</v>
      </c>
      <c r="BZ57" s="215">
        <v>385</v>
      </c>
      <c r="CA57" s="216">
        <v>386</v>
      </c>
    </row>
    <row r="58" spans="1:79" x14ac:dyDescent="0.4">
      <c r="B58" s="218" t="s">
        <v>234</v>
      </c>
      <c r="D58" s="215">
        <v>0</v>
      </c>
      <c r="E58" s="215">
        <v>0</v>
      </c>
      <c r="F58" s="215">
        <v>0</v>
      </c>
      <c r="G58" s="215">
        <v>0</v>
      </c>
      <c r="H58" s="215">
        <v>0</v>
      </c>
      <c r="I58" s="215">
        <v>0</v>
      </c>
      <c r="J58" s="215">
        <v>0</v>
      </c>
      <c r="K58" s="215">
        <v>0</v>
      </c>
      <c r="L58" s="215">
        <v>0</v>
      </c>
      <c r="M58" s="215">
        <v>0</v>
      </c>
      <c r="N58" s="215">
        <v>0</v>
      </c>
      <c r="O58" s="215">
        <v>0</v>
      </c>
      <c r="P58" s="215">
        <v>0</v>
      </c>
      <c r="Q58" s="215">
        <v>0</v>
      </c>
      <c r="R58" s="215">
        <v>0</v>
      </c>
      <c r="S58" s="215">
        <v>0</v>
      </c>
      <c r="T58" s="215">
        <v>0</v>
      </c>
      <c r="U58" s="215">
        <v>0</v>
      </c>
      <c r="V58" s="215">
        <v>0</v>
      </c>
      <c r="W58" s="215">
        <v>0</v>
      </c>
      <c r="X58" s="215">
        <v>0</v>
      </c>
      <c r="Y58" s="215">
        <v>0</v>
      </c>
      <c r="Z58" s="215">
        <v>0</v>
      </c>
      <c r="AA58" s="215">
        <v>0</v>
      </c>
      <c r="AB58" s="215">
        <v>0</v>
      </c>
      <c r="AC58" s="215">
        <v>0</v>
      </c>
      <c r="AD58" s="215">
        <v>0</v>
      </c>
      <c r="AE58" s="215">
        <v>0</v>
      </c>
      <c r="AF58" s="215">
        <v>0</v>
      </c>
      <c r="AG58" s="215">
        <v>0</v>
      </c>
      <c r="AH58" s="215">
        <v>0</v>
      </c>
      <c r="AI58" s="215">
        <v>0</v>
      </c>
      <c r="AJ58" s="215">
        <v>0</v>
      </c>
      <c r="AK58" s="215">
        <v>0</v>
      </c>
      <c r="AL58" s="215">
        <v>0</v>
      </c>
      <c r="AM58" s="215">
        <v>0</v>
      </c>
      <c r="AN58" s="215">
        <v>0</v>
      </c>
      <c r="AO58" s="215">
        <v>0</v>
      </c>
      <c r="AP58" s="215">
        <v>0</v>
      </c>
      <c r="AQ58" s="215">
        <v>0</v>
      </c>
      <c r="AR58" s="215">
        <v>0</v>
      </c>
      <c r="AS58" s="215">
        <v>0</v>
      </c>
      <c r="AT58" s="215">
        <v>0</v>
      </c>
      <c r="AU58" s="215">
        <v>0</v>
      </c>
      <c r="AV58" s="215">
        <v>0</v>
      </c>
      <c r="AW58" s="215">
        <v>0</v>
      </c>
      <c r="AX58" s="215">
        <v>0</v>
      </c>
      <c r="AY58" s="215">
        <v>0</v>
      </c>
      <c r="AZ58" s="215">
        <v>0</v>
      </c>
      <c r="BA58" s="215">
        <v>0</v>
      </c>
      <c r="BB58" s="215">
        <v>0</v>
      </c>
      <c r="BC58" s="215">
        <v>0</v>
      </c>
      <c r="BD58" s="215">
        <v>0</v>
      </c>
      <c r="BE58" s="215">
        <v>0</v>
      </c>
      <c r="BF58" s="215">
        <v>0</v>
      </c>
      <c r="BG58" s="215">
        <v>20</v>
      </c>
      <c r="BH58" s="215">
        <v>22</v>
      </c>
      <c r="BI58" s="215">
        <v>24</v>
      </c>
      <c r="BJ58" s="215">
        <v>26</v>
      </c>
      <c r="BK58" s="215">
        <v>28</v>
      </c>
      <c r="BL58" s="215">
        <v>30</v>
      </c>
      <c r="BM58" s="215">
        <v>31</v>
      </c>
      <c r="BN58" s="215">
        <v>30</v>
      </c>
      <c r="BO58" s="215">
        <v>26</v>
      </c>
      <c r="BP58" s="215">
        <v>22</v>
      </c>
      <c r="BQ58" s="215">
        <v>22</v>
      </c>
      <c r="BR58" s="215">
        <v>20</v>
      </c>
      <c r="BS58" s="215">
        <v>19</v>
      </c>
      <c r="BT58" s="215">
        <v>18</v>
      </c>
      <c r="BU58" s="215">
        <v>17</v>
      </c>
      <c r="BV58" s="215">
        <v>16</v>
      </c>
      <c r="BW58" s="215">
        <v>16</v>
      </c>
      <c r="BX58" s="215">
        <v>16</v>
      </c>
      <c r="BY58" s="215">
        <v>17</v>
      </c>
      <c r="BZ58" s="215">
        <v>18</v>
      </c>
      <c r="CA58" s="216">
        <v>18</v>
      </c>
    </row>
    <row r="59" spans="1:79" x14ac:dyDescent="0.4">
      <c r="B59" s="218" t="s">
        <v>235</v>
      </c>
      <c r="D59" s="215">
        <v>0</v>
      </c>
      <c r="E59" s="215">
        <v>0</v>
      </c>
      <c r="F59" s="215">
        <v>0</v>
      </c>
      <c r="G59" s="215">
        <v>0</v>
      </c>
      <c r="H59" s="215">
        <v>0</v>
      </c>
      <c r="I59" s="215">
        <v>0</v>
      </c>
      <c r="J59" s="215">
        <v>0</v>
      </c>
      <c r="K59" s="215">
        <v>0</v>
      </c>
      <c r="L59" s="215">
        <v>0</v>
      </c>
      <c r="M59" s="215">
        <v>0</v>
      </c>
      <c r="N59" s="215">
        <v>0</v>
      </c>
      <c r="O59" s="215">
        <v>0</v>
      </c>
      <c r="P59" s="215">
        <v>0</v>
      </c>
      <c r="Q59" s="215">
        <v>0</v>
      </c>
      <c r="R59" s="215">
        <v>0</v>
      </c>
      <c r="S59" s="215">
        <v>0</v>
      </c>
      <c r="T59" s="215">
        <v>0</v>
      </c>
      <c r="U59" s="215">
        <v>0</v>
      </c>
      <c r="V59" s="215">
        <v>0</v>
      </c>
      <c r="W59" s="215">
        <v>0</v>
      </c>
      <c r="X59" s="215">
        <v>0</v>
      </c>
      <c r="Y59" s="215">
        <v>0</v>
      </c>
      <c r="Z59" s="215">
        <v>0</v>
      </c>
      <c r="AA59" s="215">
        <v>0</v>
      </c>
      <c r="AB59" s="215">
        <v>0</v>
      </c>
      <c r="AC59" s="215">
        <v>0</v>
      </c>
      <c r="AD59" s="215">
        <v>0</v>
      </c>
      <c r="AE59" s="215">
        <v>0</v>
      </c>
      <c r="AF59" s="215">
        <v>0</v>
      </c>
      <c r="AG59" s="215">
        <v>0</v>
      </c>
      <c r="AH59" s="215">
        <v>0</v>
      </c>
      <c r="AI59" s="215">
        <v>0</v>
      </c>
      <c r="AJ59" s="215">
        <v>0</v>
      </c>
      <c r="AK59" s="215">
        <v>0</v>
      </c>
      <c r="AL59" s="215">
        <v>0</v>
      </c>
      <c r="AM59" s="215">
        <v>0</v>
      </c>
      <c r="AN59" s="215">
        <v>0</v>
      </c>
      <c r="AO59" s="215">
        <v>0</v>
      </c>
      <c r="AP59" s="215">
        <v>0</v>
      </c>
      <c r="AQ59" s="215">
        <v>0</v>
      </c>
      <c r="AR59" s="215">
        <v>0</v>
      </c>
      <c r="AS59" s="215">
        <v>0</v>
      </c>
      <c r="AT59" s="215">
        <v>0</v>
      </c>
      <c r="AU59" s="215">
        <v>0</v>
      </c>
      <c r="AV59" s="215">
        <v>0</v>
      </c>
      <c r="AW59" s="215">
        <v>0</v>
      </c>
      <c r="AX59" s="215">
        <v>0</v>
      </c>
      <c r="AY59" s="215">
        <v>0</v>
      </c>
      <c r="AZ59" s="215">
        <v>0</v>
      </c>
      <c r="BA59" s="215">
        <v>0</v>
      </c>
      <c r="BB59" s="215">
        <v>0</v>
      </c>
      <c r="BC59" s="215">
        <v>0</v>
      </c>
      <c r="BD59" s="215">
        <v>0</v>
      </c>
      <c r="BE59" s="215">
        <v>0</v>
      </c>
      <c r="BF59" s="215">
        <v>0</v>
      </c>
      <c r="BG59" s="215">
        <v>158</v>
      </c>
      <c r="BH59" s="215">
        <v>213</v>
      </c>
      <c r="BI59" s="215">
        <v>255</v>
      </c>
      <c r="BJ59" s="215">
        <v>292</v>
      </c>
      <c r="BK59" s="215">
        <v>327</v>
      </c>
      <c r="BL59" s="215">
        <v>357</v>
      </c>
      <c r="BM59" s="215">
        <v>381</v>
      </c>
      <c r="BN59" s="215">
        <v>390</v>
      </c>
      <c r="BO59" s="215">
        <v>391</v>
      </c>
      <c r="BP59" s="215">
        <v>383</v>
      </c>
      <c r="BQ59" s="215">
        <v>374</v>
      </c>
      <c r="BR59" s="215">
        <v>358</v>
      </c>
      <c r="BS59" s="215">
        <v>359</v>
      </c>
      <c r="BT59" s="215">
        <v>347</v>
      </c>
      <c r="BU59" s="215">
        <v>344</v>
      </c>
      <c r="BV59" s="215">
        <v>322</v>
      </c>
      <c r="BW59" s="215">
        <v>333</v>
      </c>
      <c r="BX59" s="215">
        <v>336</v>
      </c>
      <c r="BY59" s="215">
        <v>353</v>
      </c>
      <c r="BZ59" s="215">
        <v>367</v>
      </c>
      <c r="CA59" s="216">
        <v>368</v>
      </c>
    </row>
    <row r="60" spans="1:79" ht="26.25" customHeight="1" x14ac:dyDescent="0.4">
      <c r="B60" s="204" t="s">
        <v>272</v>
      </c>
      <c r="D60" s="214">
        <v>0</v>
      </c>
      <c r="E60" s="214">
        <v>0</v>
      </c>
      <c r="F60" s="214">
        <v>0</v>
      </c>
      <c r="G60" s="214">
        <v>0</v>
      </c>
      <c r="H60" s="214">
        <v>0</v>
      </c>
      <c r="I60" s="214">
        <v>0</v>
      </c>
      <c r="J60" s="214">
        <v>0</v>
      </c>
      <c r="K60" s="214">
        <v>0</v>
      </c>
      <c r="L60" s="214">
        <v>0</v>
      </c>
      <c r="M60" s="214">
        <v>0</v>
      </c>
      <c r="N60" s="214">
        <v>0</v>
      </c>
      <c r="O60" s="214">
        <v>0</v>
      </c>
      <c r="P60" s="214">
        <v>0</v>
      </c>
      <c r="Q60" s="214">
        <v>0</v>
      </c>
      <c r="R60" s="214">
        <v>0</v>
      </c>
      <c r="S60" s="214">
        <v>0</v>
      </c>
      <c r="T60" s="214">
        <v>0</v>
      </c>
      <c r="U60" s="214">
        <v>0</v>
      </c>
      <c r="V60" s="214">
        <v>0</v>
      </c>
      <c r="W60" s="214">
        <v>0</v>
      </c>
      <c r="X60" s="214">
        <v>0</v>
      </c>
      <c r="Y60" s="214">
        <v>0</v>
      </c>
      <c r="Z60" s="214">
        <v>0</v>
      </c>
      <c r="AA60" s="214">
        <v>0</v>
      </c>
      <c r="AB60" s="214">
        <v>0</v>
      </c>
      <c r="AC60" s="214">
        <v>7720</v>
      </c>
      <c r="AD60" s="214">
        <v>8850</v>
      </c>
      <c r="AE60" s="214">
        <v>10</v>
      </c>
      <c r="AF60" s="214">
        <v>0</v>
      </c>
      <c r="AG60" s="214">
        <v>0</v>
      </c>
      <c r="AH60" s="214">
        <v>9600</v>
      </c>
      <c r="AI60" s="214">
        <v>9600</v>
      </c>
      <c r="AJ60" s="214">
        <v>9800</v>
      </c>
      <c r="AK60" s="214">
        <v>10100</v>
      </c>
      <c r="AL60" s="214">
        <v>10200</v>
      </c>
      <c r="AM60" s="214">
        <v>10300</v>
      </c>
      <c r="AN60" s="214">
        <v>10500</v>
      </c>
      <c r="AO60" s="214">
        <v>10500</v>
      </c>
      <c r="AP60" s="214">
        <v>10700</v>
      </c>
      <c r="AQ60" s="214">
        <v>10700</v>
      </c>
      <c r="AR60" s="214">
        <v>10900</v>
      </c>
      <c r="AS60" s="214">
        <v>11200</v>
      </c>
      <c r="AT60" s="214">
        <v>11236</v>
      </c>
      <c r="AU60" s="214">
        <v>11432</v>
      </c>
      <c r="AV60" s="214">
        <v>11511</v>
      </c>
      <c r="AW60" s="214">
        <v>12209</v>
      </c>
      <c r="AX60" s="214">
        <v>12331</v>
      </c>
      <c r="AY60" s="214">
        <v>12418</v>
      </c>
      <c r="AZ60" s="214">
        <v>12861</v>
      </c>
      <c r="BA60" s="214">
        <v>12326</v>
      </c>
      <c r="BB60" s="214">
        <v>12442</v>
      </c>
      <c r="BC60" s="214">
        <v>11818</v>
      </c>
      <c r="BD60" s="214">
        <v>11896</v>
      </c>
      <c r="BE60" s="214">
        <v>12014</v>
      </c>
      <c r="BF60" s="214">
        <v>12002</v>
      </c>
      <c r="BG60" s="214">
        <v>12232</v>
      </c>
      <c r="BH60" s="214">
        <v>12302</v>
      </c>
      <c r="BI60" s="214">
        <v>12387</v>
      </c>
      <c r="BJ60" s="214">
        <v>12586</v>
      </c>
      <c r="BK60" s="214">
        <v>12728</v>
      </c>
      <c r="BL60" s="214">
        <v>11754</v>
      </c>
      <c r="BM60" s="214">
        <v>12123</v>
      </c>
      <c r="BN60" s="214">
        <v>12239</v>
      </c>
      <c r="BO60" s="214">
        <v>12335</v>
      </c>
      <c r="BP60" s="214">
        <v>12346</v>
      </c>
      <c r="BQ60" s="214">
        <v>12245</v>
      </c>
      <c r="BR60" s="214">
        <v>12459</v>
      </c>
      <c r="BS60" s="214">
        <v>12757</v>
      </c>
      <c r="BT60" s="214">
        <v>12642</v>
      </c>
      <c r="BU60" s="214">
        <v>12605</v>
      </c>
      <c r="BV60" s="214">
        <v>12600</v>
      </c>
      <c r="BW60" s="214">
        <v>12516</v>
      </c>
      <c r="BX60" s="215">
        <v>12507</v>
      </c>
      <c r="BY60" s="215">
        <v>12771</v>
      </c>
      <c r="BZ60" s="215">
        <v>13075</v>
      </c>
      <c r="CA60" s="216">
        <v>13410</v>
      </c>
    </row>
    <row r="61" spans="1:79" x14ac:dyDescent="0.4">
      <c r="B61" s="204" t="s">
        <v>22</v>
      </c>
      <c r="D61" s="215">
        <v>0</v>
      </c>
      <c r="E61" s="215">
        <v>0</v>
      </c>
      <c r="F61" s="215">
        <v>0</v>
      </c>
      <c r="G61" s="215">
        <v>0</v>
      </c>
      <c r="H61" s="215">
        <v>0</v>
      </c>
      <c r="I61" s="215">
        <v>0</v>
      </c>
      <c r="J61" s="215">
        <v>0</v>
      </c>
      <c r="K61" s="215">
        <v>0</v>
      </c>
      <c r="L61" s="215">
        <v>0</v>
      </c>
      <c r="M61" s="215">
        <v>0</v>
      </c>
      <c r="N61" s="215">
        <v>0</v>
      </c>
      <c r="O61" s="215">
        <v>0</v>
      </c>
      <c r="P61" s="215">
        <v>0</v>
      </c>
      <c r="Q61" s="215">
        <v>0</v>
      </c>
      <c r="R61" s="215">
        <v>0</v>
      </c>
      <c r="S61" s="215">
        <v>0</v>
      </c>
      <c r="T61" s="215">
        <v>0</v>
      </c>
      <c r="U61" s="215">
        <v>0</v>
      </c>
      <c r="V61" s="215">
        <v>0</v>
      </c>
      <c r="W61" s="215">
        <v>0</v>
      </c>
      <c r="X61" s="215">
        <v>0</v>
      </c>
      <c r="Y61" s="215">
        <v>0</v>
      </c>
      <c r="Z61" s="215">
        <v>0</v>
      </c>
      <c r="AA61" s="215">
        <v>0</v>
      </c>
      <c r="AB61" s="215">
        <v>0</v>
      </c>
      <c r="AC61" s="215">
        <v>0</v>
      </c>
      <c r="AD61" s="215">
        <v>0</v>
      </c>
      <c r="AE61" s="215">
        <v>0</v>
      </c>
      <c r="AF61" s="215">
        <v>0</v>
      </c>
      <c r="AG61" s="215">
        <v>0</v>
      </c>
      <c r="AH61" s="215">
        <v>0</v>
      </c>
      <c r="AI61" s="215">
        <v>0</v>
      </c>
      <c r="AJ61" s="215">
        <v>0</v>
      </c>
      <c r="AK61" s="215">
        <v>0</v>
      </c>
      <c r="AL61" s="215">
        <v>0</v>
      </c>
      <c r="AM61" s="215">
        <v>0</v>
      </c>
      <c r="AN61" s="215">
        <v>0</v>
      </c>
      <c r="AO61" s="215">
        <v>0</v>
      </c>
      <c r="AP61" s="215">
        <v>0</v>
      </c>
      <c r="AQ61" s="215">
        <v>0</v>
      </c>
      <c r="AR61" s="215">
        <v>3013</v>
      </c>
      <c r="AS61" s="215">
        <v>2979</v>
      </c>
      <c r="AT61" s="215">
        <v>3735</v>
      </c>
      <c r="AU61" s="215">
        <v>3159</v>
      </c>
      <c r="AV61" s="215">
        <v>2996</v>
      </c>
      <c r="AW61" s="215">
        <v>2838</v>
      </c>
      <c r="AX61" s="215">
        <v>2801</v>
      </c>
      <c r="AY61" s="215">
        <v>2769</v>
      </c>
      <c r="AZ61" s="215">
        <v>2692</v>
      </c>
      <c r="BA61" s="215">
        <v>2623</v>
      </c>
      <c r="BB61" s="215">
        <v>2567</v>
      </c>
      <c r="BC61" s="215">
        <v>2471</v>
      </c>
      <c r="BD61" s="215">
        <v>2387</v>
      </c>
      <c r="BE61" s="215">
        <v>2371</v>
      </c>
      <c r="BF61" s="215">
        <v>2357</v>
      </c>
      <c r="BG61" s="215">
        <v>2335</v>
      </c>
      <c r="BH61" s="215">
        <v>2442</v>
      </c>
      <c r="BI61" s="215">
        <v>2426</v>
      </c>
      <c r="BJ61" s="215">
        <v>2510</v>
      </c>
      <c r="BK61" s="215">
        <v>2535</v>
      </c>
      <c r="BL61" s="215">
        <v>2592</v>
      </c>
      <c r="BM61" s="215">
        <v>2631</v>
      </c>
      <c r="BN61" s="215">
        <v>2633</v>
      </c>
      <c r="BO61" s="215">
        <v>2620</v>
      </c>
      <c r="BP61" s="215">
        <v>2544</v>
      </c>
      <c r="BQ61" s="215">
        <v>0</v>
      </c>
      <c r="BR61" s="215">
        <v>0</v>
      </c>
      <c r="BS61" s="215">
        <v>0</v>
      </c>
      <c r="BT61" s="215">
        <v>0</v>
      </c>
      <c r="BU61" s="215">
        <v>0</v>
      </c>
      <c r="BV61" s="215">
        <v>0</v>
      </c>
      <c r="BW61" s="215">
        <v>0</v>
      </c>
      <c r="BX61" s="215">
        <v>0</v>
      </c>
      <c r="BY61" s="215">
        <v>0</v>
      </c>
      <c r="BZ61" s="215">
        <v>0</v>
      </c>
      <c r="CA61" s="216">
        <v>0</v>
      </c>
    </row>
    <row r="62" spans="1:79" x14ac:dyDescent="0.4">
      <c r="B62" s="204" t="s">
        <v>142</v>
      </c>
      <c r="D62" s="214">
        <v>0</v>
      </c>
      <c r="E62" s="214">
        <v>0</v>
      </c>
      <c r="F62" s="214">
        <v>0</v>
      </c>
      <c r="G62" s="214">
        <v>0</v>
      </c>
      <c r="H62" s="214">
        <v>0</v>
      </c>
      <c r="I62" s="214">
        <v>0</v>
      </c>
      <c r="J62" s="214">
        <v>0</v>
      </c>
      <c r="K62" s="214">
        <v>0</v>
      </c>
      <c r="L62" s="214">
        <v>0</v>
      </c>
      <c r="M62" s="214">
        <v>0</v>
      </c>
      <c r="N62" s="214">
        <v>0</v>
      </c>
      <c r="O62" s="214">
        <v>0</v>
      </c>
      <c r="P62" s="214">
        <v>0</v>
      </c>
      <c r="Q62" s="214">
        <v>0</v>
      </c>
      <c r="R62" s="214">
        <v>0</v>
      </c>
      <c r="S62" s="214">
        <v>0</v>
      </c>
      <c r="T62" s="214">
        <v>0</v>
      </c>
      <c r="U62" s="214">
        <v>0</v>
      </c>
      <c r="V62" s="214">
        <v>0</v>
      </c>
      <c r="W62" s="214">
        <v>0</v>
      </c>
      <c r="X62" s="214">
        <v>0</v>
      </c>
      <c r="Y62" s="214">
        <v>0</v>
      </c>
      <c r="Z62" s="214">
        <v>0</v>
      </c>
      <c r="AA62" s="214">
        <v>0</v>
      </c>
      <c r="AB62" s="214">
        <v>0</v>
      </c>
      <c r="AC62" s="214">
        <v>0</v>
      </c>
      <c r="AD62" s="214">
        <v>0</v>
      </c>
      <c r="AE62" s="214">
        <v>0</v>
      </c>
      <c r="AF62" s="214">
        <v>0</v>
      </c>
      <c r="AG62" s="214">
        <v>0</v>
      </c>
      <c r="AH62" s="214">
        <v>0</v>
      </c>
      <c r="AI62" s="214">
        <v>0</v>
      </c>
      <c r="AJ62" s="214">
        <v>0</v>
      </c>
      <c r="AK62" s="214">
        <v>0</v>
      </c>
      <c r="AL62" s="214">
        <v>0</v>
      </c>
      <c r="AM62" s="214">
        <v>0</v>
      </c>
      <c r="AN62" s="214">
        <v>0</v>
      </c>
      <c r="AO62" s="214">
        <v>0</v>
      </c>
      <c r="AP62" s="214">
        <v>0</v>
      </c>
      <c r="AQ62" s="214">
        <v>0</v>
      </c>
      <c r="AR62" s="214">
        <v>0</v>
      </c>
      <c r="AS62" s="214">
        <v>0</v>
      </c>
      <c r="AT62" s="214">
        <v>0</v>
      </c>
      <c r="AU62" s="214">
        <v>0</v>
      </c>
      <c r="AV62" s="214">
        <v>310</v>
      </c>
      <c r="AW62" s="214">
        <v>358</v>
      </c>
      <c r="AX62" s="214">
        <v>404</v>
      </c>
      <c r="AY62" s="214">
        <v>455</v>
      </c>
      <c r="AZ62" s="214">
        <v>505</v>
      </c>
      <c r="BA62" s="214">
        <v>556</v>
      </c>
      <c r="BB62" s="214">
        <v>597</v>
      </c>
      <c r="BC62" s="214">
        <v>635</v>
      </c>
      <c r="BD62" s="214">
        <v>677</v>
      </c>
      <c r="BE62" s="214">
        <v>719</v>
      </c>
      <c r="BF62" s="214">
        <v>741</v>
      </c>
      <c r="BG62" s="214">
        <v>784</v>
      </c>
      <c r="BH62" s="214">
        <v>826</v>
      </c>
      <c r="BI62" s="214">
        <v>864</v>
      </c>
      <c r="BJ62" s="214">
        <v>903</v>
      </c>
      <c r="BK62" s="214">
        <v>949</v>
      </c>
      <c r="BL62" s="214">
        <v>991</v>
      </c>
      <c r="BM62" s="214">
        <v>1031</v>
      </c>
      <c r="BN62" s="214">
        <v>1055</v>
      </c>
      <c r="BO62" s="214">
        <v>1066</v>
      </c>
      <c r="BP62" s="214">
        <v>1079</v>
      </c>
      <c r="BQ62" s="214">
        <v>1079</v>
      </c>
      <c r="BR62" s="214">
        <v>1072</v>
      </c>
      <c r="BS62" s="214">
        <v>1046</v>
      </c>
      <c r="BT62" s="214">
        <v>967</v>
      </c>
      <c r="BU62" s="214">
        <v>840</v>
      </c>
      <c r="BV62" s="214">
        <v>743</v>
      </c>
      <c r="BW62" s="214">
        <v>636</v>
      </c>
      <c r="BX62" s="215">
        <v>558</v>
      </c>
      <c r="BY62" s="215">
        <v>511</v>
      </c>
      <c r="BZ62" s="215">
        <v>466</v>
      </c>
      <c r="CA62" s="216">
        <v>423</v>
      </c>
    </row>
    <row r="63" spans="1:79" x14ac:dyDescent="0.4">
      <c r="B63" s="218" t="s">
        <v>234</v>
      </c>
      <c r="D63" s="214">
        <v>0</v>
      </c>
      <c r="E63" s="214">
        <v>0</v>
      </c>
      <c r="F63" s="214">
        <v>0</v>
      </c>
      <c r="G63" s="214">
        <v>0</v>
      </c>
      <c r="H63" s="214">
        <v>0</v>
      </c>
      <c r="I63" s="214">
        <v>0</v>
      </c>
      <c r="J63" s="214">
        <v>0</v>
      </c>
      <c r="K63" s="214">
        <v>0</v>
      </c>
      <c r="L63" s="214">
        <v>0</v>
      </c>
      <c r="M63" s="214">
        <v>0</v>
      </c>
      <c r="N63" s="214">
        <v>0</v>
      </c>
      <c r="O63" s="214">
        <v>0</v>
      </c>
      <c r="P63" s="214">
        <v>0</v>
      </c>
      <c r="Q63" s="214">
        <v>0</v>
      </c>
      <c r="R63" s="214">
        <v>0</v>
      </c>
      <c r="S63" s="214">
        <v>0</v>
      </c>
      <c r="T63" s="214">
        <v>0</v>
      </c>
      <c r="U63" s="214">
        <v>0</v>
      </c>
      <c r="V63" s="214">
        <v>0</v>
      </c>
      <c r="W63" s="214">
        <v>0</v>
      </c>
      <c r="X63" s="214">
        <v>0</v>
      </c>
      <c r="Y63" s="214">
        <v>0</v>
      </c>
      <c r="Z63" s="214">
        <v>0</v>
      </c>
      <c r="AA63" s="214">
        <v>0</v>
      </c>
      <c r="AB63" s="214">
        <v>0</v>
      </c>
      <c r="AC63" s="214">
        <v>0</v>
      </c>
      <c r="AD63" s="214">
        <v>0</v>
      </c>
      <c r="AE63" s="214">
        <v>0</v>
      </c>
      <c r="AF63" s="214">
        <v>0</v>
      </c>
      <c r="AG63" s="214">
        <v>0</v>
      </c>
      <c r="AH63" s="214">
        <v>0</v>
      </c>
      <c r="AI63" s="214">
        <v>0</v>
      </c>
      <c r="AJ63" s="214">
        <v>0</v>
      </c>
      <c r="AK63" s="214">
        <v>0</v>
      </c>
      <c r="AL63" s="214">
        <v>0</v>
      </c>
      <c r="AM63" s="214">
        <v>0</v>
      </c>
      <c r="AN63" s="214">
        <v>0</v>
      </c>
      <c r="AO63" s="214">
        <v>0</v>
      </c>
      <c r="AP63" s="214">
        <v>0</v>
      </c>
      <c r="AQ63" s="214">
        <v>0</v>
      </c>
      <c r="AR63" s="214">
        <v>0</v>
      </c>
      <c r="AS63" s="214">
        <v>0</v>
      </c>
      <c r="AT63" s="214">
        <v>0</v>
      </c>
      <c r="AU63" s="214">
        <v>0</v>
      </c>
      <c r="AV63" s="214">
        <v>292</v>
      </c>
      <c r="AW63" s="214">
        <v>357</v>
      </c>
      <c r="AX63" s="214">
        <v>402</v>
      </c>
      <c r="AY63" s="214">
        <v>452</v>
      </c>
      <c r="AZ63" s="214">
        <v>503</v>
      </c>
      <c r="BA63" s="214">
        <v>555</v>
      </c>
      <c r="BB63" s="214">
        <v>595</v>
      </c>
      <c r="BC63" s="214">
        <v>632</v>
      </c>
      <c r="BD63" s="214">
        <v>674</v>
      </c>
      <c r="BE63" s="214">
        <v>715</v>
      </c>
      <c r="BF63" s="214">
        <v>736</v>
      </c>
      <c r="BG63" s="214">
        <v>779</v>
      </c>
      <c r="BH63" s="214">
        <v>821</v>
      </c>
      <c r="BI63" s="214">
        <v>859</v>
      </c>
      <c r="BJ63" s="214">
        <v>897</v>
      </c>
      <c r="BK63" s="214">
        <v>942</v>
      </c>
      <c r="BL63" s="214">
        <v>984</v>
      </c>
      <c r="BM63" s="214">
        <v>1023</v>
      </c>
      <c r="BN63" s="214">
        <v>1046</v>
      </c>
      <c r="BO63" s="214">
        <v>1057</v>
      </c>
      <c r="BP63" s="214">
        <v>1070</v>
      </c>
      <c r="BQ63" s="214">
        <v>1069</v>
      </c>
      <c r="BR63" s="214">
        <v>1062</v>
      </c>
      <c r="BS63" s="214">
        <v>1036</v>
      </c>
      <c r="BT63" s="214">
        <v>957</v>
      </c>
      <c r="BU63" s="214">
        <v>832</v>
      </c>
      <c r="BV63" s="214">
        <v>735</v>
      </c>
      <c r="BW63" s="214">
        <v>629</v>
      </c>
      <c r="BX63" s="215">
        <v>552</v>
      </c>
      <c r="BY63" s="215">
        <v>504</v>
      </c>
      <c r="BZ63" s="215">
        <v>460</v>
      </c>
      <c r="CA63" s="216">
        <v>417</v>
      </c>
    </row>
    <row r="64" spans="1:79" x14ac:dyDescent="0.4">
      <c r="B64" s="218" t="s">
        <v>235</v>
      </c>
      <c r="D64" s="214">
        <v>0</v>
      </c>
      <c r="E64" s="214">
        <v>0</v>
      </c>
      <c r="F64" s="214">
        <v>0</v>
      </c>
      <c r="G64" s="214">
        <v>0</v>
      </c>
      <c r="H64" s="214">
        <v>0</v>
      </c>
      <c r="I64" s="214">
        <v>0</v>
      </c>
      <c r="J64" s="214">
        <v>0</v>
      </c>
      <c r="K64" s="214">
        <v>0</v>
      </c>
      <c r="L64" s="214">
        <v>0</v>
      </c>
      <c r="M64" s="214">
        <v>0</v>
      </c>
      <c r="N64" s="214">
        <v>0</v>
      </c>
      <c r="O64" s="214">
        <v>0</v>
      </c>
      <c r="P64" s="214">
        <v>0</v>
      </c>
      <c r="Q64" s="214">
        <v>0</v>
      </c>
      <c r="R64" s="214">
        <v>0</v>
      </c>
      <c r="S64" s="214">
        <v>0</v>
      </c>
      <c r="T64" s="214">
        <v>0</v>
      </c>
      <c r="U64" s="214">
        <v>0</v>
      </c>
      <c r="V64" s="214">
        <v>0</v>
      </c>
      <c r="W64" s="214">
        <v>0</v>
      </c>
      <c r="X64" s="214">
        <v>0</v>
      </c>
      <c r="Y64" s="214">
        <v>0</v>
      </c>
      <c r="Z64" s="214">
        <v>0</v>
      </c>
      <c r="AA64" s="214">
        <v>0</v>
      </c>
      <c r="AB64" s="214">
        <v>0</v>
      </c>
      <c r="AC64" s="214">
        <v>0</v>
      </c>
      <c r="AD64" s="214">
        <v>0</v>
      </c>
      <c r="AE64" s="214">
        <v>0</v>
      </c>
      <c r="AF64" s="214">
        <v>0</v>
      </c>
      <c r="AG64" s="214">
        <v>0</v>
      </c>
      <c r="AH64" s="214">
        <v>0</v>
      </c>
      <c r="AI64" s="214">
        <v>0</v>
      </c>
      <c r="AJ64" s="214">
        <v>0</v>
      </c>
      <c r="AK64" s="214">
        <v>0</v>
      </c>
      <c r="AL64" s="214">
        <v>0</v>
      </c>
      <c r="AM64" s="214">
        <v>0</v>
      </c>
      <c r="AN64" s="214">
        <v>0</v>
      </c>
      <c r="AO64" s="214">
        <v>0</v>
      </c>
      <c r="AP64" s="214">
        <v>0</v>
      </c>
      <c r="AQ64" s="214">
        <v>0</v>
      </c>
      <c r="AR64" s="214">
        <v>0</v>
      </c>
      <c r="AS64" s="214">
        <v>0</v>
      </c>
      <c r="AT64" s="214">
        <v>0</v>
      </c>
      <c r="AU64" s="214">
        <v>0</v>
      </c>
      <c r="AV64" s="214">
        <v>18</v>
      </c>
      <c r="AW64" s="214">
        <v>1</v>
      </c>
      <c r="AX64" s="214">
        <v>2</v>
      </c>
      <c r="AY64" s="214">
        <v>3</v>
      </c>
      <c r="AZ64" s="214">
        <v>2</v>
      </c>
      <c r="BA64" s="214">
        <v>1</v>
      </c>
      <c r="BB64" s="214">
        <v>2</v>
      </c>
      <c r="BC64" s="214">
        <v>3</v>
      </c>
      <c r="BD64" s="214">
        <v>3</v>
      </c>
      <c r="BE64" s="214">
        <v>4</v>
      </c>
      <c r="BF64" s="214">
        <v>5</v>
      </c>
      <c r="BG64" s="214">
        <v>5</v>
      </c>
      <c r="BH64" s="214">
        <v>5</v>
      </c>
      <c r="BI64" s="214">
        <v>5</v>
      </c>
      <c r="BJ64" s="214">
        <v>6</v>
      </c>
      <c r="BK64" s="214">
        <v>6</v>
      </c>
      <c r="BL64" s="214">
        <v>7</v>
      </c>
      <c r="BM64" s="214">
        <v>8</v>
      </c>
      <c r="BN64" s="214">
        <v>9</v>
      </c>
      <c r="BO64" s="214">
        <v>9</v>
      </c>
      <c r="BP64" s="214">
        <v>9</v>
      </c>
      <c r="BQ64" s="214">
        <v>10</v>
      </c>
      <c r="BR64" s="214">
        <v>10</v>
      </c>
      <c r="BS64" s="214">
        <v>10</v>
      </c>
      <c r="BT64" s="214">
        <v>10</v>
      </c>
      <c r="BU64" s="214">
        <v>9</v>
      </c>
      <c r="BV64" s="214">
        <v>8</v>
      </c>
      <c r="BW64" s="214">
        <v>7</v>
      </c>
      <c r="BX64" s="215">
        <v>7</v>
      </c>
      <c r="BY64" s="215">
        <v>6</v>
      </c>
      <c r="BZ64" s="215">
        <v>6</v>
      </c>
      <c r="CA64" s="216">
        <v>6</v>
      </c>
    </row>
    <row r="65" spans="1:79" ht="26.25" customHeight="1" x14ac:dyDescent="0.4">
      <c r="B65" s="204" t="s">
        <v>260</v>
      </c>
      <c r="D65" s="215">
        <v>0</v>
      </c>
      <c r="E65" s="215">
        <v>0</v>
      </c>
      <c r="F65" s="215">
        <v>0</v>
      </c>
      <c r="G65" s="215">
        <v>0</v>
      </c>
      <c r="H65" s="215">
        <v>0</v>
      </c>
      <c r="I65" s="215">
        <v>0</v>
      </c>
      <c r="J65" s="215">
        <v>0</v>
      </c>
      <c r="K65" s="215">
        <v>0</v>
      </c>
      <c r="L65" s="215">
        <v>0</v>
      </c>
      <c r="M65" s="215">
        <v>0</v>
      </c>
      <c r="N65" s="215">
        <v>0</v>
      </c>
      <c r="O65" s="215">
        <v>0</v>
      </c>
      <c r="P65" s="215">
        <v>0</v>
      </c>
      <c r="Q65" s="215">
        <v>0</v>
      </c>
      <c r="R65" s="215">
        <v>0</v>
      </c>
      <c r="S65" s="215">
        <v>0</v>
      </c>
      <c r="T65" s="215">
        <v>0</v>
      </c>
      <c r="U65" s="215">
        <v>0</v>
      </c>
      <c r="V65" s="215">
        <v>0</v>
      </c>
      <c r="W65" s="215">
        <v>0</v>
      </c>
      <c r="X65" s="215">
        <v>0</v>
      </c>
      <c r="Y65" s="215">
        <v>0</v>
      </c>
      <c r="Z65" s="215">
        <v>0</v>
      </c>
      <c r="AA65" s="215">
        <v>0</v>
      </c>
      <c r="AB65" s="215">
        <v>0</v>
      </c>
      <c r="AC65" s="215">
        <v>0</v>
      </c>
      <c r="AD65" s="215">
        <v>0</v>
      </c>
      <c r="AE65" s="215">
        <v>0</v>
      </c>
      <c r="AF65" s="215">
        <v>0</v>
      </c>
      <c r="AG65" s="215">
        <v>0</v>
      </c>
      <c r="AH65" s="215">
        <v>0</v>
      </c>
      <c r="AI65" s="215">
        <v>0</v>
      </c>
      <c r="AJ65" s="215">
        <v>0</v>
      </c>
      <c r="AK65" s="215">
        <v>0</v>
      </c>
      <c r="AL65" s="215">
        <v>0</v>
      </c>
      <c r="AM65" s="215">
        <v>0</v>
      </c>
      <c r="AN65" s="215">
        <v>0</v>
      </c>
      <c r="AO65" s="215">
        <v>0</v>
      </c>
      <c r="AP65" s="215">
        <v>0</v>
      </c>
      <c r="AQ65" s="215">
        <v>0</v>
      </c>
      <c r="AR65" s="215">
        <v>2178</v>
      </c>
      <c r="AS65" s="215">
        <v>2116</v>
      </c>
      <c r="AT65" s="215">
        <v>2076</v>
      </c>
      <c r="AU65" s="215">
        <v>1981</v>
      </c>
      <c r="AV65" s="215">
        <v>1929</v>
      </c>
      <c r="AW65" s="215">
        <v>1955</v>
      </c>
      <c r="AX65" s="215">
        <v>1937</v>
      </c>
      <c r="AY65" s="215">
        <v>1917</v>
      </c>
      <c r="AZ65" s="215">
        <v>1886</v>
      </c>
      <c r="BA65" s="215">
        <v>1844</v>
      </c>
      <c r="BB65" s="215">
        <v>1798</v>
      </c>
      <c r="BC65" s="215">
        <v>1726</v>
      </c>
      <c r="BD65" s="215">
        <v>1664</v>
      </c>
      <c r="BE65" s="215">
        <v>1637</v>
      </c>
      <c r="BF65" s="215">
        <v>1612</v>
      </c>
      <c r="BG65" s="215">
        <v>1546</v>
      </c>
      <c r="BH65" s="215">
        <v>1554</v>
      </c>
      <c r="BI65" s="215">
        <v>1491</v>
      </c>
      <c r="BJ65" s="215">
        <v>1503</v>
      </c>
      <c r="BK65" s="215">
        <v>1509</v>
      </c>
      <c r="BL65" s="215">
        <v>1541</v>
      </c>
      <c r="BM65" s="215">
        <v>1566</v>
      </c>
      <c r="BN65" s="215">
        <v>1574</v>
      </c>
      <c r="BO65" s="215">
        <v>1576</v>
      </c>
      <c r="BP65" s="215">
        <v>1551</v>
      </c>
      <c r="BQ65" s="215">
        <v>1505</v>
      </c>
      <c r="BR65" s="215">
        <v>1464</v>
      </c>
      <c r="BS65" s="215">
        <v>1417</v>
      </c>
      <c r="BT65" s="215">
        <v>1364</v>
      </c>
      <c r="BU65" s="215">
        <v>1308</v>
      </c>
      <c r="BV65" s="215">
        <v>1232</v>
      </c>
      <c r="BW65" s="215">
        <v>1180</v>
      </c>
      <c r="BX65" s="215">
        <v>1148</v>
      </c>
      <c r="BY65" s="215">
        <v>1133</v>
      </c>
      <c r="BZ65" s="215">
        <v>1132</v>
      </c>
      <c r="CA65" s="216">
        <v>1131</v>
      </c>
    </row>
    <row r="66" spans="1:79" x14ac:dyDescent="0.4">
      <c r="B66" s="204" t="s">
        <v>261</v>
      </c>
      <c r="D66" s="214">
        <v>0</v>
      </c>
      <c r="E66" s="214">
        <v>0</v>
      </c>
      <c r="F66" s="214">
        <v>0</v>
      </c>
      <c r="G66" s="214">
        <v>0</v>
      </c>
      <c r="H66" s="214">
        <v>0</v>
      </c>
      <c r="I66" s="214">
        <v>0</v>
      </c>
      <c r="J66" s="214">
        <v>0</v>
      </c>
      <c r="K66" s="214">
        <v>0</v>
      </c>
      <c r="L66" s="214">
        <v>0</v>
      </c>
      <c r="M66" s="214">
        <v>0</v>
      </c>
      <c r="N66" s="214">
        <v>0</v>
      </c>
      <c r="O66" s="214">
        <v>0</v>
      </c>
      <c r="P66" s="214">
        <v>0</v>
      </c>
      <c r="Q66" s="214">
        <v>0</v>
      </c>
      <c r="R66" s="214">
        <v>0</v>
      </c>
      <c r="S66" s="214">
        <v>0</v>
      </c>
      <c r="T66" s="214">
        <v>0</v>
      </c>
      <c r="U66" s="214">
        <v>0</v>
      </c>
      <c r="V66" s="214">
        <v>0</v>
      </c>
      <c r="W66" s="214">
        <v>0</v>
      </c>
      <c r="X66" s="214">
        <v>0</v>
      </c>
      <c r="Y66" s="214">
        <v>0</v>
      </c>
      <c r="Z66" s="214">
        <v>0</v>
      </c>
      <c r="AA66" s="214">
        <v>0</v>
      </c>
      <c r="AB66" s="214">
        <v>0</v>
      </c>
      <c r="AC66" s="214">
        <v>0</v>
      </c>
      <c r="AD66" s="214">
        <v>0</v>
      </c>
      <c r="AE66" s="214">
        <v>0</v>
      </c>
      <c r="AF66" s="214">
        <v>0</v>
      </c>
      <c r="AG66" s="214">
        <v>0</v>
      </c>
      <c r="AH66" s="214">
        <v>43</v>
      </c>
      <c r="AI66" s="214">
        <v>51</v>
      </c>
      <c r="AJ66" s="214">
        <v>54</v>
      </c>
      <c r="AK66" s="214">
        <v>58</v>
      </c>
      <c r="AL66" s="214">
        <v>62</v>
      </c>
      <c r="AM66" s="214">
        <v>67</v>
      </c>
      <c r="AN66" s="214">
        <v>81</v>
      </c>
      <c r="AO66" s="214">
        <v>96</v>
      </c>
      <c r="AP66" s="214">
        <v>118</v>
      </c>
      <c r="AQ66" s="214">
        <v>143</v>
      </c>
      <c r="AR66" s="214">
        <v>168</v>
      </c>
      <c r="AS66" s="214">
        <v>197</v>
      </c>
      <c r="AT66" s="214">
        <v>230</v>
      </c>
      <c r="AU66" s="214">
        <v>259</v>
      </c>
      <c r="AV66" s="214">
        <v>281</v>
      </c>
      <c r="AW66" s="214">
        <v>299</v>
      </c>
      <c r="AX66" s="214">
        <v>306</v>
      </c>
      <c r="AY66" s="214">
        <v>272</v>
      </c>
      <c r="AZ66" s="214">
        <v>215</v>
      </c>
      <c r="BA66" s="214">
        <v>152</v>
      </c>
      <c r="BB66" s="214">
        <v>83</v>
      </c>
      <c r="BC66" s="214">
        <v>26</v>
      </c>
      <c r="BD66" s="214">
        <v>7</v>
      </c>
      <c r="BE66" s="214">
        <v>2</v>
      </c>
      <c r="BF66" s="214">
        <v>0</v>
      </c>
      <c r="BG66" s="214">
        <v>0</v>
      </c>
      <c r="BH66" s="214">
        <v>0</v>
      </c>
      <c r="BI66" s="214">
        <v>0</v>
      </c>
      <c r="BJ66" s="214">
        <v>0</v>
      </c>
      <c r="BK66" s="214">
        <v>0</v>
      </c>
      <c r="BL66" s="214">
        <v>0</v>
      </c>
      <c r="BM66" s="214">
        <v>0</v>
      </c>
      <c r="BN66" s="214">
        <v>0</v>
      </c>
      <c r="BO66" s="214">
        <v>0</v>
      </c>
      <c r="BP66" s="214">
        <v>0</v>
      </c>
      <c r="BQ66" s="214">
        <v>0</v>
      </c>
      <c r="BR66" s="214">
        <v>0</v>
      </c>
      <c r="BS66" s="214">
        <v>0</v>
      </c>
      <c r="BT66" s="214">
        <v>0</v>
      </c>
      <c r="BU66" s="214">
        <v>0</v>
      </c>
      <c r="BV66" s="214">
        <v>0</v>
      </c>
      <c r="BW66" s="214">
        <v>0</v>
      </c>
      <c r="BX66" s="215">
        <v>0</v>
      </c>
      <c r="BY66" s="215">
        <v>0</v>
      </c>
      <c r="BZ66" s="215">
        <v>0</v>
      </c>
      <c r="CA66" s="216">
        <v>0</v>
      </c>
    </row>
    <row r="67" spans="1:79" x14ac:dyDescent="0.4">
      <c r="B67" s="218" t="s">
        <v>234</v>
      </c>
      <c r="D67" s="214">
        <v>0</v>
      </c>
      <c r="E67" s="214">
        <v>0</v>
      </c>
      <c r="F67" s="214">
        <v>0</v>
      </c>
      <c r="G67" s="214">
        <v>0</v>
      </c>
      <c r="H67" s="214">
        <v>0</v>
      </c>
      <c r="I67" s="214">
        <v>0</v>
      </c>
      <c r="J67" s="214">
        <v>0</v>
      </c>
      <c r="K67" s="214">
        <v>0</v>
      </c>
      <c r="L67" s="214">
        <v>0</v>
      </c>
      <c r="M67" s="214">
        <v>0</v>
      </c>
      <c r="N67" s="214">
        <v>0</v>
      </c>
      <c r="O67" s="214">
        <v>0</v>
      </c>
      <c r="P67" s="214">
        <v>0</v>
      </c>
      <c r="Q67" s="214">
        <v>0</v>
      </c>
      <c r="R67" s="214">
        <v>0</v>
      </c>
      <c r="S67" s="214">
        <v>0</v>
      </c>
      <c r="T67" s="214">
        <v>0</v>
      </c>
      <c r="U67" s="214">
        <v>0</v>
      </c>
      <c r="V67" s="214">
        <v>0</v>
      </c>
      <c r="W67" s="214">
        <v>0</v>
      </c>
      <c r="X67" s="214">
        <v>0</v>
      </c>
      <c r="Y67" s="214">
        <v>0</v>
      </c>
      <c r="Z67" s="214">
        <v>0</v>
      </c>
      <c r="AA67" s="214">
        <v>0</v>
      </c>
      <c r="AB67" s="214">
        <v>0</v>
      </c>
      <c r="AC67" s="214">
        <v>0</v>
      </c>
      <c r="AD67" s="214">
        <v>0</v>
      </c>
      <c r="AE67" s="214">
        <v>0</v>
      </c>
      <c r="AF67" s="214">
        <v>0</v>
      </c>
      <c r="AG67" s="214">
        <v>0</v>
      </c>
      <c r="AH67" s="214">
        <v>0</v>
      </c>
      <c r="AI67" s="214">
        <v>0</v>
      </c>
      <c r="AJ67" s="214">
        <v>0</v>
      </c>
      <c r="AK67" s="214">
        <v>0</v>
      </c>
      <c r="AL67" s="214">
        <v>0</v>
      </c>
      <c r="AM67" s="214">
        <v>0</v>
      </c>
      <c r="AN67" s="214">
        <v>79</v>
      </c>
      <c r="AO67" s="214">
        <v>96</v>
      </c>
      <c r="AP67" s="214">
        <v>118</v>
      </c>
      <c r="AQ67" s="214">
        <v>141</v>
      </c>
      <c r="AR67" s="214">
        <v>166</v>
      </c>
      <c r="AS67" s="214">
        <v>195</v>
      </c>
      <c r="AT67" s="214">
        <v>226</v>
      </c>
      <c r="AU67" s="214">
        <v>255</v>
      </c>
      <c r="AV67" s="214">
        <v>275</v>
      </c>
      <c r="AW67" s="214">
        <v>291</v>
      </c>
      <c r="AX67" s="214">
        <v>299</v>
      </c>
      <c r="AY67" s="214">
        <v>266</v>
      </c>
      <c r="AZ67" s="214">
        <v>210</v>
      </c>
      <c r="BA67" s="214">
        <v>148</v>
      </c>
      <c r="BB67" s="214">
        <v>78</v>
      </c>
      <c r="BC67" s="214">
        <v>26</v>
      </c>
      <c r="BD67" s="214">
        <v>7</v>
      </c>
      <c r="BE67" s="214">
        <v>2</v>
      </c>
      <c r="BF67" s="214">
        <v>0</v>
      </c>
      <c r="BG67" s="214">
        <v>0</v>
      </c>
      <c r="BH67" s="214">
        <v>0</v>
      </c>
      <c r="BI67" s="214">
        <v>0</v>
      </c>
      <c r="BJ67" s="214">
        <v>0</v>
      </c>
      <c r="BK67" s="214">
        <v>0</v>
      </c>
      <c r="BL67" s="214">
        <v>0</v>
      </c>
      <c r="BM67" s="214">
        <v>0</v>
      </c>
      <c r="BN67" s="214">
        <v>0</v>
      </c>
      <c r="BO67" s="214">
        <v>0</v>
      </c>
      <c r="BP67" s="214">
        <v>0</v>
      </c>
      <c r="BQ67" s="214">
        <v>0</v>
      </c>
      <c r="BR67" s="214">
        <v>0</v>
      </c>
      <c r="BS67" s="214">
        <v>0</v>
      </c>
      <c r="BT67" s="214">
        <v>0</v>
      </c>
      <c r="BU67" s="214">
        <v>0</v>
      </c>
      <c r="BV67" s="214">
        <v>0</v>
      </c>
      <c r="BW67" s="214">
        <v>0</v>
      </c>
      <c r="BX67" s="215">
        <v>0</v>
      </c>
      <c r="BY67" s="215">
        <v>0</v>
      </c>
      <c r="BZ67" s="215">
        <v>0</v>
      </c>
      <c r="CA67" s="216">
        <v>0</v>
      </c>
    </row>
    <row r="68" spans="1:79" x14ac:dyDescent="0.4">
      <c r="B68" s="218" t="s">
        <v>240</v>
      </c>
      <c r="D68" s="214">
        <v>0</v>
      </c>
      <c r="E68" s="214">
        <v>0</v>
      </c>
      <c r="F68" s="214">
        <v>0</v>
      </c>
      <c r="G68" s="214">
        <v>0</v>
      </c>
      <c r="H68" s="214">
        <v>0</v>
      </c>
      <c r="I68" s="214">
        <v>0</v>
      </c>
      <c r="J68" s="214">
        <v>0</v>
      </c>
      <c r="K68" s="214">
        <v>0</v>
      </c>
      <c r="L68" s="214">
        <v>0</v>
      </c>
      <c r="M68" s="214">
        <v>0</v>
      </c>
      <c r="N68" s="214">
        <v>0</v>
      </c>
      <c r="O68" s="214">
        <v>0</v>
      </c>
      <c r="P68" s="214">
        <v>0</v>
      </c>
      <c r="Q68" s="214">
        <v>0</v>
      </c>
      <c r="R68" s="214">
        <v>0</v>
      </c>
      <c r="S68" s="214">
        <v>0</v>
      </c>
      <c r="T68" s="214">
        <v>0</v>
      </c>
      <c r="U68" s="214">
        <v>0</v>
      </c>
      <c r="V68" s="214">
        <v>0</v>
      </c>
      <c r="W68" s="214">
        <v>0</v>
      </c>
      <c r="X68" s="214">
        <v>0</v>
      </c>
      <c r="Y68" s="214">
        <v>0</v>
      </c>
      <c r="Z68" s="214">
        <v>0</v>
      </c>
      <c r="AA68" s="214">
        <v>0</v>
      </c>
      <c r="AB68" s="214">
        <v>0</v>
      </c>
      <c r="AC68" s="214">
        <v>0</v>
      </c>
      <c r="AD68" s="214">
        <v>0</v>
      </c>
      <c r="AE68" s="214">
        <v>0</v>
      </c>
      <c r="AF68" s="214">
        <v>0</v>
      </c>
      <c r="AG68" s="214">
        <v>0</v>
      </c>
      <c r="AH68" s="214">
        <v>0</v>
      </c>
      <c r="AI68" s="214">
        <v>0</v>
      </c>
      <c r="AJ68" s="214">
        <v>0</v>
      </c>
      <c r="AK68" s="214">
        <v>0</v>
      </c>
      <c r="AL68" s="214">
        <v>0</v>
      </c>
      <c r="AM68" s="214">
        <v>0</v>
      </c>
      <c r="AN68" s="214">
        <v>2</v>
      </c>
      <c r="AO68" s="214">
        <v>0</v>
      </c>
      <c r="AP68" s="214">
        <v>0</v>
      </c>
      <c r="AQ68" s="214">
        <v>2</v>
      </c>
      <c r="AR68" s="214">
        <v>2</v>
      </c>
      <c r="AS68" s="214">
        <v>2</v>
      </c>
      <c r="AT68" s="214">
        <v>3</v>
      </c>
      <c r="AU68" s="214">
        <v>4</v>
      </c>
      <c r="AV68" s="214">
        <v>5</v>
      </c>
      <c r="AW68" s="214">
        <v>8</v>
      </c>
      <c r="AX68" s="214">
        <v>7</v>
      </c>
      <c r="AY68" s="214">
        <v>6</v>
      </c>
      <c r="AZ68" s="214">
        <v>5</v>
      </c>
      <c r="BA68" s="214">
        <v>4</v>
      </c>
      <c r="BB68" s="214">
        <v>5</v>
      </c>
      <c r="BC68" s="214">
        <v>0</v>
      </c>
      <c r="BD68" s="214">
        <v>0</v>
      </c>
      <c r="BE68" s="214">
        <v>0</v>
      </c>
      <c r="BF68" s="214">
        <v>0</v>
      </c>
      <c r="BG68" s="214">
        <v>0</v>
      </c>
      <c r="BH68" s="214">
        <v>0</v>
      </c>
      <c r="BI68" s="214">
        <v>0</v>
      </c>
      <c r="BJ68" s="214">
        <v>0</v>
      </c>
      <c r="BK68" s="214">
        <v>0</v>
      </c>
      <c r="BL68" s="214">
        <v>0</v>
      </c>
      <c r="BM68" s="214">
        <v>0</v>
      </c>
      <c r="BN68" s="214">
        <v>0</v>
      </c>
      <c r="BO68" s="214">
        <v>0</v>
      </c>
      <c r="BP68" s="214">
        <v>0</v>
      </c>
      <c r="BQ68" s="214">
        <v>0</v>
      </c>
      <c r="BR68" s="214">
        <v>0</v>
      </c>
      <c r="BS68" s="214">
        <v>0</v>
      </c>
      <c r="BT68" s="214">
        <v>0</v>
      </c>
      <c r="BU68" s="214">
        <v>0</v>
      </c>
      <c r="BV68" s="214">
        <v>0</v>
      </c>
      <c r="BW68" s="214">
        <v>0</v>
      </c>
      <c r="BX68" s="215">
        <v>0</v>
      </c>
      <c r="BY68" s="215">
        <v>0</v>
      </c>
      <c r="BZ68" s="215">
        <v>0</v>
      </c>
      <c r="CA68" s="216">
        <v>0</v>
      </c>
    </row>
    <row r="69" spans="1:79" x14ac:dyDescent="0.4">
      <c r="B69" s="204" t="s">
        <v>241</v>
      </c>
      <c r="D69" s="214">
        <v>0</v>
      </c>
      <c r="E69" s="214">
        <v>0</v>
      </c>
      <c r="F69" s="214">
        <v>0</v>
      </c>
      <c r="G69" s="214">
        <v>0</v>
      </c>
      <c r="H69" s="214">
        <v>0</v>
      </c>
      <c r="I69" s="214">
        <v>0</v>
      </c>
      <c r="J69" s="214">
        <v>0</v>
      </c>
      <c r="K69" s="214">
        <v>0</v>
      </c>
      <c r="L69" s="214">
        <v>0</v>
      </c>
      <c r="M69" s="214">
        <v>0</v>
      </c>
      <c r="N69" s="214">
        <v>0</v>
      </c>
      <c r="O69" s="214">
        <v>0</v>
      </c>
      <c r="P69" s="214">
        <v>0</v>
      </c>
      <c r="Q69" s="214">
        <v>0</v>
      </c>
      <c r="R69" s="214">
        <v>0</v>
      </c>
      <c r="S69" s="214">
        <v>0</v>
      </c>
      <c r="T69" s="214">
        <v>0</v>
      </c>
      <c r="U69" s="214">
        <v>0</v>
      </c>
      <c r="V69" s="214">
        <v>0</v>
      </c>
      <c r="W69" s="214">
        <v>0</v>
      </c>
      <c r="X69" s="214">
        <v>0</v>
      </c>
      <c r="Y69" s="214">
        <v>0</v>
      </c>
      <c r="Z69" s="214">
        <v>0</v>
      </c>
      <c r="AA69" s="214">
        <v>0</v>
      </c>
      <c r="AB69" s="214">
        <v>0</v>
      </c>
      <c r="AC69" s="214">
        <v>0</v>
      </c>
      <c r="AD69" s="214">
        <v>0</v>
      </c>
      <c r="AE69" s="214">
        <v>0</v>
      </c>
      <c r="AF69" s="214">
        <v>0</v>
      </c>
      <c r="AG69" s="214">
        <v>0</v>
      </c>
      <c r="AH69" s="214">
        <v>0</v>
      </c>
      <c r="AI69" s="214">
        <v>0</v>
      </c>
      <c r="AJ69" s="214">
        <v>0</v>
      </c>
      <c r="AK69" s="214">
        <v>0</v>
      </c>
      <c r="AL69" s="214">
        <v>0</v>
      </c>
      <c r="AM69" s="214">
        <v>0</v>
      </c>
      <c r="AN69" s="214">
        <v>0</v>
      </c>
      <c r="AO69" s="214">
        <v>0</v>
      </c>
      <c r="AP69" s="214">
        <v>0</v>
      </c>
      <c r="AQ69" s="214">
        <v>0</v>
      </c>
      <c r="AR69" s="214">
        <v>0</v>
      </c>
      <c r="AS69" s="214">
        <v>0</v>
      </c>
      <c r="AT69" s="214">
        <v>0</v>
      </c>
      <c r="AU69" s="214">
        <v>0</v>
      </c>
      <c r="AV69" s="214">
        <v>0</v>
      </c>
      <c r="AW69" s="214">
        <v>0</v>
      </c>
      <c r="AX69" s="214">
        <v>0</v>
      </c>
      <c r="AY69" s="214">
        <v>0</v>
      </c>
      <c r="AZ69" s="214">
        <v>0</v>
      </c>
      <c r="BA69" s="214">
        <v>0</v>
      </c>
      <c r="BB69" s="214">
        <v>0</v>
      </c>
      <c r="BC69" s="214">
        <v>0</v>
      </c>
      <c r="BD69" s="214">
        <v>0</v>
      </c>
      <c r="BE69" s="214">
        <v>0</v>
      </c>
      <c r="BF69" s="214">
        <v>0</v>
      </c>
      <c r="BG69" s="214">
        <v>150</v>
      </c>
      <c r="BH69" s="214">
        <v>153</v>
      </c>
      <c r="BI69" s="214">
        <v>156</v>
      </c>
      <c r="BJ69" s="214">
        <v>159</v>
      </c>
      <c r="BK69" s="214">
        <v>171</v>
      </c>
      <c r="BL69" s="214">
        <v>172</v>
      </c>
      <c r="BM69" s="214">
        <v>176</v>
      </c>
      <c r="BN69" s="214">
        <v>182</v>
      </c>
      <c r="BO69" s="214">
        <v>185</v>
      </c>
      <c r="BP69" s="214">
        <v>187</v>
      </c>
      <c r="BQ69" s="214">
        <v>189</v>
      </c>
      <c r="BR69" s="214">
        <v>188</v>
      </c>
      <c r="BS69" s="214">
        <v>187</v>
      </c>
      <c r="BT69" s="214">
        <v>185</v>
      </c>
      <c r="BU69" s="214">
        <v>182</v>
      </c>
      <c r="BV69" s="214">
        <v>180</v>
      </c>
      <c r="BW69" s="214">
        <v>179</v>
      </c>
      <c r="BX69" s="215">
        <v>170</v>
      </c>
      <c r="BY69" s="215">
        <v>165</v>
      </c>
      <c r="BZ69" s="215">
        <v>163</v>
      </c>
      <c r="CA69" s="216">
        <v>161</v>
      </c>
    </row>
    <row r="70" spans="1:79" ht="26.25" customHeight="1" x14ac:dyDescent="0.4">
      <c r="B70" s="204" t="s">
        <v>248</v>
      </c>
      <c r="D70" s="215">
        <v>0</v>
      </c>
      <c r="E70" s="215">
        <v>0</v>
      </c>
      <c r="F70" s="215">
        <v>0</v>
      </c>
      <c r="G70" s="215">
        <v>0</v>
      </c>
      <c r="H70" s="215">
        <v>0</v>
      </c>
      <c r="I70" s="215">
        <v>0</v>
      </c>
      <c r="J70" s="215">
        <v>0</v>
      </c>
      <c r="K70" s="215">
        <v>0</v>
      </c>
      <c r="L70" s="215">
        <v>0</v>
      </c>
      <c r="M70" s="215">
        <v>0</v>
      </c>
      <c r="N70" s="215">
        <v>0</v>
      </c>
      <c r="O70" s="215">
        <v>0</v>
      </c>
      <c r="P70" s="215">
        <v>0</v>
      </c>
      <c r="Q70" s="215">
        <v>0</v>
      </c>
      <c r="R70" s="215">
        <v>0</v>
      </c>
      <c r="S70" s="215">
        <v>0</v>
      </c>
      <c r="T70" s="215">
        <v>0</v>
      </c>
      <c r="U70" s="215">
        <v>0</v>
      </c>
      <c r="V70" s="215">
        <v>0</v>
      </c>
      <c r="W70" s="215">
        <v>0</v>
      </c>
      <c r="X70" s="215">
        <v>0</v>
      </c>
      <c r="Y70" s="215">
        <v>0</v>
      </c>
      <c r="Z70" s="215">
        <v>0</v>
      </c>
      <c r="AA70" s="215">
        <v>0</v>
      </c>
      <c r="AB70" s="215">
        <v>0</v>
      </c>
      <c r="AC70" s="215">
        <v>0</v>
      </c>
      <c r="AD70" s="215">
        <v>0</v>
      </c>
      <c r="AE70" s="215">
        <v>0</v>
      </c>
      <c r="AF70" s="215">
        <v>0</v>
      </c>
      <c r="AG70" s="215">
        <v>0</v>
      </c>
      <c r="AH70" s="215">
        <v>0</v>
      </c>
      <c r="AI70" s="215">
        <v>0</v>
      </c>
      <c r="AJ70" s="215">
        <v>0</v>
      </c>
      <c r="AK70" s="215">
        <v>0</v>
      </c>
      <c r="AL70" s="215">
        <v>0</v>
      </c>
      <c r="AM70" s="215">
        <v>0</v>
      </c>
      <c r="AN70" s="215">
        <v>0</v>
      </c>
      <c r="AO70" s="215">
        <v>0</v>
      </c>
      <c r="AP70" s="215">
        <v>0</v>
      </c>
      <c r="AQ70" s="215">
        <v>0</v>
      </c>
      <c r="AR70" s="215">
        <v>1719</v>
      </c>
      <c r="AS70" s="215">
        <v>1607</v>
      </c>
      <c r="AT70" s="215">
        <v>1675</v>
      </c>
      <c r="AU70" s="215">
        <v>1575</v>
      </c>
      <c r="AV70" s="215">
        <v>1643</v>
      </c>
      <c r="AW70" s="215">
        <v>1736</v>
      </c>
      <c r="AX70" s="215">
        <v>1765</v>
      </c>
      <c r="AY70" s="215">
        <v>1781</v>
      </c>
      <c r="AZ70" s="215">
        <v>1764</v>
      </c>
      <c r="BA70" s="215">
        <v>1705</v>
      </c>
      <c r="BB70" s="215">
        <v>1643</v>
      </c>
      <c r="BC70" s="215">
        <v>1620</v>
      </c>
      <c r="BD70" s="215">
        <v>1671</v>
      </c>
      <c r="BE70" s="215">
        <v>1750</v>
      </c>
      <c r="BF70" s="215">
        <v>1776</v>
      </c>
      <c r="BG70" s="252" t="s">
        <v>296</v>
      </c>
      <c r="BH70" s="252" t="s">
        <v>296</v>
      </c>
      <c r="BI70" s="252" t="s">
        <v>296</v>
      </c>
      <c r="BJ70" s="252" t="s">
        <v>296</v>
      </c>
      <c r="BK70" s="252" t="s">
        <v>296</v>
      </c>
      <c r="BL70" s="252" t="s">
        <v>296</v>
      </c>
      <c r="BM70" s="252" t="s">
        <v>296</v>
      </c>
      <c r="BN70" s="252" t="s">
        <v>296</v>
      </c>
      <c r="BO70" s="252" t="s">
        <v>296</v>
      </c>
      <c r="BP70" s="252" t="s">
        <v>296</v>
      </c>
      <c r="BQ70" s="252" t="s">
        <v>296</v>
      </c>
      <c r="BR70" s="252" t="s">
        <v>296</v>
      </c>
      <c r="BS70" s="252" t="s">
        <v>296</v>
      </c>
      <c r="BT70" s="252" t="s">
        <v>296</v>
      </c>
      <c r="BU70" s="252" t="s">
        <v>296</v>
      </c>
      <c r="BV70" s="252" t="s">
        <v>296</v>
      </c>
      <c r="BW70" s="252" t="s">
        <v>296</v>
      </c>
      <c r="BX70" s="252" t="s">
        <v>296</v>
      </c>
      <c r="BY70" s="252" t="s">
        <v>296</v>
      </c>
      <c r="BZ70" s="252" t="s">
        <v>296</v>
      </c>
      <c r="CA70" s="253" t="s">
        <v>296</v>
      </c>
    </row>
    <row r="71" spans="1:79" x14ac:dyDescent="0.4">
      <c r="A71" s="212"/>
      <c r="B71" s="229" t="s">
        <v>166</v>
      </c>
      <c r="C71" s="229"/>
      <c r="D71" s="214">
        <v>0</v>
      </c>
      <c r="E71" s="214">
        <v>0</v>
      </c>
      <c r="F71" s="214">
        <v>0</v>
      </c>
      <c r="G71" s="214">
        <v>0</v>
      </c>
      <c r="H71" s="214">
        <v>0</v>
      </c>
      <c r="I71" s="214">
        <v>0</v>
      </c>
      <c r="J71" s="214">
        <v>0</v>
      </c>
      <c r="K71" s="214">
        <v>0</v>
      </c>
      <c r="L71" s="214">
        <v>0</v>
      </c>
      <c r="M71" s="214">
        <v>0</v>
      </c>
      <c r="N71" s="214">
        <v>0</v>
      </c>
      <c r="O71" s="214">
        <v>0</v>
      </c>
      <c r="P71" s="214">
        <v>0</v>
      </c>
      <c r="Q71" s="214">
        <v>0</v>
      </c>
      <c r="R71" s="214">
        <v>0</v>
      </c>
      <c r="S71" s="214">
        <v>0</v>
      </c>
      <c r="T71" s="214">
        <v>0</v>
      </c>
      <c r="U71" s="214">
        <v>0</v>
      </c>
      <c r="V71" s="214">
        <v>0</v>
      </c>
      <c r="W71" s="214">
        <v>0</v>
      </c>
      <c r="X71" s="214">
        <v>0</v>
      </c>
      <c r="Y71" s="214">
        <v>0</v>
      </c>
      <c r="Z71" s="214">
        <v>0</v>
      </c>
      <c r="AA71" s="214">
        <v>0</v>
      </c>
      <c r="AB71" s="214">
        <v>0</v>
      </c>
      <c r="AC71" s="214">
        <v>0</v>
      </c>
      <c r="AD71" s="214">
        <v>0</v>
      </c>
      <c r="AE71" s="214">
        <v>0</v>
      </c>
      <c r="AF71" s="214">
        <v>0</v>
      </c>
      <c r="AG71" s="214">
        <v>0</v>
      </c>
      <c r="AH71" s="214">
        <v>0</v>
      </c>
      <c r="AI71" s="214">
        <v>3</v>
      </c>
      <c r="AJ71" s="214">
        <v>17</v>
      </c>
      <c r="AK71" s="214">
        <v>30</v>
      </c>
      <c r="AL71" s="214">
        <v>44</v>
      </c>
      <c r="AM71" s="214">
        <v>61</v>
      </c>
      <c r="AN71" s="214">
        <v>81</v>
      </c>
      <c r="AO71" s="214">
        <v>104</v>
      </c>
      <c r="AP71" s="214">
        <v>130</v>
      </c>
      <c r="AQ71" s="214">
        <v>155</v>
      </c>
      <c r="AR71" s="214">
        <v>178</v>
      </c>
      <c r="AS71" s="214">
        <v>202</v>
      </c>
      <c r="AT71" s="214">
        <v>225</v>
      </c>
      <c r="AU71" s="214">
        <v>248</v>
      </c>
      <c r="AV71" s="214">
        <v>0</v>
      </c>
      <c r="AW71" s="214">
        <v>0</v>
      </c>
      <c r="AX71" s="214">
        <v>0</v>
      </c>
      <c r="AY71" s="214">
        <v>0</v>
      </c>
      <c r="AZ71" s="214">
        <v>0</v>
      </c>
      <c r="BA71" s="214">
        <v>0</v>
      </c>
      <c r="BB71" s="214">
        <v>0</v>
      </c>
      <c r="BC71" s="214">
        <v>0</v>
      </c>
      <c r="BD71" s="214">
        <v>0</v>
      </c>
      <c r="BE71" s="214">
        <v>0</v>
      </c>
      <c r="BF71" s="214">
        <v>0</v>
      </c>
      <c r="BG71" s="214">
        <v>0</v>
      </c>
      <c r="BH71" s="214">
        <v>0</v>
      </c>
      <c r="BI71" s="214">
        <v>0</v>
      </c>
      <c r="BJ71" s="214">
        <v>0</v>
      </c>
      <c r="BK71" s="214">
        <v>0</v>
      </c>
      <c r="BL71" s="214">
        <v>0</v>
      </c>
      <c r="BM71" s="214">
        <v>0</v>
      </c>
      <c r="BN71" s="214">
        <v>0</v>
      </c>
      <c r="BO71" s="214">
        <v>0</v>
      </c>
      <c r="BP71" s="214">
        <v>0</v>
      </c>
      <c r="BQ71" s="214">
        <v>0</v>
      </c>
      <c r="BR71" s="214">
        <v>0</v>
      </c>
      <c r="BS71" s="214">
        <v>0</v>
      </c>
      <c r="BT71" s="214">
        <v>0</v>
      </c>
      <c r="BU71" s="214">
        <v>0</v>
      </c>
      <c r="BV71" s="214">
        <v>0</v>
      </c>
      <c r="BW71" s="214">
        <v>0</v>
      </c>
      <c r="BX71" s="215">
        <v>0</v>
      </c>
      <c r="BY71" s="215">
        <v>0</v>
      </c>
      <c r="BZ71" s="215">
        <v>0</v>
      </c>
      <c r="CA71" s="216">
        <v>0</v>
      </c>
    </row>
    <row r="72" spans="1:79" x14ac:dyDescent="0.4">
      <c r="B72" s="204" t="s">
        <v>275</v>
      </c>
      <c r="D72" s="214">
        <v>0</v>
      </c>
      <c r="E72" s="214">
        <v>0</v>
      </c>
      <c r="F72" s="214">
        <v>0</v>
      </c>
      <c r="G72" s="214">
        <v>0</v>
      </c>
      <c r="H72" s="214">
        <v>0</v>
      </c>
      <c r="I72" s="214">
        <v>0</v>
      </c>
      <c r="J72" s="214">
        <v>0</v>
      </c>
      <c r="K72" s="214">
        <v>0</v>
      </c>
      <c r="L72" s="214">
        <v>0</v>
      </c>
      <c r="M72" s="214">
        <v>0</v>
      </c>
      <c r="N72" s="214">
        <v>0</v>
      </c>
      <c r="O72" s="214">
        <v>0</v>
      </c>
      <c r="P72" s="214">
        <v>0</v>
      </c>
      <c r="Q72" s="214">
        <v>0</v>
      </c>
      <c r="R72" s="214">
        <v>0</v>
      </c>
      <c r="S72" s="214">
        <v>0</v>
      </c>
      <c r="T72" s="214">
        <v>0</v>
      </c>
      <c r="U72" s="214">
        <v>0</v>
      </c>
      <c r="V72" s="214">
        <v>0</v>
      </c>
      <c r="W72" s="214">
        <v>0</v>
      </c>
      <c r="X72" s="214">
        <v>0</v>
      </c>
      <c r="Y72" s="214">
        <v>0</v>
      </c>
      <c r="Z72" s="214">
        <v>0</v>
      </c>
      <c r="AA72" s="214">
        <v>0</v>
      </c>
      <c r="AB72" s="214">
        <v>0</v>
      </c>
      <c r="AC72" s="214">
        <v>0</v>
      </c>
      <c r="AD72" s="214">
        <v>0</v>
      </c>
      <c r="AE72" s="214">
        <v>0</v>
      </c>
      <c r="AF72" s="214">
        <v>0</v>
      </c>
      <c r="AG72" s="214">
        <v>0</v>
      </c>
      <c r="AH72" s="214">
        <v>0</v>
      </c>
      <c r="AI72" s="214">
        <v>0</v>
      </c>
      <c r="AJ72" s="214">
        <v>0</v>
      </c>
      <c r="AK72" s="214">
        <v>0</v>
      </c>
      <c r="AL72" s="214">
        <v>0</v>
      </c>
      <c r="AM72" s="214">
        <v>0</v>
      </c>
      <c r="AN72" s="214">
        <v>0</v>
      </c>
      <c r="AO72" s="214">
        <v>0</v>
      </c>
      <c r="AP72" s="214">
        <v>0</v>
      </c>
      <c r="AQ72" s="214">
        <v>0</v>
      </c>
      <c r="AR72" s="214">
        <v>0</v>
      </c>
      <c r="AS72" s="214">
        <v>0</v>
      </c>
      <c r="AT72" s="214">
        <v>0</v>
      </c>
      <c r="AU72" s="214">
        <v>0</v>
      </c>
      <c r="AV72" s="214">
        <v>0</v>
      </c>
      <c r="AW72" s="214">
        <v>0</v>
      </c>
      <c r="AX72" s="214">
        <v>0</v>
      </c>
      <c r="AY72" s="214">
        <v>0</v>
      </c>
      <c r="AZ72" s="214">
        <v>0</v>
      </c>
      <c r="BA72" s="214">
        <v>0</v>
      </c>
      <c r="BB72" s="214">
        <v>0</v>
      </c>
      <c r="BC72" s="214">
        <v>0</v>
      </c>
      <c r="BD72" s="214">
        <v>3156</v>
      </c>
      <c r="BE72" s="214">
        <v>3859</v>
      </c>
      <c r="BF72" s="214">
        <v>3790</v>
      </c>
      <c r="BG72" s="214">
        <v>3839</v>
      </c>
      <c r="BH72" s="214">
        <v>3892</v>
      </c>
      <c r="BI72" s="214">
        <v>3965</v>
      </c>
      <c r="BJ72" s="214">
        <v>3982</v>
      </c>
      <c r="BK72" s="214">
        <v>3993</v>
      </c>
      <c r="BL72" s="214">
        <v>4079</v>
      </c>
      <c r="BM72" s="214">
        <v>4206</v>
      </c>
      <c r="BN72" s="214">
        <v>4236</v>
      </c>
      <c r="BO72" s="214">
        <v>4277</v>
      </c>
      <c r="BP72" s="214">
        <v>4316</v>
      </c>
      <c r="BQ72" s="214">
        <v>4414</v>
      </c>
      <c r="BR72" s="214">
        <v>4493</v>
      </c>
      <c r="BS72" s="214">
        <v>4360</v>
      </c>
      <c r="BT72" s="214">
        <v>4516</v>
      </c>
      <c r="BU72" s="214">
        <v>4551</v>
      </c>
      <c r="BV72" s="214">
        <v>4665</v>
      </c>
      <c r="BW72" s="214">
        <v>4779</v>
      </c>
      <c r="BX72" s="215">
        <v>0</v>
      </c>
      <c r="BY72" s="215">
        <v>0</v>
      </c>
      <c r="BZ72" s="215">
        <v>0</v>
      </c>
      <c r="CA72" s="216">
        <v>0</v>
      </c>
    </row>
    <row r="73" spans="1:79" ht="15" customHeight="1" x14ac:dyDescent="0.4">
      <c r="B73" s="248" t="s">
        <v>30</v>
      </c>
      <c r="D73" s="214">
        <v>0</v>
      </c>
      <c r="E73" s="214">
        <v>0</v>
      </c>
      <c r="F73" s="214">
        <v>0</v>
      </c>
      <c r="G73" s="214">
        <v>0</v>
      </c>
      <c r="H73" s="214">
        <v>0</v>
      </c>
      <c r="I73" s="214">
        <v>0</v>
      </c>
      <c r="J73" s="214">
        <v>0</v>
      </c>
      <c r="K73" s="214">
        <v>0</v>
      </c>
      <c r="L73" s="214">
        <v>0</v>
      </c>
      <c r="M73" s="214">
        <v>0</v>
      </c>
      <c r="N73" s="214">
        <v>0</v>
      </c>
      <c r="O73" s="214">
        <v>0</v>
      </c>
      <c r="P73" s="214">
        <v>0</v>
      </c>
      <c r="Q73" s="214">
        <v>0</v>
      </c>
      <c r="R73" s="214">
        <v>0</v>
      </c>
      <c r="S73" s="214">
        <v>0</v>
      </c>
      <c r="T73" s="214">
        <v>0</v>
      </c>
      <c r="U73" s="214">
        <v>0</v>
      </c>
      <c r="V73" s="214">
        <v>0</v>
      </c>
      <c r="W73" s="214">
        <v>0</v>
      </c>
      <c r="X73" s="214">
        <v>0</v>
      </c>
      <c r="Y73" s="214">
        <v>0</v>
      </c>
      <c r="Z73" s="214">
        <v>0</v>
      </c>
      <c r="AA73" s="214">
        <v>0</v>
      </c>
      <c r="AB73" s="214">
        <v>0</v>
      </c>
      <c r="AC73" s="214">
        <v>0</v>
      </c>
      <c r="AD73" s="214">
        <v>0</v>
      </c>
      <c r="AE73" s="214">
        <v>0</v>
      </c>
      <c r="AF73" s="214">
        <v>0</v>
      </c>
      <c r="AG73" s="214">
        <v>0</v>
      </c>
      <c r="AH73" s="214">
        <v>0</v>
      </c>
      <c r="AI73" s="214">
        <v>0</v>
      </c>
      <c r="AJ73" s="214">
        <v>0</v>
      </c>
      <c r="AK73" s="214">
        <v>0</v>
      </c>
      <c r="AL73" s="214">
        <v>0</v>
      </c>
      <c r="AM73" s="214">
        <v>0</v>
      </c>
      <c r="AN73" s="214">
        <v>0</v>
      </c>
      <c r="AO73" s="214">
        <v>0</v>
      </c>
      <c r="AP73" s="214">
        <v>0</v>
      </c>
      <c r="AQ73" s="214">
        <v>0</v>
      </c>
      <c r="AR73" s="214">
        <v>0</v>
      </c>
      <c r="AS73" s="214">
        <v>0</v>
      </c>
      <c r="AT73" s="214">
        <v>0</v>
      </c>
      <c r="AU73" s="214">
        <v>0</v>
      </c>
      <c r="AV73" s="214">
        <v>0</v>
      </c>
      <c r="AW73" s="214">
        <v>0</v>
      </c>
      <c r="AX73" s="214">
        <v>0</v>
      </c>
      <c r="AY73" s="214">
        <v>0</v>
      </c>
      <c r="AZ73" s="214">
        <v>0</v>
      </c>
      <c r="BA73" s="214">
        <v>0</v>
      </c>
      <c r="BB73" s="214">
        <v>0</v>
      </c>
      <c r="BC73" s="214">
        <v>0</v>
      </c>
      <c r="BD73" s="214">
        <v>0</v>
      </c>
      <c r="BE73" s="214">
        <v>0</v>
      </c>
      <c r="BF73" s="214">
        <v>0</v>
      </c>
      <c r="BG73" s="214">
        <v>1979</v>
      </c>
      <c r="BH73" s="214">
        <v>2594</v>
      </c>
      <c r="BI73" s="214">
        <v>2700</v>
      </c>
      <c r="BJ73" s="214">
        <v>2729</v>
      </c>
      <c r="BK73" s="214">
        <v>2732</v>
      </c>
      <c r="BL73" s="214">
        <v>2724</v>
      </c>
      <c r="BM73" s="214">
        <v>2736</v>
      </c>
      <c r="BN73" s="214">
        <v>2718</v>
      </c>
      <c r="BO73" s="214">
        <v>2649</v>
      </c>
      <c r="BP73" s="214">
        <v>2505</v>
      </c>
      <c r="BQ73" s="214">
        <v>2380</v>
      </c>
      <c r="BR73" s="214">
        <v>2228</v>
      </c>
      <c r="BS73" s="214">
        <v>2098</v>
      </c>
      <c r="BT73" s="214">
        <v>1903</v>
      </c>
      <c r="BU73" s="214">
        <v>1792</v>
      </c>
      <c r="BV73" s="214">
        <v>1689</v>
      </c>
      <c r="BW73" s="214">
        <v>1583</v>
      </c>
      <c r="BX73" s="215">
        <v>1493</v>
      </c>
      <c r="BY73" s="215">
        <v>1406</v>
      </c>
      <c r="BZ73" s="215">
        <v>1334</v>
      </c>
      <c r="CA73" s="216">
        <v>1270</v>
      </c>
    </row>
    <row r="74" spans="1:79" x14ac:dyDescent="0.4">
      <c r="B74" s="222" t="s">
        <v>172</v>
      </c>
      <c r="D74" s="214">
        <v>0</v>
      </c>
      <c r="E74" s="214">
        <v>0</v>
      </c>
      <c r="F74" s="214">
        <v>0</v>
      </c>
      <c r="G74" s="214">
        <v>0</v>
      </c>
      <c r="H74" s="214">
        <v>0</v>
      </c>
      <c r="I74" s="214">
        <v>0</v>
      </c>
      <c r="J74" s="214">
        <v>0</v>
      </c>
      <c r="K74" s="214">
        <v>0</v>
      </c>
      <c r="L74" s="214">
        <v>0</v>
      </c>
      <c r="M74" s="214">
        <v>0</v>
      </c>
      <c r="N74" s="214">
        <v>0</v>
      </c>
      <c r="O74" s="214">
        <v>0</v>
      </c>
      <c r="P74" s="214">
        <v>0</v>
      </c>
      <c r="Q74" s="214">
        <v>0</v>
      </c>
      <c r="R74" s="214">
        <v>0</v>
      </c>
      <c r="S74" s="214">
        <v>0</v>
      </c>
      <c r="T74" s="214">
        <v>0</v>
      </c>
      <c r="U74" s="214">
        <v>0</v>
      </c>
      <c r="V74" s="214">
        <v>0</v>
      </c>
      <c r="W74" s="214">
        <v>0</v>
      </c>
      <c r="X74" s="214">
        <v>0</v>
      </c>
      <c r="Y74" s="214">
        <v>0</v>
      </c>
      <c r="Z74" s="214">
        <v>0</v>
      </c>
      <c r="AA74" s="214">
        <v>0</v>
      </c>
      <c r="AB74" s="214">
        <v>0</v>
      </c>
      <c r="AC74" s="214">
        <v>0</v>
      </c>
      <c r="AD74" s="214">
        <v>0</v>
      </c>
      <c r="AE74" s="214">
        <v>0</v>
      </c>
      <c r="AF74" s="214">
        <v>0</v>
      </c>
      <c r="AG74" s="214">
        <v>0</v>
      </c>
      <c r="AH74" s="214">
        <v>0</v>
      </c>
      <c r="AI74" s="214">
        <v>0</v>
      </c>
      <c r="AJ74" s="214">
        <v>0</v>
      </c>
      <c r="AK74" s="214">
        <v>0</v>
      </c>
      <c r="AL74" s="214">
        <v>0</v>
      </c>
      <c r="AM74" s="214">
        <v>0</v>
      </c>
      <c r="AN74" s="214">
        <v>0</v>
      </c>
      <c r="AO74" s="214">
        <v>0</v>
      </c>
      <c r="AP74" s="214">
        <v>0</v>
      </c>
      <c r="AQ74" s="214">
        <v>0</v>
      </c>
      <c r="AR74" s="214">
        <v>0</v>
      </c>
      <c r="AS74" s="214">
        <v>0</v>
      </c>
      <c r="AT74" s="214">
        <v>0</v>
      </c>
      <c r="AU74" s="214">
        <v>0</v>
      </c>
      <c r="AV74" s="214">
        <v>0</v>
      </c>
      <c r="AW74" s="214">
        <v>0</v>
      </c>
      <c r="AX74" s="214">
        <v>0</v>
      </c>
      <c r="AY74" s="214">
        <v>0</v>
      </c>
      <c r="AZ74" s="214">
        <v>0</v>
      </c>
      <c r="BA74" s="214">
        <v>0</v>
      </c>
      <c r="BB74" s="214">
        <v>0</v>
      </c>
      <c r="BC74" s="214">
        <v>0</v>
      </c>
      <c r="BD74" s="214">
        <v>0</v>
      </c>
      <c r="BE74" s="214">
        <v>0</v>
      </c>
      <c r="BF74" s="214">
        <v>0</v>
      </c>
      <c r="BG74" s="214">
        <v>0</v>
      </c>
      <c r="BH74" s="214">
        <v>0</v>
      </c>
      <c r="BI74" s="214">
        <v>0</v>
      </c>
      <c r="BJ74" s="214">
        <v>0</v>
      </c>
      <c r="BK74" s="214">
        <v>0</v>
      </c>
      <c r="BL74" s="214">
        <v>0</v>
      </c>
      <c r="BM74" s="214">
        <v>0</v>
      </c>
      <c r="BN74" s="214">
        <v>0</v>
      </c>
      <c r="BO74" s="214">
        <v>0</v>
      </c>
      <c r="BP74" s="214">
        <v>0</v>
      </c>
      <c r="BQ74" s="214">
        <v>1</v>
      </c>
      <c r="BR74" s="214">
        <v>17</v>
      </c>
      <c r="BS74" s="214">
        <v>25</v>
      </c>
      <c r="BT74" s="214">
        <v>88</v>
      </c>
      <c r="BU74" s="214">
        <v>164</v>
      </c>
      <c r="BV74" s="214">
        <v>203</v>
      </c>
      <c r="BW74" s="214">
        <v>296</v>
      </c>
      <c r="BX74" s="215">
        <v>345</v>
      </c>
      <c r="BY74" s="215">
        <v>383</v>
      </c>
      <c r="BZ74" s="215">
        <v>417</v>
      </c>
      <c r="CA74" s="216">
        <v>448</v>
      </c>
    </row>
    <row r="75" spans="1:79" x14ac:dyDescent="0.4">
      <c r="B75" s="218" t="s">
        <v>234</v>
      </c>
      <c r="D75" s="214">
        <v>0</v>
      </c>
      <c r="E75" s="214">
        <v>0</v>
      </c>
      <c r="F75" s="214">
        <v>0</v>
      </c>
      <c r="G75" s="214">
        <v>0</v>
      </c>
      <c r="H75" s="214">
        <v>0</v>
      </c>
      <c r="I75" s="214">
        <v>0</v>
      </c>
      <c r="J75" s="214">
        <v>0</v>
      </c>
      <c r="K75" s="214">
        <v>0</v>
      </c>
      <c r="L75" s="214">
        <v>0</v>
      </c>
      <c r="M75" s="214">
        <v>0</v>
      </c>
      <c r="N75" s="214">
        <v>0</v>
      </c>
      <c r="O75" s="214">
        <v>0</v>
      </c>
      <c r="P75" s="214">
        <v>0</v>
      </c>
      <c r="Q75" s="214">
        <v>0</v>
      </c>
      <c r="R75" s="214">
        <v>0</v>
      </c>
      <c r="S75" s="214">
        <v>0</v>
      </c>
      <c r="T75" s="214">
        <v>0</v>
      </c>
      <c r="U75" s="214">
        <v>0</v>
      </c>
      <c r="V75" s="214">
        <v>0</v>
      </c>
      <c r="W75" s="214">
        <v>0</v>
      </c>
      <c r="X75" s="214">
        <v>0</v>
      </c>
      <c r="Y75" s="214">
        <v>0</v>
      </c>
      <c r="Z75" s="214">
        <v>0</v>
      </c>
      <c r="AA75" s="214">
        <v>0</v>
      </c>
      <c r="AB75" s="214">
        <v>0</v>
      </c>
      <c r="AC75" s="214">
        <v>0</v>
      </c>
      <c r="AD75" s="214">
        <v>0</v>
      </c>
      <c r="AE75" s="214">
        <v>0</v>
      </c>
      <c r="AF75" s="214">
        <v>0</v>
      </c>
      <c r="AG75" s="214">
        <v>0</v>
      </c>
      <c r="AH75" s="214">
        <v>0</v>
      </c>
      <c r="AI75" s="214">
        <v>0</v>
      </c>
      <c r="AJ75" s="214">
        <v>0</v>
      </c>
      <c r="AK75" s="214">
        <v>0</v>
      </c>
      <c r="AL75" s="214">
        <v>0</v>
      </c>
      <c r="AM75" s="214">
        <v>0</v>
      </c>
      <c r="AN75" s="214">
        <v>0</v>
      </c>
      <c r="AO75" s="214">
        <v>0</v>
      </c>
      <c r="AP75" s="214">
        <v>0</v>
      </c>
      <c r="AQ75" s="214">
        <v>0</v>
      </c>
      <c r="AR75" s="214">
        <v>0</v>
      </c>
      <c r="AS75" s="214">
        <v>0</v>
      </c>
      <c r="AT75" s="214">
        <v>0</v>
      </c>
      <c r="AU75" s="214">
        <v>0</v>
      </c>
      <c r="AV75" s="214">
        <v>0</v>
      </c>
      <c r="AW75" s="214">
        <v>0</v>
      </c>
      <c r="AX75" s="214">
        <v>0</v>
      </c>
      <c r="AY75" s="214">
        <v>0</v>
      </c>
      <c r="AZ75" s="214">
        <v>0</v>
      </c>
      <c r="BA75" s="214">
        <v>0</v>
      </c>
      <c r="BB75" s="214">
        <v>0</v>
      </c>
      <c r="BC75" s="214">
        <v>0</v>
      </c>
      <c r="BD75" s="214">
        <v>0</v>
      </c>
      <c r="BE75" s="214">
        <v>0</v>
      </c>
      <c r="BF75" s="214">
        <v>0</v>
      </c>
      <c r="BG75" s="214">
        <v>0</v>
      </c>
      <c r="BH75" s="214">
        <v>0</v>
      </c>
      <c r="BI75" s="214">
        <v>0</v>
      </c>
      <c r="BJ75" s="214">
        <v>0</v>
      </c>
      <c r="BK75" s="214">
        <v>0</v>
      </c>
      <c r="BL75" s="214">
        <v>0</v>
      </c>
      <c r="BM75" s="214">
        <v>0</v>
      </c>
      <c r="BN75" s="214">
        <v>0</v>
      </c>
      <c r="BO75" s="214">
        <v>0</v>
      </c>
      <c r="BP75" s="214">
        <v>0</v>
      </c>
      <c r="BQ75" s="214">
        <v>1</v>
      </c>
      <c r="BR75" s="214">
        <v>16</v>
      </c>
      <c r="BS75" s="214">
        <v>24</v>
      </c>
      <c r="BT75" s="214">
        <v>87</v>
      </c>
      <c r="BU75" s="214">
        <v>162</v>
      </c>
      <c r="BV75" s="214">
        <v>201</v>
      </c>
      <c r="BW75" s="214">
        <v>293</v>
      </c>
      <c r="BX75" s="215">
        <v>341</v>
      </c>
      <c r="BY75" s="215">
        <v>379</v>
      </c>
      <c r="BZ75" s="215">
        <v>412</v>
      </c>
      <c r="CA75" s="216">
        <v>443</v>
      </c>
    </row>
    <row r="76" spans="1:79" x14ac:dyDescent="0.4">
      <c r="B76" s="218" t="s">
        <v>235</v>
      </c>
      <c r="D76" s="214">
        <v>0</v>
      </c>
      <c r="E76" s="214">
        <v>0</v>
      </c>
      <c r="F76" s="214">
        <v>0</v>
      </c>
      <c r="G76" s="214">
        <v>0</v>
      </c>
      <c r="H76" s="214">
        <v>0</v>
      </c>
      <c r="I76" s="214">
        <v>0</v>
      </c>
      <c r="J76" s="214">
        <v>0</v>
      </c>
      <c r="K76" s="214">
        <v>0</v>
      </c>
      <c r="L76" s="214">
        <v>0</v>
      </c>
      <c r="M76" s="214">
        <v>0</v>
      </c>
      <c r="N76" s="214">
        <v>0</v>
      </c>
      <c r="O76" s="214">
        <v>0</v>
      </c>
      <c r="P76" s="214">
        <v>0</v>
      </c>
      <c r="Q76" s="214">
        <v>0</v>
      </c>
      <c r="R76" s="214">
        <v>0</v>
      </c>
      <c r="S76" s="214">
        <v>0</v>
      </c>
      <c r="T76" s="214">
        <v>0</v>
      </c>
      <c r="U76" s="214">
        <v>0</v>
      </c>
      <c r="V76" s="214">
        <v>0</v>
      </c>
      <c r="W76" s="214">
        <v>0</v>
      </c>
      <c r="X76" s="214">
        <v>0</v>
      </c>
      <c r="Y76" s="214">
        <v>0</v>
      </c>
      <c r="Z76" s="214">
        <v>0</v>
      </c>
      <c r="AA76" s="214">
        <v>0</v>
      </c>
      <c r="AB76" s="214">
        <v>0</v>
      </c>
      <c r="AC76" s="214">
        <v>0</v>
      </c>
      <c r="AD76" s="214">
        <v>0</v>
      </c>
      <c r="AE76" s="214">
        <v>0</v>
      </c>
      <c r="AF76" s="214">
        <v>0</v>
      </c>
      <c r="AG76" s="214">
        <v>0</v>
      </c>
      <c r="AH76" s="214">
        <v>0</v>
      </c>
      <c r="AI76" s="214">
        <v>0</v>
      </c>
      <c r="AJ76" s="214">
        <v>0</v>
      </c>
      <c r="AK76" s="214">
        <v>0</v>
      </c>
      <c r="AL76" s="214">
        <v>0</v>
      </c>
      <c r="AM76" s="214">
        <v>0</v>
      </c>
      <c r="AN76" s="214">
        <v>0</v>
      </c>
      <c r="AO76" s="214">
        <v>0</v>
      </c>
      <c r="AP76" s="214">
        <v>0</v>
      </c>
      <c r="AQ76" s="214">
        <v>0</v>
      </c>
      <c r="AR76" s="214">
        <v>0</v>
      </c>
      <c r="AS76" s="214">
        <v>0</v>
      </c>
      <c r="AT76" s="214">
        <v>0</v>
      </c>
      <c r="AU76" s="214">
        <v>0</v>
      </c>
      <c r="AV76" s="214">
        <v>0</v>
      </c>
      <c r="AW76" s="214">
        <v>0</v>
      </c>
      <c r="AX76" s="214">
        <v>0</v>
      </c>
      <c r="AY76" s="214">
        <v>0</v>
      </c>
      <c r="AZ76" s="214">
        <v>0</v>
      </c>
      <c r="BA76" s="214">
        <v>0</v>
      </c>
      <c r="BB76" s="214">
        <v>0</v>
      </c>
      <c r="BC76" s="214">
        <v>0</v>
      </c>
      <c r="BD76" s="214">
        <v>0</v>
      </c>
      <c r="BE76" s="214">
        <v>0</v>
      </c>
      <c r="BF76" s="214">
        <v>0</v>
      </c>
      <c r="BG76" s="214">
        <v>0</v>
      </c>
      <c r="BH76" s="214">
        <v>0</v>
      </c>
      <c r="BI76" s="214">
        <v>0</v>
      </c>
      <c r="BJ76" s="214">
        <v>0</v>
      </c>
      <c r="BK76" s="214">
        <v>0</v>
      </c>
      <c r="BL76" s="214">
        <v>0</v>
      </c>
      <c r="BM76" s="214">
        <v>0</v>
      </c>
      <c r="BN76" s="214">
        <v>0</v>
      </c>
      <c r="BO76" s="214">
        <v>0</v>
      </c>
      <c r="BP76" s="214">
        <v>0</v>
      </c>
      <c r="BQ76" s="214">
        <v>0</v>
      </c>
      <c r="BR76" s="214">
        <v>0</v>
      </c>
      <c r="BS76" s="214">
        <v>0</v>
      </c>
      <c r="BT76" s="214">
        <v>1</v>
      </c>
      <c r="BU76" s="214">
        <v>2</v>
      </c>
      <c r="BV76" s="214">
        <v>2</v>
      </c>
      <c r="BW76" s="214">
        <v>3</v>
      </c>
      <c r="BX76" s="215">
        <v>4</v>
      </c>
      <c r="BY76" s="215">
        <v>4</v>
      </c>
      <c r="BZ76" s="215">
        <v>5</v>
      </c>
      <c r="CA76" s="216">
        <v>5</v>
      </c>
    </row>
    <row r="77" spans="1:79" ht="25.5" customHeight="1" x14ac:dyDescent="0.4">
      <c r="B77" s="248" t="s">
        <v>32</v>
      </c>
      <c r="D77" s="214">
        <v>0</v>
      </c>
      <c r="E77" s="214">
        <v>0</v>
      </c>
      <c r="F77" s="214">
        <v>0</v>
      </c>
      <c r="G77" s="214">
        <v>0</v>
      </c>
      <c r="H77" s="214">
        <v>0</v>
      </c>
      <c r="I77" s="214">
        <v>0</v>
      </c>
      <c r="J77" s="214">
        <v>0</v>
      </c>
      <c r="K77" s="214">
        <v>4621</v>
      </c>
      <c r="L77" s="214">
        <v>4729</v>
      </c>
      <c r="M77" s="214">
        <v>4832</v>
      </c>
      <c r="N77" s="214">
        <v>5412</v>
      </c>
      <c r="O77" s="214">
        <v>5541</v>
      </c>
      <c r="P77" s="214">
        <v>5661</v>
      </c>
      <c r="Q77" s="214">
        <v>5778</v>
      </c>
      <c r="R77" s="214">
        <v>5919</v>
      </c>
      <c r="S77" s="214">
        <v>5965</v>
      </c>
      <c r="T77" s="214">
        <v>6142</v>
      </c>
      <c r="U77" s="214">
        <v>6340</v>
      </c>
      <c r="V77" s="214">
        <v>6523</v>
      </c>
      <c r="W77" s="214">
        <v>6751</v>
      </c>
      <c r="X77" s="214">
        <v>6955</v>
      </c>
      <c r="Y77" s="214">
        <v>7151</v>
      </c>
      <c r="Z77" s="214">
        <v>7344</v>
      </c>
      <c r="AA77" s="214">
        <v>7495</v>
      </c>
      <c r="AB77" s="214">
        <v>7648</v>
      </c>
      <c r="AC77" s="214">
        <v>7803</v>
      </c>
      <c r="AD77" s="214">
        <v>7951</v>
      </c>
      <c r="AE77" s="214">
        <v>8128</v>
      </c>
      <c r="AF77" s="214">
        <v>8315</v>
      </c>
      <c r="AG77" s="214">
        <v>8436</v>
      </c>
      <c r="AH77" s="214">
        <v>8579</v>
      </c>
      <c r="AI77" s="214">
        <v>8727</v>
      </c>
      <c r="AJ77" s="214">
        <v>8895</v>
      </c>
      <c r="AK77" s="214">
        <v>9074</v>
      </c>
      <c r="AL77" s="214">
        <v>9164</v>
      </c>
      <c r="AM77" s="214">
        <v>9261</v>
      </c>
      <c r="AN77" s="214">
        <v>9298</v>
      </c>
      <c r="AO77" s="214">
        <v>9495</v>
      </c>
      <c r="AP77" s="214">
        <v>9627</v>
      </c>
      <c r="AQ77" s="214">
        <v>9700</v>
      </c>
      <c r="AR77" s="214">
        <v>9755</v>
      </c>
      <c r="AS77" s="214">
        <v>9755</v>
      </c>
      <c r="AT77" s="214">
        <v>9930</v>
      </c>
      <c r="AU77" s="214">
        <v>9990</v>
      </c>
      <c r="AV77" s="214">
        <v>10056</v>
      </c>
      <c r="AW77" s="214">
        <v>10061</v>
      </c>
      <c r="AX77" s="214">
        <v>10097</v>
      </c>
      <c r="AY77" s="214">
        <v>10384</v>
      </c>
      <c r="AZ77" s="214">
        <v>10536</v>
      </c>
      <c r="BA77" s="214">
        <v>10680</v>
      </c>
      <c r="BB77" s="214">
        <v>10782</v>
      </c>
      <c r="BC77" s="214">
        <v>10936</v>
      </c>
      <c r="BD77" s="214">
        <v>11004</v>
      </c>
      <c r="BE77" s="214">
        <v>11095</v>
      </c>
      <c r="BF77" s="214">
        <v>11195</v>
      </c>
      <c r="BG77" s="214">
        <v>11320</v>
      </c>
      <c r="BH77" s="214">
        <v>11477</v>
      </c>
      <c r="BI77" s="214">
        <v>11585</v>
      </c>
      <c r="BJ77" s="214">
        <v>11715</v>
      </c>
      <c r="BK77" s="214">
        <v>11938</v>
      </c>
      <c r="BL77" s="214">
        <v>12160</v>
      </c>
      <c r="BM77" s="214">
        <v>12410</v>
      </c>
      <c r="BN77" s="214">
        <v>12566</v>
      </c>
      <c r="BO77" s="214">
        <v>12667</v>
      </c>
      <c r="BP77" s="214">
        <v>12810</v>
      </c>
      <c r="BQ77" s="214">
        <v>12888</v>
      </c>
      <c r="BR77" s="214">
        <v>12958</v>
      </c>
      <c r="BS77" s="214">
        <v>12957</v>
      </c>
      <c r="BT77" s="214">
        <v>12859</v>
      </c>
      <c r="BU77" s="214">
        <v>12811</v>
      </c>
      <c r="BV77" s="214">
        <v>12714</v>
      </c>
      <c r="BW77" s="214">
        <v>12549</v>
      </c>
      <c r="BX77" s="215">
        <v>12454</v>
      </c>
      <c r="BY77" s="215">
        <v>12603</v>
      </c>
      <c r="BZ77" s="215">
        <v>12791</v>
      </c>
      <c r="CA77" s="216">
        <v>13005</v>
      </c>
    </row>
    <row r="78" spans="1:79" x14ac:dyDescent="0.4">
      <c r="B78" s="218" t="s">
        <v>137</v>
      </c>
      <c r="C78" s="218"/>
      <c r="D78" s="215">
        <v>0</v>
      </c>
      <c r="E78" s="215">
        <v>0</v>
      </c>
      <c r="F78" s="215">
        <v>0</v>
      </c>
      <c r="G78" s="215">
        <v>0</v>
      </c>
      <c r="H78" s="215">
        <v>0</v>
      </c>
      <c r="I78" s="215">
        <v>0</v>
      </c>
      <c r="J78" s="215">
        <v>0</v>
      </c>
      <c r="K78" s="215">
        <v>4621</v>
      </c>
      <c r="L78" s="215">
        <v>4729</v>
      </c>
      <c r="M78" s="215">
        <v>4832</v>
      </c>
      <c r="N78" s="215">
        <v>5412</v>
      </c>
      <c r="O78" s="215">
        <v>5541</v>
      </c>
      <c r="P78" s="215">
        <v>5661</v>
      </c>
      <c r="Q78" s="215">
        <v>5778</v>
      </c>
      <c r="R78" s="215">
        <v>5919</v>
      </c>
      <c r="S78" s="215">
        <v>5965</v>
      </c>
      <c r="T78" s="215">
        <v>6142</v>
      </c>
      <c r="U78" s="215">
        <v>6340</v>
      </c>
      <c r="V78" s="215">
        <v>6523</v>
      </c>
      <c r="W78" s="215">
        <v>6751</v>
      </c>
      <c r="X78" s="215">
        <v>6955</v>
      </c>
      <c r="Y78" s="215">
        <v>7151</v>
      </c>
      <c r="Z78" s="215">
        <v>7344</v>
      </c>
      <c r="AA78" s="215">
        <v>7365</v>
      </c>
      <c r="AB78" s="215">
        <v>7525</v>
      </c>
      <c r="AC78" s="215">
        <v>7693</v>
      </c>
      <c r="AD78" s="215">
        <v>7853</v>
      </c>
      <c r="AE78" s="215">
        <v>8035</v>
      </c>
      <c r="AF78" s="215">
        <v>8236</v>
      </c>
      <c r="AG78" s="215">
        <v>8364</v>
      </c>
      <c r="AH78" s="215">
        <v>8516</v>
      </c>
      <c r="AI78" s="215">
        <v>8672</v>
      </c>
      <c r="AJ78" s="215">
        <v>8844</v>
      </c>
      <c r="AK78" s="215">
        <v>9028</v>
      </c>
      <c r="AL78" s="215">
        <v>9121</v>
      </c>
      <c r="AM78" s="215">
        <v>9221</v>
      </c>
      <c r="AN78" s="215">
        <v>9259</v>
      </c>
      <c r="AO78" s="215">
        <v>9459</v>
      </c>
      <c r="AP78" s="215">
        <v>9589</v>
      </c>
      <c r="AQ78" s="215">
        <v>9663</v>
      </c>
      <c r="AR78" s="215">
        <v>9719</v>
      </c>
      <c r="AS78" s="215">
        <v>9720</v>
      </c>
      <c r="AT78" s="215">
        <v>9898</v>
      </c>
      <c r="AU78" s="215">
        <v>9959</v>
      </c>
      <c r="AV78" s="215">
        <v>10027</v>
      </c>
      <c r="AW78" s="215">
        <v>10033</v>
      </c>
      <c r="AX78" s="215">
        <v>10070</v>
      </c>
      <c r="AY78" s="215">
        <v>10356</v>
      </c>
      <c r="AZ78" s="215">
        <v>10509</v>
      </c>
      <c r="BA78" s="215">
        <v>10654</v>
      </c>
      <c r="BB78" s="215">
        <v>10758</v>
      </c>
      <c r="BC78" s="215">
        <v>10913</v>
      </c>
      <c r="BD78" s="215">
        <v>10981</v>
      </c>
      <c r="BE78" s="215">
        <v>11072</v>
      </c>
      <c r="BF78" s="215">
        <v>11171</v>
      </c>
      <c r="BG78" s="215">
        <v>11297</v>
      </c>
      <c r="BH78" s="215">
        <v>11454</v>
      </c>
      <c r="BI78" s="215">
        <v>11563</v>
      </c>
      <c r="BJ78" s="215">
        <v>11692</v>
      </c>
      <c r="BK78" s="215">
        <v>11914</v>
      </c>
      <c r="BL78" s="215">
        <v>12134</v>
      </c>
      <c r="BM78" s="215">
        <v>12382</v>
      </c>
      <c r="BN78" s="215">
        <v>12537</v>
      </c>
      <c r="BO78" s="215">
        <v>12634</v>
      </c>
      <c r="BP78" s="215">
        <v>12774</v>
      </c>
      <c r="BQ78" s="215">
        <v>12846</v>
      </c>
      <c r="BR78" s="215">
        <v>12912</v>
      </c>
      <c r="BS78" s="215">
        <v>12908</v>
      </c>
      <c r="BT78" s="215">
        <v>12877</v>
      </c>
      <c r="BU78" s="215">
        <v>12763</v>
      </c>
      <c r="BV78" s="215">
        <v>12663</v>
      </c>
      <c r="BW78" s="215">
        <v>12496</v>
      </c>
      <c r="BX78" s="215">
        <v>12405</v>
      </c>
      <c r="BY78" s="215">
        <v>12558</v>
      </c>
      <c r="BZ78" s="215">
        <v>12749</v>
      </c>
      <c r="CA78" s="216">
        <v>12965</v>
      </c>
    </row>
    <row r="79" spans="1:79" x14ac:dyDescent="0.4">
      <c r="B79" s="254" t="s">
        <v>255</v>
      </c>
      <c r="C79" s="218"/>
      <c r="D79" s="214">
        <v>0</v>
      </c>
      <c r="E79" s="214">
        <v>0</v>
      </c>
      <c r="F79" s="214">
        <v>0</v>
      </c>
      <c r="G79" s="214">
        <v>0</v>
      </c>
      <c r="H79" s="214">
        <v>0</v>
      </c>
      <c r="I79" s="214">
        <v>0</v>
      </c>
      <c r="J79" s="214">
        <v>0</v>
      </c>
      <c r="K79" s="214">
        <v>0</v>
      </c>
      <c r="L79" s="214">
        <v>0</v>
      </c>
      <c r="M79" s="214">
        <v>0</v>
      </c>
      <c r="N79" s="214">
        <v>0</v>
      </c>
      <c r="O79" s="214">
        <v>0</v>
      </c>
      <c r="P79" s="214">
        <v>0</v>
      </c>
      <c r="Q79" s="214">
        <v>0</v>
      </c>
      <c r="R79" s="214">
        <v>0</v>
      </c>
      <c r="S79" s="214">
        <v>0</v>
      </c>
      <c r="T79" s="214">
        <v>0</v>
      </c>
      <c r="U79" s="214">
        <v>0</v>
      </c>
      <c r="V79" s="214">
        <v>0</v>
      </c>
      <c r="W79" s="214">
        <v>0</v>
      </c>
      <c r="X79" s="214">
        <v>0</v>
      </c>
      <c r="Y79" s="214">
        <v>0</v>
      </c>
      <c r="Z79" s="214">
        <v>0</v>
      </c>
      <c r="AA79" s="214">
        <v>0</v>
      </c>
      <c r="AB79" s="214">
        <v>0</v>
      </c>
      <c r="AC79" s="214">
        <v>0</v>
      </c>
      <c r="AD79" s="214">
        <v>0</v>
      </c>
      <c r="AE79" s="214">
        <v>0</v>
      </c>
      <c r="AF79" s="214">
        <v>0</v>
      </c>
      <c r="AG79" s="214">
        <v>0</v>
      </c>
      <c r="AH79" s="214">
        <v>0</v>
      </c>
      <c r="AI79" s="214">
        <v>0</v>
      </c>
      <c r="AJ79" s="214">
        <v>0</v>
      </c>
      <c r="AK79" s="214">
        <v>0</v>
      </c>
      <c r="AL79" s="214">
        <v>0</v>
      </c>
      <c r="AM79" s="214">
        <v>0</v>
      </c>
      <c r="AN79" s="214">
        <v>0</v>
      </c>
      <c r="AO79" s="214">
        <v>0</v>
      </c>
      <c r="AP79" s="214">
        <v>0</v>
      </c>
      <c r="AQ79" s="214">
        <v>0</v>
      </c>
      <c r="AR79" s="214">
        <v>0</v>
      </c>
      <c r="AS79" s="214">
        <v>0</v>
      </c>
      <c r="AT79" s="214">
        <v>0</v>
      </c>
      <c r="AU79" s="214">
        <v>0</v>
      </c>
      <c r="AV79" s="214">
        <v>0</v>
      </c>
      <c r="AW79" s="214">
        <v>0</v>
      </c>
      <c r="AX79" s="214">
        <v>0</v>
      </c>
      <c r="AY79" s="214">
        <v>0</v>
      </c>
      <c r="AZ79" s="214">
        <v>0</v>
      </c>
      <c r="BA79" s="214">
        <v>0</v>
      </c>
      <c r="BB79" s="214">
        <v>0</v>
      </c>
      <c r="BC79" s="214">
        <v>0</v>
      </c>
      <c r="BD79" s="214">
        <v>10875</v>
      </c>
      <c r="BE79" s="214">
        <v>11018</v>
      </c>
      <c r="BF79" s="214">
        <v>11102</v>
      </c>
      <c r="BG79" s="214">
        <v>11231</v>
      </c>
      <c r="BH79" s="214">
        <v>11384</v>
      </c>
      <c r="BI79" s="214">
        <v>11492</v>
      </c>
      <c r="BJ79" s="214">
        <v>11617</v>
      </c>
      <c r="BK79" s="214">
        <v>11837</v>
      </c>
      <c r="BL79" s="214">
        <v>12053</v>
      </c>
      <c r="BM79" s="214">
        <v>12285</v>
      </c>
      <c r="BN79" s="214">
        <v>12460</v>
      </c>
      <c r="BO79" s="214">
        <v>12556</v>
      </c>
      <c r="BP79" s="214">
        <v>12737</v>
      </c>
      <c r="BQ79" s="214">
        <v>12814</v>
      </c>
      <c r="BR79" s="214">
        <v>12887</v>
      </c>
      <c r="BS79" s="214">
        <v>12890</v>
      </c>
      <c r="BT79" s="214">
        <v>12681</v>
      </c>
      <c r="BU79" s="214">
        <v>12144</v>
      </c>
      <c r="BV79" s="214">
        <v>11674</v>
      </c>
      <c r="BW79" s="214">
        <v>11202</v>
      </c>
      <c r="BX79" s="215">
        <v>10724</v>
      </c>
      <c r="BY79" s="215">
        <v>10251</v>
      </c>
      <c r="BZ79" s="215">
        <v>9780</v>
      </c>
      <c r="CA79" s="216">
        <v>9310</v>
      </c>
    </row>
    <row r="80" spans="1:79" x14ac:dyDescent="0.4">
      <c r="B80" s="254" t="s">
        <v>276</v>
      </c>
      <c r="C80" s="218"/>
      <c r="D80" s="214">
        <v>0</v>
      </c>
      <c r="E80" s="214">
        <v>0</v>
      </c>
      <c r="F80" s="214">
        <v>0</v>
      </c>
      <c r="G80" s="214">
        <v>0</v>
      </c>
      <c r="H80" s="214">
        <v>0</v>
      </c>
      <c r="I80" s="214">
        <v>0</v>
      </c>
      <c r="J80" s="214">
        <v>0</v>
      </c>
      <c r="K80" s="214">
        <v>0</v>
      </c>
      <c r="L80" s="214">
        <v>0</v>
      </c>
      <c r="M80" s="214">
        <v>0</v>
      </c>
      <c r="N80" s="214">
        <v>0</v>
      </c>
      <c r="O80" s="214">
        <v>0</v>
      </c>
      <c r="P80" s="214">
        <v>0</v>
      </c>
      <c r="Q80" s="214">
        <v>0</v>
      </c>
      <c r="R80" s="214">
        <v>0</v>
      </c>
      <c r="S80" s="214">
        <v>0</v>
      </c>
      <c r="T80" s="214">
        <v>0</v>
      </c>
      <c r="U80" s="214">
        <v>0</v>
      </c>
      <c r="V80" s="214">
        <v>0</v>
      </c>
      <c r="W80" s="214">
        <v>0</v>
      </c>
      <c r="X80" s="214">
        <v>0</v>
      </c>
      <c r="Y80" s="214">
        <v>0</v>
      </c>
      <c r="Z80" s="214">
        <v>0</v>
      </c>
      <c r="AA80" s="214">
        <v>0</v>
      </c>
      <c r="AB80" s="214">
        <v>0</v>
      </c>
      <c r="AC80" s="214">
        <v>0</v>
      </c>
      <c r="AD80" s="214">
        <v>0</v>
      </c>
      <c r="AE80" s="214">
        <v>0</v>
      </c>
      <c r="AF80" s="214">
        <v>0</v>
      </c>
      <c r="AG80" s="214">
        <v>0</v>
      </c>
      <c r="AH80" s="214">
        <v>0</v>
      </c>
      <c r="AI80" s="214">
        <v>80</v>
      </c>
      <c r="AJ80" s="214">
        <v>276</v>
      </c>
      <c r="AK80" s="214">
        <v>476</v>
      </c>
      <c r="AL80" s="214">
        <v>658</v>
      </c>
      <c r="AM80" s="214">
        <v>882</v>
      </c>
      <c r="AN80" s="214">
        <v>1009</v>
      </c>
      <c r="AO80" s="214">
        <v>1434</v>
      </c>
      <c r="AP80" s="214">
        <v>1786</v>
      </c>
      <c r="AQ80" s="214">
        <v>2077</v>
      </c>
      <c r="AR80" s="214">
        <v>2382</v>
      </c>
      <c r="AS80" s="214">
        <v>2515</v>
      </c>
      <c r="AT80" s="214">
        <v>3044</v>
      </c>
      <c r="AU80" s="214">
        <v>3349</v>
      </c>
      <c r="AV80" s="214">
        <v>3642</v>
      </c>
      <c r="AW80" s="214">
        <v>3925</v>
      </c>
      <c r="AX80" s="214">
        <v>4219</v>
      </c>
      <c r="AY80" s="214">
        <v>4552</v>
      </c>
      <c r="AZ80" s="214">
        <v>4927</v>
      </c>
      <c r="BA80" s="214">
        <v>5280</v>
      </c>
      <c r="BB80" s="214">
        <v>5615</v>
      </c>
      <c r="BC80" s="214">
        <v>5947</v>
      </c>
      <c r="BD80" s="214">
        <v>6276</v>
      </c>
      <c r="BE80" s="214">
        <v>6589</v>
      </c>
      <c r="BF80" s="214">
        <v>6851</v>
      </c>
      <c r="BG80" s="214">
        <v>7122</v>
      </c>
      <c r="BH80" s="214">
        <v>7425</v>
      </c>
      <c r="BI80" s="214">
        <v>7700</v>
      </c>
      <c r="BJ80" s="214">
        <v>7963</v>
      </c>
      <c r="BK80" s="214">
        <v>8324</v>
      </c>
      <c r="BL80" s="214">
        <v>8673</v>
      </c>
      <c r="BM80" s="214">
        <v>9052</v>
      </c>
      <c r="BN80" s="214">
        <v>9320</v>
      </c>
      <c r="BO80" s="214">
        <v>9549</v>
      </c>
      <c r="BP80" s="214">
        <v>9848</v>
      </c>
      <c r="BQ80" s="214">
        <v>10021</v>
      </c>
      <c r="BR80" s="214">
        <v>10207</v>
      </c>
      <c r="BS80" s="214">
        <v>10335</v>
      </c>
      <c r="BT80" s="214">
        <v>10250</v>
      </c>
      <c r="BU80" s="214">
        <v>9876</v>
      </c>
      <c r="BV80" s="214">
        <v>9560</v>
      </c>
      <c r="BW80" s="214">
        <v>9231</v>
      </c>
      <c r="BX80" s="215">
        <v>8893</v>
      </c>
      <c r="BY80" s="215">
        <v>8549</v>
      </c>
      <c r="BZ80" s="215">
        <v>8206</v>
      </c>
      <c r="CA80" s="216">
        <v>7863</v>
      </c>
    </row>
    <row r="81" spans="1:79" x14ac:dyDescent="0.4">
      <c r="B81" s="254" t="s">
        <v>277</v>
      </c>
      <c r="C81" s="218"/>
      <c r="D81" s="214">
        <v>0</v>
      </c>
      <c r="E81" s="214">
        <v>0</v>
      </c>
      <c r="F81" s="214">
        <v>0</v>
      </c>
      <c r="G81" s="214">
        <v>0</v>
      </c>
      <c r="H81" s="214">
        <v>0</v>
      </c>
      <c r="I81" s="214">
        <v>0</v>
      </c>
      <c r="J81" s="214">
        <v>0</v>
      </c>
      <c r="K81" s="214">
        <v>0</v>
      </c>
      <c r="L81" s="214">
        <v>0</v>
      </c>
      <c r="M81" s="214">
        <v>0</v>
      </c>
      <c r="N81" s="214">
        <v>0</v>
      </c>
      <c r="O81" s="214">
        <v>0</v>
      </c>
      <c r="P81" s="214">
        <v>0</v>
      </c>
      <c r="Q81" s="214">
        <v>0</v>
      </c>
      <c r="R81" s="214">
        <v>0</v>
      </c>
      <c r="S81" s="214">
        <v>0</v>
      </c>
      <c r="T81" s="214">
        <v>0</v>
      </c>
      <c r="U81" s="214">
        <v>0</v>
      </c>
      <c r="V81" s="214">
        <v>0</v>
      </c>
      <c r="W81" s="214">
        <v>0</v>
      </c>
      <c r="X81" s="214">
        <v>0</v>
      </c>
      <c r="Y81" s="214">
        <v>0</v>
      </c>
      <c r="Z81" s="214">
        <v>0</v>
      </c>
      <c r="AA81" s="214">
        <v>0</v>
      </c>
      <c r="AB81" s="214">
        <v>0</v>
      </c>
      <c r="AC81" s="214">
        <v>0</v>
      </c>
      <c r="AD81" s="214">
        <v>0</v>
      </c>
      <c r="AE81" s="214">
        <v>0</v>
      </c>
      <c r="AF81" s="214">
        <v>0</v>
      </c>
      <c r="AG81" s="214">
        <v>0</v>
      </c>
      <c r="AH81" s="214">
        <v>0</v>
      </c>
      <c r="AI81" s="214">
        <v>0</v>
      </c>
      <c r="AJ81" s="214">
        <v>0</v>
      </c>
      <c r="AK81" s="214">
        <v>0</v>
      </c>
      <c r="AL81" s="214">
        <v>0</v>
      </c>
      <c r="AM81" s="214">
        <v>0</v>
      </c>
      <c r="AN81" s="214">
        <v>0</v>
      </c>
      <c r="AO81" s="214">
        <v>0</v>
      </c>
      <c r="AP81" s="214">
        <v>0</v>
      </c>
      <c r="AQ81" s="214">
        <v>0</v>
      </c>
      <c r="AR81" s="214">
        <v>0</v>
      </c>
      <c r="AS81" s="214">
        <v>0</v>
      </c>
      <c r="AT81" s="214">
        <v>0</v>
      </c>
      <c r="AU81" s="214">
        <v>0</v>
      </c>
      <c r="AV81" s="214">
        <v>0</v>
      </c>
      <c r="AW81" s="214">
        <v>0</v>
      </c>
      <c r="AX81" s="214">
        <v>0</v>
      </c>
      <c r="AY81" s="214">
        <v>0</v>
      </c>
      <c r="AZ81" s="214">
        <v>0</v>
      </c>
      <c r="BA81" s="214">
        <v>0</v>
      </c>
      <c r="BB81" s="214">
        <v>0</v>
      </c>
      <c r="BC81" s="214">
        <v>0</v>
      </c>
      <c r="BD81" s="214">
        <v>8670</v>
      </c>
      <c r="BE81" s="214">
        <v>8834</v>
      </c>
      <c r="BF81" s="214">
        <v>8961</v>
      </c>
      <c r="BG81" s="214">
        <v>9117</v>
      </c>
      <c r="BH81" s="214">
        <v>9296</v>
      </c>
      <c r="BI81" s="214">
        <v>9439</v>
      </c>
      <c r="BJ81" s="214">
        <v>9594</v>
      </c>
      <c r="BK81" s="214">
        <v>9842</v>
      </c>
      <c r="BL81" s="214">
        <v>10087</v>
      </c>
      <c r="BM81" s="214">
        <v>10358</v>
      </c>
      <c r="BN81" s="214">
        <v>10563</v>
      </c>
      <c r="BO81" s="214">
        <v>10702</v>
      </c>
      <c r="BP81" s="214">
        <v>10874</v>
      </c>
      <c r="BQ81" s="214">
        <v>10984</v>
      </c>
      <c r="BR81" s="214">
        <v>11096</v>
      </c>
      <c r="BS81" s="214">
        <v>11145</v>
      </c>
      <c r="BT81" s="214">
        <v>10995</v>
      </c>
      <c r="BU81" s="214">
        <v>10570</v>
      </c>
      <c r="BV81" s="214">
        <v>10193</v>
      </c>
      <c r="BW81" s="214">
        <v>9816</v>
      </c>
      <c r="BX81" s="215">
        <v>9433</v>
      </c>
      <c r="BY81" s="215">
        <v>9053</v>
      </c>
      <c r="BZ81" s="215">
        <v>8668</v>
      </c>
      <c r="CA81" s="216">
        <v>8282</v>
      </c>
    </row>
    <row r="82" spans="1:79" x14ac:dyDescent="0.4">
      <c r="B82" s="254" t="s">
        <v>278</v>
      </c>
      <c r="C82" s="218"/>
      <c r="D82" s="214">
        <v>0</v>
      </c>
      <c r="E82" s="214">
        <v>0</v>
      </c>
      <c r="F82" s="214">
        <v>0</v>
      </c>
      <c r="G82" s="214">
        <v>0</v>
      </c>
      <c r="H82" s="214">
        <v>0</v>
      </c>
      <c r="I82" s="214">
        <v>0</v>
      </c>
      <c r="J82" s="214">
        <v>0</v>
      </c>
      <c r="K82" s="214">
        <v>0</v>
      </c>
      <c r="L82" s="214">
        <v>0</v>
      </c>
      <c r="M82" s="214">
        <v>0</v>
      </c>
      <c r="N82" s="214">
        <v>0</v>
      </c>
      <c r="O82" s="214">
        <v>0</v>
      </c>
      <c r="P82" s="214">
        <v>0</v>
      </c>
      <c r="Q82" s="214">
        <v>0</v>
      </c>
      <c r="R82" s="214">
        <v>0</v>
      </c>
      <c r="S82" s="214">
        <v>0</v>
      </c>
      <c r="T82" s="214">
        <v>0</v>
      </c>
      <c r="U82" s="214">
        <v>0</v>
      </c>
      <c r="V82" s="214">
        <v>0</v>
      </c>
      <c r="W82" s="214">
        <v>0</v>
      </c>
      <c r="X82" s="214">
        <v>0</v>
      </c>
      <c r="Y82" s="214">
        <v>0</v>
      </c>
      <c r="Z82" s="214">
        <v>0</v>
      </c>
      <c r="AA82" s="214">
        <v>0</v>
      </c>
      <c r="AB82" s="214">
        <v>0</v>
      </c>
      <c r="AC82" s="214">
        <v>0</v>
      </c>
      <c r="AD82" s="214">
        <v>0</v>
      </c>
      <c r="AE82" s="214">
        <v>0</v>
      </c>
      <c r="AF82" s="214">
        <v>0</v>
      </c>
      <c r="AG82" s="214">
        <v>0</v>
      </c>
      <c r="AH82" s="214">
        <v>0</v>
      </c>
      <c r="AI82" s="214">
        <v>0</v>
      </c>
      <c r="AJ82" s="214">
        <v>0</v>
      </c>
      <c r="AK82" s="214">
        <v>0</v>
      </c>
      <c r="AL82" s="214">
        <v>0</v>
      </c>
      <c r="AM82" s="214">
        <v>0</v>
      </c>
      <c r="AN82" s="214">
        <v>0</v>
      </c>
      <c r="AO82" s="214">
        <v>0</v>
      </c>
      <c r="AP82" s="214">
        <v>0</v>
      </c>
      <c r="AQ82" s="214">
        <v>0</v>
      </c>
      <c r="AR82" s="214">
        <v>0</v>
      </c>
      <c r="AS82" s="214">
        <v>0</v>
      </c>
      <c r="AT82" s="214">
        <v>0</v>
      </c>
      <c r="AU82" s="214">
        <v>0</v>
      </c>
      <c r="AV82" s="214">
        <v>0</v>
      </c>
      <c r="AW82" s="214">
        <v>0</v>
      </c>
      <c r="AX82" s="214">
        <v>0</v>
      </c>
      <c r="AY82" s="214">
        <v>0</v>
      </c>
      <c r="AZ82" s="214">
        <v>0</v>
      </c>
      <c r="BA82" s="214">
        <v>0</v>
      </c>
      <c r="BB82" s="214">
        <v>0</v>
      </c>
      <c r="BC82" s="214">
        <v>0</v>
      </c>
      <c r="BD82" s="214">
        <v>0</v>
      </c>
      <c r="BE82" s="214">
        <v>0</v>
      </c>
      <c r="BF82" s="214">
        <v>0</v>
      </c>
      <c r="BG82" s="214">
        <v>0</v>
      </c>
      <c r="BH82" s="214">
        <v>0</v>
      </c>
      <c r="BI82" s="214">
        <v>0</v>
      </c>
      <c r="BJ82" s="214">
        <v>8</v>
      </c>
      <c r="BK82" s="214">
        <v>24</v>
      </c>
      <c r="BL82" s="214">
        <v>46</v>
      </c>
      <c r="BM82" s="214">
        <v>58</v>
      </c>
      <c r="BN82" s="214">
        <v>66</v>
      </c>
      <c r="BO82" s="214">
        <v>59</v>
      </c>
      <c r="BP82" s="214">
        <v>56</v>
      </c>
      <c r="BQ82" s="214">
        <v>56</v>
      </c>
      <c r="BR82" s="214">
        <v>50</v>
      </c>
      <c r="BS82" s="214">
        <v>47</v>
      </c>
      <c r="BT82" s="214">
        <v>49</v>
      </c>
      <c r="BU82" s="214">
        <v>44</v>
      </c>
      <c r="BV82" s="214">
        <v>30</v>
      </c>
      <c r="BW82" s="214">
        <v>20</v>
      </c>
      <c r="BX82" s="215">
        <v>14</v>
      </c>
      <c r="BY82" s="215">
        <v>10</v>
      </c>
      <c r="BZ82" s="215">
        <v>6</v>
      </c>
      <c r="CA82" s="216">
        <v>4</v>
      </c>
    </row>
    <row r="83" spans="1:79" x14ac:dyDescent="0.4">
      <c r="B83" s="254" t="s">
        <v>279</v>
      </c>
      <c r="C83" s="218"/>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v>196</v>
      </c>
      <c r="BU83" s="214">
        <v>607</v>
      </c>
      <c r="BV83" s="214">
        <v>983</v>
      </c>
      <c r="BW83" s="214">
        <v>1294</v>
      </c>
      <c r="BX83" s="215">
        <v>1681</v>
      </c>
      <c r="BY83" s="215">
        <v>2307</v>
      </c>
      <c r="BZ83" s="215">
        <v>2969</v>
      </c>
      <c r="CA83" s="216">
        <v>3656</v>
      </c>
    </row>
    <row r="84" spans="1:79" x14ac:dyDescent="0.4">
      <c r="B84" s="254" t="s">
        <v>280</v>
      </c>
      <c r="C84" s="218"/>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v>59</v>
      </c>
      <c r="BU84" s="214">
        <v>182</v>
      </c>
      <c r="BV84" s="214">
        <v>294</v>
      </c>
      <c r="BW84" s="214">
        <v>378</v>
      </c>
      <c r="BX84" s="215">
        <v>465</v>
      </c>
      <c r="BY84" s="215">
        <v>608</v>
      </c>
      <c r="BZ84" s="215">
        <v>753</v>
      </c>
      <c r="CA84" s="216">
        <v>905</v>
      </c>
    </row>
    <row r="85" spans="1:79" x14ac:dyDescent="0.4">
      <c r="B85" s="218" t="s">
        <v>297</v>
      </c>
      <c r="C85" s="218"/>
      <c r="D85" s="214">
        <v>0</v>
      </c>
      <c r="E85" s="214">
        <v>0</v>
      </c>
      <c r="F85" s="214">
        <v>0</v>
      </c>
      <c r="G85" s="214">
        <v>0</v>
      </c>
      <c r="H85" s="214">
        <v>0</v>
      </c>
      <c r="I85" s="214">
        <v>0</v>
      </c>
      <c r="J85" s="214">
        <v>0</v>
      </c>
      <c r="K85" s="214">
        <v>0</v>
      </c>
      <c r="L85" s="214">
        <v>0</v>
      </c>
      <c r="M85" s="214">
        <v>0</v>
      </c>
      <c r="N85" s="214">
        <v>0</v>
      </c>
      <c r="O85" s="214">
        <v>0</v>
      </c>
      <c r="P85" s="214">
        <v>0</v>
      </c>
      <c r="Q85" s="214">
        <v>0</v>
      </c>
      <c r="R85" s="214">
        <v>0</v>
      </c>
      <c r="S85" s="214">
        <v>0</v>
      </c>
      <c r="T85" s="214">
        <v>0</v>
      </c>
      <c r="U85" s="214">
        <v>0</v>
      </c>
      <c r="V85" s="214">
        <v>0</v>
      </c>
      <c r="W85" s="214">
        <v>0</v>
      </c>
      <c r="X85" s="214">
        <v>0</v>
      </c>
      <c r="Y85" s="214">
        <v>0</v>
      </c>
      <c r="Z85" s="214">
        <v>0</v>
      </c>
      <c r="AA85" s="214">
        <v>130</v>
      </c>
      <c r="AB85" s="214">
        <v>123</v>
      </c>
      <c r="AC85" s="214">
        <v>110</v>
      </c>
      <c r="AD85" s="214">
        <v>98</v>
      </c>
      <c r="AE85" s="214">
        <v>93</v>
      </c>
      <c r="AF85" s="214">
        <v>79</v>
      </c>
      <c r="AG85" s="214">
        <v>72</v>
      </c>
      <c r="AH85" s="214">
        <v>63</v>
      </c>
      <c r="AI85" s="214">
        <v>55</v>
      </c>
      <c r="AJ85" s="214">
        <v>51</v>
      </c>
      <c r="AK85" s="214">
        <v>46</v>
      </c>
      <c r="AL85" s="214">
        <v>43</v>
      </c>
      <c r="AM85" s="214">
        <v>40</v>
      </c>
      <c r="AN85" s="214">
        <v>39</v>
      </c>
      <c r="AO85" s="214">
        <v>36</v>
      </c>
      <c r="AP85" s="214">
        <v>38</v>
      </c>
      <c r="AQ85" s="214">
        <v>37</v>
      </c>
      <c r="AR85" s="214">
        <v>36</v>
      </c>
      <c r="AS85" s="214">
        <v>35</v>
      </c>
      <c r="AT85" s="214">
        <v>32</v>
      </c>
      <c r="AU85" s="214">
        <v>31</v>
      </c>
      <c r="AV85" s="214">
        <v>29</v>
      </c>
      <c r="AW85" s="214">
        <v>28</v>
      </c>
      <c r="AX85" s="214">
        <v>27</v>
      </c>
      <c r="AY85" s="214">
        <v>28</v>
      </c>
      <c r="AZ85" s="214">
        <v>27</v>
      </c>
      <c r="BA85" s="214">
        <v>26</v>
      </c>
      <c r="BB85" s="214">
        <v>24</v>
      </c>
      <c r="BC85" s="214">
        <v>23</v>
      </c>
      <c r="BD85" s="214">
        <v>23</v>
      </c>
      <c r="BE85" s="214">
        <v>23</v>
      </c>
      <c r="BF85" s="214">
        <v>24</v>
      </c>
      <c r="BG85" s="214">
        <v>23</v>
      </c>
      <c r="BH85" s="214">
        <v>23</v>
      </c>
      <c r="BI85" s="214">
        <v>23</v>
      </c>
      <c r="BJ85" s="214">
        <v>23</v>
      </c>
      <c r="BK85" s="214">
        <v>25</v>
      </c>
      <c r="BL85" s="214">
        <v>26</v>
      </c>
      <c r="BM85" s="214">
        <v>28</v>
      </c>
      <c r="BN85" s="214">
        <v>29</v>
      </c>
      <c r="BO85" s="214">
        <v>33</v>
      </c>
      <c r="BP85" s="214">
        <v>35</v>
      </c>
      <c r="BQ85" s="214">
        <v>42</v>
      </c>
      <c r="BR85" s="214">
        <v>46</v>
      </c>
      <c r="BS85" s="214">
        <v>48</v>
      </c>
      <c r="BT85" s="214">
        <v>51</v>
      </c>
      <c r="BU85" s="214">
        <v>48</v>
      </c>
      <c r="BV85" s="214">
        <v>51</v>
      </c>
      <c r="BW85" s="214">
        <v>53</v>
      </c>
      <c r="BX85" s="215">
        <v>55</v>
      </c>
      <c r="BY85" s="215">
        <v>58</v>
      </c>
      <c r="BZ85" s="215">
        <v>60</v>
      </c>
      <c r="CA85" s="216">
        <v>63</v>
      </c>
    </row>
    <row r="86" spans="1:79" s="256" customFormat="1" ht="26.25" customHeight="1" x14ac:dyDescent="0.4">
      <c r="A86" s="255"/>
      <c r="B86" s="248" t="s">
        <v>176</v>
      </c>
      <c r="C86" s="204"/>
      <c r="D86" s="214">
        <v>0</v>
      </c>
      <c r="E86" s="214">
        <v>0</v>
      </c>
      <c r="F86" s="214">
        <v>0</v>
      </c>
      <c r="G86" s="214">
        <v>0</v>
      </c>
      <c r="H86" s="214">
        <v>0</v>
      </c>
      <c r="I86" s="214">
        <v>0</v>
      </c>
      <c r="J86" s="214">
        <v>0</v>
      </c>
      <c r="K86" s="214">
        <v>0</v>
      </c>
      <c r="L86" s="214">
        <v>0</v>
      </c>
      <c r="M86" s="214">
        <v>0</v>
      </c>
      <c r="N86" s="214">
        <v>0</v>
      </c>
      <c r="O86" s="214">
        <v>0</v>
      </c>
      <c r="P86" s="214">
        <v>0</v>
      </c>
      <c r="Q86" s="214">
        <v>0</v>
      </c>
      <c r="R86" s="214">
        <v>0</v>
      </c>
      <c r="S86" s="214">
        <v>0</v>
      </c>
      <c r="T86" s="214">
        <v>0</v>
      </c>
      <c r="U86" s="214">
        <v>0</v>
      </c>
      <c r="V86" s="214">
        <v>0</v>
      </c>
      <c r="W86" s="214">
        <v>0</v>
      </c>
      <c r="X86" s="214">
        <v>0</v>
      </c>
      <c r="Y86" s="214">
        <v>0</v>
      </c>
      <c r="Z86" s="214">
        <v>0</v>
      </c>
      <c r="AA86" s="214">
        <v>0</v>
      </c>
      <c r="AB86" s="214">
        <v>0</v>
      </c>
      <c r="AC86" s="214">
        <v>0</v>
      </c>
      <c r="AD86" s="214">
        <v>0</v>
      </c>
      <c r="AE86" s="214">
        <v>0</v>
      </c>
      <c r="AF86" s="214">
        <v>3</v>
      </c>
      <c r="AG86" s="214">
        <v>4</v>
      </c>
      <c r="AH86" s="214">
        <v>6</v>
      </c>
      <c r="AI86" s="214">
        <v>10</v>
      </c>
      <c r="AJ86" s="214">
        <v>14</v>
      </c>
      <c r="AK86" s="214">
        <v>17</v>
      </c>
      <c r="AL86" s="214">
        <v>19</v>
      </c>
      <c r="AM86" s="214">
        <v>21</v>
      </c>
      <c r="AN86" s="214">
        <v>24</v>
      </c>
      <c r="AO86" s="214">
        <v>27</v>
      </c>
      <c r="AP86" s="214">
        <v>29</v>
      </c>
      <c r="AQ86" s="214">
        <v>31</v>
      </c>
      <c r="AR86" s="214">
        <v>34</v>
      </c>
      <c r="AS86" s="214">
        <v>37</v>
      </c>
      <c r="AT86" s="214">
        <v>39</v>
      </c>
      <c r="AU86" s="214">
        <v>40</v>
      </c>
      <c r="AV86" s="214">
        <v>43</v>
      </c>
      <c r="AW86" s="214">
        <v>48</v>
      </c>
      <c r="AX86" s="214">
        <v>49</v>
      </c>
      <c r="AY86" s="214">
        <v>50</v>
      </c>
      <c r="AZ86" s="214">
        <v>36</v>
      </c>
      <c r="BA86" s="214">
        <v>37</v>
      </c>
      <c r="BB86" s="214">
        <v>39</v>
      </c>
      <c r="BC86" s="214">
        <v>40</v>
      </c>
      <c r="BD86" s="214">
        <v>41</v>
      </c>
      <c r="BE86" s="214">
        <v>41</v>
      </c>
      <c r="BF86" s="214">
        <v>41</v>
      </c>
      <c r="BG86" s="214">
        <v>41</v>
      </c>
      <c r="BH86" s="214">
        <v>42</v>
      </c>
      <c r="BI86" s="214">
        <v>42</v>
      </c>
      <c r="BJ86" s="214">
        <v>42</v>
      </c>
      <c r="BK86" s="214">
        <v>42</v>
      </c>
      <c r="BL86" s="214">
        <v>41</v>
      </c>
      <c r="BM86" s="214">
        <v>40</v>
      </c>
      <c r="BN86" s="214">
        <v>39</v>
      </c>
      <c r="BO86" s="214">
        <v>36</v>
      </c>
      <c r="BP86" s="214">
        <v>34</v>
      </c>
      <c r="BQ86" s="214">
        <v>31</v>
      </c>
      <c r="BR86" s="214">
        <v>29</v>
      </c>
      <c r="BS86" s="214">
        <v>38</v>
      </c>
      <c r="BT86" s="214">
        <v>35</v>
      </c>
      <c r="BU86" s="214">
        <v>32</v>
      </c>
      <c r="BV86" s="214">
        <v>30</v>
      </c>
      <c r="BW86" s="214">
        <v>28</v>
      </c>
      <c r="BX86" s="215">
        <v>27</v>
      </c>
      <c r="BY86" s="215">
        <v>25</v>
      </c>
      <c r="BZ86" s="215">
        <v>24</v>
      </c>
      <c r="CA86" s="216">
        <v>22</v>
      </c>
    </row>
    <row r="87" spans="1:79" s="256" customFormat="1" ht="15" customHeight="1" x14ac:dyDescent="0.4">
      <c r="A87" s="255"/>
      <c r="B87" s="248" t="s">
        <v>283</v>
      </c>
      <c r="C87" s="204"/>
      <c r="D87" s="214">
        <v>0</v>
      </c>
      <c r="E87" s="214">
        <v>0</v>
      </c>
      <c r="F87" s="214">
        <v>0</v>
      </c>
      <c r="G87" s="214">
        <v>0</v>
      </c>
      <c r="H87" s="214">
        <v>0</v>
      </c>
      <c r="I87" s="214">
        <v>0</v>
      </c>
      <c r="J87" s="214">
        <v>0</v>
      </c>
      <c r="K87" s="214">
        <v>0</v>
      </c>
      <c r="L87" s="214">
        <v>0</v>
      </c>
      <c r="M87" s="214">
        <v>0</v>
      </c>
      <c r="N87" s="214">
        <v>0</v>
      </c>
      <c r="O87" s="214">
        <v>0</v>
      </c>
      <c r="P87" s="214">
        <v>0</v>
      </c>
      <c r="Q87" s="214">
        <v>0</v>
      </c>
      <c r="R87" s="214">
        <v>0</v>
      </c>
      <c r="S87" s="214">
        <v>0</v>
      </c>
      <c r="T87" s="214">
        <v>0</v>
      </c>
      <c r="U87" s="214">
        <v>0</v>
      </c>
      <c r="V87" s="214">
        <v>0</v>
      </c>
      <c r="W87" s="214">
        <v>0</v>
      </c>
      <c r="X87" s="214">
        <v>0</v>
      </c>
      <c r="Y87" s="214">
        <v>0</v>
      </c>
      <c r="Z87" s="214">
        <v>0</v>
      </c>
      <c r="AA87" s="214">
        <v>0</v>
      </c>
      <c r="AB87" s="214">
        <v>0</v>
      </c>
      <c r="AC87" s="214">
        <v>0</v>
      </c>
      <c r="AD87" s="214">
        <v>0</v>
      </c>
      <c r="AE87" s="214">
        <v>0</v>
      </c>
      <c r="AF87" s="214">
        <v>0</v>
      </c>
      <c r="AG87" s="214">
        <v>0</v>
      </c>
      <c r="AH87" s="214">
        <v>0</v>
      </c>
      <c r="AI87" s="214">
        <v>0</v>
      </c>
      <c r="AJ87" s="214">
        <v>0</v>
      </c>
      <c r="AK87" s="214">
        <v>0</v>
      </c>
      <c r="AL87" s="214">
        <v>0</v>
      </c>
      <c r="AM87" s="214">
        <v>0</v>
      </c>
      <c r="AN87" s="214">
        <v>0</v>
      </c>
      <c r="AO87" s="214">
        <v>0</v>
      </c>
      <c r="AP87" s="214">
        <v>0</v>
      </c>
      <c r="AQ87" s="214">
        <v>0</v>
      </c>
      <c r="AR87" s="214">
        <v>0</v>
      </c>
      <c r="AS87" s="214">
        <v>0</v>
      </c>
      <c r="AT87" s="214">
        <v>0</v>
      </c>
      <c r="AU87" s="214">
        <v>0</v>
      </c>
      <c r="AV87" s="214">
        <v>0</v>
      </c>
      <c r="AW87" s="214">
        <v>0</v>
      </c>
      <c r="AX87" s="214">
        <v>0</v>
      </c>
      <c r="AY87" s="214">
        <v>0</v>
      </c>
      <c r="AZ87" s="214">
        <v>0</v>
      </c>
      <c r="BA87" s="214">
        <v>9759</v>
      </c>
      <c r="BB87" s="214">
        <v>9953</v>
      </c>
      <c r="BC87" s="214">
        <v>10084</v>
      </c>
      <c r="BD87" s="214">
        <v>11106</v>
      </c>
      <c r="BE87" s="214">
        <v>11202</v>
      </c>
      <c r="BF87" s="214">
        <v>11358</v>
      </c>
      <c r="BG87" s="214">
        <v>11486</v>
      </c>
      <c r="BH87" s="214">
        <v>11430</v>
      </c>
      <c r="BI87" s="214">
        <v>11555</v>
      </c>
      <c r="BJ87" s="214">
        <v>11750</v>
      </c>
      <c r="BK87" s="214">
        <v>12123</v>
      </c>
      <c r="BL87" s="214">
        <v>12421</v>
      </c>
      <c r="BM87" s="214">
        <v>12681</v>
      </c>
      <c r="BN87" s="214">
        <v>12783</v>
      </c>
      <c r="BO87" s="214">
        <v>12686</v>
      </c>
      <c r="BP87" s="214">
        <v>12683</v>
      </c>
      <c r="BQ87" s="214">
        <v>12585</v>
      </c>
      <c r="BR87" s="214">
        <v>12467</v>
      </c>
      <c r="BS87" s="214">
        <v>12215</v>
      </c>
      <c r="BT87" s="214">
        <v>12025</v>
      </c>
      <c r="BU87" s="214">
        <v>11808</v>
      </c>
      <c r="BV87" s="214">
        <v>11452</v>
      </c>
      <c r="BW87" s="214">
        <v>11214</v>
      </c>
      <c r="BX87" s="215">
        <v>11238</v>
      </c>
      <c r="BY87" s="215">
        <v>11413</v>
      </c>
      <c r="BZ87" s="215">
        <v>11609</v>
      </c>
      <c r="CA87" s="216">
        <v>11816</v>
      </c>
    </row>
    <row r="88" spans="1:79" ht="15.4" thickBot="1" x14ac:dyDescent="0.45">
      <c r="A88" s="257"/>
      <c r="B88" s="258"/>
      <c r="C88" s="258"/>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60"/>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O114"/>
  <sheetViews>
    <sheetView zoomScale="70" zoomScaleNormal="70" workbookViewId="0">
      <pane xSplit="3" ySplit="4" topLeftCell="BS5" activePane="bottomRight" state="frozen"/>
      <selection activeCell="B1" sqref="B1"/>
      <selection pane="topRight" activeCell="B1" sqref="B1"/>
      <selection pane="bottomLeft" activeCell="B1" sqref="B1"/>
      <selection pane="bottomRight" activeCell="B1" sqref="B1"/>
    </sheetView>
  </sheetViews>
  <sheetFormatPr defaultColWidth="9.1328125" defaultRowHeight="15" x14ac:dyDescent="0.4"/>
  <cols>
    <col min="1" max="1" width="23.1328125" style="188" bestFit="1" customWidth="1"/>
    <col min="2" max="2" width="75.73046875" style="51" customWidth="1"/>
    <col min="3" max="3" width="25.73046875" style="51" customWidth="1"/>
    <col min="4" max="75" width="12.73046875" style="189" customWidth="1"/>
    <col min="76" max="79" width="12.73046875" style="58" customWidth="1"/>
    <col min="80" max="16384" width="9.1328125" style="58"/>
  </cols>
  <sheetData>
    <row r="1" spans="1:79" s="15" customFormat="1" ht="25.15" customHeight="1" thickBot="1" x14ac:dyDescent="0.4">
      <c r="A1" s="43" t="s">
        <v>42</v>
      </c>
      <c r="B1" s="44" t="s">
        <v>755</v>
      </c>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row>
    <row r="2" spans="1:79" ht="33" customHeight="1" x14ac:dyDescent="0.4">
      <c r="A2" s="47" t="s">
        <v>594</v>
      </c>
      <c r="B2" s="17" t="s">
        <v>298</v>
      </c>
      <c r="C2" s="262"/>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s="53" customFormat="1" x14ac:dyDescent="0.4">
      <c r="A3" s="52">
        <v>2018</v>
      </c>
      <c r="B3" s="20" t="s">
        <v>299</v>
      </c>
      <c r="C3" s="20"/>
      <c r="D3" s="54" t="s">
        <v>624</v>
      </c>
      <c r="E3" s="54" t="s">
        <v>624</v>
      </c>
      <c r="F3" s="54" t="s">
        <v>624</v>
      </c>
      <c r="G3" s="54" t="s">
        <v>624</v>
      </c>
      <c r="H3" s="54" t="s">
        <v>624</v>
      </c>
      <c r="I3" s="54" t="s">
        <v>624</v>
      </c>
      <c r="J3" s="54" t="s">
        <v>624</v>
      </c>
      <c r="K3" s="54" t="s">
        <v>624</v>
      </c>
      <c r="L3" s="54" t="s">
        <v>624</v>
      </c>
      <c r="M3" s="54" t="s">
        <v>624</v>
      </c>
      <c r="N3" s="54" t="s">
        <v>624</v>
      </c>
      <c r="O3" s="54" t="s">
        <v>624</v>
      </c>
      <c r="P3" s="54" t="s">
        <v>624</v>
      </c>
      <c r="Q3" s="54" t="s">
        <v>624</v>
      </c>
      <c r="R3" s="54" t="s">
        <v>624</v>
      </c>
      <c r="S3" s="54" t="s">
        <v>624</v>
      </c>
      <c r="T3" s="54" t="s">
        <v>624</v>
      </c>
      <c r="U3" s="54" t="s">
        <v>624</v>
      </c>
      <c r="V3" s="54" t="s">
        <v>624</v>
      </c>
      <c r="W3" s="54" t="s">
        <v>624</v>
      </c>
      <c r="X3" s="54" t="s">
        <v>624</v>
      </c>
      <c r="Y3" s="54" t="s">
        <v>624</v>
      </c>
      <c r="Z3" s="54" t="s">
        <v>624</v>
      </c>
      <c r="AA3" s="54" t="s">
        <v>624</v>
      </c>
      <c r="AB3" s="54" t="s">
        <v>624</v>
      </c>
      <c r="AC3" s="54" t="s">
        <v>624</v>
      </c>
      <c r="AD3" s="54" t="s">
        <v>624</v>
      </c>
      <c r="AE3" s="54" t="s">
        <v>624</v>
      </c>
      <c r="AF3" s="54" t="s">
        <v>624</v>
      </c>
      <c r="AG3" s="54" t="s">
        <v>624</v>
      </c>
      <c r="AH3" s="54" t="s">
        <v>624</v>
      </c>
      <c r="AI3" s="54" t="s">
        <v>624</v>
      </c>
      <c r="AJ3" s="54" t="s">
        <v>624</v>
      </c>
      <c r="AK3" s="54" t="s">
        <v>624</v>
      </c>
      <c r="AL3" s="54" t="s">
        <v>624</v>
      </c>
      <c r="AM3" s="54" t="s">
        <v>624</v>
      </c>
      <c r="AN3" s="54" t="s">
        <v>624</v>
      </c>
      <c r="AO3" s="54" t="s">
        <v>624</v>
      </c>
      <c r="AP3" s="54" t="s">
        <v>624</v>
      </c>
      <c r="AQ3" s="54" t="s">
        <v>624</v>
      </c>
      <c r="AR3" s="54" t="s">
        <v>624</v>
      </c>
      <c r="AS3" s="54" t="s">
        <v>624</v>
      </c>
      <c r="AT3" s="54" t="s">
        <v>624</v>
      </c>
      <c r="AU3" s="54" t="s">
        <v>624</v>
      </c>
      <c r="AV3" s="54" t="s">
        <v>624</v>
      </c>
      <c r="AW3" s="54" t="s">
        <v>624</v>
      </c>
      <c r="AX3" s="54" t="s">
        <v>624</v>
      </c>
      <c r="AY3" s="54" t="s">
        <v>624</v>
      </c>
      <c r="AZ3" s="54" t="s">
        <v>624</v>
      </c>
      <c r="BA3" s="54" t="s">
        <v>624</v>
      </c>
      <c r="BB3" s="54" t="s">
        <v>624</v>
      </c>
      <c r="BC3" s="54" t="s">
        <v>624</v>
      </c>
      <c r="BD3" s="54" t="s">
        <v>624</v>
      </c>
      <c r="BE3" s="54" t="s">
        <v>624</v>
      </c>
      <c r="BF3" s="54" t="s">
        <v>624</v>
      </c>
      <c r="BG3" s="54" t="s">
        <v>624</v>
      </c>
      <c r="BH3" s="54" t="s">
        <v>624</v>
      </c>
      <c r="BI3" s="54" t="s">
        <v>624</v>
      </c>
      <c r="BJ3" s="54" t="s">
        <v>624</v>
      </c>
      <c r="BK3" s="54" t="s">
        <v>624</v>
      </c>
      <c r="BL3" s="54" t="s">
        <v>624</v>
      </c>
      <c r="BM3" s="54" t="s">
        <v>624</v>
      </c>
      <c r="BN3" s="54" t="s">
        <v>624</v>
      </c>
      <c r="BO3" s="54" t="s">
        <v>624</v>
      </c>
      <c r="BP3" s="54" t="s">
        <v>624</v>
      </c>
      <c r="BQ3" s="54" t="s">
        <v>624</v>
      </c>
      <c r="BR3" s="54" t="s">
        <v>624</v>
      </c>
      <c r="BS3" s="54" t="s">
        <v>624</v>
      </c>
      <c r="BT3" s="54" t="s">
        <v>624</v>
      </c>
      <c r="BU3" s="54" t="s">
        <v>624</v>
      </c>
      <c r="BV3" s="54" t="s">
        <v>625</v>
      </c>
      <c r="BW3" s="54" t="s">
        <v>625</v>
      </c>
      <c r="BX3" s="54" t="s">
        <v>625</v>
      </c>
      <c r="BY3" s="54" t="s">
        <v>625</v>
      </c>
      <c r="BZ3" s="54" t="s">
        <v>625</v>
      </c>
      <c r="CA3" s="55" t="s">
        <v>625</v>
      </c>
    </row>
    <row r="4" spans="1:79" x14ac:dyDescent="0.4">
      <c r="A4" s="100"/>
      <c r="B4" s="101" t="s">
        <v>127</v>
      </c>
      <c r="C4" s="101"/>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40"/>
    </row>
    <row r="5" spans="1:79" ht="27" customHeight="1" x14ac:dyDescent="0.4">
      <c r="A5" s="141"/>
      <c r="B5" s="237" t="s">
        <v>300</v>
      </c>
      <c r="C5" s="58"/>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263"/>
      <c r="BE5" s="264"/>
      <c r="BF5" s="143"/>
      <c r="BG5" s="143"/>
      <c r="BH5" s="265" t="s">
        <v>301</v>
      </c>
      <c r="BI5" s="143"/>
      <c r="BJ5" s="143"/>
      <c r="BK5" s="143"/>
      <c r="BL5" s="143"/>
      <c r="BM5" s="143"/>
      <c r="BN5" s="143"/>
      <c r="BO5" s="143"/>
      <c r="BP5" s="143"/>
      <c r="BQ5" s="143"/>
      <c r="BR5" s="143"/>
      <c r="BS5" s="143"/>
      <c r="BT5" s="143"/>
      <c r="BU5" s="143"/>
      <c r="BV5" s="143"/>
      <c r="BW5" s="143"/>
      <c r="BX5" s="143"/>
      <c r="BY5" s="143"/>
      <c r="BZ5" s="143"/>
      <c r="CA5" s="144"/>
    </row>
    <row r="6" spans="1:79" x14ac:dyDescent="0.4">
      <c r="A6" s="141"/>
      <c r="B6" s="68" t="s">
        <v>302</v>
      </c>
      <c r="C6" s="58"/>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143">
        <f>'Pension Credit'!AH4</f>
        <v>561</v>
      </c>
      <c r="AI6" s="143">
        <f>'Pension Credit'!AI4</f>
        <v>624</v>
      </c>
      <c r="AJ6" s="143">
        <f>'Pension Credit'!AJ4</f>
        <v>729</v>
      </c>
      <c r="AK6" s="143">
        <f>'Pension Credit'!AK4</f>
        <v>924.13</v>
      </c>
      <c r="AL6" s="143">
        <f>'Pension Credit'!AL4</f>
        <v>941</v>
      </c>
      <c r="AM6" s="143">
        <f>'Pension Credit'!AM4</f>
        <v>985</v>
      </c>
      <c r="AN6" s="143">
        <f>'Pension Credit'!AN4</f>
        <v>1189</v>
      </c>
      <c r="AO6" s="143">
        <f>'Pension Credit'!AO4</f>
        <v>1371</v>
      </c>
      <c r="AP6" s="143">
        <f>'Pension Credit'!AP4</f>
        <v>1458</v>
      </c>
      <c r="AQ6" s="143">
        <f>'Pension Credit'!AQ4</f>
        <v>1574</v>
      </c>
      <c r="AR6" s="143">
        <f>'Pension Credit'!AR4</f>
        <v>1853.9770000000001</v>
      </c>
      <c r="AS6" s="143">
        <f>'Pension Credit'!AS4</f>
        <v>2050.058</v>
      </c>
      <c r="AT6" s="143">
        <f>'Pension Credit'!AT4</f>
        <v>2305.1849999999999</v>
      </c>
      <c r="AU6" s="143">
        <f>'Pension Credit'!AU4</f>
        <v>2758</v>
      </c>
      <c r="AV6" s="143">
        <f>'Pension Credit'!AV4</f>
        <v>3728</v>
      </c>
      <c r="AW6" s="143">
        <f>'Pension Credit'!AW4</f>
        <v>3939</v>
      </c>
      <c r="AX6" s="143">
        <f>'Pension Credit'!AX4</f>
        <v>3969</v>
      </c>
      <c r="AY6" s="143">
        <f>'Pension Credit'!AY4</f>
        <v>3888</v>
      </c>
      <c r="AZ6" s="143">
        <f>'Pension Credit'!AZ4</f>
        <v>3815</v>
      </c>
      <c r="BA6" s="143">
        <f>'Pension Credit'!BA4</f>
        <v>3773</v>
      </c>
      <c r="BB6" s="143">
        <f>'Pension Credit'!BB4</f>
        <v>3619</v>
      </c>
      <c r="BC6" s="143">
        <f>'Pension Credit'!BC4</f>
        <v>3781</v>
      </c>
      <c r="BD6" s="143">
        <f>'Pension Credit'!BD4</f>
        <v>4095</v>
      </c>
      <c r="BE6" s="143">
        <f>'Pension Credit'!BE4</f>
        <v>4486</v>
      </c>
      <c r="BF6" s="143">
        <f>'Pension Credit'!BF4</f>
        <v>4484</v>
      </c>
      <c r="BG6" s="143">
        <f>'Pension Credit'!BG4</f>
        <v>4851.1851234350615</v>
      </c>
      <c r="BH6" s="238">
        <f>'Pension Credit'!BH5</f>
        <v>5970.616</v>
      </c>
      <c r="BI6" s="143">
        <f>'Pension Credit'!BI5</f>
        <v>6426.2752195999992</v>
      </c>
      <c r="BJ6" s="143">
        <f>'Pension Credit'!BJ5</f>
        <v>6868.5436595999981</v>
      </c>
      <c r="BK6" s="143">
        <f>'Pension Credit'!BK5</f>
        <v>7367.1248207140325</v>
      </c>
      <c r="BL6" s="143">
        <f>'Pension Credit'!BL5</f>
        <v>7703.3184822999983</v>
      </c>
      <c r="BM6" s="143">
        <f>'Pension Credit'!BM5</f>
        <v>8128.8851483600001</v>
      </c>
      <c r="BN6" s="143">
        <f>'Pension Credit'!BN5</f>
        <v>8242.1568431600008</v>
      </c>
      <c r="BO6" s="143">
        <f>'Pension Credit'!BO5</f>
        <v>8052.1531093099993</v>
      </c>
      <c r="BP6" s="143">
        <f>'Pension Credit'!BP5</f>
        <v>7510.8751163199995</v>
      </c>
      <c r="BQ6" s="143">
        <f>'Pension Credit'!BQ5</f>
        <v>7041.5234761999718</v>
      </c>
      <c r="BR6" s="143">
        <f>'Pension Credit'!BR5</f>
        <v>6576.0799377400017</v>
      </c>
      <c r="BS6" s="143">
        <f>'Pension Credit'!BS5</f>
        <v>6078.7060508699969</v>
      </c>
      <c r="BT6" s="143">
        <f>'Pension Credit'!BT5</f>
        <v>5665.5855551100012</v>
      </c>
      <c r="BU6" s="143">
        <f>'Pension Credit'!BU5</f>
        <v>5367.648018240001</v>
      </c>
      <c r="BV6" s="143">
        <f>'Pension Credit'!BV5</f>
        <v>5155.9441013089208</v>
      </c>
      <c r="BW6" s="143">
        <f>'Pension Credit'!BW5</f>
        <v>5035.3835914441534</v>
      </c>
      <c r="BX6" s="143">
        <f>'Pension Credit'!BX5</f>
        <v>4872.910994123461</v>
      </c>
      <c r="BY6" s="143">
        <f>'Pension Credit'!BY5</f>
        <v>4651.3126517303763</v>
      </c>
      <c r="BZ6" s="143">
        <f>'Pension Credit'!BZ5</f>
        <v>4507.5645585643997</v>
      </c>
      <c r="CA6" s="144">
        <f>'Pension Credit'!CA5</f>
        <v>4442.4052956946189</v>
      </c>
    </row>
    <row r="7" spans="1:79" x14ac:dyDescent="0.4">
      <c r="A7" s="141"/>
      <c r="B7" s="68" t="s">
        <v>303</v>
      </c>
      <c r="C7" s="58"/>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143">
        <f>'Incapacity benefits'!AH41</f>
        <v>130</v>
      </c>
      <c r="AI7" s="143">
        <f>'Incapacity benefits'!AI41</f>
        <v>146</v>
      </c>
      <c r="AJ7" s="143">
        <f>'Incapacity benefits'!AJ41</f>
        <v>172</v>
      </c>
      <c r="AK7" s="143">
        <f>'Incapacity benefits'!AK41</f>
        <v>198</v>
      </c>
      <c r="AL7" s="143">
        <f>'Incapacity benefits'!AL41</f>
        <v>259</v>
      </c>
      <c r="AM7" s="143">
        <f>'Incapacity benefits'!AM41</f>
        <v>305</v>
      </c>
      <c r="AN7" s="143">
        <f>'Incapacity benefits'!AN41</f>
        <v>353</v>
      </c>
      <c r="AO7" s="143">
        <f>'Incapacity benefits'!AO41</f>
        <v>432</v>
      </c>
      <c r="AP7" s="143">
        <f>'Incapacity benefits'!AP41</f>
        <v>539</v>
      </c>
      <c r="AQ7" s="143">
        <f>'Incapacity benefits'!AQ41</f>
        <v>587</v>
      </c>
      <c r="AR7" s="143">
        <f>'Incapacity benefits'!AR41</f>
        <v>772</v>
      </c>
      <c r="AS7" s="143">
        <f>'Incapacity benefits'!AS41</f>
        <v>902</v>
      </c>
      <c r="AT7" s="143">
        <f>'Incapacity benefits'!AT41</f>
        <v>1081.992</v>
      </c>
      <c r="AU7" s="143">
        <f>'Incapacity benefits'!AU41</f>
        <v>1399</v>
      </c>
      <c r="AV7" s="143">
        <f>'Incapacity benefits'!AV41</f>
        <v>1899</v>
      </c>
      <c r="AW7" s="143">
        <f>'Incapacity benefits'!AW41</f>
        <v>2358</v>
      </c>
      <c r="AX7" s="143">
        <f>'Incapacity benefits'!AX41</f>
        <v>2758</v>
      </c>
      <c r="AY7" s="143">
        <f>'Incapacity benefits'!AY41</f>
        <v>3222</v>
      </c>
      <c r="AZ7" s="143">
        <f>'Incapacity benefits'!AZ41</f>
        <v>3507</v>
      </c>
      <c r="BA7" s="143">
        <f>'Incapacity benefits'!BA41</f>
        <v>3679</v>
      </c>
      <c r="BB7" s="143">
        <f>'Incapacity benefits'!BB41</f>
        <v>3848</v>
      </c>
      <c r="BC7" s="143">
        <f>'Incapacity benefits'!BC41</f>
        <v>4051</v>
      </c>
      <c r="BD7" s="143">
        <f>'Incapacity benefits'!BD41</f>
        <v>4400</v>
      </c>
      <c r="BE7" s="143">
        <f>'Incapacity benefits'!BE41</f>
        <v>4769</v>
      </c>
      <c r="BF7" s="143">
        <f>'Incapacity benefits'!BF41</f>
        <v>4773</v>
      </c>
      <c r="BG7" s="143">
        <f>'Incapacity benefits'!BG41</f>
        <v>5005</v>
      </c>
      <c r="BH7" s="238">
        <v>4716.6390675993789</v>
      </c>
      <c r="BI7" s="143">
        <v>4532.1900443650775</v>
      </c>
      <c r="BJ7" s="143">
        <v>4574.2510630700235</v>
      </c>
      <c r="BK7" s="143">
        <v>5056.8584049752199</v>
      </c>
      <c r="BL7" s="143">
        <v>5161.5598443521649</v>
      </c>
      <c r="BM7" s="143">
        <v>5671.3574190053178</v>
      </c>
      <c r="BN7" s="143">
        <v>5911.9173861293239</v>
      </c>
      <c r="BO7" s="143">
        <v>6197.8715380347094</v>
      </c>
      <c r="BP7" s="143">
        <v>6964.3078302746562</v>
      </c>
      <c r="BQ7" s="143">
        <v>7889.4777112593129</v>
      </c>
      <c r="BR7" s="143">
        <v>9186.3063078656032</v>
      </c>
      <c r="BS7" s="143">
        <v>10047.462529285207</v>
      </c>
      <c r="BT7" s="143">
        <v>10234.440397303151</v>
      </c>
      <c r="BU7" s="143">
        <v>10661.305173641782</v>
      </c>
      <c r="BV7" s="143">
        <v>9923.7428248306041</v>
      </c>
      <c r="BW7" s="143">
        <v>10957.616432783596</v>
      </c>
      <c r="BX7" s="143">
        <v>10975.745338986455</v>
      </c>
      <c r="BY7" s="143">
        <v>11129.279400684267</v>
      </c>
      <c r="BZ7" s="143">
        <v>11278.814828237331</v>
      </c>
      <c r="CA7" s="144">
        <v>11476.706085831913</v>
      </c>
    </row>
    <row r="8" spans="1:79" x14ac:dyDescent="0.4">
      <c r="A8" s="141"/>
      <c r="B8" s="68" t="s">
        <v>304</v>
      </c>
      <c r="C8" s="58"/>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143">
        <f>'Income Support'!AH26</f>
        <v>334</v>
      </c>
      <c r="AI8" s="143">
        <f>'Income Support'!AI26</f>
        <v>355</v>
      </c>
      <c r="AJ8" s="143">
        <f>'Income Support'!AJ26</f>
        <v>436</v>
      </c>
      <c r="AK8" s="143">
        <f>'Income Support'!AK26</f>
        <v>564.62</v>
      </c>
      <c r="AL8" s="143">
        <f>'Income Support'!AL26</f>
        <v>780</v>
      </c>
      <c r="AM8" s="143">
        <f>'Income Support'!AM26</f>
        <v>956</v>
      </c>
      <c r="AN8" s="143">
        <f>'Income Support'!AN26</f>
        <v>1086</v>
      </c>
      <c r="AO8" s="143">
        <f>'Income Support'!AO26</f>
        <v>1313</v>
      </c>
      <c r="AP8" s="143">
        <f>'Income Support'!AP26</f>
        <v>1483</v>
      </c>
      <c r="AQ8" s="143">
        <f>'Income Support'!AQ26</f>
        <v>1596</v>
      </c>
      <c r="AR8" s="143">
        <f>'Income Support'!AR26</f>
        <v>1762</v>
      </c>
      <c r="AS8" s="143">
        <f>'Income Support'!AS26</f>
        <v>1930</v>
      </c>
      <c r="AT8" s="143">
        <f>'Income Support'!AT26</f>
        <v>2286.4560000000001</v>
      </c>
      <c r="AU8" s="143">
        <f>'Income Support'!AU26</f>
        <v>2860</v>
      </c>
      <c r="AV8" s="143">
        <f>'Income Support'!AV26</f>
        <v>3448</v>
      </c>
      <c r="AW8" s="143">
        <f>'Income Support'!AW26</f>
        <v>3735</v>
      </c>
      <c r="AX8" s="143">
        <f>'Income Support'!AX26</f>
        <v>4051</v>
      </c>
      <c r="AY8" s="143">
        <f>'Income Support'!AY26</f>
        <v>4265</v>
      </c>
      <c r="AZ8" s="143">
        <f>'Income Support'!AZ26</f>
        <v>4313</v>
      </c>
      <c r="BA8" s="143">
        <f>'Income Support'!BA26</f>
        <v>4106</v>
      </c>
      <c r="BB8" s="143">
        <f>'Income Support'!BB26</f>
        <v>3941</v>
      </c>
      <c r="BC8" s="143">
        <f>'Income Support'!BC26</f>
        <v>3963</v>
      </c>
      <c r="BD8" s="143">
        <f>'Income Support'!BD26</f>
        <v>4334</v>
      </c>
      <c r="BE8" s="143">
        <f>'Income Support'!BE26</f>
        <v>4520</v>
      </c>
      <c r="BF8" s="143">
        <f>'Income Support'!BF26</f>
        <v>4626</v>
      </c>
      <c r="BG8" s="143">
        <f>'Income Support'!BG26</f>
        <v>4854</v>
      </c>
      <c r="BH8" s="238">
        <f>'Income Support'!BH7</f>
        <v>4596.7527005283919</v>
      </c>
      <c r="BI8" s="143">
        <f>'Income Support'!BI7</f>
        <v>3943.0085425279776</v>
      </c>
      <c r="BJ8" s="143">
        <f>'Income Support'!BJ7</f>
        <v>3604.4662883198689</v>
      </c>
      <c r="BK8" s="143">
        <f>'Income Support'!BK7</f>
        <v>3385.7518830201843</v>
      </c>
      <c r="BL8" s="143">
        <f>'Income Support'!BL7</f>
        <v>3061.3235328641586</v>
      </c>
      <c r="BM8" s="143">
        <f>'Income Support'!BM7</f>
        <v>2842.3252079987501</v>
      </c>
      <c r="BN8" s="143">
        <f>'Income Support'!BN7</f>
        <v>2586.2728269605445</v>
      </c>
      <c r="BO8" s="143">
        <f>'Income Support'!BO7</f>
        <v>2304.3874099657314</v>
      </c>
      <c r="BP8" s="143">
        <f>'Income Support'!BP7</f>
        <v>2110.4942592273346</v>
      </c>
      <c r="BQ8" s="143">
        <f>'Income Support'!BQ7</f>
        <v>1856.5307370233604</v>
      </c>
      <c r="BR8" s="143">
        <f>'Income Support'!BR7</f>
        <v>1698.8486351058339</v>
      </c>
      <c r="BS8" s="143">
        <f>'Income Support'!BS7</f>
        <v>1558.726404111371</v>
      </c>
      <c r="BT8" s="143">
        <f>'Income Support'!BT7</f>
        <v>1403.0825804667934</v>
      </c>
      <c r="BU8" s="143">
        <f>'Income Support'!BU7</f>
        <v>1350.2018513025982</v>
      </c>
      <c r="BV8" s="143">
        <f>'Income Support'!BV7</f>
        <v>1072.4398237079486</v>
      </c>
      <c r="BW8" s="143">
        <f>'Income Support'!BW7</f>
        <v>1253.499767507031</v>
      </c>
      <c r="BX8" s="143">
        <f>'Income Support'!BX7</f>
        <v>1190.6500487297501</v>
      </c>
      <c r="BY8" s="143">
        <f>'Income Support'!BY7</f>
        <v>1151.5930768130088</v>
      </c>
      <c r="BZ8" s="143">
        <f>'Income Support'!BZ7</f>
        <v>1156.7968086098226</v>
      </c>
      <c r="CA8" s="144">
        <f>'Income Support'!CA7</f>
        <v>1164.4565355475424</v>
      </c>
    </row>
    <row r="9" spans="1:79" x14ac:dyDescent="0.4">
      <c r="A9" s="141"/>
      <c r="B9" s="68" t="s">
        <v>305</v>
      </c>
      <c r="C9" s="58"/>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143">
        <f>'Income Support'!AH23+'Table 1a'!AH40</f>
        <v>515</v>
      </c>
      <c r="AI9" s="143">
        <f>'Income Support'!AI23+'Table 1a'!AI40</f>
        <v>523</v>
      </c>
      <c r="AJ9" s="143">
        <f>'Income Support'!AJ23+'Table 1a'!AJ40</f>
        <v>794</v>
      </c>
      <c r="AK9" s="143">
        <f>'Income Support'!AK23+'Table 1a'!AK40</f>
        <v>1512.04</v>
      </c>
      <c r="AL9" s="143">
        <f>'Income Support'!AL23+'Table 1a'!AL40</f>
        <v>2567</v>
      </c>
      <c r="AM9" s="143">
        <f>'Income Support'!AM23+'Table 1a'!AM40</f>
        <v>3257</v>
      </c>
      <c r="AN9" s="143">
        <f>'Income Support'!AN23+'Table 1a'!AN40</f>
        <v>3730</v>
      </c>
      <c r="AO9" s="143">
        <f>'Income Support'!AO23+'Table 1a'!AO40</f>
        <v>4214</v>
      </c>
      <c r="AP9" s="143">
        <f>'Income Support'!AP23+'Table 1a'!AP40</f>
        <v>4336</v>
      </c>
      <c r="AQ9" s="143">
        <f>'Income Support'!AQ23+'Table 1a'!AQ40</f>
        <v>3985</v>
      </c>
      <c r="AR9" s="143">
        <f>'Income Support'!AR23+'Table 1a'!AR40</f>
        <v>3045</v>
      </c>
      <c r="AS9" s="143">
        <f>'Income Support'!AS23+'Table 1a'!AS40</f>
        <v>2631</v>
      </c>
      <c r="AT9" s="143">
        <f>'Income Support'!AT23+'Table 1a'!AT40</f>
        <v>2940.4780000000001</v>
      </c>
      <c r="AU9" s="143">
        <f>'Income Support'!AU23+'Table 1a'!AU40</f>
        <v>4200</v>
      </c>
      <c r="AV9" s="143">
        <f>'Income Support'!AV23+'Table 1a'!AV40</f>
        <v>5379</v>
      </c>
      <c r="AW9" s="143">
        <f>'Income Support'!AW23+'Table 1a'!AW40</f>
        <v>5737</v>
      </c>
      <c r="AX9" s="143">
        <f>'Income Support'!AX23+'Table 1a'!AX40</f>
        <v>5183</v>
      </c>
      <c r="AY9" s="143">
        <f>'Income Support'!AY23+'Table 1a'!AY40</f>
        <v>4823</v>
      </c>
      <c r="AZ9" s="143">
        <f>'Income Support'!AZ23+'Table 1a'!AZ40</f>
        <v>4192.2150000000001</v>
      </c>
      <c r="BA9" s="143">
        <f>'Table 1a'!BA40</f>
        <v>3418.4580000000001</v>
      </c>
      <c r="BB9" s="143">
        <f>'Table 1a'!BB40</f>
        <v>3083.4490000000001</v>
      </c>
      <c r="BC9" s="143">
        <f>'Table 1a'!BC40</f>
        <v>2796.067</v>
      </c>
      <c r="BD9" s="143">
        <f>'Table 1a'!BD40</f>
        <v>2435.2660000000001</v>
      </c>
      <c r="BE9" s="143">
        <f>'Table 1a'!BE40</f>
        <v>2135.8090000000002</v>
      </c>
      <c r="BF9" s="143">
        <f>'Table 1a'!BF40</f>
        <v>2105.4681379400004</v>
      </c>
      <c r="BG9" s="143">
        <f>'Table 1a'!BG40</f>
        <v>2051.9794873882602</v>
      </c>
      <c r="BH9" s="238">
        <f>'Table 1a'!BH40</f>
        <v>1759.2470000000001</v>
      </c>
      <c r="BI9" s="143">
        <f>'Table 1a'!BI40</f>
        <v>1824.9606072800002</v>
      </c>
      <c r="BJ9" s="143">
        <f>'Table 1a'!BJ40</f>
        <v>1961.87288926</v>
      </c>
      <c r="BK9" s="143">
        <f>'Table 1a'!BK40</f>
        <v>1817.4577446102965</v>
      </c>
      <c r="BL9" s="143">
        <f>'Table 1a'!BL40</f>
        <v>2129.1275195499998</v>
      </c>
      <c r="BM9" s="143">
        <f>'Table 1a'!BM40</f>
        <v>3595.32545321</v>
      </c>
      <c r="BN9" s="143">
        <f>'Table 1a'!BN40</f>
        <v>3672.3248568335066</v>
      </c>
      <c r="BO9" s="143">
        <f>'Table 1a'!BO40</f>
        <v>4184.1081413699985</v>
      </c>
      <c r="BP9" s="143">
        <f>'Table 1a'!BP40</f>
        <v>4507.4715771600004</v>
      </c>
      <c r="BQ9" s="143">
        <f>'Table 1a'!BQ40</f>
        <v>3811.3202527161902</v>
      </c>
      <c r="BR9" s="143">
        <f>'Table 1a'!BR40</f>
        <v>2695.8303489699992</v>
      </c>
      <c r="BS9" s="143">
        <f>'Table 1a'!BS40</f>
        <v>2003.6174202700001</v>
      </c>
      <c r="BT9" s="143">
        <f>'Table 1a'!BT40</f>
        <v>1611.2098276999998</v>
      </c>
      <c r="BU9" s="143">
        <f>'Table 1a'!BU40</f>
        <v>1442.7194395999989</v>
      </c>
      <c r="BV9" s="143">
        <f>'Table 1a'!BV40</f>
        <v>1145.2315230822433</v>
      </c>
      <c r="BW9" s="143">
        <f>'Table 1a'!BW40</f>
        <v>1927.7828554362782</v>
      </c>
      <c r="BX9" s="143">
        <f>'Table 1a'!BX40</f>
        <v>2011.9313258964223</v>
      </c>
      <c r="BY9" s="143">
        <f>'Table 1a'!BY40</f>
        <v>2097.7188582480767</v>
      </c>
      <c r="BZ9" s="143">
        <f>'Table 1a'!BZ40</f>
        <v>2181.4427578765062</v>
      </c>
      <c r="CA9" s="144">
        <f>'Table 1a'!CA40</f>
        <v>2229.2406866641795</v>
      </c>
    </row>
    <row r="10" spans="1:79" x14ac:dyDescent="0.4">
      <c r="A10" s="141"/>
      <c r="B10" s="68" t="s">
        <v>306</v>
      </c>
      <c r="C10" s="58"/>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143">
        <f>'Income Support'!AH28</f>
        <v>21</v>
      </c>
      <c r="AI10" s="143">
        <f>'Income Support'!AI28</f>
        <v>27</v>
      </c>
      <c r="AJ10" s="143">
        <f>'Income Support'!AJ28</f>
        <v>34</v>
      </c>
      <c r="AK10" s="143">
        <f>'Income Support'!AK28</f>
        <v>46.26</v>
      </c>
      <c r="AL10" s="143">
        <f>'Income Support'!AL28</f>
        <v>65</v>
      </c>
      <c r="AM10" s="143">
        <f>'Income Support'!AM28</f>
        <v>89</v>
      </c>
      <c r="AN10" s="143">
        <f>'Income Support'!AN28</f>
        <v>112</v>
      </c>
      <c r="AO10" s="143">
        <f>'Income Support'!AO28</f>
        <v>116</v>
      </c>
      <c r="AP10" s="143">
        <f>'Income Support'!AP28</f>
        <v>149</v>
      </c>
      <c r="AQ10" s="143">
        <f>'Income Support'!AQ28</f>
        <v>214</v>
      </c>
      <c r="AR10" s="143">
        <f>'Income Support'!AR28</f>
        <v>149</v>
      </c>
      <c r="AS10" s="143">
        <f>'Income Support'!AS28</f>
        <v>162</v>
      </c>
      <c r="AT10" s="143">
        <f>'Income Support'!AT28</f>
        <v>281.07400000000001</v>
      </c>
      <c r="AU10" s="143">
        <f>'Income Support'!AU28</f>
        <v>429.02289951173043</v>
      </c>
      <c r="AV10" s="143">
        <f>'Income Support'!AV28</f>
        <v>335.98800000000119</v>
      </c>
      <c r="AW10" s="143">
        <f>'Income Support'!AW28</f>
        <v>340.62299999999959</v>
      </c>
      <c r="AX10" s="143">
        <f>'Income Support'!AX28</f>
        <v>426.04799999999886</v>
      </c>
      <c r="AY10" s="143">
        <f>'Income Support'!AY28</f>
        <v>494.53299999999945</v>
      </c>
      <c r="AZ10" s="143">
        <f>'Income Support'!AZ28</f>
        <v>450.69499999999999</v>
      </c>
      <c r="BA10" s="143">
        <f>'Income Support'!BA28</f>
        <v>407.31700000000092</v>
      </c>
      <c r="BB10" s="143">
        <f>'Income Support'!BB28</f>
        <v>382.68999999999869</v>
      </c>
      <c r="BC10" s="143">
        <f>'Income Support'!BC28</f>
        <v>287.32200000000012</v>
      </c>
      <c r="BD10" s="143">
        <f>'Income Support'!BD28</f>
        <v>292.22699999999895</v>
      </c>
      <c r="BE10" s="143">
        <f>'Income Support'!BE28</f>
        <v>325.9071194121716</v>
      </c>
      <c r="BF10" s="143">
        <f>'Income Support'!BF28</f>
        <v>354.31471095259985</v>
      </c>
      <c r="BG10" s="143">
        <f>'Income Support'!BG28</f>
        <v>484.93625241992959</v>
      </c>
      <c r="BH10" s="238">
        <f>'Income Support'!BH8+'Income Support'!BH9</f>
        <v>715.52123187222992</v>
      </c>
      <c r="BI10" s="143">
        <f>'Income Support'!BI8+'Income Support'!BI9</f>
        <v>674.79741771194449</v>
      </c>
      <c r="BJ10" s="143">
        <f>'Income Support'!BJ8+'Income Support'!BJ9</f>
        <v>660.05349752010784</v>
      </c>
      <c r="BK10" s="143">
        <f>'Income Support'!BK8+'Income Support'!BK9</f>
        <v>585.37558126336353</v>
      </c>
      <c r="BL10" s="143">
        <f>'Income Support'!BL8+'Income Support'!BL9</f>
        <v>524.65819704367539</v>
      </c>
      <c r="BM10" s="143">
        <f>'Income Support'!BM8+'Income Support'!BM9</f>
        <v>546.51470718593077</v>
      </c>
      <c r="BN10" s="143">
        <f>'Income Support'!BN8+'Income Support'!BN9</f>
        <v>635.11132170833844</v>
      </c>
      <c r="BO10" s="143">
        <f>'Income Support'!BO8+'Income Support'!BO9</f>
        <v>650.5417949495594</v>
      </c>
      <c r="BP10" s="143">
        <f>'Income Support'!BP8+'Income Support'!BP9</f>
        <v>709.01270263800814</v>
      </c>
      <c r="BQ10" s="143">
        <f>'Income Support'!BQ8+'Income Support'!BQ9</f>
        <v>734.64551860732786</v>
      </c>
      <c r="BR10" s="143">
        <f>'Income Support'!BR8+'Income Support'!BR9</f>
        <v>734.78448517856361</v>
      </c>
      <c r="BS10" s="266">
        <f>'Income Support'!BS8+'Income Support'!BS9</f>
        <v>747.80664927342082</v>
      </c>
      <c r="BT10" s="143">
        <f>'Income Support'!BT8+'Income Support'!BT9</f>
        <v>737.78953571006059</v>
      </c>
      <c r="BU10" s="143">
        <f>'Income Support'!BU8+'Income Support'!BU9</f>
        <v>768.76024811564776</v>
      </c>
      <c r="BV10" s="143">
        <f>'Income Support'!BV8+'Income Support'!BV9</f>
        <v>695.23353373963801</v>
      </c>
      <c r="BW10" s="143">
        <f>'Income Support'!BW8+'Income Support'!BW9</f>
        <v>888.71049016189124</v>
      </c>
      <c r="BX10" s="143">
        <f>'Income Support'!BX8+'Income Support'!BX9</f>
        <v>946.23291138569596</v>
      </c>
      <c r="BY10" s="143">
        <f>'Income Support'!BY8+'Income Support'!BY9</f>
        <v>1004.9230692305999</v>
      </c>
      <c r="BZ10" s="143">
        <f>'Income Support'!BZ8+'Income Support'!BZ9</f>
        <v>1074.5084877217948</v>
      </c>
      <c r="CA10" s="144">
        <f>'Income Support'!CA8+'Income Support'!CA9</f>
        <v>1089.8262019937904</v>
      </c>
    </row>
    <row r="11" spans="1:79" ht="26.25" customHeight="1" x14ac:dyDescent="0.4">
      <c r="A11" s="141"/>
      <c r="B11" s="148" t="s">
        <v>307</v>
      </c>
      <c r="C11" s="58"/>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143">
        <f>SUM(AH7:AH10)</f>
        <v>1000</v>
      </c>
      <c r="AI11" s="143">
        <f t="shared" ref="AI11:CA11" si="0">SUM(AI7:AI10)</f>
        <v>1051</v>
      </c>
      <c r="AJ11" s="143">
        <f t="shared" si="0"/>
        <v>1436</v>
      </c>
      <c r="AK11" s="143">
        <f t="shared" si="0"/>
        <v>2320.92</v>
      </c>
      <c r="AL11" s="143">
        <f t="shared" si="0"/>
        <v>3671</v>
      </c>
      <c r="AM11" s="143">
        <f t="shared" si="0"/>
        <v>4607</v>
      </c>
      <c r="AN11" s="143">
        <f t="shared" si="0"/>
        <v>5281</v>
      </c>
      <c r="AO11" s="143">
        <f t="shared" si="0"/>
        <v>6075</v>
      </c>
      <c r="AP11" s="143">
        <f t="shared" si="0"/>
        <v>6507</v>
      </c>
      <c r="AQ11" s="143">
        <f t="shared" si="0"/>
        <v>6382</v>
      </c>
      <c r="AR11" s="143">
        <f t="shared" si="0"/>
        <v>5728</v>
      </c>
      <c r="AS11" s="143">
        <f t="shared" si="0"/>
        <v>5625</v>
      </c>
      <c r="AT11" s="143">
        <f t="shared" si="0"/>
        <v>6590</v>
      </c>
      <c r="AU11" s="143">
        <f t="shared" si="0"/>
        <v>8888.0228995117304</v>
      </c>
      <c r="AV11" s="143">
        <f t="shared" si="0"/>
        <v>11061.988000000001</v>
      </c>
      <c r="AW11" s="143">
        <f t="shared" si="0"/>
        <v>12170.623</v>
      </c>
      <c r="AX11" s="143">
        <f t="shared" si="0"/>
        <v>12418.047999999999</v>
      </c>
      <c r="AY11" s="143">
        <f t="shared" si="0"/>
        <v>12804.532999999999</v>
      </c>
      <c r="AZ11" s="143">
        <f t="shared" si="0"/>
        <v>12462.91</v>
      </c>
      <c r="BA11" s="143">
        <f t="shared" si="0"/>
        <v>11610.775000000001</v>
      </c>
      <c r="BB11" s="143">
        <f t="shared" si="0"/>
        <v>11255.138999999999</v>
      </c>
      <c r="BC11" s="143">
        <f t="shared" si="0"/>
        <v>11097.388999999999</v>
      </c>
      <c r="BD11" s="143">
        <f t="shared" si="0"/>
        <v>11461.492999999999</v>
      </c>
      <c r="BE11" s="143">
        <f t="shared" si="0"/>
        <v>11750.716119412173</v>
      </c>
      <c r="BF11" s="143">
        <f t="shared" si="0"/>
        <v>11858.782848892601</v>
      </c>
      <c r="BG11" s="143">
        <f t="shared" si="0"/>
        <v>12395.91573980819</v>
      </c>
      <c r="BH11" s="238">
        <f t="shared" si="0"/>
        <v>11788.16</v>
      </c>
      <c r="BI11" s="143">
        <f t="shared" si="0"/>
        <v>10974.956611885</v>
      </c>
      <c r="BJ11" s="143">
        <f t="shared" si="0"/>
        <v>10800.64373817</v>
      </c>
      <c r="BK11" s="143">
        <f t="shared" si="0"/>
        <v>10845.443613869065</v>
      </c>
      <c r="BL11" s="143">
        <f t="shared" si="0"/>
        <v>10876.669093809998</v>
      </c>
      <c r="BM11" s="143">
        <f t="shared" si="0"/>
        <v>12655.522787399997</v>
      </c>
      <c r="BN11" s="143">
        <f t="shared" si="0"/>
        <v>12805.626391631713</v>
      </c>
      <c r="BO11" s="143">
        <f t="shared" si="0"/>
        <v>13336.908884319999</v>
      </c>
      <c r="BP11" s="143">
        <f t="shared" si="0"/>
        <v>14291.2863693</v>
      </c>
      <c r="BQ11" s="143">
        <f t="shared" si="0"/>
        <v>14291.974219606191</v>
      </c>
      <c r="BR11" s="143">
        <f t="shared" si="0"/>
        <v>14315.76977712</v>
      </c>
      <c r="BS11" s="143">
        <f t="shared" si="0"/>
        <v>14357.613002939999</v>
      </c>
      <c r="BT11" s="143">
        <f t="shared" si="0"/>
        <v>13986.522341180005</v>
      </c>
      <c r="BU11" s="143">
        <f t="shared" si="0"/>
        <v>14222.986712660027</v>
      </c>
      <c r="BV11" s="143">
        <f t="shared" si="0"/>
        <v>12836.647705360434</v>
      </c>
      <c r="BW11" s="143">
        <f t="shared" si="0"/>
        <v>15027.609545888798</v>
      </c>
      <c r="BX11" s="143">
        <f t="shared" si="0"/>
        <v>15124.559624998325</v>
      </c>
      <c r="BY11" s="143">
        <f t="shared" si="0"/>
        <v>15383.514404975953</v>
      </c>
      <c r="BZ11" s="143">
        <f t="shared" si="0"/>
        <v>15691.562882445454</v>
      </c>
      <c r="CA11" s="144">
        <f t="shared" si="0"/>
        <v>15960.229510037425</v>
      </c>
    </row>
    <row r="12" spans="1:79" x14ac:dyDescent="0.4">
      <c r="A12" s="141"/>
      <c r="B12" s="148" t="s">
        <v>308</v>
      </c>
      <c r="C12" s="58"/>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143">
        <f>AH11+AH6</f>
        <v>1561</v>
      </c>
      <c r="AI12" s="143">
        <f t="shared" ref="AI12:CA12" si="1">AI11+AI6</f>
        <v>1675</v>
      </c>
      <c r="AJ12" s="143">
        <f t="shared" si="1"/>
        <v>2165</v>
      </c>
      <c r="AK12" s="143">
        <f t="shared" si="1"/>
        <v>3245.05</v>
      </c>
      <c r="AL12" s="143">
        <f t="shared" si="1"/>
        <v>4612</v>
      </c>
      <c r="AM12" s="143">
        <f t="shared" si="1"/>
        <v>5592</v>
      </c>
      <c r="AN12" s="143">
        <f t="shared" si="1"/>
        <v>6470</v>
      </c>
      <c r="AO12" s="143">
        <f t="shared" si="1"/>
        <v>7446</v>
      </c>
      <c r="AP12" s="143">
        <f t="shared" si="1"/>
        <v>7965</v>
      </c>
      <c r="AQ12" s="143">
        <f t="shared" si="1"/>
        <v>7956</v>
      </c>
      <c r="AR12" s="143">
        <f t="shared" si="1"/>
        <v>7581.9769999999999</v>
      </c>
      <c r="AS12" s="143">
        <f t="shared" si="1"/>
        <v>7675.058</v>
      </c>
      <c r="AT12" s="143">
        <f t="shared" si="1"/>
        <v>8895.1849999999995</v>
      </c>
      <c r="AU12" s="143">
        <f t="shared" si="1"/>
        <v>11646.02289951173</v>
      </c>
      <c r="AV12" s="143">
        <f t="shared" si="1"/>
        <v>14789.988000000001</v>
      </c>
      <c r="AW12" s="143">
        <f t="shared" si="1"/>
        <v>16109.623</v>
      </c>
      <c r="AX12" s="143">
        <f t="shared" si="1"/>
        <v>16387.047999999999</v>
      </c>
      <c r="AY12" s="143">
        <f t="shared" si="1"/>
        <v>16692.532999999999</v>
      </c>
      <c r="AZ12" s="143">
        <f t="shared" si="1"/>
        <v>16277.91</v>
      </c>
      <c r="BA12" s="143">
        <f t="shared" si="1"/>
        <v>15383.775000000001</v>
      </c>
      <c r="BB12" s="143">
        <f t="shared" si="1"/>
        <v>14874.138999999999</v>
      </c>
      <c r="BC12" s="143">
        <f t="shared" si="1"/>
        <v>14878.388999999999</v>
      </c>
      <c r="BD12" s="143">
        <f t="shared" si="1"/>
        <v>15556.492999999999</v>
      </c>
      <c r="BE12" s="143">
        <f t="shared" si="1"/>
        <v>16236.716119412173</v>
      </c>
      <c r="BF12" s="143">
        <f t="shared" si="1"/>
        <v>16342.782848892601</v>
      </c>
      <c r="BG12" s="143">
        <f t="shared" si="1"/>
        <v>17247.100863243249</v>
      </c>
      <c r="BH12" s="238">
        <f t="shared" si="1"/>
        <v>17758.775999999998</v>
      </c>
      <c r="BI12" s="143">
        <f t="shared" si="1"/>
        <v>17401.231831484998</v>
      </c>
      <c r="BJ12" s="143">
        <f t="shared" si="1"/>
        <v>17669.187397769998</v>
      </c>
      <c r="BK12" s="143">
        <f t="shared" si="1"/>
        <v>18212.568434583096</v>
      </c>
      <c r="BL12" s="143">
        <f t="shared" si="1"/>
        <v>18579.987576109997</v>
      </c>
      <c r="BM12" s="143">
        <f t="shared" si="1"/>
        <v>20784.407935759999</v>
      </c>
      <c r="BN12" s="143">
        <f t="shared" si="1"/>
        <v>21047.783234791714</v>
      </c>
      <c r="BO12" s="143">
        <f t="shared" si="1"/>
        <v>21389.061993629999</v>
      </c>
      <c r="BP12" s="143">
        <f t="shared" si="1"/>
        <v>21802.161485619999</v>
      </c>
      <c r="BQ12" s="143">
        <f t="shared" si="1"/>
        <v>21333.497695806163</v>
      </c>
      <c r="BR12" s="143">
        <f t="shared" si="1"/>
        <v>20891.84971486</v>
      </c>
      <c r="BS12" s="143">
        <f t="shared" si="1"/>
        <v>20436.319053809995</v>
      </c>
      <c r="BT12" s="143">
        <f t="shared" si="1"/>
        <v>19652.107896290006</v>
      </c>
      <c r="BU12" s="143">
        <f t="shared" si="1"/>
        <v>19590.634730900027</v>
      </c>
      <c r="BV12" s="143">
        <f t="shared" si="1"/>
        <v>17992.591806669356</v>
      </c>
      <c r="BW12" s="143">
        <f t="shared" si="1"/>
        <v>20062.993137332953</v>
      </c>
      <c r="BX12" s="143">
        <f t="shared" si="1"/>
        <v>19997.470619121785</v>
      </c>
      <c r="BY12" s="143">
        <f t="shared" si="1"/>
        <v>20034.82705670633</v>
      </c>
      <c r="BZ12" s="143">
        <f t="shared" si="1"/>
        <v>20199.127441009856</v>
      </c>
      <c r="CA12" s="144">
        <f t="shared" si="1"/>
        <v>20402.634805732043</v>
      </c>
    </row>
    <row r="13" spans="1:79" ht="25.5" customHeight="1" x14ac:dyDescent="0.4">
      <c r="A13" s="141"/>
      <c r="B13" s="237" t="s">
        <v>309</v>
      </c>
      <c r="C13" s="58"/>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238"/>
      <c r="BI13" s="143"/>
      <c r="BJ13" s="143"/>
      <c r="BK13" s="143"/>
      <c r="BL13" s="143"/>
      <c r="BM13" s="143"/>
      <c r="BN13" s="143"/>
      <c r="BO13" s="143"/>
      <c r="BP13" s="143"/>
      <c r="BQ13" s="143"/>
      <c r="BR13" s="143"/>
      <c r="BS13" s="143"/>
      <c r="BT13" s="143"/>
      <c r="BU13" s="143"/>
      <c r="BV13" s="143"/>
      <c r="BW13" s="143"/>
      <c r="BX13" s="143"/>
      <c r="BY13" s="143"/>
      <c r="BZ13" s="143"/>
      <c r="CA13" s="144"/>
    </row>
    <row r="14" spans="1:79" x14ac:dyDescent="0.4">
      <c r="A14" s="141"/>
      <c r="B14" s="68" t="s">
        <v>302</v>
      </c>
      <c r="C14" s="58"/>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143"/>
      <c r="AI14" s="143"/>
      <c r="AJ14" s="143"/>
      <c r="AK14" s="143"/>
      <c r="AL14" s="143"/>
      <c r="AM14" s="143"/>
      <c r="AN14" s="143"/>
      <c r="AO14" s="143"/>
      <c r="AP14" s="143"/>
      <c r="AQ14" s="143"/>
      <c r="AR14" s="143"/>
      <c r="AS14" s="143"/>
      <c r="AT14" s="143"/>
      <c r="AU14" s="143"/>
      <c r="AV14" s="143"/>
      <c r="AW14" s="143"/>
      <c r="AX14" s="143"/>
      <c r="AY14" s="143"/>
      <c r="AZ14" s="143"/>
      <c r="BA14" s="143">
        <v>116.79592988181108</v>
      </c>
      <c r="BB14" s="143">
        <v>132.17847016496529</v>
      </c>
      <c r="BC14" s="143">
        <v>109.70071383436645</v>
      </c>
      <c r="BD14" s="143">
        <v>125.45522470816346</v>
      </c>
      <c r="BE14" s="143">
        <v>120.38742008976749</v>
      </c>
      <c r="BF14" s="143">
        <v>100.48672426926316</v>
      </c>
      <c r="BG14" s="143">
        <v>100.88002149801866</v>
      </c>
      <c r="BH14" s="238">
        <v>113.2</v>
      </c>
      <c r="BI14" s="143">
        <v>134.19999999999999</v>
      </c>
      <c r="BJ14" s="143">
        <v>142.69999999999999</v>
      </c>
      <c r="BK14" s="143">
        <v>168.4</v>
      </c>
      <c r="BL14" s="143">
        <v>172.2</v>
      </c>
      <c r="BM14" s="143">
        <v>168.9</v>
      </c>
      <c r="BN14" s="143">
        <v>139.4</v>
      </c>
      <c r="BO14" s="143">
        <v>99.9</v>
      </c>
      <c r="BP14" s="143">
        <v>92.5</v>
      </c>
      <c r="BQ14" s="143">
        <v>84.5</v>
      </c>
      <c r="BR14" s="143">
        <v>74.400000000000006</v>
      </c>
      <c r="BS14" s="143">
        <v>57.6</v>
      </c>
      <c r="BT14" s="143">
        <v>43.9</v>
      </c>
      <c r="BU14" s="143">
        <v>36.6</v>
      </c>
      <c r="BV14" s="143"/>
      <c r="BW14" s="143"/>
      <c r="BX14" s="143"/>
      <c r="BY14" s="143"/>
      <c r="BZ14" s="143"/>
      <c r="CA14" s="144"/>
    </row>
    <row r="15" spans="1:79" x14ac:dyDescent="0.4">
      <c r="A15" s="141"/>
      <c r="B15" s="68" t="s">
        <v>146</v>
      </c>
      <c r="C15" s="58"/>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f>SUM(BL16:BL18)</f>
        <v>0.53912335720161619</v>
      </c>
      <c r="BM15" s="143">
        <f t="shared" ref="BM15:BU15" si="2">SUM(BM16:BM18)</f>
        <v>25.818976858893286</v>
      </c>
      <c r="BN15" s="143">
        <f t="shared" si="2"/>
        <v>51.262814380029717</v>
      </c>
      <c r="BO15" s="143">
        <f t="shared" si="2"/>
        <v>58.557757927338557</v>
      </c>
      <c r="BP15" s="143">
        <f t="shared" si="2"/>
        <v>93.411892766059182</v>
      </c>
      <c r="BQ15" s="143">
        <f t="shared" si="2"/>
        <v>95.057905838789424</v>
      </c>
      <c r="BR15" s="143">
        <f t="shared" si="2"/>
        <v>105.8671852550389</v>
      </c>
      <c r="BS15" s="143">
        <f t="shared" si="2"/>
        <v>104.14912872340737</v>
      </c>
      <c r="BT15" s="143">
        <f t="shared" si="2"/>
        <v>100.45659357425106</v>
      </c>
      <c r="BU15" s="143">
        <f t="shared" si="2"/>
        <v>83.972634046285449</v>
      </c>
      <c r="BV15" s="143"/>
      <c r="BW15" s="143"/>
      <c r="BX15" s="143"/>
      <c r="BY15" s="143"/>
      <c r="BZ15" s="143"/>
      <c r="CA15" s="144"/>
    </row>
    <row r="16" spans="1:79" x14ac:dyDescent="0.4">
      <c r="A16" s="141"/>
      <c r="B16" s="106" t="s">
        <v>310</v>
      </c>
      <c r="C16" s="58"/>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v>0.50070632121848613</v>
      </c>
      <c r="BM16" s="143">
        <v>18.127702347169819</v>
      </c>
      <c r="BN16" s="143">
        <v>23.491723461811898</v>
      </c>
      <c r="BO16" s="143">
        <v>20.478872923260425</v>
      </c>
      <c r="BP16" s="143">
        <v>24.791019055642863</v>
      </c>
      <c r="BQ16" s="143">
        <v>16.919910888119002</v>
      </c>
      <c r="BR16" s="143">
        <v>14.30736104551946</v>
      </c>
      <c r="BS16" s="143">
        <v>8.7309401826348978</v>
      </c>
      <c r="BT16" s="143">
        <v>6.6581421718545899</v>
      </c>
      <c r="BU16" s="143">
        <v>4.8793221646404783</v>
      </c>
      <c r="BV16" s="143"/>
      <c r="BW16" s="143"/>
      <c r="BX16" s="143"/>
      <c r="BY16" s="143"/>
      <c r="BZ16" s="143"/>
      <c r="CA16" s="144"/>
    </row>
    <row r="17" spans="1:93" x14ac:dyDescent="0.4">
      <c r="A17" s="141"/>
      <c r="B17" s="106" t="s">
        <v>311</v>
      </c>
      <c r="C17" s="58"/>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v>2.446881132976772E-2</v>
      </c>
      <c r="BM17" s="143">
        <v>2.3071630488921482</v>
      </c>
      <c r="BN17" s="143">
        <v>19.220413431936684</v>
      </c>
      <c r="BO17" s="143">
        <v>26.951099101044971</v>
      </c>
      <c r="BP17" s="143">
        <v>38.909879141890073</v>
      </c>
      <c r="BQ17" s="143">
        <v>27.341953510291905</v>
      </c>
      <c r="BR17" s="143">
        <v>22.912320425735729</v>
      </c>
      <c r="BS17" s="143">
        <v>17.868553690015474</v>
      </c>
      <c r="BT17" s="143">
        <v>15.027215475852653</v>
      </c>
      <c r="BU17" s="143">
        <v>12.038816083736204</v>
      </c>
      <c r="BV17" s="143"/>
      <c r="BW17" s="143"/>
      <c r="BX17" s="143"/>
      <c r="BY17" s="143"/>
      <c r="BZ17" s="143"/>
      <c r="CA17" s="144"/>
    </row>
    <row r="18" spans="1:93" x14ac:dyDescent="0.4">
      <c r="A18" s="141"/>
      <c r="B18" s="106" t="s">
        <v>312</v>
      </c>
      <c r="C18" s="267"/>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v>1.3948224653362337E-2</v>
      </c>
      <c r="BM18" s="143">
        <v>5.3841114628313225</v>
      </c>
      <c r="BN18" s="143">
        <v>8.5506774862811366</v>
      </c>
      <c r="BO18" s="143">
        <v>11.127785903033159</v>
      </c>
      <c r="BP18" s="143">
        <v>29.710994568526246</v>
      </c>
      <c r="BQ18" s="143">
        <v>50.796041440378517</v>
      </c>
      <c r="BR18" s="143">
        <v>68.647503783783719</v>
      </c>
      <c r="BS18" s="143">
        <v>77.549634850757002</v>
      </c>
      <c r="BT18" s="143">
        <v>78.77123592654381</v>
      </c>
      <c r="BU18" s="143">
        <v>67.054495797908771</v>
      </c>
      <c r="BV18" s="143"/>
      <c r="BW18" s="143"/>
      <c r="BX18" s="143"/>
      <c r="BY18" s="143"/>
      <c r="BZ18" s="143"/>
      <c r="CA18" s="144"/>
    </row>
    <row r="19" spans="1:93" ht="25.5" customHeight="1" x14ac:dyDescent="0.4">
      <c r="A19" s="141"/>
      <c r="B19" s="68" t="s">
        <v>313</v>
      </c>
      <c r="C19" s="58"/>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143"/>
      <c r="AI19" s="143"/>
      <c r="AJ19" s="143"/>
      <c r="AK19" s="143"/>
      <c r="AL19" s="143"/>
      <c r="AM19" s="143"/>
      <c r="AN19" s="143"/>
      <c r="AO19" s="143"/>
      <c r="AP19" s="143"/>
      <c r="AQ19" s="143"/>
      <c r="AR19" s="143"/>
      <c r="AS19" s="143"/>
      <c r="AT19" s="143"/>
      <c r="AU19" s="143"/>
      <c r="AV19" s="143"/>
      <c r="AW19" s="143"/>
      <c r="AX19" s="143"/>
      <c r="AY19" s="143"/>
      <c r="AZ19" s="143"/>
      <c r="BA19" s="143">
        <v>163.47866651108149</v>
      </c>
      <c r="BB19" s="143">
        <v>187.05371385383526</v>
      </c>
      <c r="BC19" s="143">
        <v>149.96755398000798</v>
      </c>
      <c r="BD19" s="143">
        <v>169.40724939581844</v>
      </c>
      <c r="BE19" s="143">
        <v>154.21051973578159</v>
      </c>
      <c r="BF19" s="143">
        <v>119.15920173857145</v>
      </c>
      <c r="BG19" s="143">
        <v>112.32029204902062</v>
      </c>
      <c r="BH19" s="238">
        <v>116.79585017902568</v>
      </c>
      <c r="BI19" s="143">
        <v>124.13452808126607</v>
      </c>
      <c r="BJ19" s="143">
        <v>123.21674183774292</v>
      </c>
      <c r="BK19" s="143">
        <v>134.48699999999999</v>
      </c>
      <c r="BL19" s="143">
        <v>129.953</v>
      </c>
      <c r="BM19" s="143">
        <v>121.925</v>
      </c>
      <c r="BN19" s="143">
        <v>95.212260665519551</v>
      </c>
      <c r="BO19" s="143">
        <v>59.030710077407292</v>
      </c>
      <c r="BP19" s="143">
        <v>36.975583583650085</v>
      </c>
      <c r="BQ19" s="143">
        <v>15.905182093178912</v>
      </c>
      <c r="BR19" s="143">
        <v>6.5732235105918706</v>
      </c>
      <c r="BS19" s="143">
        <v>2.3802792382619851</v>
      </c>
      <c r="BT19" s="143">
        <v>0.28944796587884619</v>
      </c>
      <c r="BU19" s="143">
        <v>0</v>
      </c>
      <c r="BV19" s="143"/>
      <c r="BW19" s="143"/>
      <c r="BX19" s="143"/>
      <c r="BY19" s="143"/>
      <c r="BZ19" s="143"/>
      <c r="CA19" s="144"/>
      <c r="CH19" s="196"/>
      <c r="CI19" s="196"/>
      <c r="CJ19" s="196"/>
      <c r="CK19" s="196"/>
      <c r="CL19" s="196"/>
      <c r="CM19" s="196"/>
      <c r="CN19" s="196"/>
      <c r="CO19" s="66"/>
    </row>
    <row r="20" spans="1:93" x14ac:dyDescent="0.4">
      <c r="A20" s="141"/>
      <c r="B20" s="68" t="s">
        <v>304</v>
      </c>
      <c r="C20" s="58"/>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143"/>
      <c r="AI20" s="143"/>
      <c r="AJ20" s="143"/>
      <c r="AK20" s="143"/>
      <c r="AL20" s="143"/>
      <c r="AM20" s="143"/>
      <c r="AN20" s="143"/>
      <c r="AO20" s="143"/>
      <c r="AP20" s="143"/>
      <c r="AQ20" s="143"/>
      <c r="AR20" s="143"/>
      <c r="AS20" s="143"/>
      <c r="AT20" s="143"/>
      <c r="AU20" s="143"/>
      <c r="AV20" s="143"/>
      <c r="AW20" s="143"/>
      <c r="AX20" s="143"/>
      <c r="AY20" s="143"/>
      <c r="AZ20" s="143"/>
      <c r="BA20" s="143">
        <v>203.36061820070574</v>
      </c>
      <c r="BB20" s="143">
        <v>198.40568887790511</v>
      </c>
      <c r="BC20" s="143">
        <v>140.66165186094764</v>
      </c>
      <c r="BD20" s="143">
        <v>138.41469909637487</v>
      </c>
      <c r="BE20" s="143">
        <v>114.8001021440505</v>
      </c>
      <c r="BF20" s="143">
        <v>74.862649640004904</v>
      </c>
      <c r="BG20" s="143">
        <v>62.973652575140854</v>
      </c>
      <c r="BH20" s="238">
        <v>61.77587354492487</v>
      </c>
      <c r="BI20" s="143">
        <v>63.70905671573847</v>
      </c>
      <c r="BJ20" s="143">
        <v>63.463436144717264</v>
      </c>
      <c r="BK20" s="143">
        <v>62.935000000000002</v>
      </c>
      <c r="BL20" s="143">
        <v>60.78</v>
      </c>
      <c r="BM20" s="143">
        <v>67.691999999999993</v>
      </c>
      <c r="BN20" s="143">
        <v>64.433555716356807</v>
      </c>
      <c r="BO20" s="143">
        <v>45.933912116105837</v>
      </c>
      <c r="BP20" s="143">
        <v>33.680927381063057</v>
      </c>
      <c r="BQ20" s="143">
        <v>27.841767534470925</v>
      </c>
      <c r="BR20" s="143">
        <v>27.199686350520878</v>
      </c>
      <c r="BS20" s="143">
        <v>22.82069513776662</v>
      </c>
      <c r="BT20" s="143">
        <v>17.820654843668603</v>
      </c>
      <c r="BU20" s="143">
        <v>13.602321222252195</v>
      </c>
      <c r="BV20" s="143"/>
      <c r="BW20" s="143"/>
      <c r="BX20" s="143"/>
      <c r="BY20" s="143"/>
      <c r="BZ20" s="143"/>
      <c r="CA20" s="144"/>
      <c r="CH20" s="66"/>
      <c r="CI20" s="66"/>
      <c r="CJ20" s="66"/>
      <c r="CK20" s="66"/>
      <c r="CL20" s="66"/>
      <c r="CM20" s="66"/>
      <c r="CN20" s="66"/>
      <c r="CO20" s="66"/>
    </row>
    <row r="21" spans="1:93" x14ac:dyDescent="0.4">
      <c r="A21" s="141"/>
      <c r="B21" s="68" t="s">
        <v>305</v>
      </c>
      <c r="C21" s="58"/>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143"/>
      <c r="AI21" s="143"/>
      <c r="AJ21" s="143"/>
      <c r="AK21" s="143"/>
      <c r="AL21" s="143"/>
      <c r="AM21" s="143"/>
      <c r="AN21" s="143"/>
      <c r="AO21" s="143"/>
      <c r="AP21" s="143"/>
      <c r="AQ21" s="143"/>
      <c r="AR21" s="143"/>
      <c r="AS21" s="143"/>
      <c r="AT21" s="143"/>
      <c r="AU21" s="143"/>
      <c r="AV21" s="143"/>
      <c r="AW21" s="143"/>
      <c r="AX21" s="143"/>
      <c r="AY21" s="143"/>
      <c r="AZ21" s="143"/>
      <c r="BA21" s="143">
        <v>144.44922362530784</v>
      </c>
      <c r="BB21" s="143">
        <v>118.34974127073058</v>
      </c>
      <c r="BC21" s="143">
        <v>74.90693985231799</v>
      </c>
      <c r="BD21" s="143">
        <v>65.80689248048904</v>
      </c>
      <c r="BE21" s="143">
        <v>44.158188736817465</v>
      </c>
      <c r="BF21" s="143">
        <v>29.341435221051537</v>
      </c>
      <c r="BG21" s="143">
        <v>26.164782709926769</v>
      </c>
      <c r="BH21" s="238">
        <v>22.270286626406381</v>
      </c>
      <c r="BI21" s="143">
        <v>20.989385162316275</v>
      </c>
      <c r="BJ21" s="143">
        <v>22.828368151564696</v>
      </c>
      <c r="BK21" s="143">
        <v>22.635999999999999</v>
      </c>
      <c r="BL21" s="143">
        <v>24.882000000000001</v>
      </c>
      <c r="BM21" s="143">
        <v>124.113</v>
      </c>
      <c r="BN21" s="143">
        <v>121.19978491441283</v>
      </c>
      <c r="BO21" s="143">
        <v>75.406614660501049</v>
      </c>
      <c r="BP21" s="143">
        <v>64.692109571851034</v>
      </c>
      <c r="BQ21" s="143">
        <v>43.402130616711688</v>
      </c>
      <c r="BR21" s="143">
        <v>25.514656454953286</v>
      </c>
      <c r="BS21" s="143">
        <v>15.439877685028977</v>
      </c>
      <c r="BT21" s="143">
        <v>6.2925776439887553</v>
      </c>
      <c r="BU21" s="143">
        <v>3.7449238611665696</v>
      </c>
      <c r="BV21" s="143"/>
      <c r="BW21" s="143"/>
      <c r="BX21" s="143"/>
      <c r="BY21" s="143"/>
      <c r="BZ21" s="143"/>
      <c r="CA21" s="144"/>
    </row>
    <row r="22" spans="1:93" x14ac:dyDescent="0.4">
      <c r="A22" s="141"/>
      <c r="B22" s="68" t="s">
        <v>306</v>
      </c>
      <c r="C22" s="58"/>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143"/>
      <c r="AI22" s="143"/>
      <c r="AJ22" s="143"/>
      <c r="AK22" s="143"/>
      <c r="AL22" s="143"/>
      <c r="AM22" s="143"/>
      <c r="AN22" s="143"/>
      <c r="AO22" s="143"/>
      <c r="AP22" s="143"/>
      <c r="AQ22" s="143"/>
      <c r="AR22" s="143"/>
      <c r="AS22" s="143"/>
      <c r="AT22" s="143"/>
      <c r="AU22" s="143"/>
      <c r="AV22" s="143"/>
      <c r="AW22" s="143"/>
      <c r="AX22" s="143"/>
      <c r="AY22" s="143"/>
      <c r="AZ22" s="143"/>
      <c r="BA22" s="143">
        <v>38.789312587174926</v>
      </c>
      <c r="BB22" s="143">
        <v>34.561682109675409</v>
      </c>
      <c r="BC22" s="143">
        <v>22.422254102716579</v>
      </c>
      <c r="BD22" s="143">
        <v>21.978699599733631</v>
      </c>
      <c r="BE22" s="143">
        <v>19.528754619871819</v>
      </c>
      <c r="BF22" s="143">
        <v>13.079704247052007</v>
      </c>
      <c r="BG22" s="143">
        <v>10.37376788383064</v>
      </c>
      <c r="BH22" s="238">
        <v>17.945685060334739</v>
      </c>
      <c r="BI22" s="143">
        <v>19.538175067930293</v>
      </c>
      <c r="BJ22" s="143">
        <v>20.399963952869477</v>
      </c>
      <c r="BK22" s="143">
        <v>23.855</v>
      </c>
      <c r="BL22" s="143">
        <v>24.017000000000003</v>
      </c>
      <c r="BM22" s="143">
        <v>24.642999999999997</v>
      </c>
      <c r="BN22" s="143">
        <v>18.39283910997651</v>
      </c>
      <c r="BO22" s="143">
        <v>14.946486557439496</v>
      </c>
      <c r="BP22" s="143">
        <v>17.950244579809109</v>
      </c>
      <c r="BQ22" s="143">
        <v>20.2149122285795</v>
      </c>
      <c r="BR22" s="143">
        <v>16.67174622935487</v>
      </c>
      <c r="BS22" s="143">
        <v>16.543540634105515</v>
      </c>
      <c r="BT22" s="143">
        <v>13.735531739576322</v>
      </c>
      <c r="BU22" s="143">
        <v>11.160697598297951</v>
      </c>
      <c r="BV22" s="143"/>
      <c r="BW22" s="143"/>
      <c r="BX22" s="143"/>
      <c r="BY22" s="143"/>
      <c r="BZ22" s="143"/>
      <c r="CA22" s="144"/>
    </row>
    <row r="23" spans="1:93" ht="26.25" customHeight="1" x14ac:dyDescent="0.4">
      <c r="A23" s="141"/>
      <c r="B23" s="148" t="s">
        <v>307</v>
      </c>
      <c r="C23" s="58"/>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143"/>
      <c r="AI23" s="143"/>
      <c r="AJ23" s="143"/>
      <c r="AK23" s="143"/>
      <c r="AL23" s="143"/>
      <c r="AM23" s="143"/>
      <c r="AN23" s="143"/>
      <c r="AO23" s="143"/>
      <c r="AP23" s="143"/>
      <c r="AQ23" s="143"/>
      <c r="AR23" s="143"/>
      <c r="AS23" s="143"/>
      <c r="AT23" s="143"/>
      <c r="AU23" s="143"/>
      <c r="AV23" s="143"/>
      <c r="AW23" s="143"/>
      <c r="AX23" s="143"/>
      <c r="AY23" s="143"/>
      <c r="AZ23" s="143"/>
      <c r="BA23" s="143">
        <f>SUM(BA16:BA22)</f>
        <v>550.07782092426999</v>
      </c>
      <c r="BB23" s="143">
        <f t="shared" ref="BB23:BG23" si="3">SUM(BB16:BB22)</f>
        <v>538.37082611214635</v>
      </c>
      <c r="BC23" s="143">
        <f t="shared" si="3"/>
        <v>387.95839979599015</v>
      </c>
      <c r="BD23" s="143">
        <f t="shared" si="3"/>
        <v>395.60754057241604</v>
      </c>
      <c r="BE23" s="143">
        <f t="shared" si="3"/>
        <v>332.69756523652143</v>
      </c>
      <c r="BF23" s="143">
        <f t="shared" si="3"/>
        <v>236.44299084667989</v>
      </c>
      <c r="BG23" s="143">
        <f t="shared" si="3"/>
        <v>211.83249521791888</v>
      </c>
      <c r="BH23" s="238">
        <f>SUM(BH16:BH22)</f>
        <v>218.78769541069167</v>
      </c>
      <c r="BI23" s="143">
        <f t="shared" ref="BI23:BU23" si="4">SUM(BI16:BI22)</f>
        <v>228.37114502725112</v>
      </c>
      <c r="BJ23" s="143">
        <f t="shared" si="4"/>
        <v>229.90851008689435</v>
      </c>
      <c r="BK23" s="143">
        <f t="shared" si="4"/>
        <v>243.91299999999998</v>
      </c>
      <c r="BL23" s="143">
        <f t="shared" si="4"/>
        <v>240.17112335720162</v>
      </c>
      <c r="BM23" s="143">
        <f t="shared" si="4"/>
        <v>364.19197685889327</v>
      </c>
      <c r="BN23" s="143">
        <f t="shared" si="4"/>
        <v>350.50125478629542</v>
      </c>
      <c r="BO23" s="143">
        <f t="shared" si="4"/>
        <v>253.87548133879224</v>
      </c>
      <c r="BP23" s="143">
        <f t="shared" si="4"/>
        <v>246.71075788243246</v>
      </c>
      <c r="BQ23" s="143">
        <f t="shared" si="4"/>
        <v>202.42189831173042</v>
      </c>
      <c r="BR23" s="143">
        <f t="shared" si="4"/>
        <v>181.82649780045983</v>
      </c>
      <c r="BS23" s="143">
        <f t="shared" si="4"/>
        <v>161.33352141857048</v>
      </c>
      <c r="BT23" s="143">
        <f t="shared" si="4"/>
        <v>138.5948057673636</v>
      </c>
      <c r="BU23" s="143">
        <f t="shared" si="4"/>
        <v>112.48057672800218</v>
      </c>
      <c r="BV23" s="143"/>
      <c r="BW23" s="143"/>
      <c r="BX23" s="143"/>
      <c r="BY23" s="143"/>
      <c r="BZ23" s="143"/>
      <c r="CA23" s="144"/>
    </row>
    <row r="24" spans="1:93" x14ac:dyDescent="0.4">
      <c r="A24" s="141"/>
      <c r="B24" s="148" t="s">
        <v>308</v>
      </c>
      <c r="C24" s="58"/>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143"/>
      <c r="AI24" s="143"/>
      <c r="AJ24" s="143"/>
      <c r="AK24" s="143"/>
      <c r="AL24" s="143"/>
      <c r="AM24" s="143"/>
      <c r="AN24" s="143"/>
      <c r="AO24" s="143"/>
      <c r="AP24" s="143"/>
      <c r="AQ24" s="143"/>
      <c r="AR24" s="143"/>
      <c r="AS24" s="143"/>
      <c r="AT24" s="143"/>
      <c r="AU24" s="143"/>
      <c r="AV24" s="143"/>
      <c r="AW24" s="143"/>
      <c r="AX24" s="143"/>
      <c r="AY24" s="143"/>
      <c r="AZ24" s="143"/>
      <c r="BA24" s="143">
        <f>BA23+BA14</f>
        <v>666.87375080608103</v>
      </c>
      <c r="BB24" s="143">
        <f t="shared" ref="BB24:BG24" si="5">BB23+BB14</f>
        <v>670.54929627711158</v>
      </c>
      <c r="BC24" s="143">
        <f t="shared" si="5"/>
        <v>497.65911363035661</v>
      </c>
      <c r="BD24" s="143">
        <f t="shared" si="5"/>
        <v>521.06276528057947</v>
      </c>
      <c r="BE24" s="143">
        <f t="shared" si="5"/>
        <v>453.08498532628892</v>
      </c>
      <c r="BF24" s="143">
        <f t="shared" si="5"/>
        <v>336.92971511594305</v>
      </c>
      <c r="BG24" s="143">
        <f t="shared" si="5"/>
        <v>312.71251671593757</v>
      </c>
      <c r="BH24" s="238">
        <f>BH23+BH14</f>
        <v>331.98769541069169</v>
      </c>
      <c r="BI24" s="143">
        <f t="shared" ref="BI24:BU24" si="6">BI23+BI14</f>
        <v>362.57114502725108</v>
      </c>
      <c r="BJ24" s="143">
        <f t="shared" si="6"/>
        <v>372.60851008689434</v>
      </c>
      <c r="BK24" s="143">
        <f t="shared" si="6"/>
        <v>412.31299999999999</v>
      </c>
      <c r="BL24" s="143">
        <f t="shared" si="6"/>
        <v>412.37112335720161</v>
      </c>
      <c r="BM24" s="143">
        <f t="shared" si="6"/>
        <v>533.0919768588933</v>
      </c>
      <c r="BN24" s="143">
        <f t="shared" si="6"/>
        <v>489.90125478629545</v>
      </c>
      <c r="BO24" s="143">
        <f t="shared" si="6"/>
        <v>353.77548133879225</v>
      </c>
      <c r="BP24" s="143">
        <f t="shared" si="6"/>
        <v>339.21075788243246</v>
      </c>
      <c r="BQ24" s="143">
        <f t="shared" si="6"/>
        <v>286.92189831173039</v>
      </c>
      <c r="BR24" s="143">
        <f t="shared" si="6"/>
        <v>256.22649780045981</v>
      </c>
      <c r="BS24" s="143">
        <f t="shared" si="6"/>
        <v>218.93352141857048</v>
      </c>
      <c r="BT24" s="143">
        <f t="shared" si="6"/>
        <v>182.4948057673636</v>
      </c>
      <c r="BU24" s="143">
        <f t="shared" si="6"/>
        <v>149.08057672800217</v>
      </c>
      <c r="BV24" s="143"/>
      <c r="BW24" s="143"/>
      <c r="BX24" s="143"/>
      <c r="BY24" s="143"/>
      <c r="BZ24" s="143"/>
      <c r="CA24" s="144"/>
    </row>
    <row r="25" spans="1:93" ht="26.25" customHeight="1" x14ac:dyDescent="0.4">
      <c r="A25" s="141"/>
      <c r="B25" s="237" t="s">
        <v>314</v>
      </c>
      <c r="C25" s="58"/>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143"/>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238"/>
      <c r="BI25" s="143"/>
      <c r="BJ25" s="143"/>
      <c r="BK25" s="143"/>
      <c r="BL25" s="143"/>
      <c r="BM25" s="143"/>
      <c r="BN25" s="143"/>
      <c r="BO25" s="143"/>
      <c r="BP25" s="143"/>
      <c r="BQ25" s="143"/>
      <c r="BR25" s="143"/>
      <c r="BS25" s="143"/>
      <c r="BT25" s="143"/>
      <c r="BU25" s="143"/>
      <c r="BV25" s="143"/>
      <c r="BW25" s="143"/>
      <c r="BX25" s="143"/>
      <c r="BY25" s="143"/>
      <c r="BZ25" s="143"/>
      <c r="CA25" s="144"/>
    </row>
    <row r="26" spans="1:93" x14ac:dyDescent="0.4">
      <c r="A26" s="141"/>
      <c r="B26" s="68" t="s">
        <v>302</v>
      </c>
      <c r="C26" s="58"/>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143">
        <f>'Income Support'!AH31</f>
        <v>2.8029816586538465</v>
      </c>
      <c r="AI26" s="143">
        <f>'Income Support'!AI31</f>
        <v>3.1177550000000003</v>
      </c>
      <c r="AJ26" s="143">
        <f>'Income Support'!AJ31</f>
        <v>4.417237692307693</v>
      </c>
      <c r="AK26" s="143">
        <f>'Income Support'!AK31</f>
        <v>3.0525300000000004</v>
      </c>
      <c r="AL26" s="143">
        <f>'Income Support'!AL31</f>
        <v>5.1579929999999994</v>
      </c>
      <c r="AM26" s="143">
        <f>'Income Support'!AM31</f>
        <v>4.8207797499999998</v>
      </c>
      <c r="AN26" s="143">
        <f>'Income Support'!AN31</f>
        <v>5.9772190000000007</v>
      </c>
      <c r="AO26" s="143">
        <f>'Income Support'!AO31</f>
        <v>6.0103905714285712</v>
      </c>
      <c r="AP26" s="143">
        <f>'Income Support'!AP31</f>
        <v>6.2181166666666661</v>
      </c>
      <c r="AQ26" s="143">
        <f>'Income Support'!AQ31</f>
        <v>11.184782999999999</v>
      </c>
      <c r="AR26" s="143">
        <f>'Income Support'!AR31</f>
        <v>20.375420333333334</v>
      </c>
      <c r="AS26" s="143">
        <f>'Income Support'!AS31</f>
        <v>23.223578666666668</v>
      </c>
      <c r="AT26" s="143">
        <f>'Income Support'!AT31</f>
        <v>27.424068666666663</v>
      </c>
      <c r="AU26" s="143">
        <f>'Income Support'!AU31</f>
        <v>33.173434999999991</v>
      </c>
      <c r="AV26" s="143">
        <f>'Income Support'!AV31</f>
        <v>38.794090666666669</v>
      </c>
      <c r="AW26" s="143">
        <f>'Income Support'!AW31</f>
        <v>43.345056333333332</v>
      </c>
      <c r="AX26" s="143">
        <f>'Income Support'!AX31</f>
        <v>43.463999999999999</v>
      </c>
      <c r="AY26" s="143">
        <f>'Income Support'!AY31</f>
        <v>46.861000000000004</v>
      </c>
      <c r="AZ26" s="143">
        <f>'Income Support'!AZ31</f>
        <v>50.704000000000001</v>
      </c>
      <c r="BA26" s="143">
        <f>'Income Support'!BA31</f>
        <v>51.632000000000005</v>
      </c>
      <c r="BB26" s="143">
        <f>'Income Support'!BB31</f>
        <v>53.134</v>
      </c>
      <c r="BC26" s="143">
        <f>'Income Support'!BC31</f>
        <v>55.036000000000001</v>
      </c>
      <c r="BD26" s="143">
        <f>'Income Support'!BD31</f>
        <v>63.141999999999996</v>
      </c>
      <c r="BE26" s="143">
        <f>'Income Support'!BE31</f>
        <v>69.936000000000007</v>
      </c>
      <c r="BF26" s="143">
        <f>'Income Support'!BF31</f>
        <v>78.903000000000006</v>
      </c>
      <c r="BG26" s="143">
        <f>'Income Support'!BG31</f>
        <v>44.26</v>
      </c>
      <c r="BH26" s="238">
        <v>0</v>
      </c>
      <c r="BI26" s="143">
        <v>0</v>
      </c>
      <c r="BJ26" s="143">
        <v>0</v>
      </c>
      <c r="BK26" s="143">
        <v>0</v>
      </c>
      <c r="BL26" s="143">
        <v>0</v>
      </c>
      <c r="BM26" s="143">
        <v>0</v>
      </c>
      <c r="BN26" s="143">
        <v>0</v>
      </c>
      <c r="BO26" s="143">
        <v>0</v>
      </c>
      <c r="BP26" s="143">
        <v>0</v>
      </c>
      <c r="BQ26" s="143">
        <v>0</v>
      </c>
      <c r="BR26" s="143">
        <v>0</v>
      </c>
      <c r="BS26" s="143">
        <v>0</v>
      </c>
      <c r="BT26" s="143">
        <v>0</v>
      </c>
      <c r="BU26" s="143">
        <v>0</v>
      </c>
      <c r="BV26" s="143">
        <v>0</v>
      </c>
      <c r="BW26" s="143">
        <v>0</v>
      </c>
      <c r="BX26" s="143">
        <v>0</v>
      </c>
      <c r="BY26" s="143">
        <v>0</v>
      </c>
      <c r="BZ26" s="143">
        <v>0</v>
      </c>
      <c r="CA26" s="144">
        <v>0</v>
      </c>
    </row>
    <row r="27" spans="1:93" x14ac:dyDescent="0.4">
      <c r="A27" s="141"/>
      <c r="B27" s="68" t="s">
        <v>303</v>
      </c>
      <c r="C27" s="58"/>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143">
        <f>'Income Support'!AH32+'Income Support'!AH34</f>
        <v>7.5111414455503507</v>
      </c>
      <c r="AI27" s="143">
        <f>'Income Support'!AI32+'Income Support'!AI34</f>
        <v>8.4174038688524586</v>
      </c>
      <c r="AJ27" s="143">
        <f>'Income Support'!AJ32+'Income Support'!AJ34</f>
        <v>9.4816625866666655</v>
      </c>
      <c r="AK27" s="143">
        <f>'Income Support'!AK32+'Income Support'!AK34</f>
        <v>12.034947442955179</v>
      </c>
      <c r="AL27" s="143">
        <f>'Income Support'!AL32+'Income Support'!AL34</f>
        <v>13.745806388888887</v>
      </c>
      <c r="AM27" s="143">
        <f>'Income Support'!AM32+'Income Support'!AM34</f>
        <v>19.090701198757763</v>
      </c>
      <c r="AN27" s="143">
        <f>'Income Support'!AN32+'Income Support'!AN34</f>
        <v>21.007634551282052</v>
      </c>
      <c r="AO27" s="143">
        <f>'Income Support'!AO32+'Income Support'!AO34</f>
        <v>26.119155875576038</v>
      </c>
      <c r="AP27" s="143">
        <f>'Income Support'!AP32+'Income Support'!AP34</f>
        <v>32.606789188888889</v>
      </c>
      <c r="AQ27" s="143">
        <f>'Income Support'!AQ32+'Income Support'!AQ34</f>
        <v>38.531891107954536</v>
      </c>
      <c r="AR27" s="143">
        <f>'Income Support'!AR32+'Income Support'!AR34</f>
        <v>59.18475512688822</v>
      </c>
      <c r="AS27" s="143">
        <f>'Income Support'!AS32+'Income Support'!AS34</f>
        <v>88.33756571666666</v>
      </c>
      <c r="AT27" s="143">
        <f>'Income Support'!AT32+'Income Support'!AT34</f>
        <v>105.5033161810141</v>
      </c>
      <c r="AU27" s="143">
        <f>'Income Support'!AU32+'Income Support'!AU34</f>
        <v>176.29218303667017</v>
      </c>
      <c r="AV27" s="143">
        <f>'Income Support'!AV32+'Income Support'!AV34</f>
        <v>255.36242765825932</v>
      </c>
      <c r="AW27" s="143">
        <f>'Income Support'!AW32+'Income Support'!AW34</f>
        <v>326.26827882189571</v>
      </c>
      <c r="AX27" s="143">
        <f>'Income Support'!AX32+'Income Support'!AX34</f>
        <v>301.11099999999999</v>
      </c>
      <c r="AY27" s="143">
        <f>'Income Support'!AY32+'Income Support'!AY34</f>
        <v>349.55500000000001</v>
      </c>
      <c r="AZ27" s="143">
        <f>'Income Support'!AZ32+'Income Support'!AZ34</f>
        <v>383.83500000000004</v>
      </c>
      <c r="BA27" s="143">
        <f>'Income Support'!BA32+'Income Support'!BA34</f>
        <v>410.74400000000003</v>
      </c>
      <c r="BB27" s="143">
        <f>'Income Support'!BB32+'Income Support'!BB34</f>
        <v>430.81400000000002</v>
      </c>
      <c r="BC27" s="143">
        <f>'Income Support'!BC32+'Income Support'!BC34</f>
        <v>504.67800000000005</v>
      </c>
      <c r="BD27" s="143">
        <f>'Income Support'!BD32+'Income Support'!BD34</f>
        <v>645.44600000000003</v>
      </c>
      <c r="BE27" s="143">
        <f>'Income Support'!BE32+'Income Support'!BE34</f>
        <v>762.50800000000004</v>
      </c>
      <c r="BF27" s="143">
        <f>'Income Support'!BF32+'Income Support'!BF34</f>
        <v>868.03</v>
      </c>
      <c r="BG27" s="143">
        <f>'Income Support'!BG32+'Income Support'!BG34</f>
        <v>922.62299999999993</v>
      </c>
      <c r="BH27" s="238">
        <f>'Income Support'!BH11</f>
        <v>762.85481436764269</v>
      </c>
      <c r="BI27" s="143">
        <f>'Income Support'!BI11</f>
        <v>581.84828131173447</v>
      </c>
      <c r="BJ27" s="143">
        <f>'Income Support'!BJ11</f>
        <v>473.61722956436608</v>
      </c>
      <c r="BK27" s="143">
        <f>'Income Support'!BK11</f>
        <v>413.95084160102698</v>
      </c>
      <c r="BL27" s="143">
        <f>'Income Support'!BL11</f>
        <v>361.9907599972754</v>
      </c>
      <c r="BM27" s="143">
        <f>'Income Support'!BM11</f>
        <v>257.46548854574922</v>
      </c>
      <c r="BN27" s="143">
        <f>'Income Support'!BN11</f>
        <v>205.60454345030763</v>
      </c>
      <c r="BO27" s="143">
        <f>'Income Support'!BO11</f>
        <v>154.90300893745626</v>
      </c>
      <c r="BP27" s="143">
        <f>'Income Support'!BP11</f>
        <v>76.267852899601877</v>
      </c>
      <c r="BQ27" s="143">
        <f>'Income Support'!BQ11</f>
        <v>20.56193343208226</v>
      </c>
      <c r="BR27" s="143">
        <f>'Income Support'!BR11</f>
        <v>6.1435737027836854</v>
      </c>
      <c r="BS27" s="143">
        <f>'Income Support'!BS11</f>
        <v>2.054652867902226</v>
      </c>
      <c r="BT27" s="143">
        <f>'Income Support'!BT11</f>
        <v>0.52378414252916405</v>
      </c>
      <c r="BU27" s="143">
        <f>'Income Support'!BU11</f>
        <v>0</v>
      </c>
      <c r="BV27" s="143">
        <f>'Income Support'!BV11</f>
        <v>0</v>
      </c>
      <c r="BW27" s="143">
        <f>'Income Support'!BW11</f>
        <v>0</v>
      </c>
      <c r="BX27" s="143">
        <f>'Income Support'!BX11</f>
        <v>0</v>
      </c>
      <c r="BY27" s="143">
        <f>'Income Support'!BY11</f>
        <v>0</v>
      </c>
      <c r="BZ27" s="143">
        <f>'Income Support'!BZ11</f>
        <v>0</v>
      </c>
      <c r="CA27" s="144">
        <f>'Income Support'!CA11</f>
        <v>0</v>
      </c>
    </row>
    <row r="28" spans="1:93" x14ac:dyDescent="0.4">
      <c r="A28" s="141"/>
      <c r="B28" s="68" t="s">
        <v>304</v>
      </c>
      <c r="C28" s="58"/>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143">
        <f>'Income Support'!AH33</f>
        <v>182.15085531267607</v>
      </c>
      <c r="AI28" s="143">
        <f>'Income Support'!AI33</f>
        <v>193.603454</v>
      </c>
      <c r="AJ28" s="143">
        <f>'Income Support'!AJ33</f>
        <v>246.08449246153847</v>
      </c>
      <c r="AK28" s="143">
        <f>'Income Support'!AK33</f>
        <v>298.00780700000001</v>
      </c>
      <c r="AL28" s="143">
        <f>'Income Support'!AL33</f>
        <v>372.96242025000004</v>
      </c>
      <c r="AM28" s="143">
        <f>'Income Support'!AM33</f>
        <v>418.66883899999999</v>
      </c>
      <c r="AN28" s="143">
        <f>'Income Support'!AN33</f>
        <v>472.97908750000005</v>
      </c>
      <c r="AO28" s="143">
        <f>'Income Support'!AO33</f>
        <v>559.46277857142854</v>
      </c>
      <c r="AP28" s="143">
        <f>'Income Support'!AP33</f>
        <v>619.10317680000003</v>
      </c>
      <c r="AQ28" s="143">
        <f>'Income Support'!AQ33</f>
        <v>687.23668999999995</v>
      </c>
      <c r="AR28" s="143">
        <f>'Income Support'!AR33</f>
        <v>786.62654500000008</v>
      </c>
      <c r="AS28" s="143">
        <f>'Income Support'!AS33</f>
        <v>914.84584999999981</v>
      </c>
      <c r="AT28" s="143">
        <f>'Income Support'!AT33</f>
        <v>1031.7429646666667</v>
      </c>
      <c r="AU28" s="143">
        <f>'Income Support'!AU33</f>
        <v>1238.1339973333331</v>
      </c>
      <c r="AV28" s="143">
        <f>'Income Support'!AV33</f>
        <v>1496.1980143333333</v>
      </c>
      <c r="AW28" s="143">
        <f>'Income Support'!AW33</f>
        <v>1640.7096546666664</v>
      </c>
      <c r="AX28" s="143">
        <f>'Income Support'!AX33</f>
        <v>1565.194</v>
      </c>
      <c r="AY28" s="143">
        <f>'Income Support'!AY33</f>
        <v>1620.7080000000001</v>
      </c>
      <c r="AZ28" s="143">
        <f>'Income Support'!AZ33</f>
        <v>1655.7110000000002</v>
      </c>
      <c r="BA28" s="143">
        <f>'Income Support'!BA33</f>
        <v>1620.1309999999999</v>
      </c>
      <c r="BB28" s="143">
        <f>'Income Support'!BB33</f>
        <v>1603.6470000000002</v>
      </c>
      <c r="BC28" s="143">
        <f>'Income Support'!BC33</f>
        <v>1767.1590000000001</v>
      </c>
      <c r="BD28" s="143">
        <f>'Income Support'!BD33</f>
        <v>2165.7539999999999</v>
      </c>
      <c r="BE28" s="143">
        <f>'Income Support'!BE33</f>
        <v>2410.0329999999999</v>
      </c>
      <c r="BF28" s="143">
        <f>'Income Support'!BF33</f>
        <v>2614.94</v>
      </c>
      <c r="BG28" s="143">
        <f>'Income Support'!BG33</f>
        <v>2692.2280000000001</v>
      </c>
      <c r="BH28" s="238">
        <f>'Income Support'!BH12</f>
        <v>2379.5925143374584</v>
      </c>
      <c r="BI28" s="143">
        <f>'Income Support'!BI12</f>
        <v>1837.3630975898855</v>
      </c>
      <c r="BJ28" s="143">
        <f>'Income Support'!BJ12</f>
        <v>1488.0812530592266</v>
      </c>
      <c r="BK28" s="143">
        <f>'Income Support'!BK12</f>
        <v>1240.0749327219526</v>
      </c>
      <c r="BL28" s="143">
        <f>'Income Support'!BL12</f>
        <v>1019.2297363963041</v>
      </c>
      <c r="BM28" s="143">
        <f>'Income Support'!BM12</f>
        <v>573.42465157263109</v>
      </c>
      <c r="BN28" s="143">
        <f>'Income Support'!BN12</f>
        <v>385.58487222799226</v>
      </c>
      <c r="BO28" s="143">
        <f>'Income Support'!BO12</f>
        <v>257.83000969421636</v>
      </c>
      <c r="BP28" s="143">
        <f>'Income Support'!BP12</f>
        <v>181.74617268748545</v>
      </c>
      <c r="BQ28" s="143">
        <f>'Income Support'!BQ12</f>
        <v>126.36562807856818</v>
      </c>
      <c r="BR28" s="143">
        <f>'Income Support'!BR12</f>
        <v>93.6580137692699</v>
      </c>
      <c r="BS28" s="143">
        <f>'Income Support'!BS12</f>
        <v>62.747404987093589</v>
      </c>
      <c r="BT28" s="143">
        <f>'Income Support'!BT12</f>
        <v>46.221046769974315</v>
      </c>
      <c r="BU28" s="143">
        <f>'Income Support'!BU12</f>
        <v>33.137810044803572</v>
      </c>
      <c r="BV28" s="143">
        <f>'Income Support'!BV12</f>
        <v>25.367637799262493</v>
      </c>
      <c r="BW28" s="143">
        <f>'Income Support'!BW12</f>
        <v>19.789564578646964</v>
      </c>
      <c r="BX28" s="143">
        <f>'Income Support'!BX12</f>
        <v>15.43729044594977</v>
      </c>
      <c r="BY28" s="143">
        <f>'Income Support'!BY12</f>
        <v>12.559143256777348</v>
      </c>
      <c r="BZ28" s="143">
        <f>'Income Support'!BZ12</f>
        <v>9.9538406584469552</v>
      </c>
      <c r="CA28" s="144">
        <f>'Income Support'!CA12</f>
        <v>0</v>
      </c>
    </row>
    <row r="29" spans="1:93" x14ac:dyDescent="0.4">
      <c r="A29" s="141"/>
      <c r="B29" s="68" t="s">
        <v>305</v>
      </c>
      <c r="C29" s="58"/>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143">
        <f>'Income Support'!AH30+'Table 2a'!AH13</f>
        <v>93.471266166347988</v>
      </c>
      <c r="AI29" s="143">
        <f>'Income Support'!AI30+'Table 2a'!AI13</f>
        <v>94.923246999999989</v>
      </c>
      <c r="AJ29" s="143">
        <f>'Income Support'!AJ30+'Table 2a'!AJ13</f>
        <v>133.38773399999999</v>
      </c>
      <c r="AK29" s="143">
        <f>'Income Support'!AK30+'Table 2a'!AK13</f>
        <v>247.07490900000002</v>
      </c>
      <c r="AL29" s="143">
        <f>'Income Support'!AL30+'Table 2a'!AL13</f>
        <v>357.58954</v>
      </c>
      <c r="AM29" s="143">
        <f>'Income Support'!AM30+'Table 2a'!AM13</f>
        <v>431.42880574999998</v>
      </c>
      <c r="AN29" s="143">
        <f>'Income Support'!AN30+'Table 2a'!AN13</f>
        <v>509.44051474999986</v>
      </c>
      <c r="AO29" s="143">
        <f>'Income Support'!AO30+'Table 2a'!AO13</f>
        <v>568.12316771428561</v>
      </c>
      <c r="AP29" s="143">
        <f>'Income Support'!AP30+'Table 2a'!AP13</f>
        <v>574.2704686666666</v>
      </c>
      <c r="AQ29" s="143">
        <f>'Income Support'!AQ30+'Table 2a'!AQ13</f>
        <v>536.17211133333342</v>
      </c>
      <c r="AR29" s="143">
        <f>'Income Support'!AR30+'Table 2a'!AR13</f>
        <v>433.57405600000004</v>
      </c>
      <c r="AS29" s="143">
        <f>'Income Support'!AS30+'Table 2a'!AS13</f>
        <v>354.685723</v>
      </c>
      <c r="AT29" s="143">
        <f>'Income Support'!AT30+'Table 2a'!AT13</f>
        <v>376.53609799999998</v>
      </c>
      <c r="AU29" s="143">
        <f>'Income Support'!AU30+'Table 2a'!AU13</f>
        <v>563.69445233333329</v>
      </c>
      <c r="AV29" s="143">
        <f>'Income Support'!AV30+'Table 2a'!AV13</f>
        <v>715.69305299999996</v>
      </c>
      <c r="AW29" s="143">
        <f>'Income Support'!AW30+'Table 2a'!AW13</f>
        <v>769.72457333333318</v>
      </c>
      <c r="AX29" s="143">
        <f>'Income Support'!AX30+'Table 2a'!AX13</f>
        <v>820</v>
      </c>
      <c r="AY29" s="143">
        <f>'Income Support'!AY30+'Table 2a'!AY13</f>
        <v>660</v>
      </c>
      <c r="AZ29" s="143">
        <f>'Income Support'!AZ30+'Table 2a'!AZ13</f>
        <v>490</v>
      </c>
      <c r="BA29" s="143">
        <f>'Table 2a'!BA13</f>
        <v>330</v>
      </c>
      <c r="BB29" s="143">
        <f>'Table 2a'!BB13</f>
        <v>305</v>
      </c>
      <c r="BC29" s="143">
        <f>'Table 2a'!BC13</f>
        <v>285</v>
      </c>
      <c r="BD29" s="143">
        <f>'Table 2a'!BD13</f>
        <v>305</v>
      </c>
      <c r="BE29" s="143">
        <f>'Table 2a'!BE13</f>
        <v>284</v>
      </c>
      <c r="BF29" s="143">
        <f>'Table 2a'!BF13</f>
        <v>289.81299999999999</v>
      </c>
      <c r="BG29" s="143">
        <f>'Table 2a'!BG13</f>
        <v>255.8872903330878</v>
      </c>
      <c r="BH29" s="238">
        <f>'Table 2a'!BH13</f>
        <v>142.881</v>
      </c>
      <c r="BI29" s="143">
        <f>'Table 2a'!BI13</f>
        <v>24.123565300067376</v>
      </c>
      <c r="BJ29" s="143">
        <f>'Table 2a'!BJ13</f>
        <v>12.22461096189574</v>
      </c>
      <c r="BK29" s="143">
        <f>'Table 2a'!BK13</f>
        <v>0</v>
      </c>
      <c r="BL29" s="143">
        <f>'Table 2a'!BL13</f>
        <v>0</v>
      </c>
      <c r="BM29" s="143">
        <f>'Table 2a'!BM13</f>
        <v>0</v>
      </c>
      <c r="BN29" s="143">
        <f>'Table 2a'!BN13</f>
        <v>0</v>
      </c>
      <c r="BO29" s="143">
        <f>'Table 2a'!BO13</f>
        <v>0</v>
      </c>
      <c r="BP29" s="143">
        <f>'Table 2a'!BP13</f>
        <v>0</v>
      </c>
      <c r="BQ29" s="143">
        <f>'Table 2a'!BQ13</f>
        <v>0</v>
      </c>
      <c r="BR29" s="143">
        <f>'Table 2a'!BR13</f>
        <v>0</v>
      </c>
      <c r="BS29" s="143">
        <f>'Table 2a'!BS13</f>
        <v>0</v>
      </c>
      <c r="BT29" s="143">
        <f>'Table 2a'!BT13</f>
        <v>0</v>
      </c>
      <c r="BU29" s="143">
        <f>'Table 2a'!BU13</f>
        <v>0</v>
      </c>
      <c r="BV29" s="143">
        <f>'Table 2a'!BV13</f>
        <v>0</v>
      </c>
      <c r="BW29" s="143">
        <f>'Table 2a'!BW13</f>
        <v>0</v>
      </c>
      <c r="BX29" s="143">
        <f>'Table 2a'!BX13</f>
        <v>0</v>
      </c>
      <c r="BY29" s="143">
        <f>'Table 2a'!BY13</f>
        <v>0</v>
      </c>
      <c r="BZ29" s="143">
        <f>'Table 2a'!BZ13</f>
        <v>0</v>
      </c>
      <c r="CA29" s="144">
        <f>'Table 2a'!CA13</f>
        <v>0</v>
      </c>
    </row>
    <row r="30" spans="1:93" x14ac:dyDescent="0.4">
      <c r="A30" s="141"/>
      <c r="B30" s="68" t="s">
        <v>306</v>
      </c>
      <c r="C30" s="58"/>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143">
        <f>'Income Support'!AH35</f>
        <v>1.5700192131147541</v>
      </c>
      <c r="AI30" s="143">
        <f>'Income Support'!AI35</f>
        <v>2.0185961311475409</v>
      </c>
      <c r="AJ30" s="143">
        <f>'Income Support'!AJ35</f>
        <v>2.5145194133333337</v>
      </c>
      <c r="AK30" s="143">
        <f>'Income Support'!AK35</f>
        <v>4.1943370570448213</v>
      </c>
      <c r="AL30" s="143">
        <f>'Income Support'!AL35</f>
        <v>6.0108461111111113</v>
      </c>
      <c r="AM30" s="143">
        <f>'Income Support'!AM35</f>
        <v>8.9534398012422383</v>
      </c>
      <c r="AN30" s="143">
        <f>'Income Support'!AN35</f>
        <v>11.366141948717949</v>
      </c>
      <c r="AO30" s="143">
        <f>'Income Support'!AO35</f>
        <v>12.40421998156682</v>
      </c>
      <c r="AP30" s="143">
        <f>'Income Support'!AP35</f>
        <v>13.377009744444447</v>
      </c>
      <c r="AQ30" s="143">
        <f>'Income Support'!AQ35</f>
        <v>18.165157558712117</v>
      </c>
      <c r="AR30" s="143">
        <f>'Income Support'!AR35</f>
        <v>22.602176873111784</v>
      </c>
      <c r="AS30" s="143">
        <f>'Income Support'!AS35</f>
        <v>36.159565949999994</v>
      </c>
      <c r="AT30" s="143">
        <f>'Income Support'!AT35</f>
        <v>60.108176818985882</v>
      </c>
      <c r="AU30" s="143">
        <f>'Income Support'!AU35</f>
        <v>72.762087296663097</v>
      </c>
      <c r="AV30" s="143">
        <f>'Income Support'!AV35</f>
        <v>82.914424675073988</v>
      </c>
      <c r="AW30" s="143">
        <f>'Income Support'!AW35</f>
        <v>91.830058844770917</v>
      </c>
      <c r="AX30" s="143">
        <f>'Income Support'!AX35</f>
        <v>56.148000000000003</v>
      </c>
      <c r="AY30" s="143">
        <f>'Income Support'!AY35</f>
        <v>67.225999999999999</v>
      </c>
      <c r="AZ30" s="143">
        <f>'Income Support'!AZ35</f>
        <v>72.277000000000001</v>
      </c>
      <c r="BA30" s="143">
        <f>'Income Support'!BA35</f>
        <v>71.974000000000004</v>
      </c>
      <c r="BB30" s="143">
        <f>'Income Support'!BB35</f>
        <v>72.932000000000002</v>
      </c>
      <c r="BC30" s="143">
        <f>'Income Support'!BC35</f>
        <v>57.133000000000003</v>
      </c>
      <c r="BD30" s="143">
        <f>'Income Support'!BD35</f>
        <v>70.122000000000014</v>
      </c>
      <c r="BE30" s="143">
        <f>'Income Support'!BE35</f>
        <v>82.59</v>
      </c>
      <c r="BF30" s="143">
        <f>'Income Support'!BF35</f>
        <v>93.134</v>
      </c>
      <c r="BG30" s="143">
        <f>'Income Support'!BG35</f>
        <v>93.677999999999997</v>
      </c>
      <c r="BH30" s="238">
        <f>'Income Support'!BH13+'Income Support'!BH14</f>
        <v>135.55267129489889</v>
      </c>
      <c r="BI30" s="143">
        <f>'Income Support'!BI13+'Income Support'!BI14</f>
        <v>106.78862109838009</v>
      </c>
      <c r="BJ30" s="143">
        <f>'Income Support'!BJ13+'Income Support'!BJ14</f>
        <v>88.301517376407233</v>
      </c>
      <c r="BK30" s="143">
        <f>'Income Support'!BK13+'Income Support'!BK14</f>
        <v>83.486206160473344</v>
      </c>
      <c r="BL30" s="143">
        <f>'Income Support'!BL13+'Income Support'!BL14</f>
        <v>74.469583454151902</v>
      </c>
      <c r="BM30" s="143">
        <f>'Income Support'!BM13+'Income Support'!BM14</f>
        <v>46.082289627416799</v>
      </c>
      <c r="BN30" s="143">
        <f>'Income Support'!BN13+'Income Support'!BN14</f>
        <v>42.030298381239113</v>
      </c>
      <c r="BO30" s="143">
        <f>'Income Support'!BO13+'Income Support'!BO14</f>
        <v>38.324695975425612</v>
      </c>
      <c r="BP30" s="143">
        <f>'Income Support'!BP13+'Income Support'!BP14</f>
        <v>34.26120907045155</v>
      </c>
      <c r="BQ30" s="143">
        <f>'Income Support'!BQ13+'Income Support'!BQ14</f>
        <v>25.247131731818119</v>
      </c>
      <c r="BR30" s="143">
        <f>'Income Support'!BR13+'Income Support'!BR14</f>
        <v>19.689829310529547</v>
      </c>
      <c r="BS30" s="143">
        <f>'Income Support'!BS13+'Income Support'!BS14</f>
        <v>15.422745257298772</v>
      </c>
      <c r="BT30" s="143">
        <f>'Income Support'!BT13+'Income Support'!BT14</f>
        <v>12.429538210651657</v>
      </c>
      <c r="BU30" s="143">
        <f>'Income Support'!BU13+'Income Support'!BU14</f>
        <v>9.4699919744942598</v>
      </c>
      <c r="BV30" s="143">
        <f>'Income Support'!BV13+'Income Support'!BV14</f>
        <v>7.3137487241668859</v>
      </c>
      <c r="BW30" s="143">
        <f>'Income Support'!BW13+'Income Support'!BW14</f>
        <v>5.7133417226402106</v>
      </c>
      <c r="BX30" s="143">
        <f>'Income Support'!BX13+'Income Support'!BX14</f>
        <v>4.4695253308130987</v>
      </c>
      <c r="BY30" s="143">
        <f>'Income Support'!BY13+'Income Support'!BY14</f>
        <v>3.5180632811400359</v>
      </c>
      <c r="BZ30" s="143">
        <f>'Income Support'!BZ13+'Income Support'!BZ14</f>
        <v>2.8546598480580667</v>
      </c>
      <c r="CA30" s="144">
        <f>'Income Support'!CA13+'Income Support'!CA14</f>
        <v>0</v>
      </c>
    </row>
    <row r="31" spans="1:93" ht="26.25" customHeight="1" x14ac:dyDescent="0.4">
      <c r="A31" s="141"/>
      <c r="B31" s="148" t="s">
        <v>307</v>
      </c>
      <c r="C31" s="58"/>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143">
        <f>SUM(AH27:AH30)</f>
        <v>284.70328213768914</v>
      </c>
      <c r="AI31" s="143">
        <f t="shared" ref="AI31:CA31" si="7">SUM(AI27:AI30)</f>
        <v>298.96270099999998</v>
      </c>
      <c r="AJ31" s="143">
        <f t="shared" si="7"/>
        <v>391.4684084615385</v>
      </c>
      <c r="AK31" s="143">
        <f t="shared" si="7"/>
        <v>561.31200049999995</v>
      </c>
      <c r="AL31" s="143">
        <f t="shared" si="7"/>
        <v>750.30861275000007</v>
      </c>
      <c r="AM31" s="143">
        <f t="shared" si="7"/>
        <v>878.14178574999994</v>
      </c>
      <c r="AN31" s="143">
        <f t="shared" si="7"/>
        <v>1014.7933787499999</v>
      </c>
      <c r="AO31" s="143">
        <f t="shared" si="7"/>
        <v>1166.1093221428569</v>
      </c>
      <c r="AP31" s="143">
        <f t="shared" si="7"/>
        <v>1239.3574444000001</v>
      </c>
      <c r="AQ31" s="143">
        <f t="shared" si="7"/>
        <v>1280.1058499999999</v>
      </c>
      <c r="AR31" s="143">
        <f t="shared" si="7"/>
        <v>1301.9875330000002</v>
      </c>
      <c r="AS31" s="143">
        <f t="shared" si="7"/>
        <v>1394.0287046666663</v>
      </c>
      <c r="AT31" s="143">
        <f t="shared" si="7"/>
        <v>1573.8905556666666</v>
      </c>
      <c r="AU31" s="143">
        <f t="shared" si="7"/>
        <v>2050.8827199999996</v>
      </c>
      <c r="AV31" s="143">
        <f t="shared" si="7"/>
        <v>2550.1679196666664</v>
      </c>
      <c r="AW31" s="143">
        <f t="shared" si="7"/>
        <v>2828.5325656666664</v>
      </c>
      <c r="AX31" s="143">
        <f t="shared" si="7"/>
        <v>2742.453</v>
      </c>
      <c r="AY31" s="143">
        <f t="shared" si="7"/>
        <v>2697.489</v>
      </c>
      <c r="AZ31" s="143">
        <f t="shared" si="7"/>
        <v>2601.8230000000003</v>
      </c>
      <c r="BA31" s="143">
        <f t="shared" si="7"/>
        <v>2432.8490000000002</v>
      </c>
      <c r="BB31" s="143">
        <f t="shared" si="7"/>
        <v>2412.393</v>
      </c>
      <c r="BC31" s="143">
        <f t="shared" si="7"/>
        <v>2613.9699999999998</v>
      </c>
      <c r="BD31" s="143">
        <f t="shared" si="7"/>
        <v>3186.3219999999997</v>
      </c>
      <c r="BE31" s="143">
        <f t="shared" si="7"/>
        <v>3539.1310000000003</v>
      </c>
      <c r="BF31" s="143">
        <f t="shared" si="7"/>
        <v>3865.9170000000004</v>
      </c>
      <c r="BG31" s="143">
        <f t="shared" si="7"/>
        <v>3964.416290333088</v>
      </c>
      <c r="BH31" s="238">
        <f t="shared" si="7"/>
        <v>3420.8809999999999</v>
      </c>
      <c r="BI31" s="143">
        <f t="shared" si="7"/>
        <v>2550.1235653000672</v>
      </c>
      <c r="BJ31" s="143">
        <f t="shared" si="7"/>
        <v>2062.2246109618955</v>
      </c>
      <c r="BK31" s="143">
        <f t="shared" si="7"/>
        <v>1737.5119804834528</v>
      </c>
      <c r="BL31" s="143">
        <f t="shared" si="7"/>
        <v>1455.6900798477316</v>
      </c>
      <c r="BM31" s="143">
        <f t="shared" si="7"/>
        <v>876.97242974579706</v>
      </c>
      <c r="BN31" s="143">
        <f t="shared" si="7"/>
        <v>633.219714059539</v>
      </c>
      <c r="BO31" s="143">
        <f t="shared" si="7"/>
        <v>451.05771460709821</v>
      </c>
      <c r="BP31" s="143">
        <f t="shared" si="7"/>
        <v>292.27523465753887</v>
      </c>
      <c r="BQ31" s="143">
        <f t="shared" si="7"/>
        <v>172.17469324246855</v>
      </c>
      <c r="BR31" s="143">
        <f t="shared" si="7"/>
        <v>119.49141678258313</v>
      </c>
      <c r="BS31" s="143">
        <f t="shared" si="7"/>
        <v>80.22480311229458</v>
      </c>
      <c r="BT31" s="143">
        <f t="shared" si="7"/>
        <v>59.174369123155138</v>
      </c>
      <c r="BU31" s="143">
        <f t="shared" si="7"/>
        <v>42.607802019297836</v>
      </c>
      <c r="BV31" s="143">
        <f t="shared" si="7"/>
        <v>32.681386523429381</v>
      </c>
      <c r="BW31" s="143">
        <f t="shared" si="7"/>
        <v>25.502906301287176</v>
      </c>
      <c r="BX31" s="143">
        <f t="shared" si="7"/>
        <v>19.906815776762869</v>
      </c>
      <c r="BY31" s="143">
        <f t="shared" si="7"/>
        <v>16.077206537917384</v>
      </c>
      <c r="BZ31" s="143">
        <f t="shared" si="7"/>
        <v>12.808500506505021</v>
      </c>
      <c r="CA31" s="144">
        <f t="shared" si="7"/>
        <v>0</v>
      </c>
    </row>
    <row r="32" spans="1:93" x14ac:dyDescent="0.4">
      <c r="A32" s="141"/>
      <c r="B32" s="148" t="s">
        <v>308</v>
      </c>
      <c r="C32" s="58"/>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143">
        <f>AH31+AH26</f>
        <v>287.50626379634298</v>
      </c>
      <c r="AI32" s="143">
        <f t="shared" ref="AI32:CA32" si="8">AI31+AI26</f>
        <v>302.08045599999997</v>
      </c>
      <c r="AJ32" s="143">
        <f t="shared" si="8"/>
        <v>395.88564615384621</v>
      </c>
      <c r="AK32" s="143">
        <f t="shared" si="8"/>
        <v>564.3645305</v>
      </c>
      <c r="AL32" s="143">
        <f t="shared" si="8"/>
        <v>755.4666057500001</v>
      </c>
      <c r="AM32" s="143">
        <f t="shared" si="8"/>
        <v>882.96256549999998</v>
      </c>
      <c r="AN32" s="143">
        <f t="shared" si="8"/>
        <v>1020.7705977499999</v>
      </c>
      <c r="AO32" s="143">
        <f t="shared" si="8"/>
        <v>1172.1197127142855</v>
      </c>
      <c r="AP32" s="143">
        <f t="shared" si="8"/>
        <v>1245.5755610666668</v>
      </c>
      <c r="AQ32" s="143">
        <f t="shared" si="8"/>
        <v>1291.2906329999998</v>
      </c>
      <c r="AR32" s="143">
        <f t="shared" si="8"/>
        <v>1322.3629533333335</v>
      </c>
      <c r="AS32" s="143">
        <f t="shared" si="8"/>
        <v>1417.252283333333</v>
      </c>
      <c r="AT32" s="143">
        <f t="shared" si="8"/>
        <v>1601.3146243333333</v>
      </c>
      <c r="AU32" s="143">
        <f t="shared" si="8"/>
        <v>2084.0561549999998</v>
      </c>
      <c r="AV32" s="143">
        <f t="shared" si="8"/>
        <v>2588.9620103333332</v>
      </c>
      <c r="AW32" s="143">
        <f t="shared" si="8"/>
        <v>2871.877622</v>
      </c>
      <c r="AX32" s="143">
        <f t="shared" si="8"/>
        <v>2785.9169999999999</v>
      </c>
      <c r="AY32" s="143">
        <f t="shared" si="8"/>
        <v>2744.35</v>
      </c>
      <c r="AZ32" s="143">
        <f t="shared" si="8"/>
        <v>2652.5270000000005</v>
      </c>
      <c r="BA32" s="143">
        <f t="shared" si="8"/>
        <v>2484.4810000000002</v>
      </c>
      <c r="BB32" s="143">
        <f t="shared" si="8"/>
        <v>2465.527</v>
      </c>
      <c r="BC32" s="143">
        <f t="shared" si="8"/>
        <v>2669.0059999999999</v>
      </c>
      <c r="BD32" s="143">
        <f t="shared" si="8"/>
        <v>3249.4639999999995</v>
      </c>
      <c r="BE32" s="143">
        <f t="shared" si="8"/>
        <v>3609.0670000000005</v>
      </c>
      <c r="BF32" s="143">
        <f t="shared" si="8"/>
        <v>3944.82</v>
      </c>
      <c r="BG32" s="143">
        <f t="shared" si="8"/>
        <v>4008.6762903330882</v>
      </c>
      <c r="BH32" s="238">
        <f t="shared" si="8"/>
        <v>3420.8809999999999</v>
      </c>
      <c r="BI32" s="143">
        <f t="shared" si="8"/>
        <v>2550.1235653000672</v>
      </c>
      <c r="BJ32" s="143">
        <f t="shared" si="8"/>
        <v>2062.2246109618955</v>
      </c>
      <c r="BK32" s="143">
        <f t="shared" si="8"/>
        <v>1737.5119804834528</v>
      </c>
      <c r="BL32" s="143">
        <f t="shared" si="8"/>
        <v>1455.6900798477316</v>
      </c>
      <c r="BM32" s="143">
        <f t="shared" si="8"/>
        <v>876.97242974579706</v>
      </c>
      <c r="BN32" s="143">
        <f t="shared" si="8"/>
        <v>633.219714059539</v>
      </c>
      <c r="BO32" s="143">
        <f t="shared" si="8"/>
        <v>451.05771460709821</v>
      </c>
      <c r="BP32" s="143">
        <f t="shared" si="8"/>
        <v>292.27523465753887</v>
      </c>
      <c r="BQ32" s="143">
        <f t="shared" si="8"/>
        <v>172.17469324246855</v>
      </c>
      <c r="BR32" s="143">
        <f t="shared" si="8"/>
        <v>119.49141678258313</v>
      </c>
      <c r="BS32" s="143">
        <f t="shared" si="8"/>
        <v>80.22480311229458</v>
      </c>
      <c r="BT32" s="143">
        <f t="shared" si="8"/>
        <v>59.174369123155138</v>
      </c>
      <c r="BU32" s="143">
        <f t="shared" si="8"/>
        <v>42.607802019297836</v>
      </c>
      <c r="BV32" s="143">
        <f t="shared" si="8"/>
        <v>32.681386523429381</v>
      </c>
      <c r="BW32" s="143">
        <f t="shared" si="8"/>
        <v>25.502906301287176</v>
      </c>
      <c r="BX32" s="143">
        <f t="shared" si="8"/>
        <v>19.906815776762869</v>
      </c>
      <c r="BY32" s="143">
        <f t="shared" si="8"/>
        <v>16.077206537917384</v>
      </c>
      <c r="BZ32" s="143">
        <f t="shared" si="8"/>
        <v>12.808500506505021</v>
      </c>
      <c r="CA32" s="144">
        <f t="shared" si="8"/>
        <v>0</v>
      </c>
    </row>
    <row r="33" spans="1:79" ht="26.25" customHeight="1" x14ac:dyDescent="0.4">
      <c r="A33" s="141"/>
      <c r="B33" s="237" t="s">
        <v>315</v>
      </c>
      <c r="C33" s="58"/>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143"/>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238"/>
      <c r="BI33" s="143"/>
      <c r="BJ33" s="143"/>
      <c r="BK33" s="143"/>
      <c r="BL33" s="143"/>
      <c r="BM33" s="143"/>
      <c r="BN33" s="143"/>
      <c r="BO33" s="143"/>
      <c r="BP33" s="143"/>
      <c r="BQ33" s="143"/>
      <c r="BR33" s="143"/>
      <c r="BS33" s="143"/>
      <c r="BT33" s="143"/>
      <c r="BU33" s="143"/>
      <c r="BV33" s="143"/>
      <c r="BW33" s="143"/>
      <c r="BX33" s="143"/>
      <c r="BY33" s="143"/>
      <c r="BZ33" s="143"/>
      <c r="CA33" s="144"/>
    </row>
    <row r="34" spans="1:79" x14ac:dyDescent="0.4">
      <c r="A34" s="141"/>
      <c r="B34" s="68" t="s">
        <v>302</v>
      </c>
      <c r="C34" s="58"/>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143">
        <f>'Income Support'!AH37</f>
        <v>0</v>
      </c>
      <c r="AI34" s="143">
        <f>'Income Support'!AI37</f>
        <v>7.9208541951414011</v>
      </c>
      <c r="AJ34" s="143">
        <f>'Income Support'!AJ37</f>
        <v>14.257537551254522</v>
      </c>
      <c r="AK34" s="143">
        <f>'Income Support'!AK37</f>
        <v>18.217964648825223</v>
      </c>
      <c r="AL34" s="143">
        <f>'Income Support'!AL37</f>
        <v>30.891331361051463</v>
      </c>
      <c r="AM34" s="143">
        <f>'Income Support'!AM37</f>
        <v>82.376883629470569</v>
      </c>
      <c r="AN34" s="143">
        <f>'Income Support'!AN37</f>
        <v>158.41708390282801</v>
      </c>
      <c r="AO34" s="143">
        <f>'Income Support'!AO37</f>
        <v>275.64572599092071</v>
      </c>
      <c r="AP34" s="143">
        <f>'Income Support'!AP37</f>
        <v>396.04270975706999</v>
      </c>
      <c r="AQ34" s="143">
        <f>'Income Support'!AQ37</f>
        <v>531.48931649398799</v>
      </c>
      <c r="AR34" s="143">
        <f>'Income Support'!AR37</f>
        <v>695.45099833341499</v>
      </c>
      <c r="AS34" s="143">
        <f>'Income Support'!AS37</f>
        <v>875.25438856312473</v>
      </c>
      <c r="AT34" s="143">
        <f>'Income Support'!AT37</f>
        <v>1012.7680845889809</v>
      </c>
      <c r="AU34" s="143">
        <f>'Income Support'!AU37</f>
        <v>1284.9325956024427</v>
      </c>
      <c r="AV34" s="143">
        <f>'Income Support'!AV37</f>
        <v>1549.3917064717893</v>
      </c>
      <c r="AW34" s="143">
        <f>'Income Support'!AW37</f>
        <v>1694.465297394725</v>
      </c>
      <c r="AX34" s="143">
        <f>'Income Support'!AX37</f>
        <v>1703.4202564991706</v>
      </c>
      <c r="AY34" s="143">
        <f>'Income Support'!AY37</f>
        <v>1500.1314740626374</v>
      </c>
      <c r="AZ34" s="143">
        <f>'Income Support'!AZ37</f>
        <v>1421.519831098472</v>
      </c>
      <c r="BA34" s="143">
        <f>'Income Support'!BA37</f>
        <v>1299.9456455967315</v>
      </c>
      <c r="BB34" s="143">
        <f>'Income Support'!BB37</f>
        <v>1181.8139462800841</v>
      </c>
      <c r="BC34" s="143">
        <f>'Income Support'!BC37</f>
        <v>1112.7124440704331</v>
      </c>
      <c r="BD34" s="143">
        <f>'Income Support'!BD37</f>
        <v>1077.816952234662</v>
      </c>
      <c r="BE34" s="143">
        <f>'Income Support'!BE37</f>
        <v>1056.9938777475572</v>
      </c>
      <c r="BF34" s="143">
        <f>'Income Support'!BF37</f>
        <v>607.92077511202979</v>
      </c>
      <c r="BG34" s="143">
        <f>'Income Support'!BG37</f>
        <v>239.26332801532695</v>
      </c>
      <c r="BH34" s="238"/>
      <c r="BI34" s="143"/>
      <c r="BJ34" s="143"/>
      <c r="BK34" s="143"/>
      <c r="BL34" s="143"/>
      <c r="BM34" s="143"/>
      <c r="BN34" s="143"/>
      <c r="BO34" s="143"/>
      <c r="BP34" s="143"/>
      <c r="BQ34" s="143"/>
      <c r="BR34" s="143"/>
      <c r="BS34" s="143"/>
      <c r="BT34" s="143"/>
      <c r="BU34" s="143"/>
      <c r="BV34" s="143"/>
      <c r="BW34" s="143"/>
      <c r="BX34" s="143"/>
      <c r="BY34" s="143"/>
      <c r="BZ34" s="143"/>
      <c r="CA34" s="144"/>
    </row>
    <row r="35" spans="1:79" x14ac:dyDescent="0.4">
      <c r="A35" s="141"/>
      <c r="B35" s="68" t="s">
        <v>303</v>
      </c>
      <c r="C35" s="58"/>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143">
        <f>'Income Support'!AH38</f>
        <v>0</v>
      </c>
      <c r="AI35" s="143">
        <f>'Income Support'!AI38</f>
        <v>2.0791458048585989</v>
      </c>
      <c r="AJ35" s="143">
        <f>'Income Support'!AJ38</f>
        <v>3.7424624487454778</v>
      </c>
      <c r="AK35" s="143">
        <f>'Income Support'!AK38</f>
        <v>4.7820353511747768</v>
      </c>
      <c r="AL35" s="143">
        <f>'Income Support'!AL38</f>
        <v>8.1086686389485365</v>
      </c>
      <c r="AM35" s="143">
        <f>'Income Support'!AM38</f>
        <v>21.623116370529431</v>
      </c>
      <c r="AN35" s="143">
        <f>'Income Support'!AN38</f>
        <v>41.582916097171989</v>
      </c>
      <c r="AO35" s="143">
        <f>'Income Support'!AO38</f>
        <v>72.35427400907929</v>
      </c>
      <c r="AP35" s="143">
        <f>'Income Support'!AP38</f>
        <v>103.95729024293001</v>
      </c>
      <c r="AQ35" s="143">
        <f>'Income Support'!AQ38</f>
        <v>139.51068350601201</v>
      </c>
      <c r="AR35" s="143">
        <f>'Income Support'!AR38</f>
        <v>182.54900166658501</v>
      </c>
      <c r="AS35" s="143">
        <f>'Income Support'!AS38</f>
        <v>229.74561143687527</v>
      </c>
      <c r="AT35" s="143">
        <f>'Income Support'!AT38</f>
        <v>251.9138825897187</v>
      </c>
      <c r="AU35" s="143">
        <f>'Income Support'!AU38</f>
        <v>322.46952062524298</v>
      </c>
      <c r="AV35" s="143">
        <f>'Income Support'!AV38</f>
        <v>389.73388162224228</v>
      </c>
      <c r="AW35" s="143">
        <f>'Income Support'!AW38</f>
        <v>462.72661970850959</v>
      </c>
      <c r="AX35" s="143">
        <f>'Income Support'!AX38</f>
        <v>478.80049192921024</v>
      </c>
      <c r="AY35" s="143">
        <f>'Income Support'!AY38</f>
        <v>480.76420050781519</v>
      </c>
      <c r="AZ35" s="143">
        <f>'Income Support'!AZ38</f>
        <v>487.18098724935635</v>
      </c>
      <c r="BA35" s="143">
        <f>'Income Support'!BA38</f>
        <v>493.93324999863</v>
      </c>
      <c r="BB35" s="143">
        <f>'Income Support'!BB38</f>
        <v>496.25659195105163</v>
      </c>
      <c r="BC35" s="143">
        <f>'Income Support'!BC38</f>
        <v>496.5127764741809</v>
      </c>
      <c r="BD35" s="143">
        <f>'Income Support'!BD38</f>
        <v>485.25471579187501</v>
      </c>
      <c r="BE35" s="143">
        <f>'Income Support'!BE38</f>
        <v>489.04849039406668</v>
      </c>
      <c r="BF35" s="143">
        <f>'Income Support'!BF38</f>
        <v>147.12428187369665</v>
      </c>
      <c r="BG35" s="143">
        <f>'Income Support'!BG38</f>
        <v>64.975747559198723</v>
      </c>
      <c r="BH35" s="238"/>
      <c r="BI35" s="143"/>
      <c r="BJ35" s="143"/>
      <c r="BK35" s="143"/>
      <c r="BL35" s="143"/>
      <c r="BM35" s="143"/>
      <c r="BN35" s="143"/>
      <c r="BO35" s="143"/>
      <c r="BP35" s="143"/>
      <c r="BQ35" s="143"/>
      <c r="BR35" s="143"/>
      <c r="BS35" s="143"/>
      <c r="BT35" s="143"/>
      <c r="BU35" s="143"/>
      <c r="BV35" s="143"/>
      <c r="BW35" s="143"/>
      <c r="BX35" s="143"/>
      <c r="BY35" s="143"/>
      <c r="BZ35" s="143"/>
      <c r="CA35" s="144"/>
    </row>
    <row r="36" spans="1:79" ht="39" customHeight="1" x14ac:dyDescent="0.4">
      <c r="A36" s="141"/>
      <c r="B36" s="63" t="s">
        <v>316</v>
      </c>
      <c r="C36" s="268"/>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238"/>
      <c r="BI36" s="143"/>
      <c r="BJ36" s="143"/>
      <c r="BK36" s="143"/>
      <c r="BL36" s="143"/>
      <c r="BM36" s="143"/>
      <c r="BN36" s="143"/>
      <c r="BO36" s="143"/>
      <c r="BP36" s="143"/>
      <c r="BQ36" s="143"/>
      <c r="BR36" s="143"/>
      <c r="BS36" s="143"/>
      <c r="BT36" s="143"/>
      <c r="BU36" s="143"/>
      <c r="BV36" s="143"/>
      <c r="BW36" s="143"/>
      <c r="BX36" s="143"/>
      <c r="BY36" s="143"/>
      <c r="BZ36" s="143"/>
      <c r="CA36" s="144"/>
    </row>
    <row r="37" spans="1:79" x14ac:dyDescent="0.4">
      <c r="A37" s="141"/>
      <c r="B37" s="68" t="s">
        <v>302</v>
      </c>
      <c r="C37" s="58"/>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143">
        <f>AH6-AH26-AH34</f>
        <v>558.19701834134617</v>
      </c>
      <c r="AI37" s="143">
        <f t="shared" ref="AI37:CA38" si="9">AI6-AI26-AI34</f>
        <v>612.96139080485864</v>
      </c>
      <c r="AJ37" s="143">
        <f t="shared" si="9"/>
        <v>710.32522475643782</v>
      </c>
      <c r="AK37" s="143">
        <f t="shared" si="9"/>
        <v>902.85950535117468</v>
      </c>
      <c r="AL37" s="143">
        <f t="shared" si="9"/>
        <v>904.9506756389485</v>
      </c>
      <c r="AM37" s="143">
        <f t="shared" si="9"/>
        <v>897.80233662052933</v>
      </c>
      <c r="AN37" s="143">
        <f t="shared" si="9"/>
        <v>1024.605697097172</v>
      </c>
      <c r="AO37" s="143">
        <f t="shared" si="9"/>
        <v>1089.3438834376507</v>
      </c>
      <c r="AP37" s="143">
        <f t="shared" si="9"/>
        <v>1055.7391735762633</v>
      </c>
      <c r="AQ37" s="143">
        <f t="shared" si="9"/>
        <v>1031.3259005060122</v>
      </c>
      <c r="AR37" s="143">
        <f t="shared" si="9"/>
        <v>1138.1505813332519</v>
      </c>
      <c r="AS37" s="143">
        <f t="shared" si="9"/>
        <v>1151.5800327702086</v>
      </c>
      <c r="AT37" s="143">
        <f t="shared" si="9"/>
        <v>1264.9928467443524</v>
      </c>
      <c r="AU37" s="143">
        <f t="shared" si="9"/>
        <v>1439.8939693975572</v>
      </c>
      <c r="AV37" s="143">
        <f t="shared" si="9"/>
        <v>2139.8142028615439</v>
      </c>
      <c r="AW37" s="143">
        <f t="shared" si="9"/>
        <v>2201.1896462719415</v>
      </c>
      <c r="AX37" s="143">
        <f t="shared" si="9"/>
        <v>2222.1157435008295</v>
      </c>
      <c r="AY37" s="143">
        <f t="shared" si="9"/>
        <v>2341.0075259373625</v>
      </c>
      <c r="AZ37" s="143">
        <f t="shared" si="9"/>
        <v>2342.7761689015279</v>
      </c>
      <c r="BA37" s="143">
        <f t="shared" si="9"/>
        <v>2421.4223544032684</v>
      </c>
      <c r="BB37" s="143">
        <f t="shared" si="9"/>
        <v>2384.0520537199159</v>
      </c>
      <c r="BC37" s="143">
        <f t="shared" si="9"/>
        <v>2613.2515559295671</v>
      </c>
      <c r="BD37" s="143">
        <f t="shared" si="9"/>
        <v>2954.0410477653381</v>
      </c>
      <c r="BE37" s="143">
        <f t="shared" si="9"/>
        <v>3359.0701222524431</v>
      </c>
      <c r="BF37" s="143">
        <f t="shared" si="9"/>
        <v>3797.17622488797</v>
      </c>
      <c r="BG37" s="143">
        <f t="shared" si="9"/>
        <v>4567.6617954197345</v>
      </c>
      <c r="BH37" s="238">
        <f t="shared" si="9"/>
        <v>5970.616</v>
      </c>
      <c r="BI37" s="143">
        <f t="shared" si="9"/>
        <v>6426.2752195999992</v>
      </c>
      <c r="BJ37" s="143">
        <f t="shared" si="9"/>
        <v>6868.5436595999981</v>
      </c>
      <c r="BK37" s="143">
        <f t="shared" si="9"/>
        <v>7367.1248207140325</v>
      </c>
      <c r="BL37" s="143">
        <f t="shared" si="9"/>
        <v>7703.3184822999983</v>
      </c>
      <c r="BM37" s="143">
        <f t="shared" si="9"/>
        <v>8128.8851483600001</v>
      </c>
      <c r="BN37" s="143">
        <f t="shared" si="9"/>
        <v>8242.1568431600008</v>
      </c>
      <c r="BO37" s="143">
        <f t="shared" si="9"/>
        <v>8052.1531093099993</v>
      </c>
      <c r="BP37" s="143">
        <f t="shared" si="9"/>
        <v>7510.8751163199995</v>
      </c>
      <c r="BQ37" s="143">
        <f t="shared" si="9"/>
        <v>7041.5234761999718</v>
      </c>
      <c r="BR37" s="143">
        <f t="shared" si="9"/>
        <v>6576.0799377400017</v>
      </c>
      <c r="BS37" s="143">
        <f t="shared" si="9"/>
        <v>6078.7060508699969</v>
      </c>
      <c r="BT37" s="143">
        <f t="shared" si="9"/>
        <v>5665.5855551100012</v>
      </c>
      <c r="BU37" s="143">
        <f t="shared" si="9"/>
        <v>5367.648018240001</v>
      </c>
      <c r="BV37" s="143">
        <f t="shared" si="9"/>
        <v>5155.9441013089208</v>
      </c>
      <c r="BW37" s="143">
        <f t="shared" si="9"/>
        <v>5035.3835914441534</v>
      </c>
      <c r="BX37" s="143">
        <f t="shared" si="9"/>
        <v>4872.910994123461</v>
      </c>
      <c r="BY37" s="143">
        <f t="shared" si="9"/>
        <v>4651.3126517303763</v>
      </c>
      <c r="BZ37" s="143">
        <f t="shared" si="9"/>
        <v>4507.5645585643997</v>
      </c>
      <c r="CA37" s="144">
        <f t="shared" si="9"/>
        <v>4442.4052956946189</v>
      </c>
    </row>
    <row r="38" spans="1:79" x14ac:dyDescent="0.4">
      <c r="A38" s="141"/>
      <c r="B38" s="68" t="s">
        <v>303</v>
      </c>
      <c r="C38" s="58"/>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143">
        <f>AH7-AH27-AH35</f>
        <v>122.48885855444965</v>
      </c>
      <c r="AI38" s="143">
        <f t="shared" si="9"/>
        <v>135.50345032628894</v>
      </c>
      <c r="AJ38" s="143">
        <f t="shared" si="9"/>
        <v>158.77587496458787</v>
      </c>
      <c r="AK38" s="143">
        <f t="shared" si="9"/>
        <v>181.18301720587004</v>
      </c>
      <c r="AL38" s="143">
        <f t="shared" si="9"/>
        <v>237.14552497216258</v>
      </c>
      <c r="AM38" s="143">
        <f t="shared" si="9"/>
        <v>264.28618243071281</v>
      </c>
      <c r="AN38" s="143">
        <f t="shared" si="9"/>
        <v>290.40944935154596</v>
      </c>
      <c r="AO38" s="143">
        <f t="shared" si="9"/>
        <v>333.52657011534467</v>
      </c>
      <c r="AP38" s="143">
        <f t="shared" si="9"/>
        <v>402.43592056818107</v>
      </c>
      <c r="AQ38" s="143">
        <f t="shared" si="9"/>
        <v>408.95742538603349</v>
      </c>
      <c r="AR38" s="143">
        <f t="shared" si="9"/>
        <v>530.26624320652672</v>
      </c>
      <c r="AS38" s="143">
        <f t="shared" si="9"/>
        <v>583.9168228464581</v>
      </c>
      <c r="AT38" s="143">
        <f t="shared" si="9"/>
        <v>724.57480122926722</v>
      </c>
      <c r="AU38" s="143">
        <f t="shared" si="9"/>
        <v>900.23829633808691</v>
      </c>
      <c r="AV38" s="143">
        <f t="shared" si="9"/>
        <v>1253.9036907194984</v>
      </c>
      <c r="AW38" s="143">
        <f t="shared" si="9"/>
        <v>1569.0051014695946</v>
      </c>
      <c r="AX38" s="143">
        <f t="shared" si="9"/>
        <v>1978.0885080707899</v>
      </c>
      <c r="AY38" s="143">
        <f t="shared" si="9"/>
        <v>2391.6807994921851</v>
      </c>
      <c r="AZ38" s="143">
        <f t="shared" si="9"/>
        <v>2635.9840127506436</v>
      </c>
      <c r="BA38" s="143">
        <f t="shared" si="9"/>
        <v>2774.32275000137</v>
      </c>
      <c r="BB38" s="143">
        <f t="shared" si="9"/>
        <v>2920.9294080489485</v>
      </c>
      <c r="BC38" s="143">
        <f t="shared" si="9"/>
        <v>3049.8092235258191</v>
      </c>
      <c r="BD38" s="143">
        <f t="shared" si="9"/>
        <v>3269.2992842081248</v>
      </c>
      <c r="BE38" s="143">
        <f t="shared" si="9"/>
        <v>3517.4435096059333</v>
      </c>
      <c r="BF38" s="143">
        <f t="shared" si="9"/>
        <v>3757.8457181263038</v>
      </c>
      <c r="BG38" s="143">
        <f t="shared" si="9"/>
        <v>4017.4012524408013</v>
      </c>
      <c r="BH38" s="238">
        <f t="shared" si="9"/>
        <v>3953.7842532317363</v>
      </c>
      <c r="BI38" s="143">
        <f t="shared" si="9"/>
        <v>3950.3417630533431</v>
      </c>
      <c r="BJ38" s="143">
        <f t="shared" si="9"/>
        <v>4100.6338335056571</v>
      </c>
      <c r="BK38" s="143">
        <f t="shared" si="9"/>
        <v>4642.9075633741932</v>
      </c>
      <c r="BL38" s="143">
        <f t="shared" si="9"/>
        <v>4799.5690843548891</v>
      </c>
      <c r="BM38" s="143">
        <f t="shared" si="9"/>
        <v>5413.8919304595684</v>
      </c>
      <c r="BN38" s="143">
        <f t="shared" si="9"/>
        <v>5706.3128426790163</v>
      </c>
      <c r="BO38" s="143">
        <f>BO7-BO27-BO35</f>
        <v>6042.9685290972529</v>
      </c>
      <c r="BP38" s="143">
        <f t="shared" si="9"/>
        <v>6888.0399773750541</v>
      </c>
      <c r="BQ38" s="143">
        <f t="shared" si="9"/>
        <v>7868.9157778272302</v>
      </c>
      <c r="BR38" s="143">
        <f t="shared" si="9"/>
        <v>9180.1627341628191</v>
      </c>
      <c r="BS38" s="143">
        <f t="shared" si="9"/>
        <v>10045.407876417305</v>
      </c>
      <c r="BT38" s="143">
        <f t="shared" si="9"/>
        <v>10233.916613160622</v>
      </c>
      <c r="BU38" s="143">
        <f t="shared" si="9"/>
        <v>10661.305173641782</v>
      </c>
      <c r="BV38" s="143">
        <f t="shared" si="9"/>
        <v>9923.7428248306041</v>
      </c>
      <c r="BW38" s="143">
        <f t="shared" si="9"/>
        <v>10957.616432783596</v>
      </c>
      <c r="BX38" s="143">
        <f t="shared" si="9"/>
        <v>10975.745338986455</v>
      </c>
      <c r="BY38" s="143">
        <f t="shared" si="9"/>
        <v>11129.279400684267</v>
      </c>
      <c r="BZ38" s="143">
        <f t="shared" si="9"/>
        <v>11278.814828237331</v>
      </c>
      <c r="CA38" s="144">
        <f t="shared" si="9"/>
        <v>11476.706085831913</v>
      </c>
    </row>
    <row r="39" spans="1:79" x14ac:dyDescent="0.4">
      <c r="A39" s="141"/>
      <c r="B39" s="68" t="s">
        <v>304</v>
      </c>
      <c r="C39" s="58"/>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143">
        <f>AH8-AH28</f>
        <v>151.84914468732393</v>
      </c>
      <c r="AI39" s="143">
        <f t="shared" ref="AI39:CA41" si="10">AI8-AI28</f>
        <v>161.396546</v>
      </c>
      <c r="AJ39" s="143">
        <f t="shared" si="10"/>
        <v>189.91550753846153</v>
      </c>
      <c r="AK39" s="143">
        <f t="shared" si="10"/>
        <v>266.61219299999999</v>
      </c>
      <c r="AL39" s="143">
        <f t="shared" si="10"/>
        <v>407.03757974999996</v>
      </c>
      <c r="AM39" s="143">
        <f t="shared" si="10"/>
        <v>537.33116100000007</v>
      </c>
      <c r="AN39" s="143">
        <f t="shared" si="10"/>
        <v>613.02091249999989</v>
      </c>
      <c r="AO39" s="143">
        <f t="shared" si="10"/>
        <v>753.53722142857146</v>
      </c>
      <c r="AP39" s="143">
        <f t="shared" si="10"/>
        <v>863.89682319999997</v>
      </c>
      <c r="AQ39" s="143">
        <f t="shared" si="10"/>
        <v>908.76331000000005</v>
      </c>
      <c r="AR39" s="143">
        <f t="shared" si="10"/>
        <v>975.37345499999992</v>
      </c>
      <c r="AS39" s="143">
        <f t="shared" si="10"/>
        <v>1015.1541500000002</v>
      </c>
      <c r="AT39" s="143">
        <f t="shared" si="10"/>
        <v>1254.7130353333334</v>
      </c>
      <c r="AU39" s="143">
        <f t="shared" si="10"/>
        <v>1621.8660026666669</v>
      </c>
      <c r="AV39" s="143">
        <f t="shared" si="10"/>
        <v>1951.8019856666667</v>
      </c>
      <c r="AW39" s="143">
        <f t="shared" si="10"/>
        <v>2094.2903453333338</v>
      </c>
      <c r="AX39" s="143">
        <f t="shared" si="10"/>
        <v>2485.806</v>
      </c>
      <c r="AY39" s="143">
        <f t="shared" si="10"/>
        <v>2644.2919999999999</v>
      </c>
      <c r="AZ39" s="143">
        <f t="shared" si="10"/>
        <v>2657.2889999999998</v>
      </c>
      <c r="BA39" s="143">
        <f t="shared" si="10"/>
        <v>2485.8690000000001</v>
      </c>
      <c r="BB39" s="143">
        <f t="shared" si="10"/>
        <v>2337.3530000000001</v>
      </c>
      <c r="BC39" s="143">
        <f t="shared" si="10"/>
        <v>2195.8409999999999</v>
      </c>
      <c r="BD39" s="143">
        <f t="shared" si="10"/>
        <v>2168.2460000000001</v>
      </c>
      <c r="BE39" s="143">
        <f t="shared" si="10"/>
        <v>2109.9670000000001</v>
      </c>
      <c r="BF39" s="143">
        <f t="shared" si="10"/>
        <v>2011.06</v>
      </c>
      <c r="BG39" s="143">
        <f t="shared" si="10"/>
        <v>2161.7719999999999</v>
      </c>
      <c r="BH39" s="238">
        <f t="shared" si="10"/>
        <v>2217.1601861909335</v>
      </c>
      <c r="BI39" s="143">
        <f t="shared" si="10"/>
        <v>2105.6454449380922</v>
      </c>
      <c r="BJ39" s="143">
        <f t="shared" si="10"/>
        <v>2116.3850352606423</v>
      </c>
      <c r="BK39" s="143">
        <f t="shared" si="10"/>
        <v>2145.6769502982315</v>
      </c>
      <c r="BL39" s="143">
        <f t="shared" si="10"/>
        <v>2042.0937964678544</v>
      </c>
      <c r="BM39" s="143">
        <f t="shared" si="10"/>
        <v>2268.9005564261188</v>
      </c>
      <c r="BN39" s="143">
        <f t="shared" si="10"/>
        <v>2200.6879547325525</v>
      </c>
      <c r="BO39" s="143">
        <f t="shared" si="10"/>
        <v>2046.557400271515</v>
      </c>
      <c r="BP39" s="143">
        <f t="shared" si="10"/>
        <v>1928.7480865398493</v>
      </c>
      <c r="BQ39" s="143">
        <f t="shared" si="10"/>
        <v>1730.1651089447923</v>
      </c>
      <c r="BR39" s="143">
        <f t="shared" si="10"/>
        <v>1605.1906213365639</v>
      </c>
      <c r="BS39" s="143">
        <f t="shared" si="10"/>
        <v>1495.9789991242774</v>
      </c>
      <c r="BT39" s="143">
        <f t="shared" si="10"/>
        <v>1356.8615336968192</v>
      </c>
      <c r="BU39" s="143">
        <f t="shared" si="10"/>
        <v>1317.0640412577948</v>
      </c>
      <c r="BV39" s="143">
        <f t="shared" si="10"/>
        <v>1047.0721859086862</v>
      </c>
      <c r="BW39" s="143">
        <f t="shared" si="10"/>
        <v>1233.710202928384</v>
      </c>
      <c r="BX39" s="143">
        <f t="shared" si="10"/>
        <v>1175.2127582838002</v>
      </c>
      <c r="BY39" s="143">
        <f t="shared" si="10"/>
        <v>1139.0339335562314</v>
      </c>
      <c r="BZ39" s="143">
        <f t="shared" si="10"/>
        <v>1146.8429679513756</v>
      </c>
      <c r="CA39" s="144">
        <f t="shared" si="10"/>
        <v>1164.4565355475424</v>
      </c>
    </row>
    <row r="40" spans="1:79" x14ac:dyDescent="0.4">
      <c r="A40" s="141"/>
      <c r="B40" s="68" t="s">
        <v>305</v>
      </c>
      <c r="C40" s="58"/>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143">
        <f>AH9-AH29</f>
        <v>421.52873383365204</v>
      </c>
      <c r="AI40" s="143">
        <f t="shared" si="10"/>
        <v>428.076753</v>
      </c>
      <c r="AJ40" s="143">
        <f t="shared" si="10"/>
        <v>660.61226599999998</v>
      </c>
      <c r="AK40" s="143">
        <f t="shared" si="10"/>
        <v>1264.965091</v>
      </c>
      <c r="AL40" s="143">
        <f t="shared" si="10"/>
        <v>2209.4104600000001</v>
      </c>
      <c r="AM40" s="143">
        <f t="shared" si="10"/>
        <v>2825.5711942500002</v>
      </c>
      <c r="AN40" s="143">
        <f t="shared" si="10"/>
        <v>3220.5594852500003</v>
      </c>
      <c r="AO40" s="143">
        <f t="shared" si="10"/>
        <v>3645.8768322857145</v>
      </c>
      <c r="AP40" s="143">
        <f t="shared" si="10"/>
        <v>3761.7295313333334</v>
      </c>
      <c r="AQ40" s="143">
        <f t="shared" si="10"/>
        <v>3448.8278886666667</v>
      </c>
      <c r="AR40" s="143">
        <f t="shared" si="10"/>
        <v>2611.4259440000001</v>
      </c>
      <c r="AS40" s="143">
        <f t="shared" si="10"/>
        <v>2276.3142769999999</v>
      </c>
      <c r="AT40" s="143">
        <f t="shared" si="10"/>
        <v>2563.941902</v>
      </c>
      <c r="AU40" s="143">
        <f t="shared" si="10"/>
        <v>3636.3055476666668</v>
      </c>
      <c r="AV40" s="143">
        <f t="shared" si="10"/>
        <v>4663.306947</v>
      </c>
      <c r="AW40" s="143">
        <f t="shared" si="10"/>
        <v>4967.275426666667</v>
      </c>
      <c r="AX40" s="143">
        <f t="shared" si="10"/>
        <v>4363</v>
      </c>
      <c r="AY40" s="143">
        <f t="shared" si="10"/>
        <v>4163</v>
      </c>
      <c r="AZ40" s="143">
        <f t="shared" si="10"/>
        <v>3702.2150000000001</v>
      </c>
      <c r="BA40" s="143">
        <f t="shared" si="10"/>
        <v>3088.4580000000001</v>
      </c>
      <c r="BB40" s="143">
        <f t="shared" si="10"/>
        <v>2778.4490000000001</v>
      </c>
      <c r="BC40" s="143">
        <f t="shared" si="10"/>
        <v>2511.067</v>
      </c>
      <c r="BD40" s="143">
        <f t="shared" si="10"/>
        <v>2130.2660000000001</v>
      </c>
      <c r="BE40" s="143">
        <f t="shared" si="10"/>
        <v>1851.8090000000002</v>
      </c>
      <c r="BF40" s="143">
        <f t="shared" si="10"/>
        <v>1815.6551379400003</v>
      </c>
      <c r="BG40" s="143">
        <f t="shared" si="10"/>
        <v>1796.0921970551724</v>
      </c>
      <c r="BH40" s="238">
        <f t="shared" si="10"/>
        <v>1616.366</v>
      </c>
      <c r="BI40" s="143">
        <f t="shared" si="10"/>
        <v>1800.8370419799328</v>
      </c>
      <c r="BJ40" s="143">
        <f t="shared" si="10"/>
        <v>1949.6482782981043</v>
      </c>
      <c r="BK40" s="143">
        <f t="shared" si="10"/>
        <v>1817.4577446102965</v>
      </c>
      <c r="BL40" s="143">
        <f t="shared" si="10"/>
        <v>2129.1275195499998</v>
      </c>
      <c r="BM40" s="143">
        <f t="shared" si="10"/>
        <v>3595.32545321</v>
      </c>
      <c r="BN40" s="143">
        <f t="shared" si="10"/>
        <v>3672.3248568335066</v>
      </c>
      <c r="BO40" s="143">
        <f t="shared" si="10"/>
        <v>4184.1081413699985</v>
      </c>
      <c r="BP40" s="143">
        <f t="shared" si="10"/>
        <v>4507.4715771600004</v>
      </c>
      <c r="BQ40" s="143">
        <f t="shared" si="10"/>
        <v>3811.3202527161902</v>
      </c>
      <c r="BR40" s="143">
        <f t="shared" si="10"/>
        <v>2695.8303489699992</v>
      </c>
      <c r="BS40" s="143">
        <f t="shared" si="10"/>
        <v>2003.6174202700001</v>
      </c>
      <c r="BT40" s="143">
        <f t="shared" si="10"/>
        <v>1611.2098276999998</v>
      </c>
      <c r="BU40" s="143">
        <f t="shared" si="10"/>
        <v>1442.7194395999989</v>
      </c>
      <c r="BV40" s="143">
        <f t="shared" si="10"/>
        <v>1145.2315230822433</v>
      </c>
      <c r="BW40" s="143">
        <f t="shared" si="10"/>
        <v>1927.7828554362782</v>
      </c>
      <c r="BX40" s="143">
        <f t="shared" si="10"/>
        <v>2011.9313258964223</v>
      </c>
      <c r="BY40" s="143">
        <f t="shared" si="10"/>
        <v>2097.7188582480767</v>
      </c>
      <c r="BZ40" s="143">
        <f t="shared" si="10"/>
        <v>2181.4427578765062</v>
      </c>
      <c r="CA40" s="144">
        <f t="shared" si="10"/>
        <v>2229.2406866641795</v>
      </c>
    </row>
    <row r="41" spans="1:79" x14ac:dyDescent="0.4">
      <c r="A41" s="141"/>
      <c r="B41" s="68" t="s">
        <v>306</v>
      </c>
      <c r="C41" s="58"/>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143">
        <f>AH10-AH30</f>
        <v>19.429980786885245</v>
      </c>
      <c r="AI41" s="143">
        <f t="shared" si="10"/>
        <v>24.98140386885246</v>
      </c>
      <c r="AJ41" s="143">
        <f t="shared" si="10"/>
        <v>31.485480586666668</v>
      </c>
      <c r="AK41" s="143">
        <f t="shared" si="10"/>
        <v>42.065662942955178</v>
      </c>
      <c r="AL41" s="143">
        <f t="shared" si="10"/>
        <v>58.989153888888886</v>
      </c>
      <c r="AM41" s="143">
        <f t="shared" si="10"/>
        <v>80.04656019875776</v>
      </c>
      <c r="AN41" s="143">
        <f t="shared" si="10"/>
        <v>100.63385805128205</v>
      </c>
      <c r="AO41" s="143">
        <f t="shared" si="10"/>
        <v>103.59578001843317</v>
      </c>
      <c r="AP41" s="143">
        <f t="shared" si="10"/>
        <v>135.62299025555555</v>
      </c>
      <c r="AQ41" s="143">
        <f t="shared" si="10"/>
        <v>195.83484244128789</v>
      </c>
      <c r="AR41" s="143">
        <f t="shared" si="10"/>
        <v>126.39782312688821</v>
      </c>
      <c r="AS41" s="143">
        <f t="shared" si="10"/>
        <v>125.84043405</v>
      </c>
      <c r="AT41" s="143">
        <f t="shared" si="10"/>
        <v>220.96582318101412</v>
      </c>
      <c r="AU41" s="143">
        <f t="shared" si="10"/>
        <v>356.26081221506735</v>
      </c>
      <c r="AV41" s="143">
        <f t="shared" si="10"/>
        <v>253.07357532492722</v>
      </c>
      <c r="AW41" s="143">
        <f t="shared" si="10"/>
        <v>248.79294115522868</v>
      </c>
      <c r="AX41" s="143">
        <f t="shared" si="10"/>
        <v>369.89999999999884</v>
      </c>
      <c r="AY41" s="143">
        <f t="shared" si="10"/>
        <v>427.30699999999945</v>
      </c>
      <c r="AZ41" s="143">
        <f t="shared" si="10"/>
        <v>378.41800000000001</v>
      </c>
      <c r="BA41" s="143">
        <f t="shared" si="10"/>
        <v>335.34300000000093</v>
      </c>
      <c r="BB41" s="143">
        <f t="shared" si="10"/>
        <v>309.75799999999867</v>
      </c>
      <c r="BC41" s="143">
        <f t="shared" si="10"/>
        <v>230.18900000000011</v>
      </c>
      <c r="BD41" s="143">
        <f t="shared" si="10"/>
        <v>222.10499999999894</v>
      </c>
      <c r="BE41" s="143">
        <f t="shared" si="10"/>
        <v>243.31711941217159</v>
      </c>
      <c r="BF41" s="143">
        <f t="shared" si="10"/>
        <v>261.18071095259984</v>
      </c>
      <c r="BG41" s="143">
        <f t="shared" si="10"/>
        <v>391.25825241992959</v>
      </c>
      <c r="BH41" s="238">
        <f t="shared" si="10"/>
        <v>579.968560577331</v>
      </c>
      <c r="BI41" s="143">
        <f t="shared" si="10"/>
        <v>568.00879661356441</v>
      </c>
      <c r="BJ41" s="143">
        <f t="shared" si="10"/>
        <v>571.75198014370062</v>
      </c>
      <c r="BK41" s="143">
        <f t="shared" si="10"/>
        <v>501.8893751028902</v>
      </c>
      <c r="BL41" s="143">
        <f t="shared" si="10"/>
        <v>450.18861358952347</v>
      </c>
      <c r="BM41" s="143">
        <f t="shared" si="10"/>
        <v>500.43241755851398</v>
      </c>
      <c r="BN41" s="143">
        <f t="shared" si="10"/>
        <v>593.08102332709927</v>
      </c>
      <c r="BO41" s="143">
        <f t="shared" si="10"/>
        <v>612.21709897413382</v>
      </c>
      <c r="BP41" s="143">
        <f t="shared" si="10"/>
        <v>674.75149356755662</v>
      </c>
      <c r="BQ41" s="143">
        <f t="shared" si="10"/>
        <v>709.39838687550969</v>
      </c>
      <c r="BR41" s="143">
        <f t="shared" si="10"/>
        <v>715.09465586803412</v>
      </c>
      <c r="BS41" s="143">
        <f t="shared" si="10"/>
        <v>732.38390401612207</v>
      </c>
      <c r="BT41" s="143">
        <f t="shared" si="10"/>
        <v>725.35999749940891</v>
      </c>
      <c r="BU41" s="143">
        <f t="shared" si="10"/>
        <v>759.29025614115346</v>
      </c>
      <c r="BV41" s="143">
        <f t="shared" si="10"/>
        <v>687.91978501547112</v>
      </c>
      <c r="BW41" s="143">
        <f t="shared" si="10"/>
        <v>882.99714843925108</v>
      </c>
      <c r="BX41" s="143">
        <f t="shared" si="10"/>
        <v>941.76338605488286</v>
      </c>
      <c r="BY41" s="143">
        <f t="shared" si="10"/>
        <v>1001.4050059494599</v>
      </c>
      <c r="BZ41" s="143">
        <f t="shared" si="10"/>
        <v>1071.6538278737369</v>
      </c>
      <c r="CA41" s="144">
        <f t="shared" si="10"/>
        <v>1089.8262019937904</v>
      </c>
    </row>
    <row r="42" spans="1:79" ht="26.25" customHeight="1" x14ac:dyDescent="0.4">
      <c r="A42" s="141"/>
      <c r="B42" s="148" t="s">
        <v>307</v>
      </c>
      <c r="C42" s="58"/>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143">
        <f>SUM(AH38:AH41)</f>
        <v>715.29671786231086</v>
      </c>
      <c r="AI42" s="143">
        <f t="shared" ref="AI42:CA42" si="11">SUM(AI38:AI41)</f>
        <v>749.95815319514134</v>
      </c>
      <c r="AJ42" s="143">
        <f t="shared" si="11"/>
        <v>1040.789129089716</v>
      </c>
      <c r="AK42" s="143">
        <f t="shared" si="11"/>
        <v>1754.8259641488253</v>
      </c>
      <c r="AL42" s="143">
        <f t="shared" si="11"/>
        <v>2912.5827186110514</v>
      </c>
      <c r="AM42" s="143">
        <f t="shared" si="11"/>
        <v>3707.2350978794707</v>
      </c>
      <c r="AN42" s="143">
        <f t="shared" si="11"/>
        <v>4224.6237051528278</v>
      </c>
      <c r="AO42" s="143">
        <f t="shared" si="11"/>
        <v>4836.5364038480639</v>
      </c>
      <c r="AP42" s="143">
        <f t="shared" si="11"/>
        <v>5163.6852653570695</v>
      </c>
      <c r="AQ42" s="143">
        <f t="shared" si="11"/>
        <v>4962.3834664939886</v>
      </c>
      <c r="AR42" s="143">
        <f t="shared" si="11"/>
        <v>4243.4634653334151</v>
      </c>
      <c r="AS42" s="143">
        <f t="shared" si="11"/>
        <v>4001.2256838964586</v>
      </c>
      <c r="AT42" s="143">
        <f t="shared" si="11"/>
        <v>4764.1955617436151</v>
      </c>
      <c r="AU42" s="143">
        <f t="shared" si="11"/>
        <v>6514.6706588864881</v>
      </c>
      <c r="AV42" s="143">
        <f t="shared" si="11"/>
        <v>8122.086198711092</v>
      </c>
      <c r="AW42" s="143">
        <f t="shared" si="11"/>
        <v>8879.3638146248231</v>
      </c>
      <c r="AX42" s="143">
        <f t="shared" si="11"/>
        <v>9196.7945080707887</v>
      </c>
      <c r="AY42" s="143">
        <f t="shared" si="11"/>
        <v>9626.2797994921839</v>
      </c>
      <c r="AZ42" s="143">
        <f t="shared" si="11"/>
        <v>9373.9060127506436</v>
      </c>
      <c r="BA42" s="143">
        <f t="shared" si="11"/>
        <v>8683.992750001371</v>
      </c>
      <c r="BB42" s="143">
        <f t="shared" si="11"/>
        <v>8346.4894080489466</v>
      </c>
      <c r="BC42" s="143">
        <f t="shared" si="11"/>
        <v>7986.9062235258198</v>
      </c>
      <c r="BD42" s="143">
        <f t="shared" si="11"/>
        <v>7789.9162842081232</v>
      </c>
      <c r="BE42" s="143">
        <f t="shared" si="11"/>
        <v>7722.5366290181055</v>
      </c>
      <c r="BF42" s="143">
        <f t="shared" si="11"/>
        <v>7845.7415670189039</v>
      </c>
      <c r="BG42" s="143">
        <f t="shared" si="11"/>
        <v>8366.5237019159031</v>
      </c>
      <c r="BH42" s="238">
        <f t="shared" si="11"/>
        <v>8367.2790000000005</v>
      </c>
      <c r="BI42" s="143">
        <f t="shared" si="11"/>
        <v>8424.8330465849322</v>
      </c>
      <c r="BJ42" s="143">
        <f t="shared" si="11"/>
        <v>8738.4191272081043</v>
      </c>
      <c r="BK42" s="143">
        <f t="shared" si="11"/>
        <v>9107.9316333856113</v>
      </c>
      <c r="BL42" s="143">
        <f t="shared" si="11"/>
        <v>9420.9790139622673</v>
      </c>
      <c r="BM42" s="143">
        <f t="shared" si="11"/>
        <v>11778.5503576542</v>
      </c>
      <c r="BN42" s="143">
        <f t="shared" si="11"/>
        <v>12172.406677572175</v>
      </c>
      <c r="BO42" s="143">
        <f t="shared" si="11"/>
        <v>12885.8511697129</v>
      </c>
      <c r="BP42" s="143">
        <f t="shared" si="11"/>
        <v>13999.011134642462</v>
      </c>
      <c r="BQ42" s="143">
        <f t="shared" si="11"/>
        <v>14119.799526363722</v>
      </c>
      <c r="BR42" s="143">
        <f t="shared" si="11"/>
        <v>14196.278360337416</v>
      </c>
      <c r="BS42" s="143">
        <f t="shared" si="11"/>
        <v>14277.388199827705</v>
      </c>
      <c r="BT42" s="143">
        <f t="shared" si="11"/>
        <v>13927.34797205685</v>
      </c>
      <c r="BU42" s="143">
        <f t="shared" si="11"/>
        <v>14180.378910640729</v>
      </c>
      <c r="BV42" s="143">
        <f t="shared" si="11"/>
        <v>12803.966318837003</v>
      </c>
      <c r="BW42" s="143">
        <f t="shared" si="11"/>
        <v>15002.10663958751</v>
      </c>
      <c r="BX42" s="143">
        <f t="shared" si="11"/>
        <v>15104.652809221561</v>
      </c>
      <c r="BY42" s="143">
        <f t="shared" si="11"/>
        <v>15367.437198438036</v>
      </c>
      <c r="BZ42" s="143">
        <f t="shared" si="11"/>
        <v>15678.75438193895</v>
      </c>
      <c r="CA42" s="144">
        <f t="shared" si="11"/>
        <v>15960.229510037425</v>
      </c>
    </row>
    <row r="43" spans="1:79" x14ac:dyDescent="0.4">
      <c r="A43" s="141"/>
      <c r="B43" s="148" t="s">
        <v>308</v>
      </c>
      <c r="C43" s="58"/>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143">
        <f>AH42+AH37</f>
        <v>1273.4937362036571</v>
      </c>
      <c r="AI43" s="143">
        <f t="shared" ref="AI43:CA43" si="12">AI42+AI37</f>
        <v>1362.9195439999999</v>
      </c>
      <c r="AJ43" s="143">
        <f t="shared" si="12"/>
        <v>1751.1143538461538</v>
      </c>
      <c r="AK43" s="143">
        <f t="shared" si="12"/>
        <v>2657.6854695000002</v>
      </c>
      <c r="AL43" s="143">
        <f t="shared" si="12"/>
        <v>3817.5333942500001</v>
      </c>
      <c r="AM43" s="143">
        <f t="shared" si="12"/>
        <v>4605.0374345</v>
      </c>
      <c r="AN43" s="143">
        <f t="shared" si="12"/>
        <v>5249.22940225</v>
      </c>
      <c r="AO43" s="143">
        <f t="shared" si="12"/>
        <v>5925.8802872857141</v>
      </c>
      <c r="AP43" s="143">
        <f t="shared" si="12"/>
        <v>6219.4244389333326</v>
      </c>
      <c r="AQ43" s="143">
        <f t="shared" si="12"/>
        <v>5993.7093670000013</v>
      </c>
      <c r="AR43" s="143">
        <f t="shared" si="12"/>
        <v>5381.6140466666675</v>
      </c>
      <c r="AS43" s="143">
        <f t="shared" si="12"/>
        <v>5152.8057166666676</v>
      </c>
      <c r="AT43" s="143">
        <f t="shared" si="12"/>
        <v>6029.1884084879675</v>
      </c>
      <c r="AU43" s="143">
        <f t="shared" si="12"/>
        <v>7954.5646282840453</v>
      </c>
      <c r="AV43" s="143">
        <f t="shared" si="12"/>
        <v>10261.900401572635</v>
      </c>
      <c r="AW43" s="143">
        <f t="shared" si="12"/>
        <v>11080.553460896765</v>
      </c>
      <c r="AX43" s="143">
        <f t="shared" si="12"/>
        <v>11418.910251571619</v>
      </c>
      <c r="AY43" s="143">
        <f t="shared" si="12"/>
        <v>11967.287325429546</v>
      </c>
      <c r="AZ43" s="143">
        <f t="shared" si="12"/>
        <v>11716.682181652171</v>
      </c>
      <c r="BA43" s="143">
        <f t="shared" si="12"/>
        <v>11105.415104404639</v>
      </c>
      <c r="BB43" s="143">
        <f t="shared" si="12"/>
        <v>10730.541461768862</v>
      </c>
      <c r="BC43" s="143">
        <f t="shared" si="12"/>
        <v>10600.157779455387</v>
      </c>
      <c r="BD43" s="143">
        <f t="shared" si="12"/>
        <v>10743.957331973461</v>
      </c>
      <c r="BE43" s="143">
        <f t="shared" si="12"/>
        <v>11081.606751270549</v>
      </c>
      <c r="BF43" s="143">
        <f t="shared" si="12"/>
        <v>11642.917791906873</v>
      </c>
      <c r="BG43" s="143">
        <f t="shared" si="12"/>
        <v>12934.185497335639</v>
      </c>
      <c r="BH43" s="238">
        <f t="shared" si="12"/>
        <v>14337.895</v>
      </c>
      <c r="BI43" s="143">
        <f t="shared" si="12"/>
        <v>14851.108266184932</v>
      </c>
      <c r="BJ43" s="143">
        <f t="shared" si="12"/>
        <v>15606.962786808102</v>
      </c>
      <c r="BK43" s="143">
        <f t="shared" si="12"/>
        <v>16475.056454099642</v>
      </c>
      <c r="BL43" s="143">
        <f t="shared" si="12"/>
        <v>17124.297496262265</v>
      </c>
      <c r="BM43" s="143">
        <f t="shared" si="12"/>
        <v>19907.435506014201</v>
      </c>
      <c r="BN43" s="143">
        <f t="shared" si="12"/>
        <v>20414.563520732176</v>
      </c>
      <c r="BO43" s="143">
        <f t="shared" si="12"/>
        <v>20938.004279022898</v>
      </c>
      <c r="BP43" s="143">
        <f t="shared" si="12"/>
        <v>21509.88625096246</v>
      </c>
      <c r="BQ43" s="143">
        <f t="shared" si="12"/>
        <v>21161.323002563695</v>
      </c>
      <c r="BR43" s="143">
        <f t="shared" si="12"/>
        <v>20772.358298077415</v>
      </c>
      <c r="BS43" s="143">
        <f t="shared" si="12"/>
        <v>20356.094250697701</v>
      </c>
      <c r="BT43" s="143">
        <f t="shared" si="12"/>
        <v>19592.933527166853</v>
      </c>
      <c r="BU43" s="143">
        <f t="shared" si="12"/>
        <v>19548.026928880732</v>
      </c>
      <c r="BV43" s="143">
        <f t="shared" si="12"/>
        <v>17959.910420145923</v>
      </c>
      <c r="BW43" s="143">
        <f t="shared" si="12"/>
        <v>20037.490231031661</v>
      </c>
      <c r="BX43" s="143">
        <f t="shared" si="12"/>
        <v>19977.563803345023</v>
      </c>
      <c r="BY43" s="143">
        <f t="shared" si="12"/>
        <v>20018.749850168413</v>
      </c>
      <c r="BZ43" s="143">
        <f t="shared" si="12"/>
        <v>20186.318940503348</v>
      </c>
      <c r="CA43" s="144">
        <f t="shared" si="12"/>
        <v>20402.634805732043</v>
      </c>
    </row>
    <row r="44" spans="1:79" ht="26.25" customHeight="1" x14ac:dyDescent="0.4">
      <c r="A44" s="141"/>
      <c r="B44" s="237" t="s">
        <v>317</v>
      </c>
      <c r="C44" s="58"/>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c r="BT44" s="143"/>
      <c r="BU44" s="143"/>
      <c r="BV44" s="143"/>
      <c r="BW44" s="143"/>
      <c r="BX44" s="143"/>
      <c r="BY44" s="143"/>
      <c r="BZ44" s="143"/>
      <c r="CA44" s="144"/>
    </row>
    <row r="45" spans="1:79" x14ac:dyDescent="0.4">
      <c r="A45" s="141"/>
      <c r="B45" s="68" t="s">
        <v>318</v>
      </c>
      <c r="C45" s="58"/>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143">
        <v>24</v>
      </c>
      <c r="AI45" s="143">
        <v>27</v>
      </c>
      <c r="AJ45" s="143">
        <v>42</v>
      </c>
      <c r="AK45" s="143">
        <v>66</v>
      </c>
      <c r="AL45" s="143">
        <v>94</v>
      </c>
      <c r="AM45" s="143">
        <v>123</v>
      </c>
      <c r="AN45" s="143">
        <v>126</v>
      </c>
      <c r="AO45" s="143">
        <v>130</v>
      </c>
      <c r="AP45" s="143">
        <v>161</v>
      </c>
      <c r="AQ45" s="143">
        <v>179.708</v>
      </c>
      <c r="AR45" s="143">
        <v>394.245</v>
      </c>
      <c r="AS45" s="143">
        <v>425.16500000000002</v>
      </c>
      <c r="AT45" s="143">
        <v>494.35300000000001</v>
      </c>
      <c r="AU45" s="143">
        <v>626.245</v>
      </c>
      <c r="AV45" s="143">
        <v>928.67899999999997</v>
      </c>
      <c r="AW45" s="143">
        <v>1207.7750000000001</v>
      </c>
      <c r="AX45" s="143">
        <v>1440.797</v>
      </c>
      <c r="AY45" s="143">
        <v>1739.5630000000001</v>
      </c>
      <c r="AZ45" s="143">
        <v>2083.6799999999998</v>
      </c>
      <c r="BA45" s="143">
        <v>2326.3319999999999</v>
      </c>
      <c r="BB45" s="143">
        <v>2428.9789999999998</v>
      </c>
      <c r="BC45" s="143">
        <v>1895.7190000000001</v>
      </c>
      <c r="BD45" s="143">
        <v>1.71</v>
      </c>
      <c r="BE45" s="143">
        <v>-0.81900222</v>
      </c>
      <c r="BF45" s="143">
        <v>-0.73990369000000011</v>
      </c>
      <c r="BG45" s="143">
        <v>8.5208560000000017E-2</v>
      </c>
      <c r="BH45" s="143">
        <v>-2.9000000000000001E-2</v>
      </c>
      <c r="BI45" s="143">
        <v>0</v>
      </c>
      <c r="BJ45" s="143">
        <v>0</v>
      </c>
      <c r="BK45" s="143">
        <v>0</v>
      </c>
      <c r="BL45" s="143">
        <v>0</v>
      </c>
      <c r="BM45" s="143">
        <v>0</v>
      </c>
      <c r="BN45" s="143">
        <v>0</v>
      </c>
      <c r="BO45" s="143">
        <v>0</v>
      </c>
      <c r="BP45" s="143">
        <v>0</v>
      </c>
      <c r="BQ45" s="143">
        <v>0</v>
      </c>
      <c r="BR45" s="143">
        <v>0</v>
      </c>
      <c r="BS45" s="143">
        <v>0</v>
      </c>
      <c r="BT45" s="143">
        <v>0</v>
      </c>
      <c r="BU45" s="143">
        <v>0</v>
      </c>
      <c r="BV45" s="143">
        <v>0</v>
      </c>
      <c r="BW45" s="143">
        <v>0</v>
      </c>
      <c r="BX45" s="143">
        <v>0</v>
      </c>
      <c r="BY45" s="143">
        <v>0</v>
      </c>
      <c r="BZ45" s="143">
        <v>0</v>
      </c>
      <c r="CA45" s="144">
        <v>0</v>
      </c>
    </row>
    <row r="46" spans="1:79" x14ac:dyDescent="0.4">
      <c r="A46" s="141"/>
      <c r="B46" s="106" t="s">
        <v>319</v>
      </c>
      <c r="C46" s="58"/>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143">
        <v>14.511966970103668</v>
      </c>
      <c r="AI46" s="143">
        <v>16.133326530612248</v>
      </c>
      <c r="AJ46" s="143">
        <v>24.717428571428567</v>
      </c>
      <c r="AK46" s="143">
        <v>38.256555984555987</v>
      </c>
      <c r="AL46" s="143">
        <v>53.688094574692514</v>
      </c>
      <c r="AM46" s="143">
        <v>69.433802484230412</v>
      </c>
      <c r="AN46" s="143">
        <v>70.79400989192159</v>
      </c>
      <c r="AO46" s="143">
        <v>72.922577563434828</v>
      </c>
      <c r="AP46" s="143">
        <v>90.311245126833001</v>
      </c>
      <c r="AQ46" s="143">
        <v>101.14080485724621</v>
      </c>
      <c r="AR46" s="143">
        <v>214.69849528659114</v>
      </c>
      <c r="AS46" s="143">
        <v>246.22674990624449</v>
      </c>
      <c r="AT46" s="143">
        <v>290.78532291356805</v>
      </c>
      <c r="AU46" s="143">
        <v>374.87953670196288</v>
      </c>
      <c r="AV46" s="143">
        <v>515.91282807874779</v>
      </c>
      <c r="AW46" s="143">
        <v>639.46872373484587</v>
      </c>
      <c r="AX46" s="143">
        <v>746.17943712198155</v>
      </c>
      <c r="AY46" s="143">
        <v>868.26822643117271</v>
      </c>
      <c r="AZ46" s="143">
        <v>1014.3606606667142</v>
      </c>
      <c r="BA46" s="143">
        <v>1119.2241017635679</v>
      </c>
      <c r="BB46" s="143">
        <v>1161.318333432162</v>
      </c>
      <c r="BC46" s="143">
        <v>952.99214417084886</v>
      </c>
      <c r="BD46" s="143">
        <v>0.85962981144998363</v>
      </c>
      <c r="BE46" s="143">
        <v>-0.41171855202088775</v>
      </c>
      <c r="BF46" s="143">
        <v>-0.37195512837768846</v>
      </c>
      <c r="BG46" s="143">
        <v>4.2834981501008555E-2</v>
      </c>
      <c r="BH46" s="143">
        <v>-1.4578517270204401E-2</v>
      </c>
      <c r="BI46" s="143">
        <v>0</v>
      </c>
      <c r="BJ46" s="143">
        <v>0</v>
      </c>
      <c r="BK46" s="143">
        <v>0</v>
      </c>
      <c r="BL46" s="143">
        <v>0</v>
      </c>
      <c r="BM46" s="143">
        <v>0</v>
      </c>
      <c r="BN46" s="143">
        <v>0</v>
      </c>
      <c r="BO46" s="143">
        <v>0</v>
      </c>
      <c r="BP46" s="143">
        <v>0</v>
      </c>
      <c r="BQ46" s="143">
        <v>0</v>
      </c>
      <c r="BR46" s="143">
        <v>0</v>
      </c>
      <c r="BS46" s="143">
        <v>0</v>
      </c>
      <c r="BT46" s="143">
        <v>0</v>
      </c>
      <c r="BU46" s="143">
        <v>0</v>
      </c>
      <c r="BV46" s="143">
        <v>0</v>
      </c>
      <c r="BW46" s="143">
        <v>0</v>
      </c>
      <c r="BX46" s="143">
        <v>0</v>
      </c>
      <c r="BY46" s="143">
        <v>0</v>
      </c>
      <c r="BZ46" s="143">
        <v>0</v>
      </c>
      <c r="CA46" s="144">
        <v>0</v>
      </c>
    </row>
    <row r="47" spans="1:79" x14ac:dyDescent="0.4">
      <c r="A47" s="141"/>
      <c r="B47" s="106" t="s">
        <v>320</v>
      </c>
      <c r="C47" s="58"/>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143">
        <v>9.4880330298963322</v>
      </c>
      <c r="AI47" s="143">
        <v>10.866673469387752</v>
      </c>
      <c r="AJ47" s="143">
        <v>17.282571428571433</v>
      </c>
      <c r="AK47" s="143">
        <v>27.743444015444013</v>
      </c>
      <c r="AL47" s="143">
        <v>40.311905425307486</v>
      </c>
      <c r="AM47" s="143">
        <v>53.566197515769588</v>
      </c>
      <c r="AN47" s="143">
        <v>55.20599010807841</v>
      </c>
      <c r="AO47" s="143">
        <v>57.077422436565172</v>
      </c>
      <c r="AP47" s="143">
        <v>70.688754873166999</v>
      </c>
      <c r="AQ47" s="143">
        <v>78.567195142753789</v>
      </c>
      <c r="AR47" s="143">
        <v>179.54650471340884</v>
      </c>
      <c r="AS47" s="143">
        <v>178.93825009375556</v>
      </c>
      <c r="AT47" s="143">
        <v>203.56767708643196</v>
      </c>
      <c r="AU47" s="143">
        <v>251.36546329803713</v>
      </c>
      <c r="AV47" s="143">
        <v>412.76617192125207</v>
      </c>
      <c r="AW47" s="143">
        <v>568.30627626515411</v>
      </c>
      <c r="AX47" s="143">
        <v>694.61756287801848</v>
      </c>
      <c r="AY47" s="143">
        <v>871.2947735688274</v>
      </c>
      <c r="AZ47" s="143">
        <v>1069.3193393332856</v>
      </c>
      <c r="BA47" s="143">
        <v>1207.107898236432</v>
      </c>
      <c r="BB47" s="143">
        <v>1267.660666567838</v>
      </c>
      <c r="BC47" s="143">
        <v>942.7268558291513</v>
      </c>
      <c r="BD47" s="143">
        <v>0.85037018855001634</v>
      </c>
      <c r="BE47" s="143">
        <v>-0.40728366797911225</v>
      </c>
      <c r="BF47" s="143">
        <v>-0.36794856162231165</v>
      </c>
      <c r="BG47" s="143">
        <v>4.2373578498991461E-2</v>
      </c>
      <c r="BH47" s="143">
        <v>-1.44214827297956E-2</v>
      </c>
      <c r="BI47" s="143">
        <v>0</v>
      </c>
      <c r="BJ47" s="143">
        <v>0</v>
      </c>
      <c r="BK47" s="143">
        <v>0</v>
      </c>
      <c r="BL47" s="143">
        <v>0</v>
      </c>
      <c r="BM47" s="143">
        <v>0</v>
      </c>
      <c r="BN47" s="143">
        <v>0</v>
      </c>
      <c r="BO47" s="143">
        <v>0</v>
      </c>
      <c r="BP47" s="143">
        <v>0</v>
      </c>
      <c r="BQ47" s="143">
        <v>0</v>
      </c>
      <c r="BR47" s="143">
        <v>0</v>
      </c>
      <c r="BS47" s="143">
        <v>0</v>
      </c>
      <c r="BT47" s="143">
        <v>0</v>
      </c>
      <c r="BU47" s="143">
        <v>0</v>
      </c>
      <c r="BV47" s="143">
        <v>0</v>
      </c>
      <c r="BW47" s="143">
        <v>0</v>
      </c>
      <c r="BX47" s="143">
        <v>0</v>
      </c>
      <c r="BY47" s="143">
        <v>0</v>
      </c>
      <c r="BZ47" s="143">
        <v>0</v>
      </c>
      <c r="CA47" s="144">
        <v>0</v>
      </c>
    </row>
    <row r="48" spans="1:79" x14ac:dyDescent="0.4">
      <c r="A48" s="141"/>
      <c r="B48" s="106" t="s">
        <v>321</v>
      </c>
      <c r="C48" s="58"/>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143">
        <v>13.756276951258759</v>
      </c>
      <c r="AI48" s="143">
        <v>14.721428571428573</v>
      </c>
      <c r="AJ48" s="143">
        <v>22.033333333333331</v>
      </c>
      <c r="AK48" s="143">
        <v>32.202197802197801</v>
      </c>
      <c r="AL48" s="143">
        <v>41.401985111662533</v>
      </c>
      <c r="AM48" s="143">
        <v>50.329731447640235</v>
      </c>
      <c r="AN48" s="143">
        <v>51.097730029457637</v>
      </c>
      <c r="AO48" s="143">
        <v>53.433919597989942</v>
      </c>
      <c r="AP48" s="143">
        <v>66.668636363636352</v>
      </c>
      <c r="AQ48" s="143">
        <v>77.651036790439605</v>
      </c>
      <c r="AR48" s="143">
        <v>134.98114050144258</v>
      </c>
      <c r="AS48" s="143">
        <v>173.14325355946306</v>
      </c>
      <c r="AT48" s="143">
        <v>199.74592724262308</v>
      </c>
      <c r="AU48" s="143">
        <v>245.91611603384013</v>
      </c>
      <c r="AV48" s="143">
        <v>404.6508545365192</v>
      </c>
      <c r="AW48" s="143">
        <v>552.73875902745692</v>
      </c>
      <c r="AX48" s="143">
        <v>656.20748239800935</v>
      </c>
      <c r="AY48" s="143">
        <v>792.96442475354183</v>
      </c>
      <c r="AZ48" s="143">
        <v>949.43287308560286</v>
      </c>
      <c r="BA48" s="143">
        <v>1104.2454763063374</v>
      </c>
      <c r="BB48" s="143">
        <v>1220.2878674290116</v>
      </c>
      <c r="BC48" s="143">
        <v>970.71840220705849</v>
      </c>
      <c r="BD48" s="143">
        <v>0.8756194709100189</v>
      </c>
      <c r="BE48" s="143">
        <v>-0.41937677809972562</v>
      </c>
      <c r="BF48" s="143">
        <v>-0.37887372956852083</v>
      </c>
      <c r="BG48" s="143">
        <v>4.3631739312400351E-2</v>
      </c>
      <c r="BH48" s="143">
        <v>-1.4849686933561724E-2</v>
      </c>
      <c r="BI48" s="143">
        <v>0</v>
      </c>
      <c r="BJ48" s="143">
        <v>0</v>
      </c>
      <c r="BK48" s="143">
        <v>0</v>
      </c>
      <c r="BL48" s="143">
        <v>0</v>
      </c>
      <c r="BM48" s="143">
        <v>0</v>
      </c>
      <c r="BN48" s="143">
        <v>0</v>
      </c>
      <c r="BO48" s="143">
        <v>0</v>
      </c>
      <c r="BP48" s="143">
        <v>0</v>
      </c>
      <c r="BQ48" s="143">
        <v>0</v>
      </c>
      <c r="BR48" s="143">
        <v>0</v>
      </c>
      <c r="BS48" s="143">
        <v>0</v>
      </c>
      <c r="BT48" s="143">
        <v>0</v>
      </c>
      <c r="BU48" s="143">
        <v>0</v>
      </c>
      <c r="BV48" s="143">
        <v>0</v>
      </c>
      <c r="BW48" s="143">
        <v>0</v>
      </c>
      <c r="BX48" s="143">
        <v>0</v>
      </c>
      <c r="BY48" s="143">
        <v>0</v>
      </c>
      <c r="BZ48" s="143">
        <v>0</v>
      </c>
      <c r="CA48" s="144">
        <v>0</v>
      </c>
    </row>
    <row r="49" spans="1:81" x14ac:dyDescent="0.4">
      <c r="A49" s="141"/>
      <c r="B49" s="106" t="s">
        <v>322</v>
      </c>
      <c r="C49" s="58"/>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143">
        <v>10.243723048741241</v>
      </c>
      <c r="AI49" s="143">
        <v>12.278571428571427</v>
      </c>
      <c r="AJ49" s="143">
        <v>19.966666666666669</v>
      </c>
      <c r="AK49" s="143">
        <v>33.797802197802199</v>
      </c>
      <c r="AL49" s="143">
        <v>52.598014888337467</v>
      </c>
      <c r="AM49" s="143">
        <v>72.670268552359772</v>
      </c>
      <c r="AN49" s="143">
        <v>74.902269970542363</v>
      </c>
      <c r="AO49" s="143">
        <v>76.566080402010058</v>
      </c>
      <c r="AP49" s="143">
        <v>94.331363636363648</v>
      </c>
      <c r="AQ49" s="143">
        <v>102.05696320956039</v>
      </c>
      <c r="AR49" s="143">
        <v>259.26385949855739</v>
      </c>
      <c r="AS49" s="143">
        <v>252.02174644053699</v>
      </c>
      <c r="AT49" s="143">
        <v>294.60707275737695</v>
      </c>
      <c r="AU49" s="143">
        <v>380.32888396615988</v>
      </c>
      <c r="AV49" s="143">
        <v>524.02814546348088</v>
      </c>
      <c r="AW49" s="143">
        <v>655.03624097254328</v>
      </c>
      <c r="AX49" s="143">
        <v>784.58951760199068</v>
      </c>
      <c r="AY49" s="143">
        <v>946.59857524645815</v>
      </c>
      <c r="AZ49" s="143">
        <v>1134.2471269143971</v>
      </c>
      <c r="BA49" s="143">
        <v>1222.0865236936625</v>
      </c>
      <c r="BB49" s="143">
        <v>1208.691132570988</v>
      </c>
      <c r="BC49" s="143">
        <v>925.00059779294145</v>
      </c>
      <c r="BD49" s="143">
        <v>0.83438052908998106</v>
      </c>
      <c r="BE49" s="143">
        <v>-0.39962544190027438</v>
      </c>
      <c r="BF49" s="143">
        <v>-0.36102996043147928</v>
      </c>
      <c r="BG49" s="143">
        <v>4.1576820687599665E-2</v>
      </c>
      <c r="BH49" s="143">
        <v>-1.4150313066438278E-2</v>
      </c>
      <c r="BI49" s="143">
        <v>0</v>
      </c>
      <c r="BJ49" s="143">
        <v>0</v>
      </c>
      <c r="BK49" s="143">
        <v>0</v>
      </c>
      <c r="BL49" s="143">
        <v>0</v>
      </c>
      <c r="BM49" s="143">
        <v>0</v>
      </c>
      <c r="BN49" s="143">
        <v>0</v>
      </c>
      <c r="BO49" s="143">
        <v>0</v>
      </c>
      <c r="BP49" s="143">
        <v>0</v>
      </c>
      <c r="BQ49" s="143">
        <v>0</v>
      </c>
      <c r="BR49" s="143">
        <v>0</v>
      </c>
      <c r="BS49" s="143">
        <v>0</v>
      </c>
      <c r="BT49" s="143">
        <v>0</v>
      </c>
      <c r="BU49" s="143">
        <v>0</v>
      </c>
      <c r="BV49" s="143">
        <v>0</v>
      </c>
      <c r="BW49" s="143">
        <v>0</v>
      </c>
      <c r="BX49" s="143">
        <v>0</v>
      </c>
      <c r="BY49" s="143">
        <v>0</v>
      </c>
      <c r="BZ49" s="143">
        <v>0</v>
      </c>
      <c r="CA49" s="144">
        <v>0</v>
      </c>
    </row>
    <row r="50" spans="1:81" ht="26.25" customHeight="1" x14ac:dyDescent="0.4">
      <c r="A50" s="141"/>
      <c r="B50" s="68" t="s">
        <v>143</v>
      </c>
      <c r="C50" s="58"/>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143">
        <v>0</v>
      </c>
      <c r="AI50" s="143">
        <v>0</v>
      </c>
      <c r="AJ50" s="143">
        <v>0</v>
      </c>
      <c r="AK50" s="143">
        <v>0</v>
      </c>
      <c r="AL50" s="143">
        <v>0</v>
      </c>
      <c r="AM50" s="143">
        <v>0</v>
      </c>
      <c r="AN50" s="143">
        <v>0</v>
      </c>
      <c r="AO50" s="143">
        <v>0</v>
      </c>
      <c r="AP50" s="143">
        <v>0</v>
      </c>
      <c r="AQ50" s="143">
        <v>0</v>
      </c>
      <c r="AR50" s="143">
        <v>0</v>
      </c>
      <c r="AS50" s="143">
        <v>0</v>
      </c>
      <c r="AT50" s="143">
        <v>0</v>
      </c>
      <c r="AU50" s="143">
        <v>0</v>
      </c>
      <c r="AV50" s="143">
        <v>2.8769999999999998</v>
      </c>
      <c r="AW50" s="143">
        <v>7.2039999999999997</v>
      </c>
      <c r="AX50" s="143">
        <v>11.369</v>
      </c>
      <c r="AY50" s="143">
        <v>19.163</v>
      </c>
      <c r="AZ50" s="143">
        <v>34.027000000000001</v>
      </c>
      <c r="BA50" s="143">
        <v>42.026000000000003</v>
      </c>
      <c r="BB50" s="143">
        <v>48.832000000000001</v>
      </c>
      <c r="BC50" s="143">
        <v>39.287999999999997</v>
      </c>
      <c r="BD50" s="143">
        <v>-6.0999999999999999E-2</v>
      </c>
      <c r="BE50" s="143">
        <v>-8.6436562195121955E-2</v>
      </c>
      <c r="BF50" s="143">
        <v>-0.14737339999999999</v>
      </c>
      <c r="BG50" s="143">
        <v>8.5208560000000017E-2</v>
      </c>
      <c r="BH50" s="143">
        <v>-2.9000000000000001E-2</v>
      </c>
      <c r="BI50" s="143">
        <v>0</v>
      </c>
      <c r="BJ50" s="143">
        <v>0</v>
      </c>
      <c r="BK50" s="143">
        <v>0</v>
      </c>
      <c r="BL50" s="143">
        <v>0</v>
      </c>
      <c r="BM50" s="143">
        <v>0</v>
      </c>
      <c r="BN50" s="143">
        <v>0</v>
      </c>
      <c r="BO50" s="143">
        <v>0</v>
      </c>
      <c r="BP50" s="143">
        <v>0</v>
      </c>
      <c r="BQ50" s="143">
        <v>0</v>
      </c>
      <c r="BR50" s="143">
        <v>0</v>
      </c>
      <c r="BS50" s="143">
        <v>0</v>
      </c>
      <c r="BT50" s="143">
        <v>0</v>
      </c>
      <c r="BU50" s="143">
        <v>0</v>
      </c>
      <c r="BV50" s="143">
        <v>0</v>
      </c>
      <c r="BW50" s="143">
        <v>0</v>
      </c>
      <c r="BX50" s="143">
        <v>0</v>
      </c>
      <c r="BY50" s="143">
        <v>0</v>
      </c>
      <c r="BZ50" s="143">
        <v>0</v>
      </c>
      <c r="CA50" s="144">
        <v>0</v>
      </c>
    </row>
    <row r="51" spans="1:81" x14ac:dyDescent="0.4">
      <c r="A51" s="141"/>
      <c r="B51" s="106" t="s">
        <v>319</v>
      </c>
      <c r="C51" s="58"/>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143">
        <v>0</v>
      </c>
      <c r="AI51" s="143">
        <v>0</v>
      </c>
      <c r="AJ51" s="143">
        <v>0</v>
      </c>
      <c r="AK51" s="143">
        <v>0</v>
      </c>
      <c r="AL51" s="143">
        <v>0</v>
      </c>
      <c r="AM51" s="143">
        <v>0</v>
      </c>
      <c r="AN51" s="143">
        <v>0</v>
      </c>
      <c r="AO51" s="143">
        <v>0</v>
      </c>
      <c r="AP51" s="143">
        <v>0</v>
      </c>
      <c r="AQ51" s="143">
        <v>0</v>
      </c>
      <c r="AR51" s="143">
        <v>0</v>
      </c>
      <c r="AS51" s="143">
        <v>0</v>
      </c>
      <c r="AT51" s="143">
        <v>0</v>
      </c>
      <c r="AU51" s="143">
        <v>0</v>
      </c>
      <c r="AV51" s="143">
        <v>0.65355075911120464</v>
      </c>
      <c r="AW51" s="143">
        <v>1.6217743773994191</v>
      </c>
      <c r="AX51" s="143">
        <v>2.5752797853609004</v>
      </c>
      <c r="AY51" s="143">
        <v>4.0695107580942906</v>
      </c>
      <c r="AZ51" s="143">
        <v>7.3852964480226744</v>
      </c>
      <c r="BA51" s="143">
        <v>9.2967079417926204</v>
      </c>
      <c r="BB51" s="143">
        <v>10.80366474213008</v>
      </c>
      <c r="BC51" s="143">
        <v>9.355921533335783</v>
      </c>
      <c r="BD51" s="143">
        <v>0</v>
      </c>
      <c r="BE51" s="143">
        <v>0</v>
      </c>
      <c r="BF51" s="143">
        <v>0</v>
      </c>
      <c r="BG51" s="143">
        <v>0</v>
      </c>
      <c r="BH51" s="143">
        <v>0</v>
      </c>
      <c r="BI51" s="143">
        <v>0</v>
      </c>
      <c r="BJ51" s="143">
        <v>0</v>
      </c>
      <c r="BK51" s="143">
        <v>0</v>
      </c>
      <c r="BL51" s="143">
        <v>0</v>
      </c>
      <c r="BM51" s="143">
        <v>0</v>
      </c>
      <c r="BN51" s="143">
        <v>0</v>
      </c>
      <c r="BO51" s="143">
        <v>0</v>
      </c>
      <c r="BP51" s="143">
        <v>0</v>
      </c>
      <c r="BQ51" s="143">
        <v>0</v>
      </c>
      <c r="BR51" s="143">
        <v>0</v>
      </c>
      <c r="BS51" s="143">
        <v>0</v>
      </c>
      <c r="BT51" s="143">
        <v>0</v>
      </c>
      <c r="BU51" s="143">
        <v>0</v>
      </c>
      <c r="BV51" s="143">
        <v>0</v>
      </c>
      <c r="BW51" s="143">
        <v>0</v>
      </c>
      <c r="BX51" s="143">
        <v>0</v>
      </c>
      <c r="BY51" s="143">
        <v>0</v>
      </c>
      <c r="BZ51" s="143">
        <v>0</v>
      </c>
      <c r="CA51" s="144">
        <v>0</v>
      </c>
    </row>
    <row r="52" spans="1:81" x14ac:dyDescent="0.4">
      <c r="A52" s="141"/>
      <c r="B52" s="106" t="s">
        <v>320</v>
      </c>
      <c r="C52" s="58"/>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143">
        <v>0</v>
      </c>
      <c r="AI52" s="143">
        <v>0</v>
      </c>
      <c r="AJ52" s="143">
        <v>0</v>
      </c>
      <c r="AK52" s="143">
        <v>0</v>
      </c>
      <c r="AL52" s="143">
        <v>0</v>
      </c>
      <c r="AM52" s="143">
        <v>0</v>
      </c>
      <c r="AN52" s="143">
        <v>0</v>
      </c>
      <c r="AO52" s="143">
        <v>0</v>
      </c>
      <c r="AP52" s="143">
        <v>0</v>
      </c>
      <c r="AQ52" s="143">
        <v>0</v>
      </c>
      <c r="AR52" s="143">
        <v>0</v>
      </c>
      <c r="AS52" s="143">
        <v>0</v>
      </c>
      <c r="AT52" s="143">
        <v>0</v>
      </c>
      <c r="AU52" s="143">
        <v>0</v>
      </c>
      <c r="AV52" s="143">
        <v>2.2234492408887951</v>
      </c>
      <c r="AW52" s="143">
        <v>5.5822256226005811</v>
      </c>
      <c r="AX52" s="143">
        <v>8.7937202146390998</v>
      </c>
      <c r="AY52" s="143">
        <v>15.09348924190571</v>
      </c>
      <c r="AZ52" s="143">
        <v>26.641703551977329</v>
      </c>
      <c r="BA52" s="143">
        <v>32.729292058207385</v>
      </c>
      <c r="BB52" s="143">
        <v>38.028335257869927</v>
      </c>
      <c r="BC52" s="143">
        <v>29.932078466664212</v>
      </c>
      <c r="BD52" s="143">
        <v>-6.0999999999999999E-2</v>
      </c>
      <c r="BE52" s="143">
        <v>-8.6436562195121955E-2</v>
      </c>
      <c r="BF52" s="143">
        <v>-0.14737339999999999</v>
      </c>
      <c r="BG52" s="143">
        <v>8.5208560000000017E-2</v>
      </c>
      <c r="BH52" s="143">
        <v>-2.9000000000000001E-2</v>
      </c>
      <c r="BI52" s="143">
        <v>0</v>
      </c>
      <c r="BJ52" s="143">
        <v>0</v>
      </c>
      <c r="BK52" s="143">
        <v>0</v>
      </c>
      <c r="BL52" s="143">
        <v>0</v>
      </c>
      <c r="BM52" s="143">
        <v>0</v>
      </c>
      <c r="BN52" s="143">
        <v>0</v>
      </c>
      <c r="BO52" s="143">
        <v>0</v>
      </c>
      <c r="BP52" s="143">
        <v>0</v>
      </c>
      <c r="BQ52" s="143">
        <v>0</v>
      </c>
      <c r="BR52" s="143">
        <v>0</v>
      </c>
      <c r="BS52" s="143">
        <v>0</v>
      </c>
      <c r="BT52" s="143">
        <v>0</v>
      </c>
      <c r="BU52" s="143">
        <v>0</v>
      </c>
      <c r="BV52" s="143">
        <v>0</v>
      </c>
      <c r="BW52" s="143">
        <v>0</v>
      </c>
      <c r="BX52" s="143">
        <v>0</v>
      </c>
      <c r="BY52" s="143">
        <v>0</v>
      </c>
      <c r="BZ52" s="143">
        <v>0</v>
      </c>
      <c r="CA52" s="144">
        <v>0</v>
      </c>
    </row>
    <row r="53" spans="1:81" x14ac:dyDescent="0.4">
      <c r="A53" s="141"/>
      <c r="B53" s="68" t="s">
        <v>258</v>
      </c>
      <c r="C53" s="58"/>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143">
        <v>0</v>
      </c>
      <c r="AI53" s="143">
        <v>0</v>
      </c>
      <c r="AJ53" s="143">
        <v>0</v>
      </c>
      <c r="AK53" s="143">
        <v>0</v>
      </c>
      <c r="AL53" s="143">
        <v>0</v>
      </c>
      <c r="AM53" s="143">
        <v>0</v>
      </c>
      <c r="AN53" s="143">
        <v>0</v>
      </c>
      <c r="AO53" s="143">
        <v>0</v>
      </c>
      <c r="AP53" s="143">
        <v>0</v>
      </c>
      <c r="AQ53" s="143">
        <v>0</v>
      </c>
      <c r="AR53" s="143">
        <v>0</v>
      </c>
      <c r="AS53" s="143">
        <v>0</v>
      </c>
      <c r="AT53" s="143">
        <v>0</v>
      </c>
      <c r="AU53" s="143">
        <v>0</v>
      </c>
      <c r="AV53" s="143">
        <v>0</v>
      </c>
      <c r="AW53" s="143">
        <v>0</v>
      </c>
      <c r="AX53" s="143">
        <v>0</v>
      </c>
      <c r="AY53" s="143">
        <v>0</v>
      </c>
      <c r="AZ53" s="143">
        <v>3.1930000000000001</v>
      </c>
      <c r="BA53" s="143">
        <v>23.582999999999998</v>
      </c>
      <c r="BB53" s="143">
        <v>32.392000000000003</v>
      </c>
      <c r="BC53" s="143">
        <v>27.45</v>
      </c>
      <c r="BD53" s="143">
        <v>4.1689999999999996</v>
      </c>
      <c r="BE53" s="143">
        <v>6.0000000000000001E-3</v>
      </c>
      <c r="BF53" s="143">
        <v>4.2999999999999997E-2</v>
      </c>
      <c r="BG53" s="143">
        <v>0</v>
      </c>
      <c r="BH53" s="143">
        <v>0</v>
      </c>
      <c r="BI53" s="143">
        <v>0</v>
      </c>
      <c r="BJ53" s="143">
        <v>0</v>
      </c>
      <c r="BK53" s="143">
        <v>0</v>
      </c>
      <c r="BL53" s="143">
        <v>0</v>
      </c>
      <c r="BM53" s="143">
        <v>0</v>
      </c>
      <c r="BN53" s="143">
        <v>0</v>
      </c>
      <c r="BO53" s="143">
        <v>0</v>
      </c>
      <c r="BP53" s="143">
        <v>0</v>
      </c>
      <c r="BQ53" s="143">
        <v>0</v>
      </c>
      <c r="BR53" s="143">
        <v>0</v>
      </c>
      <c r="BS53" s="143">
        <v>0</v>
      </c>
      <c r="BT53" s="143">
        <v>0</v>
      </c>
      <c r="BU53" s="143">
        <v>0</v>
      </c>
      <c r="BV53" s="143">
        <v>0</v>
      </c>
      <c r="BW53" s="143">
        <v>0</v>
      </c>
      <c r="BX53" s="143">
        <v>0</v>
      </c>
      <c r="BY53" s="143">
        <v>0</v>
      </c>
      <c r="BZ53" s="143">
        <v>0</v>
      </c>
      <c r="CA53" s="144">
        <v>0</v>
      </c>
    </row>
    <row r="54" spans="1:81" x14ac:dyDescent="0.4">
      <c r="A54" s="141"/>
      <c r="B54" s="68" t="s">
        <v>323</v>
      </c>
      <c r="C54" s="58"/>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143">
        <f>'Table 1a'!AH36</f>
        <v>0</v>
      </c>
      <c r="AI54" s="143">
        <f>'Table 1a'!AI36</f>
        <v>0</v>
      </c>
      <c r="AJ54" s="143">
        <f>'Table 1a'!AJ36</f>
        <v>0</v>
      </c>
      <c r="AK54" s="143">
        <f>'Table 1a'!AK36</f>
        <v>0</v>
      </c>
      <c r="AL54" s="143">
        <f>'Table 1a'!AL36</f>
        <v>0</v>
      </c>
      <c r="AM54" s="143">
        <f>'Table 1a'!AM36</f>
        <v>0</v>
      </c>
      <c r="AN54" s="143">
        <f>'Table 1a'!AN36</f>
        <v>0</v>
      </c>
      <c r="AO54" s="143">
        <f>'Table 1a'!AO36</f>
        <v>0</v>
      </c>
      <c r="AP54" s="143">
        <f>'Table 1a'!AP36</f>
        <v>0</v>
      </c>
      <c r="AQ54" s="143">
        <f>'Table 1a'!AQ36</f>
        <v>0</v>
      </c>
      <c r="AR54" s="143">
        <f>'Table 1a'!AR36</f>
        <v>0</v>
      </c>
      <c r="AS54" s="143">
        <f>'Table 1a'!AS36</f>
        <v>0</v>
      </c>
      <c r="AT54" s="143">
        <f>'Table 1a'!AT36</f>
        <v>0</v>
      </c>
      <c r="AU54" s="143">
        <f>'Table 1a'!AU36</f>
        <v>0</v>
      </c>
      <c r="AV54" s="143">
        <f>'Table 1a'!AV36</f>
        <v>0</v>
      </c>
      <c r="AW54" s="143">
        <f>'Table 1a'!AW36</f>
        <v>0</v>
      </c>
      <c r="AX54" s="143">
        <f>'Table 1a'!AX36</f>
        <v>0</v>
      </c>
      <c r="AY54" s="143">
        <f>'Table 1a'!AY36</f>
        <v>0</v>
      </c>
      <c r="AZ54" s="143">
        <f>'Table 1a'!AZ36</f>
        <v>0</v>
      </c>
      <c r="BA54" s="143">
        <f>'Table 1a'!BA36</f>
        <v>0</v>
      </c>
      <c r="BB54" s="143">
        <f>'Table 1a'!BB36</f>
        <v>0</v>
      </c>
      <c r="BC54" s="143">
        <f>'Table 1a'!BC36</f>
        <v>0</v>
      </c>
      <c r="BD54" s="143">
        <f>'Table 1a'!BD36</f>
        <v>0</v>
      </c>
      <c r="BE54" s="143">
        <f>'Table 1a'!BE36</f>
        <v>0</v>
      </c>
      <c r="BF54" s="143">
        <f>'Table 1a'!BF36</f>
        <v>0</v>
      </c>
      <c r="BG54" s="143">
        <f>'Table 1a'!BG36</f>
        <v>0</v>
      </c>
      <c r="BH54" s="143">
        <f>'Table 1a'!BH36</f>
        <v>0</v>
      </c>
      <c r="BI54" s="143">
        <f>'Table 1a'!BI36</f>
        <v>0</v>
      </c>
      <c r="BJ54" s="143">
        <f>'Table 1a'!BJ36</f>
        <v>0</v>
      </c>
      <c r="BK54" s="143">
        <f>'Table 1a'!BK36</f>
        <v>0</v>
      </c>
      <c r="BL54" s="143">
        <f>'Table 1a'!BL36</f>
        <v>90.849720650000009</v>
      </c>
      <c r="BM54" s="143">
        <f>'Table 1a'!BM36</f>
        <v>106.96880001999999</v>
      </c>
      <c r="BN54" s="143">
        <f>'Table 1a'!BN36</f>
        <v>109.92031101000002</v>
      </c>
      <c r="BO54" s="143">
        <f>'Table 1a'!BO36</f>
        <v>115.96021940000001</v>
      </c>
      <c r="BP54" s="143">
        <f>'Table 1a'!BP36</f>
        <v>110.02752643000001</v>
      </c>
      <c r="BQ54" s="143">
        <f>'Table 1a'!BQ36</f>
        <v>101.38309716000001</v>
      </c>
      <c r="BR54" s="143">
        <f>'Table 1a'!BR36</f>
        <v>15.698963300000001</v>
      </c>
      <c r="BS54" s="143">
        <f>'Table 1a'!BS36</f>
        <v>0</v>
      </c>
      <c r="BT54" s="143">
        <f>'Table 1a'!BT36</f>
        <v>0</v>
      </c>
      <c r="BU54" s="143">
        <f>'Table 1a'!BU36</f>
        <v>0</v>
      </c>
      <c r="BV54" s="143">
        <f>'Table 1a'!BV36</f>
        <v>0</v>
      </c>
      <c r="BW54" s="143">
        <f>'Table 1a'!BW36</f>
        <v>0</v>
      </c>
      <c r="BX54" s="143">
        <f>'Table 1a'!BX36</f>
        <v>0</v>
      </c>
      <c r="BY54" s="143">
        <f>'Table 1a'!BY36</f>
        <v>0</v>
      </c>
      <c r="BZ54" s="143">
        <f>'Table 1a'!BZ36</f>
        <v>0</v>
      </c>
      <c r="CA54" s="144">
        <f>'Table 1a'!CA36</f>
        <v>0</v>
      </c>
    </row>
    <row r="55" spans="1:81" ht="26.25" customHeight="1" x14ac:dyDescent="0.4">
      <c r="A55" s="141"/>
      <c r="B55" s="237" t="s">
        <v>324</v>
      </c>
      <c r="C55" s="58"/>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265" t="s">
        <v>301</v>
      </c>
      <c r="BM55" s="143"/>
      <c r="BN55" s="143"/>
      <c r="BO55" s="143"/>
      <c r="BP55" s="143"/>
      <c r="BQ55" s="143"/>
      <c r="BR55" s="143"/>
      <c r="BS55" s="143"/>
      <c r="BT55" s="143"/>
      <c r="BU55" s="143"/>
      <c r="BV55" s="143"/>
      <c r="BW55" s="143"/>
      <c r="BX55" s="143"/>
      <c r="BY55" s="143"/>
      <c r="BZ55" s="143"/>
      <c r="CA55" s="144"/>
    </row>
    <row r="56" spans="1:81" x14ac:dyDescent="0.4">
      <c r="A56" s="141"/>
      <c r="B56" s="68" t="s">
        <v>325</v>
      </c>
      <c r="C56" s="58"/>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143">
        <f>'Council Tax Benefit'!AH19</f>
        <v>189.0604099893182</v>
      </c>
      <c r="AI56" s="143">
        <f>'Council Tax Benefit'!AI19</f>
        <v>217.24186395918002</v>
      </c>
      <c r="AJ56" s="143">
        <f>'Council Tax Benefit'!AJ19</f>
        <v>291.64676658977385</v>
      </c>
      <c r="AK56" s="143">
        <f>'Council Tax Benefit'!AK19</f>
        <v>435.79447132057123</v>
      </c>
      <c r="AL56" s="143">
        <f>'Council Tax Benefit'!AL19</f>
        <v>531.64070822038082</v>
      </c>
      <c r="AM56" s="143">
        <f>'Council Tax Benefit'!AM19</f>
        <v>599.91337522552976</v>
      </c>
      <c r="AN56" s="143">
        <f>'Council Tax Benefit'!AN19</f>
        <v>667.59777746960162</v>
      </c>
      <c r="AO56" s="143">
        <f>'Council Tax Benefit'!AO19</f>
        <v>730.54411349699535</v>
      </c>
      <c r="AP56" s="143">
        <f>'Council Tax Benefit'!AP19</f>
        <v>805.60849456809274</v>
      </c>
      <c r="AQ56" s="143">
        <f>'Council Tax Benefit'!AQ19</f>
        <v>838.18835992187337</v>
      </c>
      <c r="AR56" s="143">
        <f>'Council Tax Benefit'!AR19</f>
        <v>760.26900000000001</v>
      </c>
      <c r="AS56" s="143">
        <f>'Council Tax Benefit'!AS19</f>
        <v>936.29321192193368</v>
      </c>
      <c r="AT56" s="143">
        <f>'Council Tax Benefit'!AT19</f>
        <v>1162.117</v>
      </c>
      <c r="AU56" s="143">
        <f>'Council Tax Benefit'!AU19</f>
        <v>670.327</v>
      </c>
      <c r="AV56" s="143">
        <f>'Council Tax Benefit'!AV19</f>
        <v>724.20100000000002</v>
      </c>
      <c r="AW56" s="143">
        <f>'Council Tax Benefit'!AW19</f>
        <v>941.47799999999995</v>
      </c>
      <c r="AX56" s="143">
        <f>'Council Tax Benefit'!AX19</f>
        <v>973.24916299999973</v>
      </c>
      <c r="AY56" s="143">
        <f>'Council Tax Benefit'!AY19</f>
        <v>991.50290500000006</v>
      </c>
      <c r="AZ56" s="143">
        <f>'Council Tax Benefit'!AZ19</f>
        <v>1035.1050220000002</v>
      </c>
      <c r="BA56" s="143">
        <f>'Council Tax Benefit'!BA19</f>
        <v>1079.5440269999999</v>
      </c>
      <c r="BB56" s="143">
        <f>'Council Tax Benefit'!BB19</f>
        <v>1124.7226409999994</v>
      </c>
      <c r="BC56" s="143">
        <f>'Council Tax Benefit'!BC19</f>
        <v>1163.735510948489</v>
      </c>
      <c r="BD56" s="143">
        <f>'Council Tax Benefit'!BD19</f>
        <v>1229.3620240181656</v>
      </c>
      <c r="BE56" s="143">
        <f>'Council Tax Benefit'!BE19</f>
        <v>1349.4457237699216</v>
      </c>
      <c r="BF56" s="143">
        <f>'Council Tax Benefit'!BF19</f>
        <v>1430.8457317625675</v>
      </c>
      <c r="BG56" s="143">
        <f>'Council Tax Benefit'!BG19</f>
        <v>1612.517104499429</v>
      </c>
      <c r="BH56" s="143">
        <f>'Council Tax Benefit'!BH19</f>
        <v>1828.5273484448542</v>
      </c>
      <c r="BI56" s="143">
        <f>'Council Tax Benefit'!BI19</f>
        <v>1843.2959341159444</v>
      </c>
      <c r="BJ56" s="143">
        <f>'Council Tax Benefit'!BJ19</f>
        <v>2003.9939900362206</v>
      </c>
      <c r="BK56" s="143">
        <f>'Council Tax Benefit'!BK19</f>
        <v>2046.6136160962108</v>
      </c>
      <c r="BL56" s="238">
        <f>'Council Tax Benefit'!BL11+'Council Tax Benefit'!BL14</f>
        <v>1951.6371495119893</v>
      </c>
      <c r="BM56" s="143">
        <f>'Council Tax Benefit'!BM11+'Council Tax Benefit'!BM14</f>
        <v>2006.7896813621428</v>
      </c>
      <c r="BN56" s="143">
        <f>'Council Tax Benefit'!BN11+'Council Tax Benefit'!BN14</f>
        <v>2033.5200871314812</v>
      </c>
      <c r="BO56" s="143">
        <f>'Council Tax Benefit'!BO11+'Council Tax Benefit'!BO14</f>
        <v>1982.7831259442928</v>
      </c>
      <c r="BP56" s="143">
        <f>'Council Tax Benefit'!BP11+'Council Tax Benefit'!BP14</f>
        <v>1921.059573258301</v>
      </c>
      <c r="BQ56" s="143">
        <f>'Council Tax Benefit'!BQ11+'Council Tax Benefit'!BQ14</f>
        <v>0</v>
      </c>
      <c r="BR56" s="143">
        <f>'Council Tax Benefit'!BR11+'Council Tax Benefit'!BR14</f>
        <v>0</v>
      </c>
      <c r="BS56" s="143">
        <f>'Council Tax Benefit'!BS11+'Council Tax Benefit'!BS14</f>
        <v>0</v>
      </c>
      <c r="BT56" s="143">
        <f>'Council Tax Benefit'!BT11+'Council Tax Benefit'!BT14</f>
        <v>0</v>
      </c>
      <c r="BU56" s="143">
        <f>'Council Tax Benefit'!BU11+'Council Tax Benefit'!BU14</f>
        <v>0</v>
      </c>
      <c r="BV56" s="143">
        <f>'Council Tax Benefit'!BV11+'Council Tax Benefit'!BV14</f>
        <v>0</v>
      </c>
      <c r="BW56" s="143">
        <f>'Council Tax Benefit'!BW11+'Council Tax Benefit'!BW14</f>
        <v>0</v>
      </c>
      <c r="BX56" s="143">
        <f>'Council Tax Benefit'!BX11+'Council Tax Benefit'!BX14</f>
        <v>0</v>
      </c>
      <c r="BY56" s="143">
        <f>'Council Tax Benefit'!BY11+'Council Tax Benefit'!BY14</f>
        <v>0</v>
      </c>
      <c r="BZ56" s="143">
        <f>'Council Tax Benefit'!BZ11+'Council Tax Benefit'!BZ14</f>
        <v>0</v>
      </c>
      <c r="CA56" s="144">
        <f>'Council Tax Benefit'!CA11+'Council Tax Benefit'!CA14</f>
        <v>0</v>
      </c>
    </row>
    <row r="57" spans="1:81" x14ac:dyDescent="0.4">
      <c r="A57" s="141"/>
      <c r="B57" s="68" t="s">
        <v>326</v>
      </c>
      <c r="C57" s="58"/>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143">
        <f>'Council Tax Benefit'!AH20</f>
        <v>27.502827272667155</v>
      </c>
      <c r="AI57" s="143">
        <f>'Council Tax Benefit'!AI20</f>
        <v>31.585852043726426</v>
      </c>
      <c r="AJ57" s="143">
        <f>'Council Tax Benefit'!AJ20</f>
        <v>42.384582121077884</v>
      </c>
      <c r="AK57" s="143">
        <f>'Council Tax Benefit'!AK20</f>
        <v>63.213077234706887</v>
      </c>
      <c r="AL57" s="143">
        <f>'Council Tax Benefit'!AL20</f>
        <v>76.776376134597115</v>
      </c>
      <c r="AM57" s="143">
        <f>'Council Tax Benefit'!AM20</f>
        <v>86.294927523123278</v>
      </c>
      <c r="AN57" s="143">
        <f>'Council Tax Benefit'!AN20</f>
        <v>96.19980924653629</v>
      </c>
      <c r="AO57" s="143">
        <f>'Council Tax Benefit'!AO20</f>
        <v>104.64116166965778</v>
      </c>
      <c r="AP57" s="143">
        <f>'Council Tax Benefit'!AP20</f>
        <v>116.03413200590694</v>
      </c>
      <c r="AQ57" s="143">
        <f>'Council Tax Benefit'!AQ20</f>
        <v>120.6229520803748</v>
      </c>
      <c r="AR57" s="143">
        <f>'Council Tax Benefit'!AR20</f>
        <v>83.058999999999997</v>
      </c>
      <c r="AS57" s="143">
        <f>'Council Tax Benefit'!AS20</f>
        <v>114.8284154022263</v>
      </c>
      <c r="AT57" s="143">
        <f>'Council Tax Benefit'!AT20</f>
        <v>166.71700000000001</v>
      </c>
      <c r="AU57" s="143">
        <f>'Council Tax Benefit'!AU20</f>
        <v>112.279</v>
      </c>
      <c r="AV57" s="143">
        <f>'Council Tax Benefit'!AV20</f>
        <v>146.14699999999999</v>
      </c>
      <c r="AW57" s="143">
        <f>'Council Tax Benefit'!AW20</f>
        <v>188.857</v>
      </c>
      <c r="AX57" s="143">
        <f>'Council Tax Benefit'!AX20</f>
        <v>237.89668399999994</v>
      </c>
      <c r="AY57" s="143">
        <f>'Council Tax Benefit'!AY20</f>
        <v>279.43384600000002</v>
      </c>
      <c r="AZ57" s="143">
        <f>'Council Tax Benefit'!AZ20</f>
        <v>318.77796300000006</v>
      </c>
      <c r="BA57" s="143">
        <f>'Council Tax Benefit'!BA20</f>
        <v>366.771837</v>
      </c>
      <c r="BB57" s="143">
        <f>'Council Tax Benefit'!BB20</f>
        <v>408.74446599999976</v>
      </c>
      <c r="BC57" s="143">
        <f>'Council Tax Benefit'!BC20</f>
        <v>444.9005951357899</v>
      </c>
      <c r="BD57" s="143">
        <f>'Council Tax Benefit'!BD20</f>
        <v>486.32011499999982</v>
      </c>
      <c r="BE57" s="143">
        <f>'Council Tax Benefit'!BE20</f>
        <v>528.76477520781191</v>
      </c>
      <c r="BF57" s="143">
        <f>'Council Tax Benefit'!BF20</f>
        <v>593.43878223860281</v>
      </c>
      <c r="BG57" s="143">
        <f>'Council Tax Benefit'!BG20</f>
        <v>700.71103272999665</v>
      </c>
      <c r="BH57" s="143">
        <f>'Council Tax Benefit'!BH20</f>
        <v>750.02694315173312</v>
      </c>
      <c r="BI57" s="143">
        <f>'Council Tax Benefit'!BI20</f>
        <v>839.96132516636135</v>
      </c>
      <c r="BJ57" s="143">
        <f>'Council Tax Benefit'!BJ20</f>
        <v>805.30950638016247</v>
      </c>
      <c r="BK57" s="143">
        <f>'Council Tax Benefit'!BK20</f>
        <v>828.09404862651547</v>
      </c>
      <c r="BL57" s="238">
        <f>'Council Tax Benefit'!BL7</f>
        <v>944.21315574012146</v>
      </c>
      <c r="BM57" s="143">
        <f>'Council Tax Benefit'!BM7</f>
        <v>1026.3094368543275</v>
      </c>
      <c r="BN57" s="143">
        <f>'Council Tax Benefit'!BN7</f>
        <v>1083.9569208671562</v>
      </c>
      <c r="BO57" s="143">
        <f>'Council Tax Benefit'!BO7</f>
        <v>1097.3255047744601</v>
      </c>
      <c r="BP57" s="143">
        <f>'Council Tax Benefit'!BP7</f>
        <v>1110.9613710199749</v>
      </c>
      <c r="BQ57" s="143">
        <f>'Council Tax Benefit'!BQ7</f>
        <v>0</v>
      </c>
      <c r="BR57" s="143">
        <f>'Council Tax Benefit'!BR7</f>
        <v>0</v>
      </c>
      <c r="BS57" s="143">
        <f>'Council Tax Benefit'!BS7</f>
        <v>0</v>
      </c>
      <c r="BT57" s="143">
        <f>'Council Tax Benefit'!BT7</f>
        <v>0</v>
      </c>
      <c r="BU57" s="143">
        <f>'Council Tax Benefit'!BU7</f>
        <v>0</v>
      </c>
      <c r="BV57" s="143">
        <f>'Council Tax Benefit'!BV7</f>
        <v>0</v>
      </c>
      <c r="BW57" s="143">
        <f>'Council Tax Benefit'!BW7</f>
        <v>0</v>
      </c>
      <c r="BX57" s="143">
        <f>'Council Tax Benefit'!BX7</f>
        <v>0</v>
      </c>
      <c r="BY57" s="143">
        <f>'Council Tax Benefit'!BY7</f>
        <v>0</v>
      </c>
      <c r="BZ57" s="143">
        <f>'Council Tax Benefit'!BZ7</f>
        <v>0</v>
      </c>
      <c r="CA57" s="144">
        <f>'Council Tax Benefit'!CA7</f>
        <v>0</v>
      </c>
    </row>
    <row r="58" spans="1:81" x14ac:dyDescent="0.4">
      <c r="A58" s="141"/>
      <c r="B58" s="68" t="s">
        <v>327</v>
      </c>
      <c r="C58" s="58"/>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143">
        <f>'Council Tax Benefit'!AH21</f>
        <v>88.945632781705058</v>
      </c>
      <c r="AI58" s="143">
        <f>'Council Tax Benefit'!AI21</f>
        <v>102.63989716099778</v>
      </c>
      <c r="AJ58" s="143">
        <f>'Council Tax Benefit'!AJ21</f>
        <v>138.3856917255178</v>
      </c>
      <c r="AK58" s="143">
        <f>'Council Tax Benefit'!AK21</f>
        <v>205.51754927689734</v>
      </c>
      <c r="AL58" s="143">
        <f>'Council Tax Benefit'!AL21</f>
        <v>249.99250242525952</v>
      </c>
      <c r="AM58" s="143">
        <f>'Council Tax Benefit'!AM21</f>
        <v>281.05739095461479</v>
      </c>
      <c r="AN58" s="143">
        <f>'Council Tax Benefit'!AN21</f>
        <v>312.24655644943772</v>
      </c>
      <c r="AO58" s="143">
        <f>'Council Tax Benefit'!AO21</f>
        <v>341.18609501439198</v>
      </c>
      <c r="AP58" s="143">
        <f>'Council Tax Benefit'!AP21</f>
        <v>377.30402508543466</v>
      </c>
      <c r="AQ58" s="143">
        <f>'Council Tax Benefit'!AQ21</f>
        <v>392.27715570427546</v>
      </c>
      <c r="AR58" s="143">
        <f>'Council Tax Benefit'!AR21</f>
        <v>216.39</v>
      </c>
      <c r="AS58" s="143">
        <f>'Council Tax Benefit'!AS21</f>
        <v>243.14730758287362</v>
      </c>
      <c r="AT58" s="143">
        <f>'Council Tax Benefit'!AT21</f>
        <v>222.857</v>
      </c>
      <c r="AU58" s="143">
        <f>'Council Tax Benefit'!AU21</f>
        <v>185.916</v>
      </c>
      <c r="AV58" s="143">
        <f>'Council Tax Benefit'!AV21</f>
        <v>219.042</v>
      </c>
      <c r="AW58" s="143">
        <f>'Council Tax Benefit'!AW21</f>
        <v>306.87099999999998</v>
      </c>
      <c r="AX58" s="143">
        <f>'Council Tax Benefit'!AX21</f>
        <v>345.70058699999993</v>
      </c>
      <c r="AY58" s="143">
        <f>'Council Tax Benefit'!AY21</f>
        <v>383.72152899999998</v>
      </c>
      <c r="AZ58" s="143">
        <f>'Council Tax Benefit'!AZ21</f>
        <v>408.69452700000005</v>
      </c>
      <c r="BA58" s="143">
        <f>'Council Tax Benefit'!BA21</f>
        <v>423.69869799999998</v>
      </c>
      <c r="BB58" s="143">
        <f>'Council Tax Benefit'!BB21</f>
        <v>442.26725699999969</v>
      </c>
      <c r="BC58" s="143">
        <f>'Council Tax Benefit'!BC21</f>
        <v>458.38614234181148</v>
      </c>
      <c r="BD58" s="143">
        <f>'Council Tax Benefit'!BD21</f>
        <v>449.61359899999985</v>
      </c>
      <c r="BE58" s="143">
        <f>'Council Tax Benefit'!BE21</f>
        <v>447.65738801479245</v>
      </c>
      <c r="BF58" s="143">
        <f>'Council Tax Benefit'!BF21</f>
        <v>456.77495423193301</v>
      </c>
      <c r="BG58" s="143">
        <f>'Council Tax Benefit'!BG21</f>
        <v>524.55682653580504</v>
      </c>
      <c r="BH58" s="143">
        <f>'Council Tax Benefit'!BH21</f>
        <v>571.40950903414523</v>
      </c>
      <c r="BI58" s="143">
        <f>'Council Tax Benefit'!BI21</f>
        <v>632.58899092529441</v>
      </c>
      <c r="BJ58" s="143">
        <f>'Council Tax Benefit'!BJ21</f>
        <v>623.4840715467576</v>
      </c>
      <c r="BK58" s="143">
        <f>'Council Tax Benefit'!BK21</f>
        <v>618.93076704709995</v>
      </c>
      <c r="BL58" s="238">
        <f>'Council Tax Benefit'!BL8</f>
        <v>548.72375959129954</v>
      </c>
      <c r="BM58" s="143">
        <f>'Council Tax Benefit'!BM8</f>
        <v>539.7901437571029</v>
      </c>
      <c r="BN58" s="143">
        <f>'Council Tax Benefit'!BN8</f>
        <v>504.78300198133326</v>
      </c>
      <c r="BO58" s="143">
        <f>'Council Tax Benefit'!BO8</f>
        <v>443.73935361736528</v>
      </c>
      <c r="BP58" s="143">
        <f>'Council Tax Benefit'!BP8</f>
        <v>399.82414747873798</v>
      </c>
      <c r="BQ58" s="143">
        <f>'Council Tax Benefit'!BQ8</f>
        <v>0</v>
      </c>
      <c r="BR58" s="143">
        <f>'Council Tax Benefit'!BR8</f>
        <v>0</v>
      </c>
      <c r="BS58" s="143">
        <f>'Council Tax Benefit'!BS8</f>
        <v>0</v>
      </c>
      <c r="BT58" s="143">
        <f>'Council Tax Benefit'!BT8</f>
        <v>0</v>
      </c>
      <c r="BU58" s="143">
        <f>'Council Tax Benefit'!BU8</f>
        <v>0</v>
      </c>
      <c r="BV58" s="143">
        <f>'Council Tax Benefit'!BV8</f>
        <v>0</v>
      </c>
      <c r="BW58" s="143">
        <f>'Council Tax Benefit'!BW8</f>
        <v>0</v>
      </c>
      <c r="BX58" s="143">
        <f>'Council Tax Benefit'!BX8</f>
        <v>0</v>
      </c>
      <c r="BY58" s="143">
        <f>'Council Tax Benefit'!BY8</f>
        <v>0</v>
      </c>
      <c r="BZ58" s="143">
        <f>'Council Tax Benefit'!BZ8</f>
        <v>0</v>
      </c>
      <c r="CA58" s="144">
        <f>'Council Tax Benefit'!CA8</f>
        <v>0</v>
      </c>
    </row>
    <row r="59" spans="1:81" x14ac:dyDescent="0.4">
      <c r="A59" s="141"/>
      <c r="B59" s="68" t="s">
        <v>328</v>
      </c>
      <c r="C59" s="58"/>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143">
        <f>'Council Tax Benefit'!AH22</f>
        <v>73.242794596669199</v>
      </c>
      <c r="AI59" s="143">
        <f>'Council Tax Benefit'!AI22</f>
        <v>85.168081893459714</v>
      </c>
      <c r="AJ59" s="143">
        <f>'Council Tax Benefit'!AJ22</f>
        <v>115.30566723086193</v>
      </c>
      <c r="AK59" s="143">
        <f>'Council Tax Benefit'!AK22</f>
        <v>169.32691721496712</v>
      </c>
      <c r="AL59" s="143">
        <f>'Council Tax Benefit'!AL22</f>
        <v>204.21808645897408</v>
      </c>
      <c r="AM59" s="143">
        <f>'Council Tax Benefit'!AM22</f>
        <v>227.83044737490729</v>
      </c>
      <c r="AN59" s="143">
        <f>'Council Tax Benefit'!AN22</f>
        <v>252.51033820403745</v>
      </c>
      <c r="AO59" s="143">
        <f>'Council Tax Benefit'!AO22</f>
        <v>274.82477751762963</v>
      </c>
      <c r="AP59" s="143">
        <f>'Council Tax Benefit'!AP22</f>
        <v>305.30618267506998</v>
      </c>
      <c r="AQ59" s="143">
        <f>'Council Tax Benefit'!AQ22</f>
        <v>317.94417999582299</v>
      </c>
      <c r="AR59" s="143">
        <f>'Council Tax Benefit'!AR22</f>
        <v>223.36600000000001</v>
      </c>
      <c r="AS59" s="143">
        <f>'Council Tax Benefit'!AS22</f>
        <v>286.63975529133552</v>
      </c>
      <c r="AT59" s="143">
        <f>'Council Tax Benefit'!AT22</f>
        <v>372.90100000000001</v>
      </c>
      <c r="AU59" s="143">
        <f>'Council Tax Benefit'!AU22</f>
        <v>327.95400000000001</v>
      </c>
      <c r="AV59" s="143">
        <f>'Council Tax Benefit'!AV22</f>
        <v>480.35</v>
      </c>
      <c r="AW59" s="143">
        <f>'Council Tax Benefit'!AW22</f>
        <v>380.02</v>
      </c>
      <c r="AX59" s="143">
        <f>'Council Tax Benefit'!AX22</f>
        <v>382.28165999999993</v>
      </c>
      <c r="AY59" s="143">
        <f>'Council Tax Benefit'!AY22</f>
        <v>366.89570099999997</v>
      </c>
      <c r="AZ59" s="143">
        <f>'Council Tax Benefit'!AZ22</f>
        <v>361.93527000000006</v>
      </c>
      <c r="BA59" s="143">
        <f>'Council Tax Benefit'!BA22</f>
        <v>314.93220000000008</v>
      </c>
      <c r="BB59" s="143">
        <f>'Council Tax Benefit'!BB22</f>
        <v>270.82839699999982</v>
      </c>
      <c r="BC59" s="143">
        <f>'Council Tax Benefit'!BC22</f>
        <v>249.93090682948699</v>
      </c>
      <c r="BD59" s="143">
        <f>'Council Tax Benefit'!BD22</f>
        <v>226.13233899999992</v>
      </c>
      <c r="BE59" s="143">
        <f>'Council Tax Benefit'!BE22</f>
        <v>192.60883676756498</v>
      </c>
      <c r="BF59" s="143">
        <f>'Council Tax Benefit'!BF22</f>
        <v>192.05057165464862</v>
      </c>
      <c r="BG59" s="143">
        <f>'Council Tax Benefit'!BG22</f>
        <v>171.31617186991193</v>
      </c>
      <c r="BH59" s="143">
        <f>'Council Tax Benefit'!BH22</f>
        <v>217.85321717670377</v>
      </c>
      <c r="BI59" s="143">
        <f>'Council Tax Benefit'!BI22</f>
        <v>241.13550347906477</v>
      </c>
      <c r="BJ59" s="143">
        <f>'Council Tax Benefit'!BJ22</f>
        <v>243.50566881771863</v>
      </c>
      <c r="BK59" s="143">
        <f>'Council Tax Benefit'!BK22</f>
        <v>242.59360966221021</v>
      </c>
      <c r="BL59" s="238">
        <f>'Council Tax Benefit'!BL6</f>
        <v>308.02755006718922</v>
      </c>
      <c r="BM59" s="143">
        <f>'Council Tax Benefit'!BM6</f>
        <v>515.48243622450877</v>
      </c>
      <c r="BN59" s="143">
        <f>'Council Tax Benefit'!BN6</f>
        <v>559.64886740375289</v>
      </c>
      <c r="BO59" s="143">
        <f>'Council Tax Benefit'!BO6</f>
        <v>588.23789220306298</v>
      </c>
      <c r="BP59" s="143">
        <f>'Council Tax Benefit'!BP6</f>
        <v>620.96731151552888</v>
      </c>
      <c r="BQ59" s="143">
        <f>'Council Tax Benefit'!BQ6</f>
        <v>0</v>
      </c>
      <c r="BR59" s="143">
        <f>'Council Tax Benefit'!BR6</f>
        <v>0</v>
      </c>
      <c r="BS59" s="143">
        <f>'Council Tax Benefit'!BS6</f>
        <v>0</v>
      </c>
      <c r="BT59" s="143">
        <f>'Council Tax Benefit'!BT6</f>
        <v>0</v>
      </c>
      <c r="BU59" s="143">
        <f>'Council Tax Benefit'!BU6</f>
        <v>0</v>
      </c>
      <c r="BV59" s="143">
        <f>'Council Tax Benefit'!BV6</f>
        <v>0</v>
      </c>
      <c r="BW59" s="143">
        <f>'Council Tax Benefit'!BW6</f>
        <v>0</v>
      </c>
      <c r="BX59" s="143">
        <f>'Council Tax Benefit'!BX6</f>
        <v>0</v>
      </c>
      <c r="BY59" s="143">
        <f>'Council Tax Benefit'!BY6</f>
        <v>0</v>
      </c>
      <c r="BZ59" s="143">
        <f>'Council Tax Benefit'!BZ6</f>
        <v>0</v>
      </c>
      <c r="CA59" s="144">
        <f>'Council Tax Benefit'!CA6</f>
        <v>0</v>
      </c>
    </row>
    <row r="60" spans="1:81" x14ac:dyDescent="0.4">
      <c r="A60" s="141"/>
      <c r="B60" s="68" t="s">
        <v>329</v>
      </c>
      <c r="C60" s="58"/>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143">
        <f>'Council Tax Benefit'!AH23</f>
        <v>7.2483353596404072</v>
      </c>
      <c r="AI60" s="143">
        <f>'Council Tax Benefit'!AI23</f>
        <v>8.3643049426361529</v>
      </c>
      <c r="AJ60" s="143">
        <f>'Council Tax Benefit'!AJ23</f>
        <v>11.277292332768525</v>
      </c>
      <c r="AK60" s="143">
        <f>'Council Tax Benefit'!AK23</f>
        <v>16.747984952857394</v>
      </c>
      <c r="AL60" s="143">
        <f>'Council Tax Benefit'!AL23</f>
        <v>20.372326760788525</v>
      </c>
      <c r="AM60" s="143">
        <f>'Council Tax Benefit'!AM23</f>
        <v>22.903858921824849</v>
      </c>
      <c r="AN60" s="143">
        <f>'Council Tax Benefit'!AN23</f>
        <v>25.445518630386744</v>
      </c>
      <c r="AO60" s="143">
        <f>'Council Tax Benefit'!AO23</f>
        <v>27.803852301325378</v>
      </c>
      <c r="AP60" s="143">
        <f>'Council Tax Benefit'!AP23</f>
        <v>30.747165665495459</v>
      </c>
      <c r="AQ60" s="143">
        <f>'Council Tax Benefit'!AQ23</f>
        <v>31.967352297653349</v>
      </c>
      <c r="AR60" s="143">
        <f>'Council Tax Benefit'!AR23</f>
        <v>82.050000000000196</v>
      </c>
      <c r="AS60" s="143">
        <f>'Council Tax Benefit'!AS23</f>
        <v>118.75330980163085</v>
      </c>
      <c r="AT60" s="143">
        <f>'Council Tax Benefit'!AT23</f>
        <v>198.21799999999985</v>
      </c>
      <c r="AU60" s="143">
        <f>'Council Tax Benefit'!AU23</f>
        <v>107.69100000000003</v>
      </c>
      <c r="AV60" s="143">
        <f>'Council Tax Benefit'!AV23</f>
        <v>122.83600000000021</v>
      </c>
      <c r="AW60" s="143">
        <f>'Council Tax Benefit'!AW23</f>
        <v>122.67399999999998</v>
      </c>
      <c r="AX60" s="143">
        <f>'Council Tax Benefit'!AX23</f>
        <v>138.08320000000001</v>
      </c>
      <c r="AY60" s="143">
        <f>'Council Tax Benefit'!AY23</f>
        <v>167.11695100000003</v>
      </c>
      <c r="AZ60" s="143">
        <f>'Council Tax Benefit'!AZ23</f>
        <v>186.09901000000005</v>
      </c>
      <c r="BA60" s="143">
        <f>'Council Tax Benefit'!BA23</f>
        <v>209.73186299999998</v>
      </c>
      <c r="BB60" s="143">
        <f>'Council Tax Benefit'!BB23</f>
        <v>205.84185399999987</v>
      </c>
      <c r="BC60" s="143">
        <f>'Council Tax Benefit'!BC23</f>
        <v>193.93417053751386</v>
      </c>
      <c r="BD60" s="143">
        <f>'Council Tax Benefit'!BD23</f>
        <v>183.09040199999998</v>
      </c>
      <c r="BE60" s="143">
        <f>'Council Tax Benefit'!BE23</f>
        <v>167.34613042003627</v>
      </c>
      <c r="BF60" s="143">
        <f>'Council Tax Benefit'!BF23</f>
        <v>160.82925848722746</v>
      </c>
      <c r="BG60" s="143">
        <f>'Council Tax Benefit'!BG23</f>
        <v>217.02985962485695</v>
      </c>
      <c r="BH60" s="143">
        <f>'Council Tax Benefit'!BH23</f>
        <v>189.16794511091098</v>
      </c>
      <c r="BI60" s="143">
        <f>'Council Tax Benefit'!BI23</f>
        <v>217.10782131333502</v>
      </c>
      <c r="BJ60" s="143">
        <f>'Council Tax Benefit'!BJ23</f>
        <v>264.73346821914066</v>
      </c>
      <c r="BK60" s="143">
        <f>'Council Tax Benefit'!BK23</f>
        <v>290.45553756796437</v>
      </c>
      <c r="BL60" s="238">
        <f>SUM('Council Tax Benefit'!BL9:BL10,'Council Tax Benefit'!BL12:BL13,'Council Tax Benefit'!BL15)</f>
        <v>481.84204708940024</v>
      </c>
      <c r="BM60" s="143">
        <f>SUM('Council Tax Benefit'!BM9:BM10,'Council Tax Benefit'!BM12:BM13,'Council Tax Benefit'!BM15)</f>
        <v>609.30652680191724</v>
      </c>
      <c r="BN60" s="143">
        <f>SUM('Council Tax Benefit'!BN9:BN10,'Council Tax Benefit'!BN12:BN13,'Council Tax Benefit'!BN15)</f>
        <v>742.86444761627672</v>
      </c>
      <c r="BO60" s="143">
        <f>SUM('Council Tax Benefit'!BO9:BO10,'Council Tax Benefit'!BO12:BO13,'Council Tax Benefit'!BO15)</f>
        <v>806.2930184608191</v>
      </c>
      <c r="BP60" s="143">
        <f>SUM('Council Tax Benefit'!BP9:BP10,'Council Tax Benefit'!BP12:BP13,'Council Tax Benefit'!BP15)</f>
        <v>859.13568672745646</v>
      </c>
      <c r="BQ60" s="143">
        <f>SUM('Council Tax Benefit'!BQ9:BQ10,'Council Tax Benefit'!BQ12:BQ13,'Council Tax Benefit'!BQ15)</f>
        <v>0</v>
      </c>
      <c r="BR60" s="143">
        <f>SUM('Council Tax Benefit'!BR9:BR10,'Council Tax Benefit'!BR12:BR13,'Council Tax Benefit'!BR15)</f>
        <v>0</v>
      </c>
      <c r="BS60" s="143">
        <f>SUM('Council Tax Benefit'!BS9:BS10,'Council Tax Benefit'!BS12:BS13,'Council Tax Benefit'!BS15)</f>
        <v>0</v>
      </c>
      <c r="BT60" s="143">
        <f>SUM('Council Tax Benefit'!BT9:BT10,'Council Tax Benefit'!BT12:BT13,'Council Tax Benefit'!BT15)</f>
        <v>0</v>
      </c>
      <c r="BU60" s="143">
        <f>SUM('Council Tax Benefit'!BU9:BU10,'Council Tax Benefit'!BU12:BU13,'Council Tax Benefit'!BU15)</f>
        <v>0</v>
      </c>
      <c r="BV60" s="143">
        <f>SUM('Council Tax Benefit'!BV9:BV10,'Council Tax Benefit'!BV12:BV13,'Council Tax Benefit'!BV15)</f>
        <v>0</v>
      </c>
      <c r="BW60" s="143">
        <f>SUM('Council Tax Benefit'!BW9:BW10,'Council Tax Benefit'!BW12:BW13,'Council Tax Benefit'!BW15)</f>
        <v>0</v>
      </c>
      <c r="BX60" s="143">
        <f>SUM('Council Tax Benefit'!BX9:BX10,'Council Tax Benefit'!BX12:BX13,'Council Tax Benefit'!BX15)</f>
        <v>0</v>
      </c>
      <c r="BY60" s="143">
        <f>SUM('Council Tax Benefit'!BY9:BY10,'Council Tax Benefit'!BY12:BY13,'Council Tax Benefit'!BY15)</f>
        <v>0</v>
      </c>
      <c r="BZ60" s="143">
        <f>SUM('Council Tax Benefit'!BZ9:BZ10,'Council Tax Benefit'!BZ12:BZ13,'Council Tax Benefit'!BZ15)</f>
        <v>0</v>
      </c>
      <c r="CA60" s="144">
        <f>SUM('Council Tax Benefit'!CA9:CA10,'Council Tax Benefit'!CA12:CA13,'Council Tax Benefit'!CA15)</f>
        <v>0</v>
      </c>
    </row>
    <row r="61" spans="1:81" ht="26.25" customHeight="1" x14ac:dyDescent="0.4">
      <c r="A61" s="141"/>
      <c r="B61" s="148" t="s">
        <v>330</v>
      </c>
      <c r="C61" s="58"/>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143">
        <f>'Council Tax Benefit'!AH16</f>
        <v>189.0604099893182</v>
      </c>
      <c r="AI61" s="143">
        <f>'Council Tax Benefit'!AI16</f>
        <v>217.24186395918002</v>
      </c>
      <c r="AJ61" s="143">
        <f>'Council Tax Benefit'!AJ16</f>
        <v>291.64676658977385</v>
      </c>
      <c r="AK61" s="143">
        <f>'Council Tax Benefit'!AK16</f>
        <v>435.79447132057123</v>
      </c>
      <c r="AL61" s="143">
        <f>'Council Tax Benefit'!AL16</f>
        <v>531.64070822038082</v>
      </c>
      <c r="AM61" s="143">
        <f>'Council Tax Benefit'!AM16</f>
        <v>599.91337522552976</v>
      </c>
      <c r="AN61" s="143">
        <f>'Council Tax Benefit'!AN16</f>
        <v>667.59777746960162</v>
      </c>
      <c r="AO61" s="143">
        <f>'Council Tax Benefit'!AO16</f>
        <v>730.54411349699535</v>
      </c>
      <c r="AP61" s="143">
        <f>'Council Tax Benefit'!AP16</f>
        <v>805.60849456809274</v>
      </c>
      <c r="AQ61" s="143">
        <f>'Council Tax Benefit'!AQ16</f>
        <v>838.18835992187337</v>
      </c>
      <c r="AR61" s="143">
        <f>'Council Tax Benefit'!AR16</f>
        <v>760.26900000000001</v>
      </c>
      <c r="AS61" s="143">
        <f>'Council Tax Benefit'!AS16</f>
        <v>936.29321192193368</v>
      </c>
      <c r="AT61" s="143">
        <f>'Council Tax Benefit'!AT16</f>
        <v>1162.117</v>
      </c>
      <c r="AU61" s="143">
        <f>'Council Tax Benefit'!AU16</f>
        <v>670.327</v>
      </c>
      <c r="AV61" s="143">
        <f>'Council Tax Benefit'!AV16</f>
        <v>724.20100000000002</v>
      </c>
      <c r="AW61" s="143">
        <f>'Council Tax Benefit'!AW16</f>
        <v>941.47799999999995</v>
      </c>
      <c r="AX61" s="143">
        <f>'Council Tax Benefit'!AX16</f>
        <v>973.24916299999973</v>
      </c>
      <c r="AY61" s="143">
        <f>'Council Tax Benefit'!AY16</f>
        <v>991.50290500000006</v>
      </c>
      <c r="AZ61" s="143">
        <f>'Council Tax Benefit'!AZ16</f>
        <v>1035.1050220000002</v>
      </c>
      <c r="BA61" s="143">
        <f>'Council Tax Benefit'!BA16</f>
        <v>1079.5440269999999</v>
      </c>
      <c r="BB61" s="143">
        <f>'Council Tax Benefit'!BB16</f>
        <v>1124.7226409999994</v>
      </c>
      <c r="BC61" s="143">
        <f>'Council Tax Benefit'!BC16</f>
        <v>1163.735510948489</v>
      </c>
      <c r="BD61" s="143">
        <f>'Council Tax Benefit'!BD16</f>
        <v>1229.3620240181656</v>
      </c>
      <c r="BE61" s="143">
        <f>'Council Tax Benefit'!BE16</f>
        <v>1349.4457237699216</v>
      </c>
      <c r="BF61" s="143">
        <f>'Council Tax Benefit'!BF16</f>
        <v>1430.8457317625675</v>
      </c>
      <c r="BG61" s="143">
        <f>'Council Tax Benefit'!BG16</f>
        <v>1612.517104499429</v>
      </c>
      <c r="BH61" s="143">
        <f>'Council Tax Benefit'!BH16</f>
        <v>1828.5273484448542</v>
      </c>
      <c r="BI61" s="143">
        <f>'Council Tax Benefit'!BI16</f>
        <v>1843.2959341159444</v>
      </c>
      <c r="BJ61" s="143">
        <f>'Council Tax Benefit'!BJ16</f>
        <v>2003.9939900362206</v>
      </c>
      <c r="BK61" s="143">
        <f>'Council Tax Benefit'!BK16</f>
        <v>2046.6136160962108</v>
      </c>
      <c r="BL61" s="143">
        <f>'Council Tax Benefit'!BL16</f>
        <v>2162.8252108384918</v>
      </c>
      <c r="BM61" s="143">
        <f>'Council Tax Benefit'!BM16</f>
        <v>2239.7459853678515</v>
      </c>
      <c r="BN61" s="143">
        <f>'Council Tax Benefit'!BN16</f>
        <v>2273.0145576027198</v>
      </c>
      <c r="BO61" s="143">
        <f>'Council Tax Benefit'!BO16</f>
        <v>2227.1295013956719</v>
      </c>
      <c r="BP61" s="143">
        <f>'Council Tax Benefit'!BP16</f>
        <v>2136.5856605519407</v>
      </c>
      <c r="BQ61" s="143">
        <f>'Council Tax Benefit'!BQ16</f>
        <v>0</v>
      </c>
      <c r="BR61" s="143">
        <f>'Council Tax Benefit'!BR16</f>
        <v>0</v>
      </c>
      <c r="BS61" s="143">
        <f>'Council Tax Benefit'!BS16</f>
        <v>0</v>
      </c>
      <c r="BT61" s="143">
        <f>'Council Tax Benefit'!BT16</f>
        <v>0</v>
      </c>
      <c r="BU61" s="143">
        <f>'Council Tax Benefit'!BU16</f>
        <v>0</v>
      </c>
      <c r="BV61" s="143">
        <f>'Council Tax Benefit'!BV16</f>
        <v>0</v>
      </c>
      <c r="BW61" s="143">
        <f>'Council Tax Benefit'!BW16</f>
        <v>0</v>
      </c>
      <c r="BX61" s="143">
        <f>'Council Tax Benefit'!BX16</f>
        <v>0</v>
      </c>
      <c r="BY61" s="143">
        <f>'Council Tax Benefit'!BY16</f>
        <v>0</v>
      </c>
      <c r="BZ61" s="143">
        <f>'Council Tax Benefit'!BZ16</f>
        <v>0</v>
      </c>
      <c r="CA61" s="144">
        <f>'Council Tax Benefit'!CA16</f>
        <v>0</v>
      </c>
    </row>
    <row r="62" spans="1:81" x14ac:dyDescent="0.4">
      <c r="A62" s="141"/>
      <c r="B62" s="148" t="s">
        <v>307</v>
      </c>
      <c r="C62" s="58"/>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143">
        <f>'Council Tax Benefit'!AH17</f>
        <v>196.93959001068183</v>
      </c>
      <c r="AI62" s="143">
        <f>'Council Tax Benefit'!AI17</f>
        <v>227.75813604082006</v>
      </c>
      <c r="AJ62" s="143">
        <f>'Council Tax Benefit'!AJ17</f>
        <v>307.35323341022615</v>
      </c>
      <c r="AK62" s="143">
        <f>'Council Tax Benefit'!AK17</f>
        <v>454.80552867942873</v>
      </c>
      <c r="AL62" s="143">
        <f>'Council Tax Benefit'!AL17</f>
        <v>551.35929177961918</v>
      </c>
      <c r="AM62" s="143">
        <f>'Council Tax Benefit'!AM17</f>
        <v>618.08662477447024</v>
      </c>
      <c r="AN62" s="143">
        <f>'Council Tax Benefit'!AN17</f>
        <v>686.40222253039815</v>
      </c>
      <c r="AO62" s="143">
        <f>'Council Tax Benefit'!AO17</f>
        <v>748.45588650300476</v>
      </c>
      <c r="AP62" s="143">
        <f>'Council Tax Benefit'!AP17</f>
        <v>829.39150543190704</v>
      </c>
      <c r="AQ62" s="143">
        <f>'Council Tax Benefit'!AQ17</f>
        <v>862.81164007812663</v>
      </c>
      <c r="AR62" s="143">
        <f>'Council Tax Benefit'!AR17</f>
        <v>604.86500000000012</v>
      </c>
      <c r="AS62" s="143">
        <f>'Council Tax Benefit'!AS17</f>
        <v>763.36878807806625</v>
      </c>
      <c r="AT62" s="143">
        <f>'Council Tax Benefit'!AT17</f>
        <v>960.69299999999987</v>
      </c>
      <c r="AU62" s="143">
        <f>'Council Tax Benefit'!AU17</f>
        <v>733.84</v>
      </c>
      <c r="AV62" s="143">
        <f>'Council Tax Benefit'!AV17</f>
        <v>968.37500000000023</v>
      </c>
      <c r="AW62" s="143">
        <f>'Council Tax Benefit'!AW17</f>
        <v>998.42199999999991</v>
      </c>
      <c r="AX62" s="143">
        <f>'Council Tax Benefit'!AX17</f>
        <v>1103.9621309999998</v>
      </c>
      <c r="AY62" s="143">
        <f>'Council Tax Benefit'!AY17</f>
        <v>1197.1680269999999</v>
      </c>
      <c r="AZ62" s="143">
        <f>'Council Tax Benefit'!AZ17</f>
        <v>1275.5067700000002</v>
      </c>
      <c r="BA62" s="143">
        <f>'Council Tax Benefit'!BA17</f>
        <v>1315.1345980000001</v>
      </c>
      <c r="BB62" s="143">
        <f>'Council Tax Benefit'!BB17</f>
        <v>1327.6819739999989</v>
      </c>
      <c r="BC62" s="143">
        <f>'Council Tax Benefit'!BC17</f>
        <v>1347.1518148446023</v>
      </c>
      <c r="BD62" s="143">
        <f>'Council Tax Benefit'!BD17</f>
        <v>1345.1564549999996</v>
      </c>
      <c r="BE62" s="143">
        <f>'Council Tax Benefit'!BE17</f>
        <v>1336.3771304102056</v>
      </c>
      <c r="BF62" s="143">
        <f>'Council Tax Benefit'!BF17</f>
        <v>1403.0935666124119</v>
      </c>
      <c r="BG62" s="143">
        <f>'Council Tax Benefit'!BG17</f>
        <v>1613.6138907605705</v>
      </c>
      <c r="BH62" s="143">
        <f>'Council Tax Benefit'!BH17</f>
        <v>1728.4576144734931</v>
      </c>
      <c r="BI62" s="143">
        <f>'Council Tax Benefit'!BI17</f>
        <v>1930.7936408840555</v>
      </c>
      <c r="BJ62" s="143">
        <f>'Council Tax Benefit'!BJ17</f>
        <v>1937.0327149637794</v>
      </c>
      <c r="BK62" s="143">
        <f>'Council Tax Benefit'!BK17</f>
        <v>1980.0739629037898</v>
      </c>
      <c r="BL62" s="143">
        <f>'Council Tax Benefit'!BL17</f>
        <v>2071.6184511615079</v>
      </c>
      <c r="BM62" s="143">
        <f>'Council Tax Benefit'!BM17</f>
        <v>2457.9322396321481</v>
      </c>
      <c r="BN62" s="143">
        <f>'Council Tax Benefit'!BN17</f>
        <v>2651.7587673972803</v>
      </c>
      <c r="BO62" s="143">
        <f>'Council Tax Benefit'!BO17</f>
        <v>2691.2493936043288</v>
      </c>
      <c r="BP62" s="143">
        <f>'Council Tax Benefit'!BP17</f>
        <v>2775.3624294480583</v>
      </c>
      <c r="BQ62" s="143">
        <f>'Council Tax Benefit'!BQ17</f>
        <v>0</v>
      </c>
      <c r="BR62" s="143">
        <f>'Council Tax Benefit'!BR17</f>
        <v>0</v>
      </c>
      <c r="BS62" s="143">
        <f>'Council Tax Benefit'!BS17</f>
        <v>0</v>
      </c>
      <c r="BT62" s="143">
        <f>'Council Tax Benefit'!BT17</f>
        <v>0</v>
      </c>
      <c r="BU62" s="143">
        <f>'Council Tax Benefit'!BU17</f>
        <v>0</v>
      </c>
      <c r="BV62" s="143">
        <f>'Council Tax Benefit'!BV17</f>
        <v>0</v>
      </c>
      <c r="BW62" s="143">
        <f>'Council Tax Benefit'!BW17</f>
        <v>0</v>
      </c>
      <c r="BX62" s="143">
        <f>'Council Tax Benefit'!BX17</f>
        <v>0</v>
      </c>
      <c r="BY62" s="143">
        <f>'Council Tax Benefit'!BY17</f>
        <v>0</v>
      </c>
      <c r="BZ62" s="143">
        <f>'Council Tax Benefit'!BZ17</f>
        <v>0</v>
      </c>
      <c r="CA62" s="144">
        <f>'Council Tax Benefit'!CA17</f>
        <v>0</v>
      </c>
    </row>
    <row r="63" spans="1:81" s="64" customFormat="1" x14ac:dyDescent="0.4">
      <c r="A63" s="155"/>
      <c r="B63" s="237" t="s">
        <v>96</v>
      </c>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54">
        <f>AH62+AH56</f>
        <v>386</v>
      </c>
      <c r="AI63" s="54">
        <f t="shared" ref="AI63:BK63" si="13">AI62+AI56</f>
        <v>445.00000000000011</v>
      </c>
      <c r="AJ63" s="54">
        <f t="shared" si="13"/>
        <v>599</v>
      </c>
      <c r="AK63" s="54">
        <f t="shared" si="13"/>
        <v>890.59999999999991</v>
      </c>
      <c r="AL63" s="54">
        <f t="shared" si="13"/>
        <v>1083</v>
      </c>
      <c r="AM63" s="54">
        <f t="shared" si="13"/>
        <v>1218</v>
      </c>
      <c r="AN63" s="54">
        <f t="shared" si="13"/>
        <v>1353.9999999999998</v>
      </c>
      <c r="AO63" s="54">
        <f t="shared" si="13"/>
        <v>1479</v>
      </c>
      <c r="AP63" s="54">
        <f t="shared" si="13"/>
        <v>1634.9999999999998</v>
      </c>
      <c r="AQ63" s="54">
        <f t="shared" si="13"/>
        <v>1701</v>
      </c>
      <c r="AR63" s="54">
        <f t="shared" si="13"/>
        <v>1365.134</v>
      </c>
      <c r="AS63" s="54">
        <f t="shared" si="13"/>
        <v>1699.6619999999998</v>
      </c>
      <c r="AT63" s="54">
        <f t="shared" si="13"/>
        <v>2122.81</v>
      </c>
      <c r="AU63" s="54">
        <f t="shared" si="13"/>
        <v>1404.1669999999999</v>
      </c>
      <c r="AV63" s="54">
        <f t="shared" si="13"/>
        <v>1692.5760000000002</v>
      </c>
      <c r="AW63" s="54">
        <f t="shared" si="13"/>
        <v>1939.8999999999999</v>
      </c>
      <c r="AX63" s="54">
        <f t="shared" si="13"/>
        <v>2077.2112939999997</v>
      </c>
      <c r="AY63" s="54">
        <f t="shared" si="13"/>
        <v>2188.670932</v>
      </c>
      <c r="AZ63" s="54">
        <f t="shared" si="13"/>
        <v>2310.6117920000006</v>
      </c>
      <c r="BA63" s="54">
        <f t="shared" si="13"/>
        <v>2394.678625</v>
      </c>
      <c r="BB63" s="54">
        <f t="shared" si="13"/>
        <v>2452.4046149999986</v>
      </c>
      <c r="BC63" s="54">
        <f t="shared" si="13"/>
        <v>2510.8873257930913</v>
      </c>
      <c r="BD63" s="54">
        <f t="shared" si="13"/>
        <v>2574.5184790181652</v>
      </c>
      <c r="BE63" s="54">
        <f t="shared" si="13"/>
        <v>2685.8228541801273</v>
      </c>
      <c r="BF63" s="54">
        <f t="shared" si="13"/>
        <v>2833.9392983749794</v>
      </c>
      <c r="BG63" s="54">
        <f t="shared" si="13"/>
        <v>3226.1309952599995</v>
      </c>
      <c r="BH63" s="54">
        <f t="shared" si="13"/>
        <v>3556.9849629183473</v>
      </c>
      <c r="BI63" s="54">
        <f t="shared" si="13"/>
        <v>3774.089575</v>
      </c>
      <c r="BJ63" s="54">
        <f t="shared" si="13"/>
        <v>3941.0267050000002</v>
      </c>
      <c r="BK63" s="54">
        <f t="shared" si="13"/>
        <v>4026.6875790000004</v>
      </c>
      <c r="BL63" s="54">
        <f t="shared" ref="BL63:CA63" si="14">BL62+BL61</f>
        <v>4234.4436619999997</v>
      </c>
      <c r="BM63" s="54">
        <f t="shared" si="14"/>
        <v>4697.6782249999997</v>
      </c>
      <c r="BN63" s="54">
        <f t="shared" si="14"/>
        <v>4924.7733250000001</v>
      </c>
      <c r="BO63" s="54">
        <f t="shared" si="14"/>
        <v>4918.3788950000007</v>
      </c>
      <c r="BP63" s="54">
        <f t="shared" si="14"/>
        <v>4911.948089999999</v>
      </c>
      <c r="BQ63" s="54">
        <f t="shared" si="14"/>
        <v>0</v>
      </c>
      <c r="BR63" s="54">
        <f t="shared" si="14"/>
        <v>0</v>
      </c>
      <c r="BS63" s="54">
        <f t="shared" si="14"/>
        <v>0</v>
      </c>
      <c r="BT63" s="54">
        <f t="shared" si="14"/>
        <v>0</v>
      </c>
      <c r="BU63" s="54">
        <f t="shared" si="14"/>
        <v>0</v>
      </c>
      <c r="BV63" s="54">
        <f t="shared" si="14"/>
        <v>0</v>
      </c>
      <c r="BW63" s="54">
        <f t="shared" si="14"/>
        <v>0</v>
      </c>
      <c r="BX63" s="54">
        <f t="shared" si="14"/>
        <v>0</v>
      </c>
      <c r="BY63" s="54">
        <f t="shared" si="14"/>
        <v>0</v>
      </c>
      <c r="BZ63" s="54">
        <f t="shared" si="14"/>
        <v>0</v>
      </c>
      <c r="CA63" s="55">
        <f t="shared" si="14"/>
        <v>0</v>
      </c>
      <c r="CB63" s="58"/>
      <c r="CC63" s="58"/>
    </row>
    <row r="64" spans="1:81" ht="26.25" customHeight="1" x14ac:dyDescent="0.4">
      <c r="A64" s="141"/>
      <c r="B64" s="237" t="s">
        <v>152</v>
      </c>
      <c r="C64" s="58"/>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265" t="s">
        <v>301</v>
      </c>
      <c r="BM64" s="143"/>
      <c r="BN64" s="143"/>
      <c r="BO64" s="143"/>
      <c r="BP64" s="143"/>
      <c r="BQ64" s="143"/>
      <c r="BR64" s="143"/>
      <c r="BS64" s="143"/>
      <c r="BT64" s="143"/>
      <c r="BU64" s="143"/>
      <c r="BV64" s="143"/>
      <c r="BW64" s="143"/>
      <c r="BX64" s="143"/>
      <c r="BY64" s="143"/>
      <c r="BZ64" s="143"/>
      <c r="CA64" s="144"/>
    </row>
    <row r="65" spans="1:79" x14ac:dyDescent="0.4">
      <c r="A65" s="141"/>
      <c r="B65" s="68" t="s">
        <v>325</v>
      </c>
      <c r="C65" s="58"/>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143">
        <f>'Housing benefits'!AH29</f>
        <v>320.9395900106818</v>
      </c>
      <c r="AI65" s="143">
        <f>'Housing benefits'!AI29</f>
        <v>352.75813604081998</v>
      </c>
      <c r="AJ65" s="143">
        <f>'Housing benefits'!AJ29</f>
        <v>455.35323341022615</v>
      </c>
      <c r="AK65" s="143">
        <f>'Housing benefits'!AK29</f>
        <v>736.40552867942881</v>
      </c>
      <c r="AL65" s="143">
        <f>'Housing benefits'!AL29</f>
        <v>946.35929177961918</v>
      </c>
      <c r="AM65" s="143">
        <f>'Housing benefits'!AM29</f>
        <v>1119.0866247744702</v>
      </c>
      <c r="AN65" s="143">
        <f>'Housing benefits'!AN29</f>
        <v>1260.4022225303984</v>
      </c>
      <c r="AO65" s="143">
        <f>'Housing benefits'!AO29</f>
        <v>1413.4558865030046</v>
      </c>
      <c r="AP65" s="143">
        <f>'Housing benefits'!AP29</f>
        <v>1518.3915054319073</v>
      </c>
      <c r="AQ65" s="143">
        <f>'Housing benefits'!AQ29</f>
        <v>1572.8116400781266</v>
      </c>
      <c r="AR65" s="143">
        <f>'Housing benefits'!AR29</f>
        <v>1819.8820000000001</v>
      </c>
      <c r="AS65" s="143">
        <f>'Housing benefits'!AS29</f>
        <v>2044.9829999999999</v>
      </c>
      <c r="AT65" s="143">
        <f>'Housing benefits'!AT29</f>
        <v>2323.52</v>
      </c>
      <c r="AU65" s="143">
        <f>'Housing benefits'!AU29</f>
        <v>2573.1280000000002</v>
      </c>
      <c r="AV65" s="143">
        <f>'Housing benefits'!AV29</f>
        <v>2807.8249999999998</v>
      </c>
      <c r="AW65" s="143">
        <f>'Housing benefits'!AW29</f>
        <v>3189.0050000000001</v>
      </c>
      <c r="AX65" s="143">
        <f>'Housing benefits'!AX29</f>
        <v>3402.2148963971672</v>
      </c>
      <c r="AY65" s="143">
        <f>'Housing benefits'!AY29</f>
        <v>3614.8473488867526</v>
      </c>
      <c r="AZ65" s="143">
        <f>'Housing benefits'!AZ29</f>
        <v>3751.9206727282358</v>
      </c>
      <c r="BA65" s="143">
        <f>'Housing benefits'!BA29</f>
        <v>3788.0146137757624</v>
      </c>
      <c r="BB65" s="143">
        <f>'Housing benefits'!BB29</f>
        <v>3851.7417929521921</v>
      </c>
      <c r="BC65" s="143">
        <f>'Housing benefits'!BC29</f>
        <v>3997.2728888889624</v>
      </c>
      <c r="BD65" s="143">
        <f>'Housing benefits'!BD29</f>
        <v>4207.3417317175063</v>
      </c>
      <c r="BE65" s="143">
        <f>'Housing benefits'!BE29</f>
        <v>4458.6120397296809</v>
      </c>
      <c r="BF65" s="143">
        <f>'Housing benefits'!BF29</f>
        <v>4782.8062827579006</v>
      </c>
      <c r="BG65" s="143">
        <f>'Housing benefits'!BG29</f>
        <v>4439.9426964228405</v>
      </c>
      <c r="BH65" s="143">
        <f>'Housing benefits'!BH29</f>
        <v>4548.4601171225586</v>
      </c>
      <c r="BI65" s="143">
        <f>'Housing benefits'!BI29</f>
        <v>4563.9384927414358</v>
      </c>
      <c r="BJ65" s="143">
        <f>'Housing benefits'!BJ29</f>
        <v>4861.4789099542368</v>
      </c>
      <c r="BK65" s="143">
        <f>'Housing benefits'!BK29</f>
        <v>4923.6027084858815</v>
      </c>
      <c r="BL65" s="238">
        <f>'Housing benefits'!BL21+'Housing benefits'!BL24</f>
        <v>4882.1578166048466</v>
      </c>
      <c r="BM65" s="143">
        <f>'Housing benefits'!BM21+'Housing benefits'!BM24</f>
        <v>5125.0099036320935</v>
      </c>
      <c r="BN65" s="143">
        <f>'Housing benefits'!BN21+'Housing benefits'!BN24</f>
        <v>5232.2329732898997</v>
      </c>
      <c r="BO65" s="143">
        <f>'Housing benefits'!BO21+'Housing benefits'!BO24</f>
        <v>5468.3170610229809</v>
      </c>
      <c r="BP65" s="143">
        <f>'Housing benefits'!BP21+'Housing benefits'!BP24</f>
        <v>5700.6891313261458</v>
      </c>
      <c r="BQ65" s="143">
        <f>'Housing benefits'!BQ21+'Housing benefits'!BQ24</f>
        <v>5896.2725098941992</v>
      </c>
      <c r="BR65" s="143">
        <f>'Housing benefits'!BR21+'Housing benefits'!BR24</f>
        <v>6004.6254088499054</v>
      </c>
      <c r="BS65" s="143">
        <f>'Housing benefits'!BS21+'Housing benefits'!BS24</f>
        <v>6044.6823176369771</v>
      </c>
      <c r="BT65" s="143">
        <f>'Housing benefits'!BT21+'Housing benefits'!BT24</f>
        <v>5964.4625042826092</v>
      </c>
      <c r="BU65" s="143">
        <f>'Housing benefits'!BU21+'Housing benefits'!BU24</f>
        <v>5863.0338190235789</v>
      </c>
      <c r="BV65" s="143">
        <f>'Housing benefits'!BV21+'Housing benefits'!BV24</f>
        <v>5710.7842566536747</v>
      </c>
      <c r="BW65" s="143">
        <f>'Housing benefits'!BW21+'Housing benefits'!BW24</f>
        <v>5553.1616350564427</v>
      </c>
      <c r="BX65" s="143">
        <f>'Housing benefits'!BX21+'Housing benefits'!BX24</f>
        <v>5558.0341426093055</v>
      </c>
      <c r="BY65" s="143">
        <f>'Housing benefits'!BY21+'Housing benefits'!BY24</f>
        <v>5630.8468200316938</v>
      </c>
      <c r="BZ65" s="143">
        <f>'Housing benefits'!BZ21+'Housing benefits'!BZ24</f>
        <v>5778.1848857414743</v>
      </c>
      <c r="CA65" s="144">
        <f>'Housing benefits'!CA21+'Housing benefits'!CA24</f>
        <v>5924.2161917732537</v>
      </c>
    </row>
    <row r="66" spans="1:79" x14ac:dyDescent="0.4">
      <c r="A66" s="141"/>
      <c r="B66" s="68" t="s">
        <v>326</v>
      </c>
      <c r="C66" s="58"/>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143">
        <f>'Housing benefits'!AH30</f>
        <v>51.497172727332845</v>
      </c>
      <c r="AI66" s="143">
        <f>'Housing benefits'!AI30</f>
        <v>56.414147956273574</v>
      </c>
      <c r="AJ66" s="143">
        <f>'Housing benefits'!AJ30</f>
        <v>72.615417878922116</v>
      </c>
      <c r="AK66" s="143">
        <f>'Housing benefits'!AK30</f>
        <v>117.78692276529311</v>
      </c>
      <c r="AL66" s="143">
        <f>'Housing benefits'!AL30</f>
        <v>151.22362386540289</v>
      </c>
      <c r="AM66" s="143">
        <f>'Housing benefits'!AM30</f>
        <v>178.70507247687672</v>
      </c>
      <c r="AN66" s="143">
        <f>'Housing benefits'!AN30</f>
        <v>201.80019075346371</v>
      </c>
      <c r="AO66" s="143">
        <f>'Housing benefits'!AO30</f>
        <v>225.35883833034222</v>
      </c>
      <c r="AP66" s="143">
        <f>'Housing benefits'!AP30</f>
        <v>242.96586799409306</v>
      </c>
      <c r="AQ66" s="143">
        <f>'Housing benefits'!AQ30</f>
        <v>251.3770479196252</v>
      </c>
      <c r="AR66" s="143">
        <f>'Housing benefits'!AR30</f>
        <v>219.61099999999999</v>
      </c>
      <c r="AS66" s="143">
        <f>'Housing benefits'!AS30</f>
        <v>302.30599999999998</v>
      </c>
      <c r="AT66" s="143">
        <f>'Housing benefits'!AT30</f>
        <v>415.50300000000004</v>
      </c>
      <c r="AU66" s="143">
        <f>'Housing benefits'!AU30</f>
        <v>549.82100000000003</v>
      </c>
      <c r="AV66" s="143">
        <f>'Housing benefits'!AV30</f>
        <v>722.96500000000003</v>
      </c>
      <c r="AW66" s="143">
        <f>'Housing benefits'!AW30</f>
        <v>963.53300000000002</v>
      </c>
      <c r="AX66" s="143">
        <f>'Housing benefits'!AX30</f>
        <v>1237.7020586775143</v>
      </c>
      <c r="AY66" s="143">
        <f>'Housing benefits'!AY30</f>
        <v>1440.7675679371928</v>
      </c>
      <c r="AZ66" s="143">
        <f>'Housing benefits'!AZ30</f>
        <v>1632.1173192887268</v>
      </c>
      <c r="BA66" s="143">
        <f>'Housing benefits'!BA30</f>
        <v>1783.2014949487759</v>
      </c>
      <c r="BB66" s="143">
        <f>'Housing benefits'!BB30</f>
        <v>1966.2753495570933</v>
      </c>
      <c r="BC66" s="143">
        <f>'Housing benefits'!BC30</f>
        <v>2143.4684371455282</v>
      </c>
      <c r="BD66" s="143">
        <f>'Housing benefits'!BD30</f>
        <v>2303.1767229957381</v>
      </c>
      <c r="BE66" s="143">
        <f>'Housing benefits'!BE30</f>
        <v>2531.7035246192022</v>
      </c>
      <c r="BF66" s="143">
        <f>'Housing benefits'!BF30</f>
        <v>2999.4614887041653</v>
      </c>
      <c r="BG66" s="143">
        <f>'Housing benefits'!BG30</f>
        <v>2966.6712049912694</v>
      </c>
      <c r="BH66" s="143">
        <f>'Housing benefits'!BH30</f>
        <v>3201.5130041258617</v>
      </c>
      <c r="BI66" s="143">
        <f>'Housing benefits'!BI30</f>
        <v>3472.5465205192463</v>
      </c>
      <c r="BJ66" s="143">
        <f>'Housing benefits'!BJ30</f>
        <v>3760.9241738617989</v>
      </c>
      <c r="BK66" s="143">
        <f>'Housing benefits'!BK30</f>
        <v>3996.4280011900032</v>
      </c>
      <c r="BL66" s="238">
        <f>'Housing benefits'!BL17</f>
        <v>4476.9210732179572</v>
      </c>
      <c r="BM66" s="143">
        <f>'Housing benefits'!BM17</f>
        <v>5069.1288261388017</v>
      </c>
      <c r="BN66" s="143">
        <f>'Housing benefits'!BN17</f>
        <v>5380.0316400709962</v>
      </c>
      <c r="BO66" s="143">
        <f>'Housing benefits'!BO17</f>
        <v>5751.430097558853</v>
      </c>
      <c r="BP66" s="143">
        <f>'Housing benefits'!BP17</f>
        <v>6054.4950272257229</v>
      </c>
      <c r="BQ66" s="143">
        <f>'Housing benefits'!BQ17</f>
        <v>6194.2714010260988</v>
      </c>
      <c r="BR66" s="143">
        <f>'Housing benefits'!BR17</f>
        <v>6678.1472903271933</v>
      </c>
      <c r="BS66" s="143">
        <f>'Housing benefits'!BS17</f>
        <v>6946.5151764190032</v>
      </c>
      <c r="BT66" s="143">
        <f>'Housing benefits'!BT17</f>
        <v>6870.0617211736808</v>
      </c>
      <c r="BU66" s="143">
        <f>'Housing benefits'!BU17</f>
        <v>6679.3883075615377</v>
      </c>
      <c r="BV66" s="143">
        <f>'Housing benefits'!BV17</f>
        <v>6326.2009368602176</v>
      </c>
      <c r="BW66" s="143">
        <f>'Housing benefits'!BW17</f>
        <v>7040.4196471575633</v>
      </c>
      <c r="BX66" s="143">
        <f>'Housing benefits'!BX17</f>
        <v>7247.7355738275219</v>
      </c>
      <c r="BY66" s="143">
        <f>'Housing benefits'!BY17</f>
        <v>7370.808678704605</v>
      </c>
      <c r="BZ66" s="143">
        <f>'Housing benefits'!BZ17</f>
        <v>7495.7146486657866</v>
      </c>
      <c r="CA66" s="144">
        <f>'Housing benefits'!CA17</f>
        <v>7629.5710374638111</v>
      </c>
    </row>
    <row r="67" spans="1:79" x14ac:dyDescent="0.4">
      <c r="A67" s="141"/>
      <c r="B67" s="68" t="s">
        <v>327</v>
      </c>
      <c r="C67" s="58"/>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143">
        <f>'Housing benefits'!AH31</f>
        <v>168.08730332909167</v>
      </c>
      <c r="AI67" s="143">
        <f>'Housing benefits'!AI31</f>
        <v>184.99751749637238</v>
      </c>
      <c r="AJ67" s="143">
        <f>'Housing benefits'!AJ31</f>
        <v>239.23474572028033</v>
      </c>
      <c r="AK67" s="143">
        <f>'Housing benefits'!AK31</f>
        <v>386.48978982576017</v>
      </c>
      <c r="AL67" s="143">
        <f>'Housing benefits'!AL31</f>
        <v>497.02647197775968</v>
      </c>
      <c r="AM67" s="143">
        <f>'Housing benefits'!AM31</f>
        <v>587.578235170884</v>
      </c>
      <c r="AN67" s="143">
        <f>'Housing benefits'!AN31</f>
        <v>661.2712513369687</v>
      </c>
      <c r="AO67" s="143">
        <f>'Housing benefits'!AO31</f>
        <v>741.87435234499264</v>
      </c>
      <c r="AP67" s="143">
        <f>'Housing benefits'!AP31</f>
        <v>797.59674087542669</v>
      </c>
      <c r="AQ67" s="143">
        <f>'Housing benefits'!AQ31</f>
        <v>825.30668435995631</v>
      </c>
      <c r="AR67" s="143">
        <f>'Housing benefits'!AR31</f>
        <v>605.18799999999999</v>
      </c>
      <c r="AS67" s="143">
        <f>'Housing benefits'!AS31</f>
        <v>725.47699999999998</v>
      </c>
      <c r="AT67" s="143">
        <f>'Housing benefits'!AT31</f>
        <v>943.97500000000002</v>
      </c>
      <c r="AU67" s="143">
        <f>'Housing benefits'!AU31</f>
        <v>1292.8490000000002</v>
      </c>
      <c r="AV67" s="143">
        <f>'Housing benefits'!AV31</f>
        <v>1634.97</v>
      </c>
      <c r="AW67" s="143">
        <f>'Housing benefits'!AW31</f>
        <v>1949.7149999999999</v>
      </c>
      <c r="AX67" s="143">
        <f>'Housing benefits'!AX31</f>
        <v>2178.8338293619486</v>
      </c>
      <c r="AY67" s="143">
        <f>'Housing benefits'!AY31</f>
        <v>2410.3410278276319</v>
      </c>
      <c r="AZ67" s="143">
        <f>'Housing benefits'!AZ31</f>
        <v>2602.0677779938896</v>
      </c>
      <c r="BA67" s="143">
        <f>'Housing benefits'!BA31</f>
        <v>2613.3758641330728</v>
      </c>
      <c r="BB67" s="143">
        <f>'Housing benefits'!BB31</f>
        <v>2654.0090183747411</v>
      </c>
      <c r="BC67" s="143">
        <f>'Housing benefits'!BC31</f>
        <v>2717.25314288246</v>
      </c>
      <c r="BD67" s="143">
        <f>'Housing benefits'!BD31</f>
        <v>2631.7231073019957</v>
      </c>
      <c r="BE67" s="143">
        <f>'Housing benefits'!BE31</f>
        <v>2676.4827117072482</v>
      </c>
      <c r="BF67" s="143">
        <f>'Housing benefits'!BF31</f>
        <v>2863.2198953002007</v>
      </c>
      <c r="BG67" s="143">
        <f>'Housing benefits'!BG31</f>
        <v>3002.8396047330152</v>
      </c>
      <c r="BH67" s="143">
        <f>'Housing benefits'!BH31</f>
        <v>3231.1334929200289</v>
      </c>
      <c r="BI67" s="143">
        <f>'Housing benefits'!BI31</f>
        <v>3522.8486328112713</v>
      </c>
      <c r="BJ67" s="143">
        <f>'Housing benefits'!BJ31</f>
        <v>3676.4928151004046</v>
      </c>
      <c r="BK67" s="143">
        <f>'Housing benefits'!BK31</f>
        <v>3930.1189148811586</v>
      </c>
      <c r="BL67" s="238">
        <f>'Housing benefits'!BL18</f>
        <v>3278.6721206416673</v>
      </c>
      <c r="BM67" s="143">
        <f>'Housing benefits'!BM18</f>
        <v>3414.699558166159</v>
      </c>
      <c r="BN67" s="143">
        <f>'Housing benefits'!BN18</f>
        <v>3246.9003947534702</v>
      </c>
      <c r="BO67" s="143">
        <f>'Housing benefits'!BO18</f>
        <v>3003.0285087410157</v>
      </c>
      <c r="BP67" s="143">
        <f>'Housing benefits'!BP18</f>
        <v>2754.4785976389271</v>
      </c>
      <c r="BQ67" s="143">
        <f>'Housing benefits'!BQ18</f>
        <v>2504.5623245995998</v>
      </c>
      <c r="BR67" s="143">
        <f>'Housing benefits'!BR18</f>
        <v>2378.8444446022886</v>
      </c>
      <c r="BS67" s="143">
        <f>'Housing benefits'!BS18</f>
        <v>2256.0112500659761</v>
      </c>
      <c r="BT67" s="143">
        <f>'Housing benefits'!BT18</f>
        <v>2088.7413831652643</v>
      </c>
      <c r="BU67" s="143">
        <f>'Housing benefits'!BU18</f>
        <v>1868.0857479177519</v>
      </c>
      <c r="BV67" s="143">
        <f>'Housing benefits'!BV18</f>
        <v>1672.9159423572355</v>
      </c>
      <c r="BW67" s="143">
        <f>'Housing benefits'!BW18</f>
        <v>1863.8588087851736</v>
      </c>
      <c r="BX67" s="143">
        <f>'Housing benefits'!BX18</f>
        <v>1839.1434524249917</v>
      </c>
      <c r="BY67" s="143">
        <f>'Housing benefits'!BY18</f>
        <v>1813.2143314304917</v>
      </c>
      <c r="BZ67" s="143">
        <f>'Housing benefits'!BZ18</f>
        <v>1824.018789983578</v>
      </c>
      <c r="CA67" s="144">
        <f>'Housing benefits'!CA18</f>
        <v>1855.6515012971729</v>
      </c>
    </row>
    <row r="68" spans="1:79" x14ac:dyDescent="0.4">
      <c r="A68" s="141"/>
      <c r="B68" s="68" t="s">
        <v>328</v>
      </c>
      <c r="C68" s="58"/>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143">
        <f>'Housing benefits'!AH32</f>
        <v>167.7572054033308</v>
      </c>
      <c r="AI68" s="143">
        <f>'Housing benefits'!AI32</f>
        <v>184.83191810654029</v>
      </c>
      <c r="AJ68" s="143">
        <f>'Housing benefits'!AJ32</f>
        <v>238.69433276913807</v>
      </c>
      <c r="AK68" s="143">
        <f>'Housing benefits'!AK32</f>
        <v>385.67308278503288</v>
      </c>
      <c r="AL68" s="143">
        <f>'Housing benefits'!AL32</f>
        <v>495.78191354102592</v>
      </c>
      <c r="AM68" s="143">
        <f>'Housing benefits'!AM32</f>
        <v>586.16955262509271</v>
      </c>
      <c r="AN68" s="143">
        <f>'Housing benefits'!AN32</f>
        <v>659.48966179596255</v>
      </c>
      <c r="AO68" s="143">
        <f>'Housing benefits'!AO32</f>
        <v>740.17522248237037</v>
      </c>
      <c r="AP68" s="143">
        <f>'Housing benefits'!AP32</f>
        <v>795.69381732493002</v>
      </c>
      <c r="AQ68" s="143">
        <f>'Housing benefits'!AQ32</f>
        <v>824.05582000417701</v>
      </c>
      <c r="AR68" s="143">
        <f>'Housing benefits'!AR32</f>
        <v>827.64699999999993</v>
      </c>
      <c r="AS68" s="143">
        <f>'Housing benefits'!AS32</f>
        <v>856.07600000000002</v>
      </c>
      <c r="AT68" s="143">
        <f>'Housing benefits'!AT32</f>
        <v>998.779</v>
      </c>
      <c r="AU68" s="143">
        <f>'Housing benefits'!AU32</f>
        <v>1447.0230000000001</v>
      </c>
      <c r="AV68" s="143">
        <f>'Housing benefits'!AV32</f>
        <v>2057.3580000000002</v>
      </c>
      <c r="AW68" s="143">
        <f>'Housing benefits'!AW32</f>
        <v>2331.1950000000002</v>
      </c>
      <c r="AX68" s="143">
        <f>'Housing benefits'!AX32</f>
        <v>2407.7275243945537</v>
      </c>
      <c r="AY68" s="143">
        <f>'Housing benefits'!AY32</f>
        <v>2329.3000610574099</v>
      </c>
      <c r="AZ68" s="143">
        <f>'Housing benefits'!AZ32</f>
        <v>2177.215384967817</v>
      </c>
      <c r="BA68" s="143">
        <f>'Housing benefits'!BA32</f>
        <v>1713.8246039972835</v>
      </c>
      <c r="BB68" s="143">
        <f>'Housing benefits'!BB32</f>
        <v>1410.9078789879757</v>
      </c>
      <c r="BC68" s="143">
        <f>'Housing benefits'!BC32</f>
        <v>1214.0820612666143</v>
      </c>
      <c r="BD68" s="143">
        <f>'Housing benefits'!BD32</f>
        <v>1085.7342355085079</v>
      </c>
      <c r="BE68" s="143">
        <f>'Housing benefits'!BE32</f>
        <v>1001.1096309288404</v>
      </c>
      <c r="BF68" s="143">
        <f>'Housing benefits'!BF32</f>
        <v>1053.6159987005542</v>
      </c>
      <c r="BG68" s="143">
        <f>'Housing benefits'!BG32</f>
        <v>956.77120862113122</v>
      </c>
      <c r="BH68" s="143">
        <f>'Housing benefits'!BH32</f>
        <v>1087.8137888204469</v>
      </c>
      <c r="BI68" s="143">
        <f>'Housing benefits'!BI32</f>
        <v>1160.1935787766724</v>
      </c>
      <c r="BJ68" s="143">
        <f>'Housing benefits'!BJ32</f>
        <v>1245.1512127626136</v>
      </c>
      <c r="BK68" s="143">
        <f>'Housing benefits'!BK32</f>
        <v>1315.7849954177275</v>
      </c>
      <c r="BL68" s="238">
        <f>'Housing benefits'!BL16</f>
        <v>1646.9585583274306</v>
      </c>
      <c r="BM68" s="143">
        <f>'Housing benefits'!BM16</f>
        <v>2732.7185734874533</v>
      </c>
      <c r="BN68" s="143">
        <f>'Housing benefits'!BN16</f>
        <v>3068.8441160952298</v>
      </c>
      <c r="BO68" s="143">
        <f>'Housing benefits'!BO16</f>
        <v>3399.1006602323869</v>
      </c>
      <c r="BP68" s="143">
        <f>'Housing benefits'!BP16</f>
        <v>3644.1718667287919</v>
      </c>
      <c r="BQ68" s="143">
        <f>'Housing benefits'!BQ16</f>
        <v>3241.9422918321306</v>
      </c>
      <c r="BR68" s="143">
        <f>'Housing benefits'!BR16</f>
        <v>2411.6856133845986</v>
      </c>
      <c r="BS68" s="143">
        <f>'Housing benefits'!BS16</f>
        <v>1916.7666369866961</v>
      </c>
      <c r="BT68" s="143">
        <f>'Housing benefits'!BT16</f>
        <v>1636.6315206723273</v>
      </c>
      <c r="BU68" s="143">
        <f>'Housing benefits'!BU16</f>
        <v>1451.7127921035253</v>
      </c>
      <c r="BV68" s="143">
        <f>'Housing benefits'!BV16</f>
        <v>1138.7599087852818</v>
      </c>
      <c r="BW68" s="143">
        <f>'Housing benefits'!BW16</f>
        <v>2085.6854547227267</v>
      </c>
      <c r="BX68" s="143">
        <f>'Housing benefits'!BX16</f>
        <v>2210.3092524133281</v>
      </c>
      <c r="BY68" s="143">
        <f>'Housing benefits'!BY16</f>
        <v>2336.179443133607</v>
      </c>
      <c r="BZ68" s="143">
        <f>'Housing benefits'!BZ16</f>
        <v>2458.298568539497</v>
      </c>
      <c r="CA68" s="144">
        <f>'Housing benefits'!CA16</f>
        <v>2553.1806786931224</v>
      </c>
    </row>
    <row r="69" spans="1:79" x14ac:dyDescent="0.4">
      <c r="A69" s="141"/>
      <c r="B69" s="68" t="s">
        <v>329</v>
      </c>
      <c r="C69" s="58"/>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143">
        <f>'Housing benefits'!AH33</f>
        <v>12.718728529562867</v>
      </c>
      <c r="AI69" s="143">
        <f>'Housing benefits'!AI33</f>
        <v>13.998280399993689</v>
      </c>
      <c r="AJ69" s="143">
        <f>'Housing benefits'!AJ33</f>
        <v>18.102270221433344</v>
      </c>
      <c r="AK69" s="143">
        <f>'Housing benefits'!AK33</f>
        <v>29.244675944485095</v>
      </c>
      <c r="AL69" s="143">
        <f>'Housing benefits'!AL33</f>
        <v>37.608698836192275</v>
      </c>
      <c r="AM69" s="143">
        <f>'Housing benefits'!AM33</f>
        <v>44.460514952676363</v>
      </c>
      <c r="AN69" s="143">
        <f>'Housing benefits'!AN33</f>
        <v>50.036673583206834</v>
      </c>
      <c r="AO69" s="143">
        <f>'Housing benefits'!AO33</f>
        <v>56.135700339289997</v>
      </c>
      <c r="AP69" s="143">
        <f>'Housing benefits'!AP33</f>
        <v>60.352068373643192</v>
      </c>
      <c r="AQ69" s="143">
        <f>'Housing benefits'!AQ33</f>
        <v>62.448807638114886</v>
      </c>
      <c r="AR69" s="143">
        <f>'Housing benefits'!AR33</f>
        <v>251.12099999999964</v>
      </c>
      <c r="AS69" s="143">
        <f>'Housing benefits'!AS33</f>
        <v>303.69499999999999</v>
      </c>
      <c r="AT69" s="143">
        <f>'Housing benefits'!AT33</f>
        <v>413.56399999999968</v>
      </c>
      <c r="AU69" s="143">
        <f>'Housing benefits'!AU33</f>
        <v>495.83100000000047</v>
      </c>
      <c r="AV69" s="143">
        <f>'Housing benefits'!AV33</f>
        <v>588.97799999999972</v>
      </c>
      <c r="AW69" s="143">
        <f>'Housing benefits'!AW33</f>
        <v>783.39700000000119</v>
      </c>
      <c r="AX69" s="143">
        <f>'Housing benefits'!AX33</f>
        <v>876.75761116881586</v>
      </c>
      <c r="AY69" s="143">
        <f>'Housing benefits'!AY33</f>
        <v>1079.4106882910114</v>
      </c>
      <c r="AZ69" s="143">
        <f>'Housing benefits'!AZ33</f>
        <v>1216.4408100213277</v>
      </c>
      <c r="BA69" s="143">
        <f>'Housing benefits'!BA33</f>
        <v>1277.9795461451065</v>
      </c>
      <c r="BB69" s="143">
        <f>'Housing benefits'!BB33</f>
        <v>1181.8701801279974</v>
      </c>
      <c r="BC69" s="143">
        <f>'Housing benefits'!BC33</f>
        <v>992.02728649103301</v>
      </c>
      <c r="BD69" s="143">
        <f>'Housing benefits'!BD33</f>
        <v>934.39317727625121</v>
      </c>
      <c r="BE69" s="143">
        <f>'Housing benefits'!BE33</f>
        <v>920.78722401502739</v>
      </c>
      <c r="BF69" s="143">
        <f>'Housing benefits'!BF33</f>
        <v>937.11675053717931</v>
      </c>
      <c r="BG69" s="143">
        <f>'Housing benefits'!BG33</f>
        <v>981.1484059417445</v>
      </c>
      <c r="BH69" s="143">
        <f>'Housing benefits'!BH33</f>
        <v>1088.6496584511015</v>
      </c>
      <c r="BI69" s="143">
        <f>'Housing benefits'!BI33</f>
        <v>1208.6779101513739</v>
      </c>
      <c r="BJ69" s="143">
        <f>'Housing benefits'!BJ33</f>
        <v>1296.5004743209502</v>
      </c>
      <c r="BK69" s="143">
        <f>'Housing benefits'!BK33</f>
        <v>1565.8659750252277</v>
      </c>
      <c r="BL69" s="238">
        <f>SUM('Housing benefits'!BL19:BL20,'Housing benefits'!BL22:BL23,'Housing benefits'!BL25)</f>
        <v>2818.731593208101</v>
      </c>
      <c r="BM69" s="143">
        <f>SUM('Housing benefits'!BM19:BM20,'Housing benefits'!BM22:BM23,'Housing benefits'!BM25)</f>
        <v>3647.6743165754906</v>
      </c>
      <c r="BN69" s="143">
        <f>SUM('Housing benefits'!BN19:BN20,'Housing benefits'!BN22:BN23,'Housing benefits'!BN25)</f>
        <v>4498.9811767903993</v>
      </c>
      <c r="BO69" s="143">
        <f>SUM('Housing benefits'!BO19:BO20,'Housing benefits'!BO22:BO23,'Housing benefits'!BO25)</f>
        <v>5198.4137954447706</v>
      </c>
      <c r="BP69" s="143">
        <f>SUM('Housing benefits'!BP19:BP20,'Housing benefits'!BP22:BP23,'Housing benefits'!BP25)</f>
        <v>5745.7969890804134</v>
      </c>
      <c r="BQ69" s="143">
        <f>SUM('Housing benefits'!BQ19:BQ20,'Housing benefits'!BQ22:BQ23,'Housing benefits'!BQ25)</f>
        <v>6332.7591456479722</v>
      </c>
      <c r="BR69" s="143">
        <f>SUM('Housing benefits'!BR19:BR20,'Housing benefits'!BR22:BR23,'Housing benefits'!BR25)</f>
        <v>6843.2627978360115</v>
      </c>
      <c r="BS69" s="143">
        <f>SUM('Housing benefits'!BS19:BS20,'Housing benefits'!BS22:BS23,'Housing benefits'!BS25)</f>
        <v>7079.7382658913511</v>
      </c>
      <c r="BT69" s="143">
        <f>SUM('Housing benefits'!BT19:BT20,'Housing benefits'!BT22:BT23,'Housing benefits'!BT25)</f>
        <v>6880.7027897061271</v>
      </c>
      <c r="BU69" s="143">
        <f>SUM('Housing benefits'!BU19:BU20,'Housing benefits'!BU22:BU23,'Housing benefits'!BU25)</f>
        <v>6438.9995473936051</v>
      </c>
      <c r="BV69" s="143">
        <f>SUM('Housing benefits'!BV19:BV20,'Housing benefits'!BV22:BV23,'Housing benefits'!BV25)</f>
        <v>5820.7342388723464</v>
      </c>
      <c r="BW69" s="143">
        <f>SUM('Housing benefits'!BW19:BW20,'Housing benefits'!BW22:BW23,'Housing benefits'!BW25)</f>
        <v>6730.6424529724754</v>
      </c>
      <c r="BX69" s="143">
        <f>SUM('Housing benefits'!BX19:BX20,'Housing benefits'!BX22:BX23,'Housing benefits'!BX25)</f>
        <v>7051.2846841088094</v>
      </c>
      <c r="BY69" s="143">
        <f>SUM('Housing benefits'!BY19:BY20,'Housing benefits'!BY22:BY23,'Housing benefits'!BY25)</f>
        <v>7368.3554893788605</v>
      </c>
      <c r="BZ69" s="143">
        <f>SUM('Housing benefits'!BZ19:BZ20,'Housing benefits'!BZ22:BZ23,'Housing benefits'!BZ25)</f>
        <v>7616.1361954272243</v>
      </c>
      <c r="CA69" s="144">
        <f>SUM('Housing benefits'!CA19:CA20,'Housing benefits'!CA22:CA23,'Housing benefits'!CA25)</f>
        <v>7769.0644822587974</v>
      </c>
    </row>
    <row r="70" spans="1:79" ht="26.25" customHeight="1" x14ac:dyDescent="0.4">
      <c r="A70" s="141"/>
      <c r="B70" s="148" t="s">
        <v>330</v>
      </c>
      <c r="C70" s="58"/>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143">
        <f>'Housing benefits'!AH26</f>
        <v>320.9395900106818</v>
      </c>
      <c r="AI70" s="143">
        <f>'Housing benefits'!AI26</f>
        <v>352.75813604081998</v>
      </c>
      <c r="AJ70" s="143">
        <f>'Housing benefits'!AJ26</f>
        <v>455.35323341022615</v>
      </c>
      <c r="AK70" s="143">
        <f>'Housing benefits'!AK26</f>
        <v>736.40552867942881</v>
      </c>
      <c r="AL70" s="143">
        <f>'Housing benefits'!AL26</f>
        <v>946.35929177961918</v>
      </c>
      <c r="AM70" s="143">
        <f>'Housing benefits'!AM26</f>
        <v>1119.0866247744702</v>
      </c>
      <c r="AN70" s="143">
        <f>'Housing benefits'!AN26</f>
        <v>1260.4022225303984</v>
      </c>
      <c r="AO70" s="143">
        <f>'Housing benefits'!AO26</f>
        <v>1413.4558865030046</v>
      </c>
      <c r="AP70" s="143">
        <f>'Housing benefits'!AP26</f>
        <v>1518.3915054319073</v>
      </c>
      <c r="AQ70" s="143">
        <f>'Housing benefits'!AQ26</f>
        <v>1572.8116400781266</v>
      </c>
      <c r="AR70" s="143">
        <f>'Housing benefits'!AR26</f>
        <v>1819.8820000000001</v>
      </c>
      <c r="AS70" s="143">
        <f>'Housing benefits'!AS26</f>
        <v>2044.9829999999999</v>
      </c>
      <c r="AT70" s="143">
        <f>'Housing benefits'!AT26</f>
        <v>2323.52</v>
      </c>
      <c r="AU70" s="143">
        <f>'Housing benefits'!AU26</f>
        <v>2573.1280000000002</v>
      </c>
      <c r="AV70" s="143">
        <f>'Housing benefits'!AV26</f>
        <v>2807.8249999999998</v>
      </c>
      <c r="AW70" s="143">
        <f>'Housing benefits'!AW26</f>
        <v>3189.0050000000001</v>
      </c>
      <c r="AX70" s="143">
        <f>'Housing benefits'!AX26</f>
        <v>3402.2148963971672</v>
      </c>
      <c r="AY70" s="143">
        <f>'Housing benefits'!AY26</f>
        <v>3614.8473488867526</v>
      </c>
      <c r="AZ70" s="143">
        <f>'Housing benefits'!AZ26</f>
        <v>3751.9206727282358</v>
      </c>
      <c r="BA70" s="143">
        <f>'Housing benefits'!BA26</f>
        <v>3788.0146137757624</v>
      </c>
      <c r="BB70" s="143">
        <f>'Housing benefits'!BB26</f>
        <v>3851.7417929521921</v>
      </c>
      <c r="BC70" s="143">
        <f>'Housing benefits'!BC26</f>
        <v>3997.2728888889624</v>
      </c>
      <c r="BD70" s="143">
        <f>'Housing benefits'!BD26</f>
        <v>4207.3417317175063</v>
      </c>
      <c r="BE70" s="143">
        <f>'Housing benefits'!BE26</f>
        <v>4458.6120397296809</v>
      </c>
      <c r="BF70" s="143">
        <f>'Housing benefits'!BF26</f>
        <v>4782.8062827579006</v>
      </c>
      <c r="BG70" s="143">
        <f>'Housing benefits'!BG26</f>
        <v>4439.9426964228405</v>
      </c>
      <c r="BH70" s="143">
        <f>'Housing benefits'!BH26</f>
        <v>4548.4601171225586</v>
      </c>
      <c r="BI70" s="143">
        <f>'Housing benefits'!BI26</f>
        <v>4563.9384927414358</v>
      </c>
      <c r="BJ70" s="143">
        <f>'Housing benefits'!BJ26</f>
        <v>4861.4789099542368</v>
      </c>
      <c r="BK70" s="143">
        <f>'Housing benefits'!BK26</f>
        <v>4923.6027084858815</v>
      </c>
      <c r="BL70" s="143">
        <f>'Housing benefits'!BL26</f>
        <v>5503.9442212258709</v>
      </c>
      <c r="BM70" s="143">
        <f>'Housing benefits'!BM26</f>
        <v>5762.4397376097304</v>
      </c>
      <c r="BN70" s="143">
        <f>'Housing benefits'!BN26</f>
        <v>5948.9797621593234</v>
      </c>
      <c r="BO70" s="143">
        <f>'Housing benefits'!BO26</f>
        <v>6241.622946717006</v>
      </c>
      <c r="BP70" s="143">
        <f>'Housing benefits'!BP26</f>
        <v>6427.139962759471</v>
      </c>
      <c r="BQ70" s="143">
        <f>'Housing benefits'!BQ26</f>
        <v>6544.0581409153201</v>
      </c>
      <c r="BR70" s="143">
        <f>'Housing benefits'!BR26</f>
        <v>6578.0549409279665</v>
      </c>
      <c r="BS70" s="143">
        <f>'Housing benefits'!BS26</f>
        <v>6527.4880116677159</v>
      </c>
      <c r="BT70" s="143">
        <f>'Housing benefits'!BT26</f>
        <v>6329.2889150000001</v>
      </c>
      <c r="BU70" s="143">
        <f>'Housing benefits'!BU26</f>
        <v>6088.1434402404884</v>
      </c>
      <c r="BV70" s="143">
        <f>'Housing benefits'!BV26</f>
        <v>5753.2879258882504</v>
      </c>
      <c r="BW70" s="143">
        <f>'Housing benefits'!BW26</f>
        <v>5553.16163505645</v>
      </c>
      <c r="BX70" s="143">
        <f>'Housing benefits'!BX26</f>
        <v>5558.0341426093128</v>
      </c>
      <c r="BY70" s="143">
        <f>'Housing benefits'!BY26</f>
        <v>5630.8468200316984</v>
      </c>
      <c r="BZ70" s="143">
        <f>'Housing benefits'!BZ26</f>
        <v>5778.1848857414807</v>
      </c>
      <c r="CA70" s="144">
        <f>'Housing benefits'!CA26</f>
        <v>5924.2161917732619</v>
      </c>
    </row>
    <row r="71" spans="1:79" x14ac:dyDescent="0.4">
      <c r="A71" s="141"/>
      <c r="B71" s="148" t="s">
        <v>307</v>
      </c>
      <c r="C71" s="58"/>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143">
        <f>'Housing benefits'!AH27</f>
        <v>400.06040998931815</v>
      </c>
      <c r="AI71" s="143">
        <f>'Housing benefits'!AI27</f>
        <v>440.24186395917997</v>
      </c>
      <c r="AJ71" s="143">
        <f>'Housing benefits'!AJ27</f>
        <v>568.64676658977396</v>
      </c>
      <c r="AK71" s="143">
        <f>'Housing benefits'!AK27</f>
        <v>919.19447132057121</v>
      </c>
      <c r="AL71" s="143">
        <f>'Housing benefits'!AL27</f>
        <v>1181.6407082203809</v>
      </c>
      <c r="AM71" s="143">
        <f>'Housing benefits'!AM27</f>
        <v>1396.9133752255298</v>
      </c>
      <c r="AN71" s="143">
        <f>'Housing benefits'!AN27</f>
        <v>1572.5977774696016</v>
      </c>
      <c r="AO71" s="143">
        <f>'Housing benefits'!AO27</f>
        <v>1763.5441134969951</v>
      </c>
      <c r="AP71" s="143">
        <f>'Housing benefits'!AP27</f>
        <v>1896.6084945680932</v>
      </c>
      <c r="AQ71" s="143">
        <f>'Housing benefits'!AQ27</f>
        <v>1963.1883599218736</v>
      </c>
      <c r="AR71" s="143">
        <f>'Housing benefits'!AR27</f>
        <v>1903.5669999999996</v>
      </c>
      <c r="AS71" s="143">
        <f>'Housing benefits'!AS27</f>
        <v>2187.5540000000001</v>
      </c>
      <c r="AT71" s="143">
        <f>'Housing benefits'!AT27</f>
        <v>2771.8209999999999</v>
      </c>
      <c r="AU71" s="143">
        <f>'Housing benefits'!AU27</f>
        <v>3785.5240000000008</v>
      </c>
      <c r="AV71" s="143">
        <f>'Housing benefits'!AV27</f>
        <v>5004.2709999999997</v>
      </c>
      <c r="AW71" s="143">
        <f>'Housing benefits'!AW27</f>
        <v>6027.8400000000011</v>
      </c>
      <c r="AX71" s="143">
        <f>'Housing benefits'!AX27</f>
        <v>6701.0210236028324</v>
      </c>
      <c r="AY71" s="143">
        <f>'Housing benefits'!AY27</f>
        <v>7259.8193451132465</v>
      </c>
      <c r="AZ71" s="143">
        <f>'Housing benefits'!AZ27</f>
        <v>7627.8412922717607</v>
      </c>
      <c r="BA71" s="143">
        <f>'Housing benefits'!BA27</f>
        <v>7388.3815092242394</v>
      </c>
      <c r="BB71" s="143">
        <f>'Housing benefits'!BB27</f>
        <v>7213.0624270478074</v>
      </c>
      <c r="BC71" s="143">
        <f>'Housing benefits'!BC27</f>
        <v>7066.8309277856351</v>
      </c>
      <c r="BD71" s="143">
        <f>'Housing benefits'!BD27</f>
        <v>6955.0272430824934</v>
      </c>
      <c r="BE71" s="143">
        <f>'Housing benefits'!BE27</f>
        <v>7130.0830912703177</v>
      </c>
      <c r="BF71" s="143">
        <f>'Housing benefits'!BF27</f>
        <v>7853.4141332420995</v>
      </c>
      <c r="BG71" s="143">
        <f>'Housing benefits'!BG27</f>
        <v>7907.4304242871603</v>
      </c>
      <c r="BH71" s="143">
        <f>'Housing benefits'!BH27</f>
        <v>8609.1099443174389</v>
      </c>
      <c r="BI71" s="143">
        <f>'Housing benefits'!BI27</f>
        <v>9364.2666422585644</v>
      </c>
      <c r="BJ71" s="143">
        <f>'Housing benefits'!BJ27</f>
        <v>9979.0686760457666</v>
      </c>
      <c r="BK71" s="143">
        <f>'Housing benefits'!BK27</f>
        <v>10808.197886514117</v>
      </c>
      <c r="BL71" s="143">
        <f>'Housing benefits'!BL27</f>
        <v>11599.496940774132</v>
      </c>
      <c r="BM71" s="143">
        <f>'Housing benefits'!BM27</f>
        <v>14226.791440390265</v>
      </c>
      <c r="BN71" s="143">
        <f>'Housing benefits'!BN27</f>
        <v>15478.01053884067</v>
      </c>
      <c r="BO71" s="143">
        <f>'Housing benefits'!BO27</f>
        <v>16578.667176283001</v>
      </c>
      <c r="BP71" s="143">
        <f>'Housing benefits'!BP27</f>
        <v>17472.491649240532</v>
      </c>
      <c r="BQ71" s="143">
        <f>'Housing benefits'!BQ27</f>
        <v>17625.749532084679</v>
      </c>
      <c r="BR71" s="143">
        <f>'Housing benefits'!BR27</f>
        <v>17738.510614072031</v>
      </c>
      <c r="BS71" s="143">
        <f>'Housing benefits'!BS27</f>
        <v>17716.225635332288</v>
      </c>
      <c r="BT71" s="143">
        <f>'Housing benefits'!BT27</f>
        <v>17111.31100400001</v>
      </c>
      <c r="BU71" s="143">
        <f>'Housing benefits'!BU27</f>
        <v>16213.076773759509</v>
      </c>
      <c r="BV71" s="143">
        <f>'Housing benefits'!BV27</f>
        <v>14916.107357640503</v>
      </c>
      <c r="BW71" s="143">
        <f>'Housing benefits'!BW27</f>
        <v>17720.606363637929</v>
      </c>
      <c r="BX71" s="143">
        <f>'Housing benefits'!BX27</f>
        <v>18348.472962774642</v>
      </c>
      <c r="BY71" s="143">
        <f>'Housing benefits'!BY27</f>
        <v>18888.55794264756</v>
      </c>
      <c r="BZ71" s="143">
        <f>'Housing benefits'!BZ27</f>
        <v>19394.168202616082</v>
      </c>
      <c r="CA71" s="144">
        <f>'Housing benefits'!CA27</f>
        <v>19807.467699712899</v>
      </c>
    </row>
    <row r="72" spans="1:79" s="64" customFormat="1" x14ac:dyDescent="0.4">
      <c r="A72" s="155"/>
      <c r="B72" s="237" t="s">
        <v>96</v>
      </c>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54">
        <f>SUM(AH70:AH71)</f>
        <v>721</v>
      </c>
      <c r="AI72" s="54">
        <f t="shared" ref="AI72:BL72" si="15">SUM(AI70:AI71)</f>
        <v>793</v>
      </c>
      <c r="AJ72" s="54">
        <f t="shared" si="15"/>
        <v>1024</v>
      </c>
      <c r="AK72" s="54">
        <f t="shared" si="15"/>
        <v>1655.6</v>
      </c>
      <c r="AL72" s="54">
        <f t="shared" si="15"/>
        <v>2128</v>
      </c>
      <c r="AM72" s="54">
        <f t="shared" si="15"/>
        <v>2516</v>
      </c>
      <c r="AN72" s="54">
        <f t="shared" si="15"/>
        <v>2833</v>
      </c>
      <c r="AO72" s="54">
        <f t="shared" si="15"/>
        <v>3177</v>
      </c>
      <c r="AP72" s="54">
        <f t="shared" si="15"/>
        <v>3415.0000000000005</v>
      </c>
      <c r="AQ72" s="54">
        <f t="shared" si="15"/>
        <v>3536</v>
      </c>
      <c r="AR72" s="54">
        <f t="shared" si="15"/>
        <v>3723.4489999999996</v>
      </c>
      <c r="AS72" s="54">
        <f t="shared" si="15"/>
        <v>4232.5370000000003</v>
      </c>
      <c r="AT72" s="54">
        <f t="shared" si="15"/>
        <v>5095.3410000000003</v>
      </c>
      <c r="AU72" s="54">
        <f t="shared" si="15"/>
        <v>6358.652000000001</v>
      </c>
      <c r="AV72" s="54">
        <f t="shared" si="15"/>
        <v>7812.0959999999995</v>
      </c>
      <c r="AW72" s="54">
        <f t="shared" si="15"/>
        <v>9216.8450000000012</v>
      </c>
      <c r="AX72" s="54">
        <f t="shared" si="15"/>
        <v>10103.235919999999</v>
      </c>
      <c r="AY72" s="54">
        <f t="shared" si="15"/>
        <v>10874.666694</v>
      </c>
      <c r="AZ72" s="54">
        <f t="shared" si="15"/>
        <v>11379.761964999996</v>
      </c>
      <c r="BA72" s="54">
        <f t="shared" si="15"/>
        <v>11176.396123000002</v>
      </c>
      <c r="BB72" s="54">
        <f t="shared" si="15"/>
        <v>11064.80422</v>
      </c>
      <c r="BC72" s="54">
        <f t="shared" si="15"/>
        <v>11064.103816674597</v>
      </c>
      <c r="BD72" s="54">
        <f t="shared" si="15"/>
        <v>11162.3689748</v>
      </c>
      <c r="BE72" s="54">
        <f t="shared" si="15"/>
        <v>11588.695130999999</v>
      </c>
      <c r="BF72" s="54">
        <f t="shared" si="15"/>
        <v>12636.220416</v>
      </c>
      <c r="BG72" s="54">
        <f t="shared" si="15"/>
        <v>12347.373120710001</v>
      </c>
      <c r="BH72" s="54">
        <f t="shared" si="15"/>
        <v>13157.570061439998</v>
      </c>
      <c r="BI72" s="54">
        <f t="shared" si="15"/>
        <v>13928.205135</v>
      </c>
      <c r="BJ72" s="54">
        <f t="shared" si="15"/>
        <v>14840.547586000004</v>
      </c>
      <c r="BK72" s="54">
        <f t="shared" si="15"/>
        <v>15731.800594999999</v>
      </c>
      <c r="BL72" s="54">
        <f t="shared" si="15"/>
        <v>17103.441162000003</v>
      </c>
      <c r="BM72" s="54">
        <f t="shared" ref="BM72:CA72" si="16">BM71+BM70</f>
        <v>19989.231177999995</v>
      </c>
      <c r="BN72" s="54">
        <f t="shared" si="16"/>
        <v>21426.990300999994</v>
      </c>
      <c r="BO72" s="54">
        <f t="shared" si="16"/>
        <v>22820.290123000006</v>
      </c>
      <c r="BP72" s="54">
        <f t="shared" si="16"/>
        <v>23899.631612000005</v>
      </c>
      <c r="BQ72" s="54">
        <f t="shared" si="16"/>
        <v>24169.807672999999</v>
      </c>
      <c r="BR72" s="54">
        <f t="shared" si="16"/>
        <v>24316.565554999997</v>
      </c>
      <c r="BS72" s="54">
        <f t="shared" si="16"/>
        <v>24243.713647000004</v>
      </c>
      <c r="BT72" s="54">
        <f t="shared" si="16"/>
        <v>23440.599919000011</v>
      </c>
      <c r="BU72" s="54">
        <f t="shared" si="16"/>
        <v>22301.220213999997</v>
      </c>
      <c r="BV72" s="54">
        <f t="shared" si="16"/>
        <v>20669.395283528753</v>
      </c>
      <c r="BW72" s="54">
        <f t="shared" si="16"/>
        <v>23273.76799869438</v>
      </c>
      <c r="BX72" s="54">
        <f t="shared" si="16"/>
        <v>23906.507105383957</v>
      </c>
      <c r="BY72" s="54">
        <f t="shared" si="16"/>
        <v>24519.40476267926</v>
      </c>
      <c r="BZ72" s="54">
        <f t="shared" si="16"/>
        <v>25172.353088357562</v>
      </c>
      <c r="CA72" s="55">
        <f t="shared" si="16"/>
        <v>25731.683891486162</v>
      </c>
    </row>
    <row r="73" spans="1:79" ht="26.25" customHeight="1" x14ac:dyDescent="0.4">
      <c r="A73" s="141"/>
      <c r="B73" s="237" t="s">
        <v>269</v>
      </c>
      <c r="C73" s="58"/>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c r="BX73" s="143"/>
      <c r="BY73" s="143"/>
      <c r="BZ73" s="143"/>
      <c r="CA73" s="144"/>
    </row>
    <row r="74" spans="1:79" x14ac:dyDescent="0.4">
      <c r="A74" s="141"/>
      <c r="B74" s="68" t="s">
        <v>139</v>
      </c>
      <c r="C74" s="58"/>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143">
        <f t="shared" ref="AH74:BX74" si="17">SUM(AH75:AH76)</f>
        <v>0</v>
      </c>
      <c r="AI74" s="143">
        <f t="shared" si="17"/>
        <v>0</v>
      </c>
      <c r="AJ74" s="143">
        <f t="shared" si="17"/>
        <v>0</v>
      </c>
      <c r="AK74" s="143">
        <f t="shared" si="17"/>
        <v>0</v>
      </c>
      <c r="AL74" s="143">
        <f t="shared" si="17"/>
        <v>0</v>
      </c>
      <c r="AM74" s="143">
        <f t="shared" si="17"/>
        <v>0</v>
      </c>
      <c r="AN74" s="143">
        <f t="shared" si="17"/>
        <v>0</v>
      </c>
      <c r="AO74" s="143">
        <f t="shared" si="17"/>
        <v>0</v>
      </c>
      <c r="AP74" s="143">
        <f t="shared" si="17"/>
        <v>0</v>
      </c>
      <c r="AQ74" s="143">
        <f t="shared" si="17"/>
        <v>0</v>
      </c>
      <c r="AR74" s="143">
        <f t="shared" si="17"/>
        <v>0</v>
      </c>
      <c r="AS74" s="143">
        <f t="shared" si="17"/>
        <v>0</v>
      </c>
      <c r="AT74" s="143">
        <f t="shared" si="17"/>
        <v>0</v>
      </c>
      <c r="AU74" s="143">
        <f t="shared" si="17"/>
        <v>0</v>
      </c>
      <c r="AV74" s="143">
        <f t="shared" si="17"/>
        <v>0</v>
      </c>
      <c r="AW74" s="143">
        <f t="shared" si="17"/>
        <v>0</v>
      </c>
      <c r="AX74" s="143">
        <f t="shared" si="17"/>
        <v>0</v>
      </c>
      <c r="AY74" s="143">
        <f t="shared" si="17"/>
        <v>0</v>
      </c>
      <c r="AZ74" s="143">
        <f t="shared" si="17"/>
        <v>0</v>
      </c>
      <c r="BA74" s="143">
        <f t="shared" si="17"/>
        <v>0</v>
      </c>
      <c r="BB74" s="143">
        <f t="shared" si="17"/>
        <v>0</v>
      </c>
      <c r="BC74" s="143">
        <f t="shared" si="17"/>
        <v>0</v>
      </c>
      <c r="BD74" s="143">
        <f t="shared" si="17"/>
        <v>0</v>
      </c>
      <c r="BE74" s="143">
        <f t="shared" si="17"/>
        <v>0</v>
      </c>
      <c r="BF74" s="143">
        <f t="shared" si="17"/>
        <v>0</v>
      </c>
      <c r="BG74" s="143">
        <f t="shared" si="17"/>
        <v>0</v>
      </c>
      <c r="BH74" s="143">
        <f t="shared" si="17"/>
        <v>0</v>
      </c>
      <c r="BI74" s="143">
        <f t="shared" si="17"/>
        <v>0</v>
      </c>
      <c r="BJ74" s="143">
        <f t="shared" si="17"/>
        <v>3.4359999999999999</v>
      </c>
      <c r="BK74" s="143">
        <f t="shared" si="17"/>
        <v>3.99</v>
      </c>
      <c r="BL74" s="143">
        <f t="shared" si="17"/>
        <v>211.09399999999999</v>
      </c>
      <c r="BM74" s="143">
        <f t="shared" si="17"/>
        <v>298.26100000000002</v>
      </c>
      <c r="BN74" s="143">
        <f t="shared" si="17"/>
        <v>435.41003044000001</v>
      </c>
      <c r="BO74" s="143">
        <f t="shared" si="17"/>
        <v>128.72999999999999</v>
      </c>
      <c r="BP74" s="143">
        <f t="shared" si="17"/>
        <v>141.73699999999999</v>
      </c>
      <c r="BQ74" s="143">
        <f t="shared" si="17"/>
        <v>8.4069999999999965</v>
      </c>
      <c r="BR74" s="143">
        <f t="shared" si="17"/>
        <v>11.036000000000001</v>
      </c>
      <c r="BS74" s="143">
        <f t="shared" si="17"/>
        <v>3.9260000000000019</v>
      </c>
      <c r="BT74" s="143">
        <f t="shared" si="17"/>
        <v>3.2965944199999972</v>
      </c>
      <c r="BU74" s="143">
        <f t="shared" si="17"/>
        <v>114.2644971</v>
      </c>
      <c r="BV74" s="143">
        <f t="shared" si="17"/>
        <v>137.37039330571019</v>
      </c>
      <c r="BW74" s="143">
        <f t="shared" si="17"/>
        <v>140.18785342006237</v>
      </c>
      <c r="BX74" s="143">
        <f t="shared" si="17"/>
        <v>143.99129499896762</v>
      </c>
      <c r="BY74" s="143">
        <f>SUM(BY75:BY76)</f>
        <v>148.63744093630055</v>
      </c>
      <c r="BZ74" s="143">
        <f>SUM(BZ75:BZ76)</f>
        <v>151.90078842590066</v>
      </c>
      <c r="CA74" s="144">
        <f>SUM(CA75:CA76)</f>
        <v>151.90078842590066</v>
      </c>
    </row>
    <row r="75" spans="1:79" x14ac:dyDescent="0.4">
      <c r="A75" s="141"/>
      <c r="B75" s="106" t="s">
        <v>331</v>
      </c>
      <c r="C75" s="58"/>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143">
        <f>'Table 2a'!AH88</f>
        <v>0</v>
      </c>
      <c r="AI75" s="143">
        <f>'Table 2a'!AI88</f>
        <v>0</v>
      </c>
      <c r="AJ75" s="143">
        <f>'Table 2a'!AJ88</f>
        <v>0</v>
      </c>
      <c r="AK75" s="143">
        <f>'Table 2a'!AK88</f>
        <v>0</v>
      </c>
      <c r="AL75" s="143">
        <f>'Table 2a'!AL88</f>
        <v>0</v>
      </c>
      <c r="AM75" s="143">
        <f>'Table 2a'!AM88</f>
        <v>0</v>
      </c>
      <c r="AN75" s="143">
        <f>'Table 2a'!AN88</f>
        <v>0</v>
      </c>
      <c r="AO75" s="143">
        <f>'Table 2a'!AO88</f>
        <v>0</v>
      </c>
      <c r="AP75" s="143">
        <f>'Table 2a'!AP88</f>
        <v>0</v>
      </c>
      <c r="AQ75" s="143">
        <f>'Table 2a'!AQ88</f>
        <v>0</v>
      </c>
      <c r="AR75" s="143">
        <f>'Table 2a'!AR88</f>
        <v>0</v>
      </c>
      <c r="AS75" s="143">
        <f>'Table 2a'!AS88</f>
        <v>0</v>
      </c>
      <c r="AT75" s="143">
        <f>'Table 2a'!AT88</f>
        <v>0</v>
      </c>
      <c r="AU75" s="143">
        <f>'Table 2a'!AU88</f>
        <v>0</v>
      </c>
      <c r="AV75" s="143">
        <f>'Table 2a'!AV88</f>
        <v>0</v>
      </c>
      <c r="AW75" s="143">
        <f>'Table 2a'!AW88</f>
        <v>0</v>
      </c>
      <c r="AX75" s="143">
        <f>'Table 2a'!AX88</f>
        <v>0</v>
      </c>
      <c r="AY75" s="143">
        <f>'Table 2a'!AY88</f>
        <v>0</v>
      </c>
      <c r="AZ75" s="143">
        <f>'Table 2a'!AZ88</f>
        <v>0</v>
      </c>
      <c r="BA75" s="143">
        <f>'Table 2a'!BA88</f>
        <v>0</v>
      </c>
      <c r="BB75" s="143">
        <f>'Table 2a'!BB88</f>
        <v>0</v>
      </c>
      <c r="BC75" s="143">
        <f>'Table 2a'!BC88</f>
        <v>0</v>
      </c>
      <c r="BD75" s="143">
        <f>'Table 2a'!BD88</f>
        <v>0</v>
      </c>
      <c r="BE75" s="143">
        <f>'Table 2a'!BE88</f>
        <v>0</v>
      </c>
      <c r="BF75" s="143">
        <f>'Table 2a'!BF88</f>
        <v>0</v>
      </c>
      <c r="BG75" s="143">
        <f>'Table 2a'!BG88</f>
        <v>0</v>
      </c>
      <c r="BH75" s="143">
        <f>'Table 2a'!BH88</f>
        <v>0</v>
      </c>
      <c r="BI75" s="143">
        <f>'Table 2a'!BI88</f>
        <v>0</v>
      </c>
      <c r="BJ75" s="143">
        <f>'Table 2a'!BJ88</f>
        <v>2.3854757613040265</v>
      </c>
      <c r="BK75" s="143">
        <f>'Table 2a'!BK88</f>
        <v>2.7799798323037712</v>
      </c>
      <c r="BL75" s="143">
        <f>'Table 2a'!BL88</f>
        <v>145.43650100833483</v>
      </c>
      <c r="BM75" s="143">
        <f>'Table 2a'!BM88</f>
        <v>193.92315446943357</v>
      </c>
      <c r="BN75" s="143">
        <f>'Table 2a'!BN88</f>
        <v>266.81067065860327</v>
      </c>
      <c r="BO75" s="143">
        <f>'Table 2a'!BO88</f>
        <v>77.89376230618096</v>
      </c>
      <c r="BP75" s="143">
        <f>'Table 2a'!BP88</f>
        <v>83.761185046642368</v>
      </c>
      <c r="BQ75" s="143">
        <f>'Table 2a'!BQ88</f>
        <v>4.8547000187328013</v>
      </c>
      <c r="BR75" s="143">
        <f>'Table 2a'!BR88</f>
        <v>6.144183842691306</v>
      </c>
      <c r="BS75" s="143">
        <f>'Table 2a'!BS88</f>
        <v>1.9437355560062652</v>
      </c>
      <c r="BT75" s="143">
        <f>'Table 2a'!BT88</f>
        <v>1.6169761388612867</v>
      </c>
      <c r="BU75" s="143">
        <f>'Table 2a'!BU88</f>
        <v>54.094519769972067</v>
      </c>
      <c r="BV75" s="143">
        <f>'Table 2a'!BV88</f>
        <v>76.613087635983476</v>
      </c>
      <c r="BW75" s="143">
        <f>'Table 2a'!BW88</f>
        <v>79.146865493399602</v>
      </c>
      <c r="BX75" s="143">
        <f>'Table 2a'!BX88</f>
        <v>81.537163584561796</v>
      </c>
      <c r="BY75" s="143">
        <f>'Table 2a'!BY88</f>
        <v>83.68812132992214</v>
      </c>
      <c r="BZ75" s="143">
        <f>'Table 2a'!BZ88</f>
        <v>85.117413431456129</v>
      </c>
      <c r="CA75" s="144">
        <f>'Table 2a'!CA88</f>
        <v>85.117413431456114</v>
      </c>
    </row>
    <row r="76" spans="1:79" x14ac:dyDescent="0.4">
      <c r="A76" s="141"/>
      <c r="B76" s="106" t="s">
        <v>332</v>
      </c>
      <c r="C76" s="58"/>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143">
        <f>'Table 2a'!AH28</f>
        <v>0</v>
      </c>
      <c r="AI76" s="143">
        <f>'Table 2a'!AI28</f>
        <v>0</v>
      </c>
      <c r="AJ76" s="143">
        <f>'Table 2a'!AJ28</f>
        <v>0</v>
      </c>
      <c r="AK76" s="143">
        <f>'Table 2a'!AK28</f>
        <v>0</v>
      </c>
      <c r="AL76" s="143">
        <f>'Table 2a'!AL28</f>
        <v>0</v>
      </c>
      <c r="AM76" s="143">
        <f>'Table 2a'!AM28</f>
        <v>0</v>
      </c>
      <c r="AN76" s="143">
        <f>'Table 2a'!AN28</f>
        <v>0</v>
      </c>
      <c r="AO76" s="143">
        <f>'Table 2a'!AO28</f>
        <v>0</v>
      </c>
      <c r="AP76" s="143">
        <f>'Table 2a'!AP28</f>
        <v>0</v>
      </c>
      <c r="AQ76" s="143">
        <f>'Table 2a'!AQ28</f>
        <v>0</v>
      </c>
      <c r="AR76" s="143">
        <f>'Table 2a'!AR28</f>
        <v>0</v>
      </c>
      <c r="AS76" s="143">
        <f>'Table 2a'!AS28</f>
        <v>0</v>
      </c>
      <c r="AT76" s="143">
        <f>'Table 2a'!AT28</f>
        <v>0</v>
      </c>
      <c r="AU76" s="143">
        <f>'Table 2a'!AU28</f>
        <v>0</v>
      </c>
      <c r="AV76" s="143">
        <f>'Table 2a'!AV28</f>
        <v>0</v>
      </c>
      <c r="AW76" s="143">
        <f>'Table 2a'!AW28</f>
        <v>0</v>
      </c>
      <c r="AX76" s="143">
        <f>'Table 2a'!AX28</f>
        <v>0</v>
      </c>
      <c r="AY76" s="143">
        <f>'Table 2a'!AY28</f>
        <v>0</v>
      </c>
      <c r="AZ76" s="143">
        <f>'Table 2a'!AZ28</f>
        <v>0</v>
      </c>
      <c r="BA76" s="143">
        <f>'Table 2a'!BA28</f>
        <v>0</v>
      </c>
      <c r="BB76" s="143">
        <f>'Table 2a'!BB28</f>
        <v>0</v>
      </c>
      <c r="BC76" s="143">
        <f>'Table 2a'!BC28</f>
        <v>0</v>
      </c>
      <c r="BD76" s="143">
        <f>'Table 2a'!BD28</f>
        <v>0</v>
      </c>
      <c r="BE76" s="143">
        <f>'Table 2a'!BE28</f>
        <v>0</v>
      </c>
      <c r="BF76" s="143">
        <f>'Table 2a'!BF28</f>
        <v>0</v>
      </c>
      <c r="BG76" s="143">
        <f>'Table 2a'!BG28</f>
        <v>0</v>
      </c>
      <c r="BH76" s="143">
        <f>'Table 2a'!BH28</f>
        <v>0</v>
      </c>
      <c r="BI76" s="143">
        <f>'Table 2a'!BI28</f>
        <v>0</v>
      </c>
      <c r="BJ76" s="143">
        <f>'Table 2a'!BJ28</f>
        <v>1.0505242386959734</v>
      </c>
      <c r="BK76" s="143">
        <f>'Table 2a'!BK28</f>
        <v>1.210020167696229</v>
      </c>
      <c r="BL76" s="143">
        <f>'Table 2a'!BL28</f>
        <v>65.657498991665165</v>
      </c>
      <c r="BM76" s="143">
        <f>'Table 2a'!BM28</f>
        <v>104.33784553056645</v>
      </c>
      <c r="BN76" s="143">
        <f>'Table 2a'!BN28</f>
        <v>168.59935978139674</v>
      </c>
      <c r="BO76" s="143">
        <f>'Table 2a'!BO28</f>
        <v>50.836237693819029</v>
      </c>
      <c r="BP76" s="143">
        <f>'Table 2a'!BP28</f>
        <v>57.975814953357627</v>
      </c>
      <c r="BQ76" s="143">
        <f>'Table 2a'!BQ28</f>
        <v>3.5522999812671952</v>
      </c>
      <c r="BR76" s="143">
        <f>'Table 2a'!BR28</f>
        <v>4.8918161573086953</v>
      </c>
      <c r="BS76" s="143">
        <f>'Table 2a'!BS28</f>
        <v>1.9822644439937367</v>
      </c>
      <c r="BT76" s="143">
        <f>'Table 2a'!BT28</f>
        <v>1.6796182811387106</v>
      </c>
      <c r="BU76" s="143">
        <f>'Table 2a'!BU28</f>
        <v>60.169977330027926</v>
      </c>
      <c r="BV76" s="143">
        <f>'Table 2a'!BV28</f>
        <v>60.757305669726705</v>
      </c>
      <c r="BW76" s="143">
        <f>'Table 2a'!BW28</f>
        <v>61.04098792666278</v>
      </c>
      <c r="BX76" s="143">
        <f>'Table 2a'!BX28</f>
        <v>62.454131414405815</v>
      </c>
      <c r="BY76" s="143">
        <f>'Table 2a'!BY28</f>
        <v>64.949319606378424</v>
      </c>
      <c r="BZ76" s="143">
        <f>'Table 2a'!BZ28</f>
        <v>66.783374994444529</v>
      </c>
      <c r="CA76" s="144">
        <f>'Table 2a'!CA28</f>
        <v>66.783374994444529</v>
      </c>
    </row>
    <row r="77" spans="1:79" x14ac:dyDescent="0.4">
      <c r="A77" s="141"/>
      <c r="B77" s="68" t="s">
        <v>144</v>
      </c>
      <c r="C77" s="58"/>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143">
        <f>'Table 1a'!AH18</f>
        <v>0</v>
      </c>
      <c r="AI77" s="143">
        <f>'Table 1a'!AI18</f>
        <v>0</v>
      </c>
      <c r="AJ77" s="143">
        <f>'Table 1a'!AJ18</f>
        <v>0</v>
      </c>
      <c r="AK77" s="143">
        <f>'Table 1a'!AK18</f>
        <v>0</v>
      </c>
      <c r="AL77" s="143">
        <f>'Table 1a'!AL18</f>
        <v>0</v>
      </c>
      <c r="AM77" s="143">
        <f>'Table 1a'!AM18</f>
        <v>0</v>
      </c>
      <c r="AN77" s="143">
        <f>'Table 1a'!AN18</f>
        <v>0</v>
      </c>
      <c r="AO77" s="143">
        <f>'Table 1a'!AO18</f>
        <v>0</v>
      </c>
      <c r="AP77" s="143">
        <f>'Table 1a'!AP18</f>
        <v>0</v>
      </c>
      <c r="AQ77" s="143">
        <f>'Table 1a'!AQ18</f>
        <v>0</v>
      </c>
      <c r="AR77" s="143">
        <f>'Table 1a'!AR18</f>
        <v>0</v>
      </c>
      <c r="AS77" s="143">
        <f>'Table 1a'!AS18</f>
        <v>0</v>
      </c>
      <c r="AT77" s="143">
        <f>'Table 1a'!AT18</f>
        <v>0</v>
      </c>
      <c r="AU77" s="143">
        <f>'Table 1a'!AU18</f>
        <v>0</v>
      </c>
      <c r="AV77" s="143">
        <f>'Table 1a'!AV18</f>
        <v>0</v>
      </c>
      <c r="AW77" s="143">
        <f>'Table 1a'!AW18</f>
        <v>0</v>
      </c>
      <c r="AX77" s="143">
        <f>'Table 1a'!AX18</f>
        <v>0</v>
      </c>
      <c r="AY77" s="143">
        <f>'Table 1a'!AY18</f>
        <v>0</v>
      </c>
      <c r="AZ77" s="143">
        <f>'Table 1a'!AZ18</f>
        <v>0</v>
      </c>
      <c r="BA77" s="143">
        <f>'Table 1a'!BA18</f>
        <v>0</v>
      </c>
      <c r="BB77" s="143">
        <f>'Table 1a'!BB18</f>
        <v>0</v>
      </c>
      <c r="BC77" s="143">
        <f>'Table 1a'!BC18</f>
        <v>0</v>
      </c>
      <c r="BD77" s="143">
        <f>'Table 1a'!BD18</f>
        <v>0</v>
      </c>
      <c r="BE77" s="143">
        <f>'Table 1a'!BE18</f>
        <v>6.8540000000000001</v>
      </c>
      <c r="BF77" s="143">
        <f>'Table 1a'!BF18</f>
        <v>13.107519600000002</v>
      </c>
      <c r="BG77" s="143">
        <f>'Table 1a'!BG18</f>
        <v>14.986460219999998</v>
      </c>
      <c r="BH77" s="143">
        <f>'Table 1a'!BH18</f>
        <v>16.622024122071426</v>
      </c>
      <c r="BI77" s="143">
        <f>'Table 1a'!BI18</f>
        <v>17.693564299999998</v>
      </c>
      <c r="BJ77" s="143">
        <f>'Table 1a'!BJ18</f>
        <v>19.498030839999998</v>
      </c>
      <c r="BK77" s="143">
        <f>'Table 1a'!BK18</f>
        <v>20.507303</v>
      </c>
      <c r="BL77" s="143">
        <f>'Table 1a'!BL18</f>
        <v>21.180479929999997</v>
      </c>
      <c r="BM77" s="143">
        <f>'Table 1a'!BM18</f>
        <v>21.798681950000002</v>
      </c>
      <c r="BN77" s="143">
        <f>'Table 1a'!BN18</f>
        <v>21.362664119999998</v>
      </c>
      <c r="BO77" s="143">
        <f>'Table 1a'!BO18</f>
        <v>22.339751259999996</v>
      </c>
      <c r="BP77" s="143">
        <f>'Table 1a'!BP18</f>
        <v>56.572572000000001</v>
      </c>
      <c r="BQ77" s="143">
        <f>'Table 1a'!BQ18</f>
        <v>176.393889</v>
      </c>
      <c r="BR77" s="143">
        <f>'Table 1a'!BR18</f>
        <v>199.78361200000001</v>
      </c>
      <c r="BS77" s="143">
        <f>'Table 1a'!BS18</f>
        <v>163.36812400000002</v>
      </c>
      <c r="BT77" s="143">
        <f>'Table 1a'!BT18</f>
        <v>183.73239999999998</v>
      </c>
      <c r="BU77" s="143">
        <f>'Table 1a'!BU18</f>
        <v>223.48097613000002</v>
      </c>
      <c r="BV77" s="143">
        <f>'Table 1a'!BV18</f>
        <v>153</v>
      </c>
      <c r="BW77" s="143">
        <f>'Table 1a'!BW18</f>
        <v>139.5</v>
      </c>
      <c r="BX77" s="143">
        <f>'Table 1a'!BX18</f>
        <v>126</v>
      </c>
      <c r="BY77" s="143">
        <f>'Table 1a'!BY18</f>
        <v>126</v>
      </c>
      <c r="BZ77" s="143">
        <f>'Table 1a'!BZ18</f>
        <v>126</v>
      </c>
      <c r="CA77" s="144">
        <f>'Table 1a'!CA18</f>
        <v>126</v>
      </c>
    </row>
    <row r="78" spans="1:79" x14ac:dyDescent="0.4">
      <c r="A78" s="141"/>
      <c r="B78" s="68" t="s">
        <v>150</v>
      </c>
      <c r="C78" s="58"/>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143">
        <f t="shared" ref="AH78:BX78" si="18">SUM(AH79:AH80)</f>
        <v>0</v>
      </c>
      <c r="AI78" s="143">
        <f t="shared" si="18"/>
        <v>0</v>
      </c>
      <c r="AJ78" s="143">
        <f t="shared" si="18"/>
        <v>0</v>
      </c>
      <c r="AK78" s="143">
        <f t="shared" si="18"/>
        <v>0</v>
      </c>
      <c r="AL78" s="143">
        <f t="shared" si="18"/>
        <v>0</v>
      </c>
      <c r="AM78" s="143">
        <f t="shared" si="18"/>
        <v>0</v>
      </c>
      <c r="AN78" s="143">
        <f t="shared" si="18"/>
        <v>0</v>
      </c>
      <c r="AO78" s="143">
        <f t="shared" si="18"/>
        <v>0</v>
      </c>
      <c r="AP78" s="143">
        <f t="shared" si="18"/>
        <v>0</v>
      </c>
      <c r="AQ78" s="143">
        <f t="shared" si="18"/>
        <v>0</v>
      </c>
      <c r="AR78" s="143">
        <f t="shared" si="18"/>
        <v>0</v>
      </c>
      <c r="AS78" s="143">
        <f t="shared" si="18"/>
        <v>0</v>
      </c>
      <c r="AT78" s="143">
        <f t="shared" si="18"/>
        <v>0</v>
      </c>
      <c r="AU78" s="143">
        <f t="shared" si="18"/>
        <v>0</v>
      </c>
      <c r="AV78" s="143">
        <f t="shared" si="18"/>
        <v>0</v>
      </c>
      <c r="AW78" s="143">
        <f t="shared" si="18"/>
        <v>0</v>
      </c>
      <c r="AX78" s="143">
        <f t="shared" si="18"/>
        <v>0</v>
      </c>
      <c r="AY78" s="143">
        <f t="shared" si="18"/>
        <v>0</v>
      </c>
      <c r="AZ78" s="143">
        <f t="shared" si="18"/>
        <v>0</v>
      </c>
      <c r="BA78" s="143">
        <f t="shared" si="18"/>
        <v>0</v>
      </c>
      <c r="BB78" s="143">
        <f t="shared" si="18"/>
        <v>0</v>
      </c>
      <c r="BC78" s="143">
        <f t="shared" si="18"/>
        <v>0</v>
      </c>
      <c r="BD78" s="143">
        <f t="shared" si="18"/>
        <v>0</v>
      </c>
      <c r="BE78" s="143">
        <f t="shared" si="18"/>
        <v>0</v>
      </c>
      <c r="BF78" s="143">
        <f t="shared" si="18"/>
        <v>0</v>
      </c>
      <c r="BG78" s="143">
        <f t="shared" si="18"/>
        <v>0</v>
      </c>
      <c r="BH78" s="143">
        <f t="shared" si="18"/>
        <v>0</v>
      </c>
      <c r="BI78" s="143">
        <f t="shared" si="18"/>
        <v>0</v>
      </c>
      <c r="BJ78" s="143">
        <f t="shared" si="18"/>
        <v>46.637999999999998</v>
      </c>
      <c r="BK78" s="143">
        <f t="shared" si="18"/>
        <v>46.658999999999999</v>
      </c>
      <c r="BL78" s="143">
        <f t="shared" si="18"/>
        <v>50.039000000000001</v>
      </c>
      <c r="BM78" s="143">
        <f t="shared" si="18"/>
        <v>47.561</v>
      </c>
      <c r="BN78" s="143">
        <f t="shared" si="18"/>
        <v>44.601999999999997</v>
      </c>
      <c r="BO78" s="143">
        <f t="shared" si="18"/>
        <v>46.558457389804701</v>
      </c>
      <c r="BP78" s="143">
        <f t="shared" si="18"/>
        <v>43.945999999999998</v>
      </c>
      <c r="BQ78" s="143">
        <f t="shared" si="18"/>
        <v>44.098999999999997</v>
      </c>
      <c r="BR78" s="143">
        <f t="shared" si="18"/>
        <v>44.164999999999999</v>
      </c>
      <c r="BS78" s="143">
        <f t="shared" si="18"/>
        <v>39.841999999999999</v>
      </c>
      <c r="BT78" s="143">
        <f t="shared" si="18"/>
        <v>38.341528220000001</v>
      </c>
      <c r="BU78" s="143">
        <f t="shared" si="18"/>
        <v>36.994</v>
      </c>
      <c r="BV78" s="143">
        <f t="shared" si="18"/>
        <v>41.327039976218835</v>
      </c>
      <c r="BW78" s="143">
        <f t="shared" si="18"/>
        <v>42.607906060780934</v>
      </c>
      <c r="BX78" s="143">
        <f t="shared" si="18"/>
        <v>43.624621489726763</v>
      </c>
      <c r="BY78" s="143">
        <f>SUM(BY79:BY80)</f>
        <v>44.875902049764022</v>
      </c>
      <c r="BZ78" s="143">
        <f>SUM(BZ79:BZ80)</f>
        <v>46.087661142432978</v>
      </c>
      <c r="CA78" s="144">
        <f>SUM(CA79:CA80)</f>
        <v>47.366805680961555</v>
      </c>
    </row>
    <row r="79" spans="1:79" x14ac:dyDescent="0.4">
      <c r="A79" s="141"/>
      <c r="B79" s="106" t="s">
        <v>331</v>
      </c>
      <c r="C79" s="58"/>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143">
        <f>'Table 2a'!AH93</f>
        <v>0</v>
      </c>
      <c r="AI79" s="143">
        <f>'Table 2a'!AI93</f>
        <v>0</v>
      </c>
      <c r="AJ79" s="143">
        <f>'Table 2a'!AJ93</f>
        <v>0</v>
      </c>
      <c r="AK79" s="143">
        <f>'Table 2a'!AK93</f>
        <v>0</v>
      </c>
      <c r="AL79" s="143">
        <f>'Table 2a'!AL93</f>
        <v>0</v>
      </c>
      <c r="AM79" s="143">
        <f>'Table 2a'!AM93</f>
        <v>0</v>
      </c>
      <c r="AN79" s="143">
        <f>'Table 2a'!AN93</f>
        <v>0</v>
      </c>
      <c r="AO79" s="143">
        <f>'Table 2a'!AO93</f>
        <v>0</v>
      </c>
      <c r="AP79" s="143">
        <f>'Table 2a'!AP93</f>
        <v>0</v>
      </c>
      <c r="AQ79" s="143">
        <f>'Table 2a'!AQ93</f>
        <v>0</v>
      </c>
      <c r="AR79" s="143">
        <f>'Table 2a'!AR93</f>
        <v>0</v>
      </c>
      <c r="AS79" s="143">
        <f>'Table 2a'!AS93</f>
        <v>0</v>
      </c>
      <c r="AT79" s="143">
        <f>'Table 2a'!AT93</f>
        <v>0</v>
      </c>
      <c r="AU79" s="143">
        <f>'Table 2a'!AU93</f>
        <v>0</v>
      </c>
      <c r="AV79" s="143">
        <f>'Table 2a'!AV93</f>
        <v>0</v>
      </c>
      <c r="AW79" s="143">
        <f>'Table 2a'!AW93</f>
        <v>0</v>
      </c>
      <c r="AX79" s="143">
        <f>'Table 2a'!AX93</f>
        <v>0</v>
      </c>
      <c r="AY79" s="143">
        <f>'Table 2a'!AY93</f>
        <v>0</v>
      </c>
      <c r="AZ79" s="143">
        <f>'Table 2a'!AZ93</f>
        <v>0</v>
      </c>
      <c r="BA79" s="143">
        <f>'Table 2a'!BA93</f>
        <v>0</v>
      </c>
      <c r="BB79" s="143">
        <f>'Table 2a'!BB93</f>
        <v>0</v>
      </c>
      <c r="BC79" s="143">
        <f>'Table 2a'!BC93</f>
        <v>0</v>
      </c>
      <c r="BD79" s="143">
        <f>'Table 2a'!BD93</f>
        <v>0</v>
      </c>
      <c r="BE79" s="143">
        <f>'Table 2a'!BE93</f>
        <v>0</v>
      </c>
      <c r="BF79" s="143">
        <f>'Table 2a'!BF93</f>
        <v>0</v>
      </c>
      <c r="BG79" s="143">
        <f>'Table 2a'!BG93</f>
        <v>0</v>
      </c>
      <c r="BH79" s="143">
        <f>'Table 2a'!BH93</f>
        <v>0</v>
      </c>
      <c r="BI79" s="143">
        <f>'Table 2a'!BI93</f>
        <v>0</v>
      </c>
      <c r="BJ79" s="143">
        <f>'Table 2a'!BJ93</f>
        <v>22.992533999999999</v>
      </c>
      <c r="BK79" s="143">
        <f>'Table 2a'!BK93</f>
        <v>22.396319999999999</v>
      </c>
      <c r="BL79" s="143">
        <f>'Table 2a'!BL93</f>
        <v>23.618407999999999</v>
      </c>
      <c r="BM79" s="143">
        <f>'Table 2a'!BM93</f>
        <v>22.115864999999999</v>
      </c>
      <c r="BN79" s="143">
        <f>'Table 2a'!BN93</f>
        <v>20.338511999999998</v>
      </c>
      <c r="BO79" s="143">
        <f>'Table 2a'!BO93</f>
        <v>21.323773484530555</v>
      </c>
      <c r="BP79" s="143">
        <f>'Table 2a'!BP93</f>
        <v>18.545211999999999</v>
      </c>
      <c r="BQ79" s="143">
        <f>'Table 2a'!BQ93</f>
        <v>17.904194</v>
      </c>
      <c r="BR79" s="143">
        <f>'Table 2a'!BR93</f>
        <v>16.738534999999999</v>
      </c>
      <c r="BS79" s="143">
        <f>'Table 2a'!BS93</f>
        <v>14.297962929999997</v>
      </c>
      <c r="BT79" s="143">
        <f>'Table 2a'!BT93</f>
        <v>13.080097299999998</v>
      </c>
      <c r="BU79" s="143">
        <f>'Table 2a'!BU93</f>
        <v>11.470037099999999</v>
      </c>
      <c r="BV79" s="143">
        <f>'Table 2a'!BV93</f>
        <v>12.695107630083196</v>
      </c>
      <c r="BW79" s="143">
        <f>'Table 2a'!BW93</f>
        <v>13.088572364373292</v>
      </c>
      <c r="BX79" s="143">
        <f>'Table 2a'!BX93</f>
        <v>13.400893590550169</v>
      </c>
      <c r="BY79" s="143">
        <f>'Table 2a'!BY93</f>
        <v>13.785270051923757</v>
      </c>
      <c r="BZ79" s="143">
        <f>'Table 2a'!BZ93</f>
        <v>14.157506053147568</v>
      </c>
      <c r="CA79" s="144">
        <f>'Table 2a'!CA93</f>
        <v>14.550441951784343</v>
      </c>
    </row>
    <row r="80" spans="1:79" x14ac:dyDescent="0.4">
      <c r="A80" s="141"/>
      <c r="B80" s="106" t="s">
        <v>332</v>
      </c>
      <c r="C80" s="58"/>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143">
        <f>'Table 2a'!AH38</f>
        <v>0</v>
      </c>
      <c r="AI80" s="143">
        <f>'Table 2a'!AI38</f>
        <v>0</v>
      </c>
      <c r="AJ80" s="143">
        <f>'Table 2a'!AJ38</f>
        <v>0</v>
      </c>
      <c r="AK80" s="143">
        <f>'Table 2a'!AK38</f>
        <v>0</v>
      </c>
      <c r="AL80" s="143">
        <f>'Table 2a'!AL38</f>
        <v>0</v>
      </c>
      <c r="AM80" s="143">
        <f>'Table 2a'!AM38</f>
        <v>0</v>
      </c>
      <c r="AN80" s="143">
        <f>'Table 2a'!AN38</f>
        <v>0</v>
      </c>
      <c r="AO80" s="143">
        <f>'Table 2a'!AO38</f>
        <v>0</v>
      </c>
      <c r="AP80" s="143">
        <f>'Table 2a'!AP38</f>
        <v>0</v>
      </c>
      <c r="AQ80" s="143">
        <f>'Table 2a'!AQ38</f>
        <v>0</v>
      </c>
      <c r="AR80" s="143">
        <f>'Table 2a'!AR38</f>
        <v>0</v>
      </c>
      <c r="AS80" s="143">
        <f>'Table 2a'!AS38</f>
        <v>0</v>
      </c>
      <c r="AT80" s="143">
        <f>'Table 2a'!AT38</f>
        <v>0</v>
      </c>
      <c r="AU80" s="143">
        <f>'Table 2a'!AU38</f>
        <v>0</v>
      </c>
      <c r="AV80" s="143">
        <f>'Table 2a'!AV38</f>
        <v>0</v>
      </c>
      <c r="AW80" s="143">
        <f>'Table 2a'!AW38</f>
        <v>0</v>
      </c>
      <c r="AX80" s="143">
        <f>'Table 2a'!AX38</f>
        <v>0</v>
      </c>
      <c r="AY80" s="143">
        <f>'Table 2a'!AY38</f>
        <v>0</v>
      </c>
      <c r="AZ80" s="143">
        <f>'Table 2a'!AZ38</f>
        <v>0</v>
      </c>
      <c r="BA80" s="143">
        <f>'Table 2a'!BA38</f>
        <v>0</v>
      </c>
      <c r="BB80" s="143">
        <f>'Table 2a'!BB38</f>
        <v>0</v>
      </c>
      <c r="BC80" s="143">
        <f>'Table 2a'!BC38</f>
        <v>0</v>
      </c>
      <c r="BD80" s="143">
        <f>'Table 2a'!BD38</f>
        <v>0</v>
      </c>
      <c r="BE80" s="143">
        <f>'Table 2a'!BE38</f>
        <v>0</v>
      </c>
      <c r="BF80" s="143">
        <f>'Table 2a'!BF38</f>
        <v>0</v>
      </c>
      <c r="BG80" s="143">
        <f>'Table 2a'!BG38</f>
        <v>0</v>
      </c>
      <c r="BH80" s="143">
        <f>'Table 2a'!BH38</f>
        <v>0</v>
      </c>
      <c r="BI80" s="143">
        <f>'Table 2a'!BI38</f>
        <v>0</v>
      </c>
      <c r="BJ80" s="143">
        <f>'Table 2a'!BJ38</f>
        <v>23.645465999999999</v>
      </c>
      <c r="BK80" s="143">
        <f>'Table 2a'!BK38</f>
        <v>24.26268</v>
      </c>
      <c r="BL80" s="143">
        <f>'Table 2a'!BL38</f>
        <v>26.420592000000003</v>
      </c>
      <c r="BM80" s="143">
        <f>'Table 2a'!BM38</f>
        <v>25.445135000000001</v>
      </c>
      <c r="BN80" s="143">
        <f>'Table 2a'!BN38</f>
        <v>24.263487999999999</v>
      </c>
      <c r="BO80" s="143">
        <f>'Table 2a'!BO38</f>
        <v>25.234683905274146</v>
      </c>
      <c r="BP80" s="143">
        <f>'Table 2a'!BP38</f>
        <v>25.400787999999999</v>
      </c>
      <c r="BQ80" s="143">
        <f>'Table 2a'!BQ38</f>
        <v>26.194805999999996</v>
      </c>
      <c r="BR80" s="143">
        <f>'Table 2a'!BR38</f>
        <v>27.426465</v>
      </c>
      <c r="BS80" s="143">
        <f>'Table 2a'!BS38</f>
        <v>25.544037070000002</v>
      </c>
      <c r="BT80" s="143">
        <f>'Table 2a'!BT38</f>
        <v>25.261430920000002</v>
      </c>
      <c r="BU80" s="143">
        <f>'Table 2a'!BU38</f>
        <v>25.523962900000001</v>
      </c>
      <c r="BV80" s="143">
        <f>'Table 2a'!BV38</f>
        <v>28.631932346135638</v>
      </c>
      <c r="BW80" s="143">
        <f>'Table 2a'!BW38</f>
        <v>29.519333696407642</v>
      </c>
      <c r="BX80" s="143">
        <f>'Table 2a'!BX38</f>
        <v>30.223727899176595</v>
      </c>
      <c r="BY80" s="143">
        <f>'Table 2a'!BY38</f>
        <v>31.090631997840266</v>
      </c>
      <c r="BZ80" s="143">
        <f>'Table 2a'!BZ38</f>
        <v>31.93015508928541</v>
      </c>
      <c r="CA80" s="144">
        <f>'Table 2a'!CA38</f>
        <v>32.816363729177212</v>
      </c>
    </row>
    <row r="81" spans="1:81" x14ac:dyDescent="0.4">
      <c r="A81" s="141"/>
      <c r="B81" s="68" t="s">
        <v>157</v>
      </c>
      <c r="C81" s="58"/>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143">
        <f>'Table 1a'!AH33</f>
        <v>0</v>
      </c>
      <c r="AI81" s="143">
        <f>'Table 1a'!AI33</f>
        <v>0</v>
      </c>
      <c r="AJ81" s="143">
        <f>'Table 1a'!AJ33</f>
        <v>0</v>
      </c>
      <c r="AK81" s="143">
        <f>'Table 1a'!AK33</f>
        <v>0</v>
      </c>
      <c r="AL81" s="143">
        <f>'Table 1a'!AL33</f>
        <v>0</v>
      </c>
      <c r="AM81" s="143">
        <f>'Table 1a'!AM33</f>
        <v>0</v>
      </c>
      <c r="AN81" s="143">
        <f>'Table 1a'!AN33</f>
        <v>0</v>
      </c>
      <c r="AO81" s="143">
        <f>'Table 1a'!AO33</f>
        <v>0</v>
      </c>
      <c r="AP81" s="143">
        <f>'Table 1a'!AP33</f>
        <v>0</v>
      </c>
      <c r="AQ81" s="143">
        <f>'Table 1a'!AQ33</f>
        <v>0</v>
      </c>
      <c r="AR81" s="143">
        <f>'Table 1a'!AR33</f>
        <v>1.2749999999999999</v>
      </c>
      <c r="AS81" s="143">
        <f>'Table 1a'!AS33</f>
        <v>10.731</v>
      </c>
      <c r="AT81" s="143">
        <f>'Table 1a'!AT33</f>
        <v>24.417000000000002</v>
      </c>
      <c r="AU81" s="143">
        <f>'Table 1a'!AU33</f>
        <v>45.9</v>
      </c>
      <c r="AV81" s="143">
        <f>'Table 1a'!AV33</f>
        <v>86.460999999999999</v>
      </c>
      <c r="AW81" s="143">
        <f>'Table 1a'!AW33</f>
        <v>112.84399999999999</v>
      </c>
      <c r="AX81" s="143">
        <f>'Table 1a'!AX33</f>
        <v>101.313</v>
      </c>
      <c r="AY81" s="143">
        <f>'Table 1a'!AY33</f>
        <v>104.523</v>
      </c>
      <c r="AZ81" s="143">
        <f>'Table 1a'!AZ33</f>
        <v>109.417</v>
      </c>
      <c r="BA81" s="143">
        <f>'Table 1a'!BA33</f>
        <v>107.491</v>
      </c>
      <c r="BB81" s="143">
        <f>'Table 1a'!BB33</f>
        <v>112.054</v>
      </c>
      <c r="BC81" s="143">
        <f>'Table 1a'!BC33</f>
        <v>125.285</v>
      </c>
      <c r="BD81" s="143">
        <f>'Table 1a'!BD33</f>
        <v>132.35599999999999</v>
      </c>
      <c r="BE81" s="143">
        <f>'Table 1a'!BE33</f>
        <v>148.73699999999999</v>
      </c>
      <c r="BF81" s="143">
        <f>'Table 1a'!BF33</f>
        <v>168.34100000000001</v>
      </c>
      <c r="BG81" s="143">
        <f>'Table 1a'!BG33</f>
        <v>189.08099999999999</v>
      </c>
      <c r="BH81" s="143">
        <f>'Table 1a'!BH33</f>
        <v>209.41499999999999</v>
      </c>
      <c r="BI81" s="143">
        <f>'Table 1a'!BI33</f>
        <v>231.1134238570055</v>
      </c>
      <c r="BJ81" s="143">
        <f>'Table 1a'!BJ33</f>
        <v>259.31581324546704</v>
      </c>
      <c r="BK81" s="143">
        <f>'Table 1a'!BK33</f>
        <v>296.238</v>
      </c>
      <c r="BL81" s="143">
        <f>'Table 1a'!BL33</f>
        <v>324.96100000000001</v>
      </c>
      <c r="BM81" s="143">
        <f>'Table 1a'!BM33</f>
        <v>341.1</v>
      </c>
      <c r="BN81" s="143">
        <f>'Table 1a'!BN33</f>
        <v>349.83600000000001</v>
      </c>
      <c r="BO81" s="143">
        <f>'Table 1a'!BO33</f>
        <v>325.97800000000001</v>
      </c>
      <c r="BP81" s="143">
        <f>'Table 1a'!BP33</f>
        <v>304.01600000000002</v>
      </c>
      <c r="BQ81" s="143">
        <f>'Table 1a'!BQ33</f>
        <v>285.58</v>
      </c>
      <c r="BR81" s="143">
        <f>'Table 1a'!BR33</f>
        <v>271.61900000000003</v>
      </c>
      <c r="BS81" s="143">
        <f>'Table 1a'!BS33</f>
        <v>0</v>
      </c>
      <c r="BT81" s="143">
        <f>'Table 1a'!BT33</f>
        <v>0</v>
      </c>
      <c r="BU81" s="143">
        <f>'Table 1a'!BU33</f>
        <v>0</v>
      </c>
      <c r="BV81" s="143">
        <f>'Table 1a'!BV33</f>
        <v>0</v>
      </c>
      <c r="BW81" s="143">
        <f>'Table 1a'!BW33</f>
        <v>0</v>
      </c>
      <c r="BX81" s="143">
        <f>'Table 1a'!BX33</f>
        <v>0</v>
      </c>
      <c r="BY81" s="143">
        <f>'Table 1a'!BY33</f>
        <v>0</v>
      </c>
      <c r="BZ81" s="143">
        <f>'Table 1a'!BZ33</f>
        <v>0</v>
      </c>
      <c r="CA81" s="144">
        <f>'Table 1a'!CA33</f>
        <v>0</v>
      </c>
      <c r="CB81" s="51"/>
      <c r="CC81" s="51"/>
    </row>
    <row r="82" spans="1:81" x14ac:dyDescent="0.4">
      <c r="A82" s="141"/>
      <c r="B82" s="68" t="s">
        <v>31</v>
      </c>
      <c r="C82" s="58"/>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143">
        <f>'Table 1a'!AH58</f>
        <v>0</v>
      </c>
      <c r="AI82" s="143">
        <f>'Table 1a'!AI58</f>
        <v>0</v>
      </c>
      <c r="AJ82" s="143">
        <f>'Table 1a'!AJ58</f>
        <v>0</v>
      </c>
      <c r="AK82" s="143">
        <f>'Table 1a'!AK58</f>
        <v>0</v>
      </c>
      <c r="AL82" s="143">
        <f>'Table 1a'!AL58</f>
        <v>0</v>
      </c>
      <c r="AM82" s="143">
        <f>'Table 1a'!AM58</f>
        <v>0</v>
      </c>
      <c r="AN82" s="143">
        <f>'Table 1a'!AN58</f>
        <v>0</v>
      </c>
      <c r="AO82" s="143">
        <f>'Table 1a'!AO58</f>
        <v>0</v>
      </c>
      <c r="AP82" s="143">
        <f>'Table 1a'!AP58</f>
        <v>0</v>
      </c>
      <c r="AQ82" s="143">
        <f>'Table 1a'!AQ58</f>
        <v>0</v>
      </c>
      <c r="AR82" s="143">
        <f>'Table 1a'!AR58</f>
        <v>118</v>
      </c>
      <c r="AS82" s="143">
        <f>'Table 1a'!AS58</f>
        <v>93</v>
      </c>
      <c r="AT82" s="143">
        <f>'Table 1a'!AT58</f>
        <v>98.4</v>
      </c>
      <c r="AU82" s="143">
        <f>'Table 1a'!AU58</f>
        <v>126.66799999999999</v>
      </c>
      <c r="AV82" s="143">
        <f>'Table 1a'!AV58</f>
        <v>127.428</v>
      </c>
      <c r="AW82" s="143">
        <f>'Table 1a'!AW58</f>
        <v>139.703</v>
      </c>
      <c r="AX82" s="143">
        <f>'Table 1a'!AX58</f>
        <v>134.45699999999999</v>
      </c>
      <c r="AY82" s="143">
        <f>'Table 1a'!AY58</f>
        <v>137.58500000000001</v>
      </c>
      <c r="AZ82" s="143">
        <f>'Table 1a'!AZ58</f>
        <v>134.505</v>
      </c>
      <c r="BA82" s="143">
        <f>'Table 1a'!BA58</f>
        <v>128.536</v>
      </c>
      <c r="BB82" s="143">
        <f>'Table 1a'!BB58</f>
        <v>142.53099999999998</v>
      </c>
      <c r="BC82" s="143">
        <f>'Table 1a'!BC58</f>
        <v>129.44200000000001</v>
      </c>
      <c r="BD82" s="143">
        <f>'Table 1a'!BD58</f>
        <v>126.22099999999999</v>
      </c>
      <c r="BE82" s="143">
        <f>'Table 1a'!BE58</f>
        <v>136</v>
      </c>
      <c r="BF82" s="143">
        <f>'Table 1a'!BF58</f>
        <v>135.53100000000001</v>
      </c>
      <c r="BG82" s="143">
        <f>'Table 1a'!BG58</f>
        <v>154.86799999999999</v>
      </c>
      <c r="BH82" s="143">
        <f>'Table 1a'!BH58</f>
        <v>160.81200000000001</v>
      </c>
      <c r="BI82" s="143">
        <f>'Table 1a'!BI58</f>
        <v>190.72200000000001</v>
      </c>
      <c r="BJ82" s="143">
        <f>'Table 1a'!BJ58</f>
        <v>272.476</v>
      </c>
      <c r="BK82" s="143">
        <f>'Table 1a'!BK58</f>
        <v>234.56</v>
      </c>
      <c r="BL82" s="143">
        <f>'Table 1a'!BL58</f>
        <v>217.55500000000001</v>
      </c>
      <c r="BM82" s="143">
        <f>'Table 1a'!BM58</f>
        <v>270.00200000000001</v>
      </c>
      <c r="BN82" s="143">
        <f>'Table 1a'!BN58</f>
        <v>273.28648482000006</v>
      </c>
      <c r="BO82" s="143">
        <f>'Table 1a'!BO58</f>
        <v>126.68199999999999</v>
      </c>
      <c r="BP82" s="143">
        <f>'Table 1a'!BP58</f>
        <v>96.879000000000005</v>
      </c>
      <c r="BQ82" s="143">
        <f>'Table 1a'!BQ58</f>
        <v>8.7829999999999995</v>
      </c>
      <c r="BR82" s="143">
        <f>'Table 1a'!BR58</f>
        <v>0</v>
      </c>
      <c r="BS82" s="143">
        <f>'Table 1a'!BS58</f>
        <v>0</v>
      </c>
      <c r="BT82" s="143">
        <f>'Table 1a'!BT58</f>
        <v>0</v>
      </c>
      <c r="BU82" s="143">
        <f>'Table 1a'!BU58</f>
        <v>0</v>
      </c>
      <c r="BV82" s="143">
        <f>'Table 1a'!BV58</f>
        <v>0</v>
      </c>
      <c r="BW82" s="143">
        <f>'Table 1a'!BW58</f>
        <v>0</v>
      </c>
      <c r="BX82" s="143">
        <f>'Table 1a'!BX58</f>
        <v>0</v>
      </c>
      <c r="BY82" s="143">
        <f>'Table 1a'!BY58</f>
        <v>0</v>
      </c>
      <c r="BZ82" s="143">
        <f>'Table 1a'!BZ58</f>
        <v>0</v>
      </c>
      <c r="CA82" s="144">
        <f>'Table 1a'!CA58</f>
        <v>0</v>
      </c>
    </row>
    <row r="83" spans="1:81" x14ac:dyDescent="0.4">
      <c r="A83" s="141"/>
      <c r="B83" s="106" t="s">
        <v>331</v>
      </c>
      <c r="C83" s="58"/>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143">
        <f>'Table 2a'!AH113</f>
        <v>0</v>
      </c>
      <c r="AI83" s="143">
        <f>'Table 2a'!AI113</f>
        <v>0</v>
      </c>
      <c r="AJ83" s="143">
        <f>'Table 2a'!AJ113</f>
        <v>0</v>
      </c>
      <c r="AK83" s="143">
        <f>'Table 2a'!AK113</f>
        <v>0</v>
      </c>
      <c r="AL83" s="143">
        <f>'Table 2a'!AL113</f>
        <v>0</v>
      </c>
      <c r="AM83" s="143">
        <f>'Table 2a'!AM113</f>
        <v>0</v>
      </c>
      <c r="AN83" s="143">
        <f>'Table 2a'!AN113</f>
        <v>0</v>
      </c>
      <c r="AO83" s="143">
        <f>'Table 2a'!AO113</f>
        <v>0</v>
      </c>
      <c r="AP83" s="143">
        <f>'Table 2a'!AP113</f>
        <v>0</v>
      </c>
      <c r="AQ83" s="143">
        <f>'Table 2a'!AQ113</f>
        <v>0</v>
      </c>
      <c r="AR83" s="143">
        <f>'Table 2a'!AR113</f>
        <v>0</v>
      </c>
      <c r="AS83" s="143">
        <f>'Table 2a'!AS113</f>
        <v>0</v>
      </c>
      <c r="AT83" s="143">
        <f>'Table 2a'!AT113</f>
        <v>0</v>
      </c>
      <c r="AU83" s="143">
        <f>'Table 2a'!AU113</f>
        <v>0</v>
      </c>
      <c r="AV83" s="143">
        <f>'Table 2a'!AV113</f>
        <v>0</v>
      </c>
      <c r="AW83" s="143">
        <f>'Table 2a'!AW113</f>
        <v>0</v>
      </c>
      <c r="AX83" s="143">
        <f>'Table 2a'!AX113</f>
        <v>0</v>
      </c>
      <c r="AY83" s="143">
        <f>'Table 2a'!AY113</f>
        <v>0</v>
      </c>
      <c r="AZ83" s="143">
        <f>'Table 2a'!AZ113</f>
        <v>0</v>
      </c>
      <c r="BA83" s="143">
        <f>'Table 2a'!BA113</f>
        <v>0</v>
      </c>
      <c r="BB83" s="143">
        <f>'Table 2a'!BB113</f>
        <v>0</v>
      </c>
      <c r="BC83" s="143">
        <f>'Table 2a'!BC113</f>
        <v>0</v>
      </c>
      <c r="BD83" s="143">
        <f>'Table 2a'!BD113</f>
        <v>0</v>
      </c>
      <c r="BE83" s="143">
        <f>'Table 2a'!BE113</f>
        <v>0</v>
      </c>
      <c r="BF83" s="143">
        <f>'Table 2a'!BF113</f>
        <v>0</v>
      </c>
      <c r="BG83" s="143">
        <f>'Table 2a'!BG113</f>
        <v>0</v>
      </c>
      <c r="BH83" s="143">
        <f>'Table 2a'!BH113</f>
        <v>0</v>
      </c>
      <c r="BI83" s="143">
        <f>'Table 2a'!BI113</f>
        <v>0</v>
      </c>
      <c r="BJ83" s="143">
        <f>'Table 2a'!BJ113</f>
        <v>19.951376999999997</v>
      </c>
      <c r="BK83" s="143">
        <f>'Table 2a'!BK113</f>
        <v>17.527673000000004</v>
      </c>
      <c r="BL83" s="143">
        <f>'Table 2a'!BL113</f>
        <v>14.842842999999998</v>
      </c>
      <c r="BM83" s="143">
        <f>'Table 2a'!BM113</f>
        <v>15.344812999999997</v>
      </c>
      <c r="BN83" s="143">
        <f>'Table 2a'!BN113</f>
        <v>15.454585269990007</v>
      </c>
      <c r="BO83" s="143">
        <f>'Table 2a'!BO113</f>
        <v>9.8689252387300055</v>
      </c>
      <c r="BP83" s="143">
        <f>'Table 2a'!BP113</f>
        <v>8.0439209999999992</v>
      </c>
      <c r="BQ83" s="143">
        <f>'Table 2a'!BQ113</f>
        <v>0.56211199999999995</v>
      </c>
      <c r="BR83" s="143">
        <f>'Table 2a'!BR113</f>
        <v>0</v>
      </c>
      <c r="BS83" s="143">
        <f>'Table 2a'!BS113</f>
        <v>0</v>
      </c>
      <c r="BT83" s="143">
        <f>'Table 2a'!BT113</f>
        <v>0</v>
      </c>
      <c r="BU83" s="143">
        <f>'Table 2a'!BU113</f>
        <v>0</v>
      </c>
      <c r="BV83" s="143">
        <f>'Table 2a'!BV113</f>
        <v>0</v>
      </c>
      <c r="BW83" s="143">
        <f>'Table 2a'!BW113</f>
        <v>0</v>
      </c>
      <c r="BX83" s="143">
        <f>'Table 2a'!BX113</f>
        <v>0</v>
      </c>
      <c r="BY83" s="143">
        <f>'Table 2a'!BY113</f>
        <v>0</v>
      </c>
      <c r="BZ83" s="143">
        <f>'Table 2a'!BZ113</f>
        <v>0</v>
      </c>
      <c r="CA83" s="144">
        <f>'Table 2a'!CA113</f>
        <v>0</v>
      </c>
    </row>
    <row r="84" spans="1:81" x14ac:dyDescent="0.4">
      <c r="A84" s="141"/>
      <c r="B84" s="106" t="s">
        <v>332</v>
      </c>
      <c r="C84" s="58"/>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143">
        <f>'Table 2a'!AH62</f>
        <v>0</v>
      </c>
      <c r="AI84" s="143">
        <f>'Table 2a'!AI62</f>
        <v>0</v>
      </c>
      <c r="AJ84" s="143">
        <f>'Table 2a'!AJ62</f>
        <v>0</v>
      </c>
      <c r="AK84" s="143">
        <f>'Table 2a'!AK62</f>
        <v>0</v>
      </c>
      <c r="AL84" s="143">
        <f>'Table 2a'!AL62</f>
        <v>0</v>
      </c>
      <c r="AM84" s="143">
        <f>'Table 2a'!AM62</f>
        <v>0</v>
      </c>
      <c r="AN84" s="143">
        <f>'Table 2a'!AN62</f>
        <v>0</v>
      </c>
      <c r="AO84" s="143">
        <f>'Table 2a'!AO62</f>
        <v>0</v>
      </c>
      <c r="AP84" s="143">
        <f>'Table 2a'!AP62</f>
        <v>0</v>
      </c>
      <c r="AQ84" s="143">
        <f>'Table 2a'!AQ62</f>
        <v>0</v>
      </c>
      <c r="AR84" s="143">
        <f>'Table 2a'!AR62</f>
        <v>0</v>
      </c>
      <c r="AS84" s="143">
        <f>'Table 2a'!AS62</f>
        <v>0</v>
      </c>
      <c r="AT84" s="143">
        <f>'Table 2a'!AT62</f>
        <v>0</v>
      </c>
      <c r="AU84" s="143">
        <f>'Table 2a'!AU62</f>
        <v>0</v>
      </c>
      <c r="AV84" s="143">
        <f>'Table 2a'!AV62</f>
        <v>0</v>
      </c>
      <c r="AW84" s="143">
        <f>'Table 2a'!AW62</f>
        <v>0</v>
      </c>
      <c r="AX84" s="143">
        <f>'Table 2a'!AX62</f>
        <v>0</v>
      </c>
      <c r="AY84" s="143">
        <f>'Table 2a'!AY62</f>
        <v>0</v>
      </c>
      <c r="AZ84" s="143">
        <f>'Table 2a'!AZ62</f>
        <v>0</v>
      </c>
      <c r="BA84" s="143">
        <f>'Table 2a'!BA62</f>
        <v>0</v>
      </c>
      <c r="BB84" s="143">
        <f>'Table 2a'!BB62</f>
        <v>0</v>
      </c>
      <c r="BC84" s="143">
        <f>'Table 2a'!BC62</f>
        <v>0</v>
      </c>
      <c r="BD84" s="143">
        <f>'Table 2a'!BD62</f>
        <v>0</v>
      </c>
      <c r="BE84" s="143">
        <f>'Table 2a'!BE62</f>
        <v>0</v>
      </c>
      <c r="BF84" s="143">
        <f>'Table 2a'!BF62</f>
        <v>0</v>
      </c>
      <c r="BG84" s="143">
        <f>'Table 2a'!BG62</f>
        <v>0</v>
      </c>
      <c r="BH84" s="143">
        <f>'Table 2a'!BH62</f>
        <v>0</v>
      </c>
      <c r="BI84" s="143">
        <f>'Table 2a'!BI62</f>
        <v>0</v>
      </c>
      <c r="BJ84" s="143">
        <f>'Table 2a'!BJ62</f>
        <v>252.52462299999999</v>
      </c>
      <c r="BK84" s="143">
        <f>'Table 2a'!BK62</f>
        <v>217.03232700000001</v>
      </c>
      <c r="BL84" s="143">
        <f>'Table 2a'!BL62</f>
        <v>202.71215699999999</v>
      </c>
      <c r="BM84" s="143">
        <f>'Table 2a'!BM62</f>
        <v>254.65718699999999</v>
      </c>
      <c r="BN84" s="143">
        <f>'Table 2a'!BN62</f>
        <v>257.83189955001012</v>
      </c>
      <c r="BO84" s="143">
        <f>'Table 2a'!BO62</f>
        <v>116.81307476126997</v>
      </c>
      <c r="BP84" s="143">
        <f>'Table 2a'!BP62</f>
        <v>88.835079000000007</v>
      </c>
      <c r="BQ84" s="143">
        <f>'Table 2a'!BQ62</f>
        <v>8.2208879999999986</v>
      </c>
      <c r="BR84" s="143">
        <f>'Table 2a'!BR62</f>
        <v>0</v>
      </c>
      <c r="BS84" s="143">
        <f>'Table 2a'!BS62</f>
        <v>0</v>
      </c>
      <c r="BT84" s="143">
        <f>'Table 2a'!BT62</f>
        <v>0</v>
      </c>
      <c r="BU84" s="143">
        <f>'Table 2a'!BU62</f>
        <v>0</v>
      </c>
      <c r="BV84" s="143">
        <f>'Table 2a'!BV62</f>
        <v>0</v>
      </c>
      <c r="BW84" s="143">
        <f>'Table 2a'!BW62</f>
        <v>0</v>
      </c>
      <c r="BX84" s="143">
        <f>'Table 2a'!BX62</f>
        <v>0</v>
      </c>
      <c r="BY84" s="143">
        <f>'Table 2a'!BY62</f>
        <v>0</v>
      </c>
      <c r="BZ84" s="143">
        <f>'Table 2a'!BZ62</f>
        <v>0</v>
      </c>
      <c r="CA84" s="144">
        <f>'Table 2a'!CA62</f>
        <v>0</v>
      </c>
    </row>
    <row r="85" spans="1:81" x14ac:dyDescent="0.4">
      <c r="A85" s="141"/>
      <c r="B85" s="68" t="s">
        <v>183</v>
      </c>
      <c r="C85" s="58"/>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143"/>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143"/>
      <c r="BR85" s="143"/>
      <c r="BS85" s="143">
        <v>0</v>
      </c>
      <c r="BT85" s="143">
        <v>0</v>
      </c>
      <c r="BU85" s="143">
        <v>0</v>
      </c>
      <c r="BV85" s="143">
        <v>0.14816228019991343</v>
      </c>
      <c r="BW85" s="143">
        <v>0.46594333147221412</v>
      </c>
      <c r="BX85" s="143">
        <v>0.81061989266342116</v>
      </c>
      <c r="BY85" s="143">
        <v>1.1595423780711223</v>
      </c>
      <c r="BZ85" s="143">
        <v>1.4975307026824578</v>
      </c>
      <c r="CA85" s="144">
        <v>1.8339379196582444</v>
      </c>
    </row>
    <row r="86" spans="1:81" x14ac:dyDescent="0.4">
      <c r="A86" s="141"/>
      <c r="B86" s="68" t="s">
        <v>184</v>
      </c>
      <c r="C86" s="58"/>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143">
        <f t="shared" ref="AH86:BY86" si="19">SUM(AH87:AH88)</f>
        <v>0</v>
      </c>
      <c r="AI86" s="143">
        <f t="shared" si="19"/>
        <v>0</v>
      </c>
      <c r="AJ86" s="143">
        <f t="shared" si="19"/>
        <v>0</v>
      </c>
      <c r="AK86" s="143">
        <f t="shared" si="19"/>
        <v>0</v>
      </c>
      <c r="AL86" s="143">
        <f t="shared" si="19"/>
        <v>0</v>
      </c>
      <c r="AM86" s="143">
        <f t="shared" si="19"/>
        <v>0</v>
      </c>
      <c r="AN86" s="143">
        <f t="shared" si="19"/>
        <v>0</v>
      </c>
      <c r="AO86" s="143">
        <f t="shared" si="19"/>
        <v>0</v>
      </c>
      <c r="AP86" s="143">
        <f t="shared" si="19"/>
        <v>0</v>
      </c>
      <c r="AQ86" s="143">
        <f t="shared" si="19"/>
        <v>0</v>
      </c>
      <c r="AR86" s="143">
        <f t="shared" si="19"/>
        <v>0</v>
      </c>
      <c r="AS86" s="143">
        <f t="shared" si="19"/>
        <v>0</v>
      </c>
      <c r="AT86" s="143">
        <f t="shared" si="19"/>
        <v>0</v>
      </c>
      <c r="AU86" s="143">
        <f t="shared" si="19"/>
        <v>0</v>
      </c>
      <c r="AV86" s="143">
        <f t="shared" si="19"/>
        <v>0</v>
      </c>
      <c r="AW86" s="143">
        <f t="shared" si="19"/>
        <v>0</v>
      </c>
      <c r="AX86" s="143">
        <f t="shared" si="19"/>
        <v>0</v>
      </c>
      <c r="AY86" s="143">
        <f t="shared" si="19"/>
        <v>0</v>
      </c>
      <c r="AZ86" s="143">
        <f t="shared" si="19"/>
        <v>0</v>
      </c>
      <c r="BA86" s="143">
        <f t="shared" si="19"/>
        <v>0</v>
      </c>
      <c r="BB86" s="143">
        <f t="shared" si="19"/>
        <v>0</v>
      </c>
      <c r="BC86" s="143">
        <f t="shared" si="19"/>
        <v>0</v>
      </c>
      <c r="BD86" s="143">
        <f t="shared" si="19"/>
        <v>0</v>
      </c>
      <c r="BE86" s="143">
        <f t="shared" si="19"/>
        <v>0</v>
      </c>
      <c r="BF86" s="143">
        <f t="shared" si="19"/>
        <v>0</v>
      </c>
      <c r="BG86" s="143">
        <f t="shared" si="19"/>
        <v>0</v>
      </c>
      <c r="BH86" s="143">
        <f t="shared" si="19"/>
        <v>0</v>
      </c>
      <c r="BI86" s="143">
        <f t="shared" si="19"/>
        <v>0</v>
      </c>
      <c r="BJ86" s="143">
        <f t="shared" si="19"/>
        <v>120.111</v>
      </c>
      <c r="BK86" s="143">
        <f t="shared" si="19"/>
        <v>123.071</v>
      </c>
      <c r="BL86" s="143">
        <f t="shared" si="19"/>
        <v>133.291</v>
      </c>
      <c r="BM86" s="143">
        <f t="shared" si="19"/>
        <v>138.81399999999999</v>
      </c>
      <c r="BN86" s="143">
        <f t="shared" si="19"/>
        <v>130.89869660000002</v>
      </c>
      <c r="BO86" s="143">
        <f t="shared" si="19"/>
        <v>46.04</v>
      </c>
      <c r="BP86" s="143">
        <f t="shared" si="19"/>
        <v>39.037999999999997</v>
      </c>
      <c r="BQ86" s="143">
        <f t="shared" si="19"/>
        <v>37.116999999999997</v>
      </c>
      <c r="BR86" s="143">
        <f t="shared" si="19"/>
        <v>33.851999999999997</v>
      </c>
      <c r="BS86" s="143">
        <f t="shared" si="19"/>
        <v>30.114000000000001</v>
      </c>
      <c r="BT86" s="143">
        <f t="shared" si="19"/>
        <v>27.888000000000002</v>
      </c>
      <c r="BU86" s="143">
        <f t="shared" si="19"/>
        <v>25.613999999999965</v>
      </c>
      <c r="BV86" s="143">
        <f t="shared" si="19"/>
        <v>24.232730753199526</v>
      </c>
      <c r="BW86" s="143">
        <f t="shared" si="19"/>
        <v>24.368822739579823</v>
      </c>
      <c r="BX86" s="143">
        <f t="shared" si="19"/>
        <v>24.300057064348263</v>
      </c>
      <c r="BY86" s="143">
        <f t="shared" si="19"/>
        <v>24.336722145110848</v>
      </c>
      <c r="BZ86" s="143">
        <f>SUM(BZ87:BZ88)</f>
        <v>24.315974504960405</v>
      </c>
      <c r="CA86" s="144">
        <f>SUM(CA87:CA88)</f>
        <v>24.278115743746913</v>
      </c>
    </row>
    <row r="87" spans="1:81" x14ac:dyDescent="0.4">
      <c r="A87" s="141"/>
      <c r="B87" s="106" t="s">
        <v>331</v>
      </c>
      <c r="C87" s="58"/>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143">
        <f>'Table 2a'!AH125</f>
        <v>0</v>
      </c>
      <c r="AI87" s="143">
        <f>'Table 2a'!AI125</f>
        <v>0</v>
      </c>
      <c r="AJ87" s="143">
        <f>'Table 2a'!AJ125</f>
        <v>0</v>
      </c>
      <c r="AK87" s="143">
        <f>'Table 2a'!AK125</f>
        <v>0</v>
      </c>
      <c r="AL87" s="143">
        <f>'Table 2a'!AL125</f>
        <v>0</v>
      </c>
      <c r="AM87" s="143">
        <f>'Table 2a'!AM125</f>
        <v>0</v>
      </c>
      <c r="AN87" s="143">
        <f>'Table 2a'!AN125</f>
        <v>0</v>
      </c>
      <c r="AO87" s="143">
        <f>'Table 2a'!AO125</f>
        <v>0</v>
      </c>
      <c r="AP87" s="143">
        <f>'Table 2a'!AP125</f>
        <v>0</v>
      </c>
      <c r="AQ87" s="143">
        <f>'Table 2a'!AQ125</f>
        <v>0</v>
      </c>
      <c r="AR87" s="143">
        <f>'Table 2a'!AR125</f>
        <v>0</v>
      </c>
      <c r="AS87" s="143">
        <f>'Table 2a'!AS125</f>
        <v>0</v>
      </c>
      <c r="AT87" s="143">
        <f>'Table 2a'!AT125</f>
        <v>0</v>
      </c>
      <c r="AU87" s="143">
        <f>'Table 2a'!AU125</f>
        <v>0</v>
      </c>
      <c r="AV87" s="143">
        <f>'Table 2a'!AV125</f>
        <v>0</v>
      </c>
      <c r="AW87" s="143">
        <f>'Table 2a'!AW125</f>
        <v>0</v>
      </c>
      <c r="AX87" s="143">
        <f>'Table 2a'!AX125</f>
        <v>0</v>
      </c>
      <c r="AY87" s="143">
        <f>'Table 2a'!AY125</f>
        <v>0</v>
      </c>
      <c r="AZ87" s="143">
        <f>'Table 2a'!AZ125</f>
        <v>0</v>
      </c>
      <c r="BA87" s="143">
        <f>'Table 2a'!BA125</f>
        <v>0</v>
      </c>
      <c r="BB87" s="143">
        <f>'Table 2a'!BB125</f>
        <v>0</v>
      </c>
      <c r="BC87" s="143">
        <f>'Table 2a'!BC125</f>
        <v>0</v>
      </c>
      <c r="BD87" s="143">
        <f>'Table 2a'!BD125</f>
        <v>0</v>
      </c>
      <c r="BE87" s="143">
        <f>'Table 2a'!BE125</f>
        <v>0</v>
      </c>
      <c r="BF87" s="143">
        <f>'Table 2a'!BF125</f>
        <v>0</v>
      </c>
      <c r="BG87" s="143">
        <f>'Table 2a'!BG125</f>
        <v>0</v>
      </c>
      <c r="BH87" s="143">
        <f>'Table 2a'!BH125</f>
        <v>0</v>
      </c>
      <c r="BI87" s="143">
        <f>'Table 2a'!BI125</f>
        <v>0</v>
      </c>
      <c r="BJ87" s="143">
        <f>'Table 2a'!BJ125</f>
        <v>0.24022200000000002</v>
      </c>
      <c r="BK87" s="143">
        <f>'Table 2a'!BK125</f>
        <v>0</v>
      </c>
      <c r="BL87" s="143">
        <f>'Table 2a'!BL125</f>
        <v>0</v>
      </c>
      <c r="BM87" s="143">
        <f>'Table 2a'!BM125</f>
        <v>0</v>
      </c>
      <c r="BN87" s="143">
        <f>'Table 2a'!BN125</f>
        <v>0</v>
      </c>
      <c r="BO87" s="143">
        <f>'Table 2a'!BO125</f>
        <v>0</v>
      </c>
      <c r="BP87" s="143">
        <f>'Table 2a'!BP125</f>
        <v>0</v>
      </c>
      <c r="BQ87" s="143">
        <f>'Table 2a'!BQ125</f>
        <v>0</v>
      </c>
      <c r="BR87" s="143">
        <f>'Table 2a'!BR125</f>
        <v>0</v>
      </c>
      <c r="BS87" s="143">
        <f>'Table 2a'!BS125</f>
        <v>4.9999999999990052E-3</v>
      </c>
      <c r="BT87" s="143">
        <f>'Table 2a'!BT125</f>
        <v>7.5000000000002842E-3</v>
      </c>
      <c r="BU87" s="143">
        <f>'Table 2a'!BU125</f>
        <v>3.4999999999989484E-3</v>
      </c>
      <c r="BV87" s="143">
        <f>'Table 2a'!BV125</f>
        <v>3.3621881248002694E-3</v>
      </c>
      <c r="BW87" s="143">
        <f>'Table 2a'!BW125</f>
        <v>3.3810703079595328E-3</v>
      </c>
      <c r="BX87" s="143">
        <f>'Table 2a'!BX125</f>
        <v>3.3715293635623311E-3</v>
      </c>
      <c r="BY87" s="143">
        <f>'Table 2a'!BY125</f>
        <v>3.3766164872730542E-3</v>
      </c>
      <c r="BZ87" s="143">
        <f>'Table 2a'!BZ125</f>
        <v>3.3737378406151208E-3</v>
      </c>
      <c r="CA87" s="144">
        <f>'Table 2a'!CA125</f>
        <v>3.3684850988322523E-3</v>
      </c>
    </row>
    <row r="88" spans="1:81" x14ac:dyDescent="0.4">
      <c r="A88" s="141"/>
      <c r="B88" s="106" t="s">
        <v>332</v>
      </c>
      <c r="C88" s="58"/>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143">
        <f>'Table 2a'!AH66</f>
        <v>0</v>
      </c>
      <c r="AI88" s="143">
        <f>'Table 2a'!AI66</f>
        <v>0</v>
      </c>
      <c r="AJ88" s="143">
        <f>'Table 2a'!AJ66</f>
        <v>0</v>
      </c>
      <c r="AK88" s="143">
        <f>'Table 2a'!AK66</f>
        <v>0</v>
      </c>
      <c r="AL88" s="143">
        <f>'Table 2a'!AL66</f>
        <v>0</v>
      </c>
      <c r="AM88" s="143">
        <f>'Table 2a'!AM66</f>
        <v>0</v>
      </c>
      <c r="AN88" s="143">
        <f>'Table 2a'!AN66</f>
        <v>0</v>
      </c>
      <c r="AO88" s="143">
        <f>'Table 2a'!AO66</f>
        <v>0</v>
      </c>
      <c r="AP88" s="143">
        <f>'Table 2a'!AP66</f>
        <v>0</v>
      </c>
      <c r="AQ88" s="143">
        <f>'Table 2a'!AQ66</f>
        <v>0</v>
      </c>
      <c r="AR88" s="143">
        <f>'Table 2a'!AR66</f>
        <v>0</v>
      </c>
      <c r="AS88" s="143">
        <f>'Table 2a'!AS66</f>
        <v>0</v>
      </c>
      <c r="AT88" s="143">
        <f>'Table 2a'!AT66</f>
        <v>0</v>
      </c>
      <c r="AU88" s="143">
        <f>'Table 2a'!AU66</f>
        <v>0</v>
      </c>
      <c r="AV88" s="143">
        <f>'Table 2a'!AV66</f>
        <v>0</v>
      </c>
      <c r="AW88" s="143">
        <f>'Table 2a'!AW66</f>
        <v>0</v>
      </c>
      <c r="AX88" s="143">
        <f>'Table 2a'!AX66</f>
        <v>0</v>
      </c>
      <c r="AY88" s="143">
        <f>'Table 2a'!AY66</f>
        <v>0</v>
      </c>
      <c r="AZ88" s="143">
        <f>'Table 2a'!AZ66</f>
        <v>0</v>
      </c>
      <c r="BA88" s="143">
        <f>'Table 2a'!BA66</f>
        <v>0</v>
      </c>
      <c r="BB88" s="143">
        <f>'Table 2a'!BB66</f>
        <v>0</v>
      </c>
      <c r="BC88" s="143">
        <f>'Table 2a'!BC66</f>
        <v>0</v>
      </c>
      <c r="BD88" s="143">
        <f>'Table 2a'!BD66</f>
        <v>0</v>
      </c>
      <c r="BE88" s="143">
        <f>'Table 2a'!BE66</f>
        <v>0</v>
      </c>
      <c r="BF88" s="143">
        <f>'Table 2a'!BF66</f>
        <v>0</v>
      </c>
      <c r="BG88" s="143">
        <f>'Table 2a'!BG66</f>
        <v>0</v>
      </c>
      <c r="BH88" s="143">
        <f>'Table 2a'!BH66</f>
        <v>0</v>
      </c>
      <c r="BI88" s="143">
        <f>'Table 2a'!BI66</f>
        <v>0</v>
      </c>
      <c r="BJ88" s="143">
        <f>'Table 2a'!BJ66</f>
        <v>119.870778</v>
      </c>
      <c r="BK88" s="143">
        <f>'Table 2a'!BK66</f>
        <v>123.071</v>
      </c>
      <c r="BL88" s="143">
        <f>'Table 2a'!BL66</f>
        <v>133.291</v>
      </c>
      <c r="BM88" s="143">
        <f>'Table 2a'!BM66</f>
        <v>138.81399999999999</v>
      </c>
      <c r="BN88" s="143">
        <f>'Table 2a'!BN66</f>
        <v>130.89869660000002</v>
      </c>
      <c r="BO88" s="143">
        <f>'Table 2a'!BO66</f>
        <v>46.04</v>
      </c>
      <c r="BP88" s="143">
        <f>'Table 2a'!BP66</f>
        <v>39.037999999999997</v>
      </c>
      <c r="BQ88" s="143">
        <f>'Table 2a'!BQ66</f>
        <v>37.116999999999997</v>
      </c>
      <c r="BR88" s="143">
        <f>'Table 2a'!BR66</f>
        <v>33.851999999999997</v>
      </c>
      <c r="BS88" s="143">
        <f>'Table 2a'!BS66</f>
        <v>30.109000000000002</v>
      </c>
      <c r="BT88" s="143">
        <f>'Table 2a'!BT66</f>
        <v>27.880500000000001</v>
      </c>
      <c r="BU88" s="143">
        <f>'Table 2a'!BU66</f>
        <v>25.610499999999966</v>
      </c>
      <c r="BV88" s="143">
        <f>'Table 2a'!BV66</f>
        <v>24.229368565074726</v>
      </c>
      <c r="BW88" s="143">
        <f>'Table 2a'!BW66</f>
        <v>24.365441669271863</v>
      </c>
      <c r="BX88" s="143">
        <f>'Table 2a'!BX66</f>
        <v>24.2966855349847</v>
      </c>
      <c r="BY88" s="143">
        <f>'Table 2a'!BY66</f>
        <v>24.333345528623575</v>
      </c>
      <c r="BZ88" s="143">
        <f>'Table 2a'!BZ66</f>
        <v>24.31260076711979</v>
      </c>
      <c r="CA88" s="144">
        <f>'Table 2a'!CA66</f>
        <v>24.27474725864808</v>
      </c>
    </row>
    <row r="89" spans="1:81" ht="26.25" customHeight="1" x14ac:dyDescent="0.4">
      <c r="A89" s="141"/>
      <c r="B89" s="68" t="s">
        <v>753</v>
      </c>
      <c r="C89" s="58"/>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143"/>
      <c r="AI89" s="143"/>
      <c r="AJ89" s="143"/>
      <c r="AK89" s="143"/>
      <c r="AL89" s="143"/>
      <c r="AM89" s="143"/>
      <c r="AN89" s="143"/>
      <c r="AO89" s="143"/>
      <c r="AP89" s="143"/>
      <c r="AQ89" s="143"/>
      <c r="AR89" s="143"/>
      <c r="AS89" s="143"/>
      <c r="AT89" s="143"/>
      <c r="AU89" s="143"/>
      <c r="AV89" s="143"/>
      <c r="AW89" s="143"/>
      <c r="AX89" s="143"/>
      <c r="AY89" s="143"/>
      <c r="AZ89" s="143"/>
      <c r="BA89" s="143"/>
      <c r="BB89" s="143"/>
      <c r="BC89" s="143"/>
      <c r="BD89" s="143"/>
      <c r="BE89" s="143"/>
      <c r="BF89" s="143"/>
      <c r="BG89" s="143"/>
      <c r="BH89" s="143"/>
      <c r="BI89" s="143"/>
      <c r="BJ89" s="143"/>
      <c r="BK89" s="143"/>
      <c r="BL89" s="143"/>
      <c r="BM89" s="143"/>
      <c r="BN89" s="143"/>
      <c r="BO89" s="143"/>
      <c r="BP89" s="143"/>
      <c r="BQ89" s="143">
        <f>'Table 2a'!BQ69</f>
        <v>5.8574696600000031</v>
      </c>
      <c r="BR89" s="143">
        <f>'Table 2a'!BR69</f>
        <v>56.150329630000009</v>
      </c>
      <c r="BS89" s="143">
        <f>'Table 2a'!BS69</f>
        <v>490.79643462000007</v>
      </c>
      <c r="BT89" s="143">
        <f>'Table 2a'!BT69</f>
        <v>1585.2890467599993</v>
      </c>
      <c r="BU89" s="143">
        <f>'Table 2a'!BU69</f>
        <v>3321.8002079199987</v>
      </c>
      <c r="BV89" s="143">
        <f>'Table 2a'!BV69</f>
        <v>8251.1124887730766</v>
      </c>
      <c r="BW89" s="143">
        <f>'Table 2a'!BW69</f>
        <v>0</v>
      </c>
      <c r="BX89" s="143">
        <f>'Table 2a'!BX69</f>
        <v>0</v>
      </c>
      <c r="BY89" s="143">
        <f>'Table 2a'!BY69</f>
        <v>0</v>
      </c>
      <c r="BZ89" s="143">
        <f>'Table 2a'!BZ69</f>
        <v>0</v>
      </c>
      <c r="CA89" s="144">
        <f>'Table 2a'!CA69</f>
        <v>0</v>
      </c>
    </row>
    <row r="90" spans="1:81" x14ac:dyDescent="0.4">
      <c r="A90" s="141"/>
      <c r="B90" s="68" t="s">
        <v>754</v>
      </c>
      <c r="C90" s="58"/>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143">
        <f>'Table 2a'!BL69</f>
        <v>0</v>
      </c>
      <c r="BM90" s="143">
        <f>'Table 2a'!BM69</f>
        <v>0</v>
      </c>
      <c r="BN90" s="143">
        <f>'Table 2a'!BN69</f>
        <v>0</v>
      </c>
      <c r="BO90" s="143">
        <f>'Table 2a'!BO69</f>
        <v>0</v>
      </c>
      <c r="BP90" s="143">
        <f>'Table 2a'!BP69</f>
        <v>0</v>
      </c>
      <c r="BQ90" s="143">
        <f>'Table 2a'!BQ72</f>
        <v>0</v>
      </c>
      <c r="BR90" s="143">
        <f>'Table 2a'!BR72</f>
        <v>0</v>
      </c>
      <c r="BS90" s="143">
        <f>'Table 2a'!BS72</f>
        <v>0</v>
      </c>
      <c r="BT90" s="143">
        <f>'Table 2a'!BT72</f>
        <v>0</v>
      </c>
      <c r="BU90" s="143">
        <f>'Table 2a'!BU72</f>
        <v>0</v>
      </c>
      <c r="BV90" s="143">
        <f>'Table 2a'!BV72</f>
        <v>0</v>
      </c>
      <c r="BW90" s="143">
        <f>'Table 2a'!BW72</f>
        <v>1067.0420252229471</v>
      </c>
      <c r="BX90" s="143">
        <f>'Table 2a'!BX72</f>
        <v>1181.470954585378</v>
      </c>
      <c r="BY90" s="143">
        <f>'Table 2a'!BY72</f>
        <v>1278.3833448359367</v>
      </c>
      <c r="BZ90" s="143">
        <f>'Table 2a'!BZ72</f>
        <v>1540.947031757401</v>
      </c>
      <c r="CA90" s="144">
        <f>'Table 2a'!CA72</f>
        <v>1963.9097269591357</v>
      </c>
    </row>
    <row r="91" spans="1:81" x14ac:dyDescent="0.4">
      <c r="A91" s="141"/>
      <c r="B91" s="68" t="s">
        <v>192</v>
      </c>
      <c r="C91" s="58"/>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143">
        <f>'Table 1a'!AH79</f>
        <v>0</v>
      </c>
      <c r="AI91" s="143">
        <f>'Table 1a'!AI79</f>
        <v>0</v>
      </c>
      <c r="AJ91" s="143">
        <f>'Table 1a'!AJ79</f>
        <v>0</v>
      </c>
      <c r="AK91" s="143">
        <f>'Table 1a'!AK79</f>
        <v>0</v>
      </c>
      <c r="AL91" s="143">
        <f>'Table 1a'!AL79</f>
        <v>0</v>
      </c>
      <c r="AM91" s="143">
        <f>'Table 1a'!AM79</f>
        <v>0</v>
      </c>
      <c r="AN91" s="143">
        <f>'Table 1a'!AN79</f>
        <v>0</v>
      </c>
      <c r="AO91" s="143">
        <f>'Table 1a'!AO79</f>
        <v>0</v>
      </c>
      <c r="AP91" s="143">
        <f>'Table 1a'!AP79</f>
        <v>0</v>
      </c>
      <c r="AQ91" s="143">
        <f>'Table 1a'!AQ79</f>
        <v>0</v>
      </c>
      <c r="AR91" s="143">
        <f>'Table 1a'!AR79</f>
        <v>33.869999999999997</v>
      </c>
      <c r="AS91" s="143">
        <f>'Table 1a'!AS79</f>
        <v>25.613</v>
      </c>
      <c r="AT91" s="143">
        <f>'Table 1a'!AT79</f>
        <v>10.731</v>
      </c>
      <c r="AU91" s="143">
        <f>'Table 1a'!AU79</f>
        <v>4.2610000000000001</v>
      </c>
      <c r="AV91" s="143">
        <f>'Table 1a'!AV79</f>
        <v>2.2210000000000001</v>
      </c>
      <c r="AW91" s="143">
        <f>'Table 1a'!AW79</f>
        <v>1.3009999999999999</v>
      </c>
      <c r="AX91" s="143">
        <f>'Table 1a'!AX79</f>
        <v>0.84199999999999997</v>
      </c>
      <c r="AY91" s="143">
        <f>'Table 1a'!AY79</f>
        <v>1.5860000000000001</v>
      </c>
      <c r="AZ91" s="143">
        <f>'Table 1a'!AZ79</f>
        <v>0</v>
      </c>
      <c r="BA91" s="143">
        <f>'Table 1a'!BA79</f>
        <v>0.22500000000000001</v>
      </c>
      <c r="BB91" s="143">
        <f>'Table 1a'!BB79</f>
        <v>0.53600000000000003</v>
      </c>
      <c r="BC91" s="143">
        <f>'Table 1a'!BC79</f>
        <v>0.21700000000000003</v>
      </c>
      <c r="BD91" s="143">
        <f>'Table 1a'!BD79</f>
        <v>4.3999999999999997E-2</v>
      </c>
      <c r="BE91" s="143">
        <f>'Table 1a'!BE79</f>
        <v>0.34199999999999997</v>
      </c>
      <c r="BF91" s="143">
        <f>'Table 1a'!BF79</f>
        <v>0.34199999999999997</v>
      </c>
      <c r="BG91" s="143">
        <f>'Table 1a'!BG79</f>
        <v>0.127</v>
      </c>
      <c r="BH91" s="143">
        <f>'Table 1a'!BH79</f>
        <v>8.6999999999999994E-2</v>
      </c>
      <c r="BI91" s="143">
        <f>'Table 1a'!BI79</f>
        <v>0</v>
      </c>
      <c r="BJ91" s="143">
        <f>'Table 1a'!BJ79</f>
        <v>0</v>
      </c>
      <c r="BK91" s="143">
        <f>'Table 1a'!BK79</f>
        <v>0</v>
      </c>
      <c r="BL91" s="143">
        <f>'Table 1a'!BL79</f>
        <v>0</v>
      </c>
      <c r="BM91" s="143">
        <f>'Table 1a'!BM79</f>
        <v>0</v>
      </c>
      <c r="BN91" s="143">
        <f>'Table 1a'!BN79</f>
        <v>0</v>
      </c>
      <c r="BO91" s="143">
        <f>'Table 1a'!BO79</f>
        <v>0</v>
      </c>
      <c r="BP91" s="143">
        <f>'Table 1a'!BP79</f>
        <v>0</v>
      </c>
      <c r="BQ91" s="143">
        <f>'Table 1a'!BQ79</f>
        <v>0</v>
      </c>
      <c r="BR91" s="143">
        <f>'Table 1a'!BR79</f>
        <v>0</v>
      </c>
      <c r="BS91" s="143">
        <f>'Table 1a'!BS79</f>
        <v>0</v>
      </c>
      <c r="BT91" s="143">
        <f>'Table 1a'!BT79</f>
        <v>0</v>
      </c>
      <c r="BU91" s="143">
        <f>'Table 1a'!BU79</f>
        <v>0</v>
      </c>
      <c r="BV91" s="143">
        <f>'Table 1a'!BV79</f>
        <v>0</v>
      </c>
      <c r="BW91" s="143">
        <f>'Table 1a'!BW79</f>
        <v>0</v>
      </c>
      <c r="BX91" s="143">
        <f>'Table 1a'!BX79</f>
        <v>0</v>
      </c>
      <c r="BY91" s="143">
        <f>'Table 1a'!BY79</f>
        <v>0</v>
      </c>
      <c r="BZ91" s="143">
        <f>'Table 1a'!BZ79</f>
        <v>0</v>
      </c>
      <c r="CA91" s="144">
        <f>'Table 1a'!CA79</f>
        <v>0</v>
      </c>
    </row>
    <row r="92" spans="1:81" ht="26.25" customHeight="1" x14ac:dyDescent="0.4">
      <c r="A92" s="141"/>
      <c r="B92" s="64" t="s">
        <v>333</v>
      </c>
      <c r="C92" s="58"/>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43"/>
      <c r="BD92" s="143"/>
      <c r="BE92" s="143"/>
      <c r="BF92" s="143"/>
      <c r="BG92" s="143"/>
      <c r="BH92" s="265" t="s">
        <v>301</v>
      </c>
      <c r="BI92" s="143"/>
      <c r="BJ92" s="143"/>
      <c r="BK92" s="143"/>
      <c r="BL92" s="265" t="s">
        <v>301</v>
      </c>
      <c r="BM92" s="143"/>
      <c r="BN92" s="143"/>
      <c r="BO92" s="143"/>
      <c r="BP92" s="143"/>
      <c r="BQ92" s="143"/>
      <c r="BR92" s="143"/>
      <c r="BS92" s="143"/>
      <c r="BT92" s="143"/>
      <c r="BU92" s="143"/>
      <c r="BV92" s="143"/>
      <c r="BW92" s="143"/>
      <c r="BX92" s="143"/>
      <c r="BY92" s="143"/>
      <c r="BZ92" s="143"/>
      <c r="CA92" s="144"/>
    </row>
    <row r="93" spans="1:81" x14ac:dyDescent="0.4">
      <c r="A93" s="141"/>
      <c r="B93" s="68" t="s">
        <v>334</v>
      </c>
      <c r="C93" s="58"/>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143">
        <f t="shared" ref="AH93:BK93" si="20">AH6+AH56+AH65+AH83</f>
        <v>1071</v>
      </c>
      <c r="AI93" s="143">
        <f t="shared" si="20"/>
        <v>1194</v>
      </c>
      <c r="AJ93" s="143">
        <f t="shared" si="20"/>
        <v>1476</v>
      </c>
      <c r="AK93" s="143">
        <f t="shared" si="20"/>
        <v>2096.33</v>
      </c>
      <c r="AL93" s="143">
        <f t="shared" si="20"/>
        <v>2419</v>
      </c>
      <c r="AM93" s="143">
        <f t="shared" si="20"/>
        <v>2704</v>
      </c>
      <c r="AN93" s="143">
        <f t="shared" si="20"/>
        <v>3117</v>
      </c>
      <c r="AO93" s="143">
        <f t="shared" si="20"/>
        <v>3515</v>
      </c>
      <c r="AP93" s="143">
        <f t="shared" si="20"/>
        <v>3782</v>
      </c>
      <c r="AQ93" s="143">
        <f t="shared" si="20"/>
        <v>3985</v>
      </c>
      <c r="AR93" s="143">
        <f t="shared" si="20"/>
        <v>4434.1280000000006</v>
      </c>
      <c r="AS93" s="143">
        <f t="shared" si="20"/>
        <v>5031.3342119219333</v>
      </c>
      <c r="AT93" s="143">
        <f t="shared" si="20"/>
        <v>5790.8220000000001</v>
      </c>
      <c r="AU93" s="143">
        <f t="shared" si="20"/>
        <v>6001.4549999999999</v>
      </c>
      <c r="AV93" s="143">
        <f t="shared" si="20"/>
        <v>7260.0259999999998</v>
      </c>
      <c r="AW93" s="143">
        <f t="shared" si="20"/>
        <v>8069.4830000000002</v>
      </c>
      <c r="AX93" s="143">
        <f t="shared" si="20"/>
        <v>8344.4640593971671</v>
      </c>
      <c r="AY93" s="143">
        <f t="shared" si="20"/>
        <v>8494.3502538867524</v>
      </c>
      <c r="AZ93" s="143">
        <f t="shared" si="20"/>
        <v>8602.025694728236</v>
      </c>
      <c r="BA93" s="143">
        <f t="shared" si="20"/>
        <v>8640.5586407757619</v>
      </c>
      <c r="BB93" s="143">
        <f t="shared" si="20"/>
        <v>8595.464433952191</v>
      </c>
      <c r="BC93" s="143">
        <f t="shared" si="20"/>
        <v>8942.0083998374503</v>
      </c>
      <c r="BD93" s="143">
        <f t="shared" si="20"/>
        <v>9531.7037557356707</v>
      </c>
      <c r="BE93" s="143">
        <f t="shared" si="20"/>
        <v>10294.057763499603</v>
      </c>
      <c r="BF93" s="143">
        <f t="shared" si="20"/>
        <v>10697.652014520467</v>
      </c>
      <c r="BG93" s="143">
        <f t="shared" si="20"/>
        <v>10903.644924357332</v>
      </c>
      <c r="BH93" s="238">
        <f t="shared" si="20"/>
        <v>12347.603465567412</v>
      </c>
      <c r="BI93" s="143">
        <f t="shared" si="20"/>
        <v>12833.50964645738</v>
      </c>
      <c r="BJ93" s="143">
        <f t="shared" si="20"/>
        <v>13753.967936590454</v>
      </c>
      <c r="BK93" s="143">
        <f t="shared" si="20"/>
        <v>14354.868818296125</v>
      </c>
      <c r="BL93" s="143">
        <f t="shared" ref="BL93:BT93" si="21">BL6+BL56+BL65+BL75+BL79+BL83+BL87</f>
        <v>14721.011200425168</v>
      </c>
      <c r="BM93" s="143">
        <f t="shared" si="21"/>
        <v>15492.068565823669</v>
      </c>
      <c r="BN93" s="143">
        <f t="shared" si="21"/>
        <v>15810.513671509976</v>
      </c>
      <c r="BO93" s="143">
        <f t="shared" si="21"/>
        <v>15612.339757306714</v>
      </c>
      <c r="BP93" s="143">
        <f t="shared" si="21"/>
        <v>15242.974138951089</v>
      </c>
      <c r="BQ93" s="143">
        <f t="shared" si="21"/>
        <v>12961.116992112904</v>
      </c>
      <c r="BR93" s="143">
        <f t="shared" si="21"/>
        <v>12603.588065432599</v>
      </c>
      <c r="BS93" s="143">
        <f t="shared" si="21"/>
        <v>12139.63506699298</v>
      </c>
      <c r="BT93" s="143">
        <f t="shared" si="21"/>
        <v>11644.752632831473</v>
      </c>
      <c r="BU93" s="143">
        <f>BU6+BU56+BU65+BU75+BU79+BU83+BU87</f>
        <v>11296.249894133553</v>
      </c>
      <c r="BV93" s="143">
        <f t="shared" ref="BV93:CA93" si="22">BV6+BV56+BV65+BV75+BV79+BV83+BV87</f>
        <v>10956.039915416786</v>
      </c>
      <c r="BW93" s="143">
        <f t="shared" si="22"/>
        <v>10680.784045428676</v>
      </c>
      <c r="BX93" s="143">
        <f t="shared" si="22"/>
        <v>10525.886565437242</v>
      </c>
      <c r="BY93" s="143">
        <f t="shared" si="22"/>
        <v>10379.636239760403</v>
      </c>
      <c r="BZ93" s="143">
        <f t="shared" si="22"/>
        <v>10385.027737528319</v>
      </c>
      <c r="CA93" s="144">
        <f t="shared" si="22"/>
        <v>10466.292711336213</v>
      </c>
    </row>
    <row r="94" spans="1:81" x14ac:dyDescent="0.4">
      <c r="A94" s="141"/>
      <c r="B94" s="68" t="s">
        <v>326</v>
      </c>
      <c r="C94" s="58"/>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143">
        <f t="shared" ref="AH94:BT94" si="23">AH7+AH57+AH66+AH50+AH81</f>
        <v>209</v>
      </c>
      <c r="AI94" s="143">
        <f t="shared" si="23"/>
        <v>234</v>
      </c>
      <c r="AJ94" s="143">
        <f t="shared" si="23"/>
        <v>287</v>
      </c>
      <c r="AK94" s="143">
        <f t="shared" si="23"/>
        <v>379</v>
      </c>
      <c r="AL94" s="143">
        <f t="shared" si="23"/>
        <v>487</v>
      </c>
      <c r="AM94" s="143">
        <f t="shared" si="23"/>
        <v>570</v>
      </c>
      <c r="AN94" s="143">
        <f t="shared" si="23"/>
        <v>651</v>
      </c>
      <c r="AO94" s="143">
        <f t="shared" si="23"/>
        <v>762</v>
      </c>
      <c r="AP94" s="143">
        <f t="shared" si="23"/>
        <v>898</v>
      </c>
      <c r="AQ94" s="143">
        <f t="shared" si="23"/>
        <v>959</v>
      </c>
      <c r="AR94" s="143">
        <f t="shared" si="23"/>
        <v>1075.9450000000002</v>
      </c>
      <c r="AS94" s="143">
        <f t="shared" si="23"/>
        <v>1329.8654154022263</v>
      </c>
      <c r="AT94" s="143">
        <f t="shared" si="23"/>
        <v>1688.6289999999999</v>
      </c>
      <c r="AU94" s="143">
        <f t="shared" si="23"/>
        <v>2107</v>
      </c>
      <c r="AV94" s="143">
        <f t="shared" si="23"/>
        <v>2857.45</v>
      </c>
      <c r="AW94" s="143">
        <f t="shared" si="23"/>
        <v>3630.4380000000001</v>
      </c>
      <c r="AX94" s="143">
        <f t="shared" si="23"/>
        <v>4346.2807426775134</v>
      </c>
      <c r="AY94" s="143">
        <f t="shared" si="23"/>
        <v>5065.8874139371928</v>
      </c>
      <c r="AZ94" s="143">
        <f t="shared" si="23"/>
        <v>5601.3392822887272</v>
      </c>
      <c r="BA94" s="143">
        <f t="shared" si="23"/>
        <v>5978.4903319487757</v>
      </c>
      <c r="BB94" s="143">
        <f t="shared" si="23"/>
        <v>6383.9058155570938</v>
      </c>
      <c r="BC94" s="143">
        <f t="shared" si="23"/>
        <v>6803.9420322813176</v>
      </c>
      <c r="BD94" s="143">
        <f t="shared" si="23"/>
        <v>7321.7918379957373</v>
      </c>
      <c r="BE94" s="143">
        <f t="shared" si="23"/>
        <v>7978.1188632648191</v>
      </c>
      <c r="BF94" s="143">
        <f t="shared" si="23"/>
        <v>8534.0938975427689</v>
      </c>
      <c r="BG94" s="143">
        <f t="shared" si="23"/>
        <v>8861.5484462812674</v>
      </c>
      <c r="BH94" s="238">
        <f t="shared" si="23"/>
        <v>8877.5650148769746</v>
      </c>
      <c r="BI94" s="143">
        <f t="shared" si="23"/>
        <v>9075.8113139076904</v>
      </c>
      <c r="BJ94" s="143">
        <f t="shared" si="23"/>
        <v>9399.8005565574513</v>
      </c>
      <c r="BK94" s="143">
        <f t="shared" si="23"/>
        <v>10177.618454791738</v>
      </c>
      <c r="BL94" s="143">
        <f t="shared" si="23"/>
        <v>10907.655073310243</v>
      </c>
      <c r="BM94" s="143">
        <f t="shared" si="23"/>
        <v>12107.895681998447</v>
      </c>
      <c r="BN94" s="143">
        <f t="shared" si="23"/>
        <v>12725.741947067476</v>
      </c>
      <c r="BO94" s="143">
        <f t="shared" si="23"/>
        <v>13372.605140368021</v>
      </c>
      <c r="BP94" s="143">
        <f t="shared" si="23"/>
        <v>14433.780228520354</v>
      </c>
      <c r="BQ94" s="143">
        <f t="shared" si="23"/>
        <v>14369.329112285412</v>
      </c>
      <c r="BR94" s="143">
        <f t="shared" si="23"/>
        <v>16136.072598192797</v>
      </c>
      <c r="BS94" s="143">
        <f t="shared" si="23"/>
        <v>16993.977705704208</v>
      </c>
      <c r="BT94" s="143">
        <f t="shared" si="23"/>
        <v>17104.502118476834</v>
      </c>
      <c r="BU94" s="143">
        <f>BU7+BU57+BU66+BU50+BU81</f>
        <v>17340.693481203321</v>
      </c>
      <c r="BV94" s="143">
        <f t="shared" ref="BV94:CA94" si="24">BV7+BV57+BV66+BV50+BV81</f>
        <v>16249.943761690822</v>
      </c>
      <c r="BW94" s="143">
        <f t="shared" si="24"/>
        <v>17998.036079941157</v>
      </c>
      <c r="BX94" s="143">
        <f t="shared" si="24"/>
        <v>18223.480912813975</v>
      </c>
      <c r="BY94" s="143">
        <f t="shared" si="24"/>
        <v>18500.088079388872</v>
      </c>
      <c r="BZ94" s="143">
        <f t="shared" si="24"/>
        <v>18774.529476903117</v>
      </c>
      <c r="CA94" s="144">
        <f t="shared" si="24"/>
        <v>19106.277123295724</v>
      </c>
    </row>
    <row r="95" spans="1:81" x14ac:dyDescent="0.4">
      <c r="A95" s="141"/>
      <c r="B95" s="68" t="s">
        <v>327</v>
      </c>
      <c r="C95" s="58"/>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143">
        <f>AH8+AH58+AH67+AH48+AH54</f>
        <v>604.78921306205552</v>
      </c>
      <c r="AI95" s="143">
        <f t="shared" ref="AI95:BT95" si="25">AI8+AI58+AI67+AI48+AI54</f>
        <v>657.35884322879861</v>
      </c>
      <c r="AJ95" s="143">
        <f t="shared" si="25"/>
        <v>835.65377077913138</v>
      </c>
      <c r="AK95" s="143">
        <f t="shared" si="25"/>
        <v>1188.8295369048553</v>
      </c>
      <c r="AL95" s="143">
        <f t="shared" si="25"/>
        <v>1568.4209595146817</v>
      </c>
      <c r="AM95" s="143">
        <f t="shared" si="25"/>
        <v>1874.9653575731388</v>
      </c>
      <c r="AN95" s="143">
        <f t="shared" si="25"/>
        <v>2110.6155378158642</v>
      </c>
      <c r="AO95" s="143">
        <f t="shared" si="25"/>
        <v>2449.4943669573745</v>
      </c>
      <c r="AP95" s="143">
        <f t="shared" si="25"/>
        <v>2724.5694023244978</v>
      </c>
      <c r="AQ95" s="143">
        <f t="shared" si="25"/>
        <v>2891.2348768546713</v>
      </c>
      <c r="AR95" s="143">
        <f t="shared" si="25"/>
        <v>2718.5591405014425</v>
      </c>
      <c r="AS95" s="143">
        <f t="shared" si="25"/>
        <v>3071.7675611423365</v>
      </c>
      <c r="AT95" s="143">
        <f t="shared" si="25"/>
        <v>3653.0339272426231</v>
      </c>
      <c r="AU95" s="143">
        <f t="shared" si="25"/>
        <v>4584.6811160338402</v>
      </c>
      <c r="AV95" s="143">
        <f t="shared" si="25"/>
        <v>5706.6628545365193</v>
      </c>
      <c r="AW95" s="143">
        <f t="shared" si="25"/>
        <v>6544.3247590274568</v>
      </c>
      <c r="AX95" s="143">
        <f t="shared" si="25"/>
        <v>7231.7418987599576</v>
      </c>
      <c r="AY95" s="143">
        <f t="shared" si="25"/>
        <v>7852.0269815811735</v>
      </c>
      <c r="AZ95" s="143">
        <f t="shared" si="25"/>
        <v>8273.1951780794916</v>
      </c>
      <c r="BA95" s="143">
        <f t="shared" si="25"/>
        <v>8247.3200384394113</v>
      </c>
      <c r="BB95" s="143">
        <f t="shared" si="25"/>
        <v>8257.5641428037525</v>
      </c>
      <c r="BC95" s="143">
        <f t="shared" si="25"/>
        <v>8109.3576874313303</v>
      </c>
      <c r="BD95" s="143">
        <f t="shared" si="25"/>
        <v>7416.2123257729063</v>
      </c>
      <c r="BE95" s="143">
        <f t="shared" si="25"/>
        <v>7643.7207229439409</v>
      </c>
      <c r="BF95" s="143">
        <f t="shared" si="25"/>
        <v>7945.615975802566</v>
      </c>
      <c r="BG95" s="143">
        <f t="shared" si="25"/>
        <v>8381.4400630081327</v>
      </c>
      <c r="BH95" s="238">
        <f t="shared" si="25"/>
        <v>8399.2808527956331</v>
      </c>
      <c r="BI95" s="143">
        <f t="shared" si="25"/>
        <v>8098.4461662645435</v>
      </c>
      <c r="BJ95" s="143">
        <f t="shared" si="25"/>
        <v>7904.4431749670312</v>
      </c>
      <c r="BK95" s="143">
        <f t="shared" si="25"/>
        <v>7934.8015649484423</v>
      </c>
      <c r="BL95" s="143">
        <f t="shared" si="25"/>
        <v>6979.5691337471253</v>
      </c>
      <c r="BM95" s="143">
        <f t="shared" si="25"/>
        <v>6903.7837099420121</v>
      </c>
      <c r="BN95" s="143">
        <f t="shared" si="25"/>
        <v>6447.8765347053477</v>
      </c>
      <c r="BO95" s="143">
        <f t="shared" si="25"/>
        <v>5867.1154917241129</v>
      </c>
      <c r="BP95" s="143">
        <f t="shared" si="25"/>
        <v>5374.8245307749994</v>
      </c>
      <c r="BQ95" s="143">
        <f t="shared" si="25"/>
        <v>4462.4761587829598</v>
      </c>
      <c r="BR95" s="143">
        <f t="shared" si="25"/>
        <v>4093.3920430081221</v>
      </c>
      <c r="BS95" s="143">
        <f t="shared" si="25"/>
        <v>3814.7376541773474</v>
      </c>
      <c r="BT95" s="143">
        <f t="shared" si="25"/>
        <v>3491.8239636320577</v>
      </c>
      <c r="BU95" s="143">
        <f>BU8+BU58+BU67+BU48+BU54</f>
        <v>3218.2875992203499</v>
      </c>
      <c r="BV95" s="143">
        <f t="shared" ref="BV95:CA95" si="26">BV8+BV58+BV67+BV48+BV54</f>
        <v>2745.3557660651841</v>
      </c>
      <c r="BW95" s="143">
        <f t="shared" si="26"/>
        <v>3117.3585762922048</v>
      </c>
      <c r="BX95" s="143">
        <f t="shared" si="26"/>
        <v>3029.7935011547415</v>
      </c>
      <c r="BY95" s="143">
        <f t="shared" si="26"/>
        <v>2964.8074082435005</v>
      </c>
      <c r="BZ95" s="143">
        <f t="shared" si="26"/>
        <v>2980.8155985934009</v>
      </c>
      <c r="CA95" s="144">
        <f t="shared" si="26"/>
        <v>3020.1080368447156</v>
      </c>
    </row>
    <row r="96" spans="1:81" x14ac:dyDescent="0.4">
      <c r="A96" s="141"/>
      <c r="B96" s="68" t="s">
        <v>328</v>
      </c>
      <c r="C96" s="58"/>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143">
        <f t="shared" ref="AH96:BT96" si="27">AH9+AH59+AH68</f>
        <v>756</v>
      </c>
      <c r="AI96" s="143">
        <f t="shared" si="27"/>
        <v>793</v>
      </c>
      <c r="AJ96" s="143">
        <f t="shared" si="27"/>
        <v>1148</v>
      </c>
      <c r="AK96" s="143">
        <f t="shared" si="27"/>
        <v>2067.04</v>
      </c>
      <c r="AL96" s="143">
        <f t="shared" si="27"/>
        <v>3267</v>
      </c>
      <c r="AM96" s="143">
        <f t="shared" si="27"/>
        <v>4071</v>
      </c>
      <c r="AN96" s="143">
        <f t="shared" si="27"/>
        <v>4642</v>
      </c>
      <c r="AO96" s="143">
        <f t="shared" si="27"/>
        <v>5229</v>
      </c>
      <c r="AP96" s="143">
        <f t="shared" si="27"/>
        <v>5437</v>
      </c>
      <c r="AQ96" s="143">
        <f t="shared" si="27"/>
        <v>5127</v>
      </c>
      <c r="AR96" s="143">
        <f t="shared" si="27"/>
        <v>4096.0129999999999</v>
      </c>
      <c r="AS96" s="143">
        <f t="shared" si="27"/>
        <v>3773.7157552913354</v>
      </c>
      <c r="AT96" s="143">
        <f t="shared" si="27"/>
        <v>4312.1579999999994</v>
      </c>
      <c r="AU96" s="143">
        <f t="shared" si="27"/>
        <v>5974.9769999999999</v>
      </c>
      <c r="AV96" s="143">
        <f t="shared" si="27"/>
        <v>7916.7080000000005</v>
      </c>
      <c r="AW96" s="143">
        <f t="shared" si="27"/>
        <v>8448.2150000000001</v>
      </c>
      <c r="AX96" s="143">
        <f t="shared" si="27"/>
        <v>7973.0091843945538</v>
      </c>
      <c r="AY96" s="143">
        <f t="shared" si="27"/>
        <v>7519.1957620574103</v>
      </c>
      <c r="AZ96" s="143">
        <f t="shared" si="27"/>
        <v>6731.3656549678171</v>
      </c>
      <c r="BA96" s="143">
        <f t="shared" si="27"/>
        <v>5447.2148039972835</v>
      </c>
      <c r="BB96" s="143">
        <f t="shared" si="27"/>
        <v>4765.1852759879757</v>
      </c>
      <c r="BC96" s="143">
        <f t="shared" si="27"/>
        <v>4260.0799680961009</v>
      </c>
      <c r="BD96" s="143">
        <f t="shared" si="27"/>
        <v>3747.1325745085078</v>
      </c>
      <c r="BE96" s="143">
        <f t="shared" si="27"/>
        <v>3329.5274676964054</v>
      </c>
      <c r="BF96" s="143">
        <f t="shared" si="27"/>
        <v>3351.1347082952034</v>
      </c>
      <c r="BG96" s="143">
        <f t="shared" si="27"/>
        <v>3180.0668678793036</v>
      </c>
      <c r="BH96" s="238">
        <f t="shared" si="27"/>
        <v>3064.9140059971505</v>
      </c>
      <c r="BI96" s="143">
        <f t="shared" si="27"/>
        <v>3226.2896895357376</v>
      </c>
      <c r="BJ96" s="143">
        <f t="shared" si="27"/>
        <v>3450.5297708403323</v>
      </c>
      <c r="BK96" s="143">
        <f t="shared" si="27"/>
        <v>3375.8363496902339</v>
      </c>
      <c r="BL96" s="143">
        <f t="shared" si="27"/>
        <v>4084.1136279446196</v>
      </c>
      <c r="BM96" s="143">
        <f t="shared" si="27"/>
        <v>6843.5264629219619</v>
      </c>
      <c r="BN96" s="143">
        <f t="shared" si="27"/>
        <v>7300.8178403324891</v>
      </c>
      <c r="BO96" s="143">
        <f t="shared" si="27"/>
        <v>8171.4466938054484</v>
      </c>
      <c r="BP96" s="143">
        <f t="shared" si="27"/>
        <v>8772.610755404321</v>
      </c>
      <c r="BQ96" s="143">
        <f t="shared" si="27"/>
        <v>7053.2625445483209</v>
      </c>
      <c r="BR96" s="143">
        <f t="shared" si="27"/>
        <v>5107.5159623545978</v>
      </c>
      <c r="BS96" s="143">
        <f t="shared" si="27"/>
        <v>3920.384057256696</v>
      </c>
      <c r="BT96" s="143">
        <f t="shared" si="27"/>
        <v>3247.841348372327</v>
      </c>
      <c r="BU96" s="143">
        <f>BU9+BU59+BU68</f>
        <v>2894.4322317035239</v>
      </c>
      <c r="BV96" s="143">
        <f t="shared" ref="BV96:CA96" si="28">BV9+BV59+BV68</f>
        <v>2283.9914318675251</v>
      </c>
      <c r="BW96" s="143">
        <f t="shared" si="28"/>
        <v>4013.4683101590049</v>
      </c>
      <c r="BX96" s="143">
        <f t="shared" si="28"/>
        <v>4222.2405783097502</v>
      </c>
      <c r="BY96" s="143">
        <f t="shared" si="28"/>
        <v>4433.8983013816833</v>
      </c>
      <c r="BZ96" s="143">
        <f t="shared" si="28"/>
        <v>4639.7413264160032</v>
      </c>
      <c r="CA96" s="144">
        <f t="shared" si="28"/>
        <v>4782.4213653573024</v>
      </c>
    </row>
    <row r="97" spans="1:81" x14ac:dyDescent="0.4">
      <c r="A97" s="141"/>
      <c r="B97" s="68" t="s">
        <v>329</v>
      </c>
      <c r="C97" s="58"/>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143">
        <f t="shared" ref="AH97:BK97" si="29">AH10+AH60+AH69+AH49+AH53+AH84+AH77+AH91</f>
        <v>51.210786937944519</v>
      </c>
      <c r="AI97" s="143">
        <f t="shared" si="29"/>
        <v>61.641156771201267</v>
      </c>
      <c r="AJ97" s="143">
        <f t="shared" si="29"/>
        <v>83.346229220868537</v>
      </c>
      <c r="AK97" s="143">
        <f t="shared" si="29"/>
        <v>126.05046309514468</v>
      </c>
      <c r="AL97" s="143">
        <f t="shared" si="29"/>
        <v>175.57904048531827</v>
      </c>
      <c r="AM97" s="143">
        <f t="shared" si="29"/>
        <v>229.03464242686098</v>
      </c>
      <c r="AN97" s="143">
        <f t="shared" si="29"/>
        <v>262.38446218413594</v>
      </c>
      <c r="AO97" s="143">
        <f t="shared" si="29"/>
        <v>276.50563304262545</v>
      </c>
      <c r="AP97" s="143">
        <f t="shared" si="29"/>
        <v>334.43059767550233</v>
      </c>
      <c r="AQ97" s="143">
        <f t="shared" si="29"/>
        <v>410.4731231453286</v>
      </c>
      <c r="AR97" s="143">
        <f t="shared" si="29"/>
        <v>775.30485949855722</v>
      </c>
      <c r="AS97" s="143">
        <f t="shared" si="29"/>
        <v>862.08305624216769</v>
      </c>
      <c r="AT97" s="143">
        <f t="shared" si="29"/>
        <v>1198.1940727573765</v>
      </c>
      <c r="AU97" s="143">
        <f t="shared" si="29"/>
        <v>1417.1347834778908</v>
      </c>
      <c r="AV97" s="143">
        <f t="shared" si="29"/>
        <v>1574.051145463482</v>
      </c>
      <c r="AW97" s="143">
        <f t="shared" si="29"/>
        <v>1903.0312409725441</v>
      </c>
      <c r="AX97" s="143">
        <f t="shared" si="29"/>
        <v>2226.3203287708056</v>
      </c>
      <c r="AY97" s="143">
        <f t="shared" si="29"/>
        <v>2689.2452145374687</v>
      </c>
      <c r="AZ97" s="143">
        <f t="shared" si="29"/>
        <v>2990.6749469357251</v>
      </c>
      <c r="BA97" s="143">
        <f t="shared" si="29"/>
        <v>3140.9229328387701</v>
      </c>
      <c r="BB97" s="143">
        <f t="shared" si="29"/>
        <v>3012.021166698984</v>
      </c>
      <c r="BC97" s="143">
        <f t="shared" si="29"/>
        <v>2425.9510548214885</v>
      </c>
      <c r="BD97" s="143">
        <f t="shared" si="29"/>
        <v>1414.7579598053403</v>
      </c>
      <c r="BE97" s="143">
        <f t="shared" si="29"/>
        <v>1420.8428484053352</v>
      </c>
      <c r="BF97" s="143">
        <f t="shared" si="29"/>
        <v>1465.392209616575</v>
      </c>
      <c r="BG97" s="143">
        <f t="shared" si="29"/>
        <v>1698.2695550272188</v>
      </c>
      <c r="BH97" s="238">
        <f t="shared" si="29"/>
        <v>2010.0337092432474</v>
      </c>
      <c r="BI97" s="143">
        <f t="shared" si="29"/>
        <v>2118.2767134766536</v>
      </c>
      <c r="BJ97" s="143">
        <f t="shared" si="29"/>
        <v>2493.3100939001984</v>
      </c>
      <c r="BK97" s="143">
        <f t="shared" si="29"/>
        <v>2679.2367238565553</v>
      </c>
      <c r="BL97" s="143">
        <f t="shared" ref="BL97:BT97" si="30">BL10+BL60+BL69+BL49+BL53+BL80+BL84+BL76+BL77+BL88+BL85+BL91</f>
        <v>4274.4935652628419</v>
      </c>
      <c r="BM97" s="143">
        <f t="shared" si="30"/>
        <v>5348.5484000439055</v>
      </c>
      <c r="BN97" s="143">
        <f t="shared" si="30"/>
        <v>6479.9130541664217</v>
      </c>
      <c r="BO97" s="143">
        <f t="shared" si="30"/>
        <v>6916.5123564755131</v>
      </c>
      <c r="BP97" s="143">
        <f t="shared" si="30"/>
        <v>7581.7676323992355</v>
      </c>
      <c r="BQ97" s="143">
        <f t="shared" si="30"/>
        <v>7318.8835472365681</v>
      </c>
      <c r="BR97" s="143">
        <f t="shared" si="30"/>
        <v>7844.0011761718833</v>
      </c>
      <c r="BS97" s="143">
        <f t="shared" si="30"/>
        <v>8048.5483406787653</v>
      </c>
      <c r="BT97" s="143">
        <f t="shared" si="30"/>
        <v>7857.0462746173262</v>
      </c>
      <c r="BU97" s="143">
        <f>BU10+BU60+BU69+BU49+BU53+BU80+BU84+BU76+BU77+BU88+BU85+BU91</f>
        <v>7542.545211869281</v>
      </c>
      <c r="BV97" s="143">
        <f t="shared" ref="BV97:CA97" si="31">BV10+BV60+BV69+BV49+BV53+BV80+BV84+BV76+BV77+BV88+BV85+BV91</f>
        <v>6782.7345414731217</v>
      </c>
      <c r="BW97" s="143">
        <f t="shared" si="31"/>
        <v>7874.2446497581805</v>
      </c>
      <c r="BX97" s="143">
        <f t="shared" si="31"/>
        <v>8241.3027602357361</v>
      </c>
      <c r="BY97" s="143">
        <f t="shared" si="31"/>
        <v>8620.8113981203715</v>
      </c>
      <c r="BZ97" s="143">
        <f t="shared" si="31"/>
        <v>8941.1683447025498</v>
      </c>
      <c r="CA97" s="144">
        <f t="shared" si="31"/>
        <v>9110.5991081545162</v>
      </c>
    </row>
    <row r="98" spans="1:81" ht="24.75" customHeight="1" x14ac:dyDescent="0.4">
      <c r="A98" s="141"/>
      <c r="B98" s="68" t="s">
        <v>751</v>
      </c>
      <c r="C98" s="58"/>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143"/>
      <c r="AI98" s="143"/>
      <c r="AJ98" s="143"/>
      <c r="AK98" s="143"/>
      <c r="AL98" s="143"/>
      <c r="AM98" s="143"/>
      <c r="AN98" s="143"/>
      <c r="AO98" s="143"/>
      <c r="AP98" s="143"/>
      <c r="AQ98" s="143"/>
      <c r="AR98" s="143"/>
      <c r="AS98" s="143"/>
      <c r="AT98" s="143"/>
      <c r="AU98" s="143"/>
      <c r="AV98" s="143"/>
      <c r="AW98" s="143"/>
      <c r="AX98" s="143"/>
      <c r="AY98" s="143"/>
      <c r="AZ98" s="143"/>
      <c r="BA98" s="143"/>
      <c r="BB98" s="143"/>
      <c r="BC98" s="143"/>
      <c r="BD98" s="143"/>
      <c r="BE98" s="143"/>
      <c r="BF98" s="143"/>
      <c r="BG98" s="143"/>
      <c r="BH98" s="143"/>
      <c r="BI98" s="143"/>
      <c r="BJ98" s="143"/>
      <c r="BK98" s="143"/>
      <c r="BL98" s="143">
        <f t="shared" ref="BL98:CA99" si="32">BL89</f>
        <v>0</v>
      </c>
      <c r="BM98" s="143">
        <f t="shared" si="32"/>
        <v>0</v>
      </c>
      <c r="BN98" s="143">
        <f t="shared" si="32"/>
        <v>0</v>
      </c>
      <c r="BO98" s="143">
        <f t="shared" si="32"/>
        <v>0</v>
      </c>
      <c r="BP98" s="143">
        <f t="shared" si="32"/>
        <v>0</v>
      </c>
      <c r="BQ98" s="143">
        <f t="shared" si="32"/>
        <v>5.8574696600000031</v>
      </c>
      <c r="BR98" s="143">
        <f t="shared" si="32"/>
        <v>56.150329630000009</v>
      </c>
      <c r="BS98" s="143">
        <f t="shared" si="32"/>
        <v>490.79643462000007</v>
      </c>
      <c r="BT98" s="143">
        <f t="shared" si="32"/>
        <v>1585.2890467599993</v>
      </c>
      <c r="BU98" s="143">
        <f t="shared" si="32"/>
        <v>3321.8002079199987</v>
      </c>
      <c r="BV98" s="143">
        <f t="shared" si="32"/>
        <v>8251.1124887730766</v>
      </c>
      <c r="BW98" s="143">
        <f t="shared" si="32"/>
        <v>0</v>
      </c>
      <c r="BX98" s="143">
        <f t="shared" si="32"/>
        <v>0</v>
      </c>
      <c r="BY98" s="143">
        <f t="shared" si="32"/>
        <v>0</v>
      </c>
      <c r="BZ98" s="143">
        <f t="shared" si="32"/>
        <v>0</v>
      </c>
      <c r="CA98" s="144">
        <f t="shared" si="32"/>
        <v>0</v>
      </c>
    </row>
    <row r="99" spans="1:81" x14ac:dyDescent="0.4">
      <c r="A99" s="141"/>
      <c r="B99" s="68" t="s">
        <v>752</v>
      </c>
      <c r="C99" s="58"/>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143">
        <f t="shared" ref="AH99:BT99" si="33">AH90</f>
        <v>0</v>
      </c>
      <c r="AI99" s="143">
        <f t="shared" si="33"/>
        <v>0</v>
      </c>
      <c r="AJ99" s="143">
        <f t="shared" si="33"/>
        <v>0</v>
      </c>
      <c r="AK99" s="143">
        <f t="shared" si="33"/>
        <v>0</v>
      </c>
      <c r="AL99" s="143">
        <f t="shared" si="33"/>
        <v>0</v>
      </c>
      <c r="AM99" s="143">
        <f t="shared" si="33"/>
        <v>0</v>
      </c>
      <c r="AN99" s="143">
        <f t="shared" si="33"/>
        <v>0</v>
      </c>
      <c r="AO99" s="143">
        <f t="shared" si="33"/>
        <v>0</v>
      </c>
      <c r="AP99" s="143">
        <f t="shared" si="33"/>
        <v>0</v>
      </c>
      <c r="AQ99" s="143">
        <f t="shared" si="33"/>
        <v>0</v>
      </c>
      <c r="AR99" s="143">
        <f t="shared" si="33"/>
        <v>0</v>
      </c>
      <c r="AS99" s="143">
        <f t="shared" si="33"/>
        <v>0</v>
      </c>
      <c r="AT99" s="143">
        <f t="shared" si="33"/>
        <v>0</v>
      </c>
      <c r="AU99" s="143">
        <f t="shared" si="33"/>
        <v>0</v>
      </c>
      <c r="AV99" s="143">
        <f t="shared" si="33"/>
        <v>0</v>
      </c>
      <c r="AW99" s="143">
        <f t="shared" si="33"/>
        <v>0</v>
      </c>
      <c r="AX99" s="143">
        <f t="shared" si="33"/>
        <v>0</v>
      </c>
      <c r="AY99" s="143">
        <f t="shared" si="33"/>
        <v>0</v>
      </c>
      <c r="AZ99" s="143">
        <f t="shared" si="33"/>
        <v>0</v>
      </c>
      <c r="BA99" s="143">
        <f t="shared" si="33"/>
        <v>0</v>
      </c>
      <c r="BB99" s="143">
        <f t="shared" si="33"/>
        <v>0</v>
      </c>
      <c r="BC99" s="143">
        <f t="shared" si="33"/>
        <v>0</v>
      </c>
      <c r="BD99" s="143">
        <f t="shared" si="33"/>
        <v>0</v>
      </c>
      <c r="BE99" s="143">
        <f t="shared" si="33"/>
        <v>0</v>
      </c>
      <c r="BF99" s="143">
        <f t="shared" si="33"/>
        <v>0</v>
      </c>
      <c r="BG99" s="143">
        <f t="shared" si="33"/>
        <v>0</v>
      </c>
      <c r="BH99" s="143">
        <f t="shared" si="33"/>
        <v>0</v>
      </c>
      <c r="BI99" s="143">
        <f t="shared" si="33"/>
        <v>0</v>
      </c>
      <c r="BJ99" s="143">
        <f t="shared" si="33"/>
        <v>0</v>
      </c>
      <c r="BK99" s="143">
        <f t="shared" si="33"/>
        <v>0</v>
      </c>
      <c r="BL99" s="143">
        <f t="shared" si="33"/>
        <v>0</v>
      </c>
      <c r="BM99" s="143">
        <f t="shared" si="33"/>
        <v>0</v>
      </c>
      <c r="BN99" s="143">
        <f t="shared" si="33"/>
        <v>0</v>
      </c>
      <c r="BO99" s="143">
        <f t="shared" si="33"/>
        <v>0</v>
      </c>
      <c r="BP99" s="143">
        <f t="shared" si="33"/>
        <v>0</v>
      </c>
      <c r="BQ99" s="143">
        <f t="shared" si="33"/>
        <v>0</v>
      </c>
      <c r="BR99" s="143">
        <f t="shared" si="33"/>
        <v>0</v>
      </c>
      <c r="BS99" s="143">
        <f t="shared" si="33"/>
        <v>0</v>
      </c>
      <c r="BT99" s="143">
        <f t="shared" si="33"/>
        <v>0</v>
      </c>
      <c r="BU99" s="143">
        <f t="shared" si="32"/>
        <v>0</v>
      </c>
      <c r="BV99" s="143">
        <f t="shared" si="32"/>
        <v>0</v>
      </c>
      <c r="BW99" s="143">
        <f t="shared" si="32"/>
        <v>1067.0420252229471</v>
      </c>
      <c r="BX99" s="143">
        <f t="shared" si="32"/>
        <v>1181.470954585378</v>
      </c>
      <c r="BY99" s="143">
        <f t="shared" si="32"/>
        <v>1278.3833448359367</v>
      </c>
      <c r="BZ99" s="143">
        <f t="shared" si="32"/>
        <v>1540.947031757401</v>
      </c>
      <c r="CA99" s="144">
        <f t="shared" si="32"/>
        <v>1963.9097269591357</v>
      </c>
    </row>
    <row r="100" spans="1:81" ht="26.25" customHeight="1" x14ac:dyDescent="0.4">
      <c r="A100" s="141"/>
      <c r="B100" s="148" t="s">
        <v>330</v>
      </c>
      <c r="C100" s="58"/>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143">
        <f t="shared" ref="AH100:BT100" si="34">AH6+AH61+AH70+AH75+AH79+AH83+AH85+AH87</f>
        <v>1071</v>
      </c>
      <c r="AI100" s="143">
        <f t="shared" si="34"/>
        <v>1194</v>
      </c>
      <c r="AJ100" s="143">
        <f t="shared" si="34"/>
        <v>1476</v>
      </c>
      <c r="AK100" s="143">
        <f t="shared" si="34"/>
        <v>2096.33</v>
      </c>
      <c r="AL100" s="143">
        <f t="shared" si="34"/>
        <v>2419</v>
      </c>
      <c r="AM100" s="143">
        <f t="shared" si="34"/>
        <v>2704</v>
      </c>
      <c r="AN100" s="143">
        <f t="shared" si="34"/>
        <v>3117</v>
      </c>
      <c r="AO100" s="143">
        <f t="shared" si="34"/>
        <v>3515</v>
      </c>
      <c r="AP100" s="143">
        <f t="shared" si="34"/>
        <v>3782</v>
      </c>
      <c r="AQ100" s="143">
        <f t="shared" si="34"/>
        <v>3985</v>
      </c>
      <c r="AR100" s="143">
        <f t="shared" si="34"/>
        <v>4434.1280000000006</v>
      </c>
      <c r="AS100" s="143">
        <f t="shared" si="34"/>
        <v>5031.3342119219333</v>
      </c>
      <c r="AT100" s="143">
        <f t="shared" si="34"/>
        <v>5790.8220000000001</v>
      </c>
      <c r="AU100" s="143">
        <f t="shared" si="34"/>
        <v>6001.4549999999999</v>
      </c>
      <c r="AV100" s="143">
        <f t="shared" si="34"/>
        <v>7260.0259999999998</v>
      </c>
      <c r="AW100" s="143">
        <f t="shared" si="34"/>
        <v>8069.4830000000002</v>
      </c>
      <c r="AX100" s="143">
        <f t="shared" si="34"/>
        <v>8344.4640593971671</v>
      </c>
      <c r="AY100" s="143">
        <f t="shared" si="34"/>
        <v>8494.3502538867524</v>
      </c>
      <c r="AZ100" s="143">
        <f t="shared" si="34"/>
        <v>8602.025694728236</v>
      </c>
      <c r="BA100" s="143">
        <f t="shared" si="34"/>
        <v>8640.5586407757619</v>
      </c>
      <c r="BB100" s="143">
        <f t="shared" si="34"/>
        <v>8595.464433952191</v>
      </c>
      <c r="BC100" s="143">
        <f t="shared" si="34"/>
        <v>8942.0083998374503</v>
      </c>
      <c r="BD100" s="143">
        <f t="shared" si="34"/>
        <v>9531.7037557356707</v>
      </c>
      <c r="BE100" s="143">
        <f t="shared" si="34"/>
        <v>10294.057763499603</v>
      </c>
      <c r="BF100" s="143">
        <f t="shared" si="34"/>
        <v>10697.652014520467</v>
      </c>
      <c r="BG100" s="143">
        <f t="shared" si="34"/>
        <v>10903.644924357332</v>
      </c>
      <c r="BH100" s="143">
        <f t="shared" si="34"/>
        <v>12347.603465567412</v>
      </c>
      <c r="BI100" s="143">
        <f t="shared" si="34"/>
        <v>12833.50964645738</v>
      </c>
      <c r="BJ100" s="143">
        <f t="shared" si="34"/>
        <v>13779.58616835176</v>
      </c>
      <c r="BK100" s="143">
        <f t="shared" si="34"/>
        <v>14380.045118128428</v>
      </c>
      <c r="BL100" s="143">
        <f t="shared" si="34"/>
        <v>15553.985666372697</v>
      </c>
      <c r="BM100" s="143">
        <f t="shared" si="34"/>
        <v>16362.454703807016</v>
      </c>
      <c r="BN100" s="143">
        <f t="shared" si="34"/>
        <v>16766.754930850635</v>
      </c>
      <c r="BO100" s="143">
        <f t="shared" si="34"/>
        <v>16629.992018452118</v>
      </c>
      <c r="BP100" s="143">
        <f t="shared" si="34"/>
        <v>16184.951057678054</v>
      </c>
      <c r="BQ100" s="143">
        <f t="shared" si="34"/>
        <v>13608.902623134025</v>
      </c>
      <c r="BR100" s="143">
        <f t="shared" si="34"/>
        <v>13177.017597510659</v>
      </c>
      <c r="BS100" s="143">
        <f t="shared" si="34"/>
        <v>12622.440761023719</v>
      </c>
      <c r="BT100" s="143">
        <f t="shared" si="34"/>
        <v>12009.579043548862</v>
      </c>
      <c r="BU100" s="143">
        <f>BU6+BU61+BU70+BU75+BU79+BU83+BU85+BU87</f>
        <v>11521.359515350463</v>
      </c>
      <c r="BV100" s="143">
        <f t="shared" ref="BV100:CA100" si="35">BV6+BV61+BV70+BV75+BV79+BV83+BV85+BV87</f>
        <v>10998.691746931563</v>
      </c>
      <c r="BW100" s="143">
        <f t="shared" si="35"/>
        <v>10681.249988760155</v>
      </c>
      <c r="BX100" s="143">
        <f t="shared" si="35"/>
        <v>10526.697185329913</v>
      </c>
      <c r="BY100" s="143">
        <f t="shared" si="35"/>
        <v>10380.795782138479</v>
      </c>
      <c r="BZ100" s="143">
        <f t="shared" si="35"/>
        <v>10386.525268231006</v>
      </c>
      <c r="CA100" s="144">
        <f t="shared" si="35"/>
        <v>10468.126649255879</v>
      </c>
    </row>
    <row r="101" spans="1:81" x14ac:dyDescent="0.4">
      <c r="A101" s="141"/>
      <c r="B101" s="148" t="s">
        <v>307</v>
      </c>
      <c r="C101" s="58"/>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143">
        <f t="shared" ref="AH101:BK101" si="36">AH11+AH62+AH71+AH76+AH45+AH50+AH53+AH54+AH77+AH80+AH81+AH84+SUM(AH88:AH91)</f>
        <v>1621</v>
      </c>
      <c r="AI101" s="143">
        <f t="shared" si="36"/>
        <v>1746</v>
      </c>
      <c r="AJ101" s="143">
        <f t="shared" si="36"/>
        <v>2354</v>
      </c>
      <c r="AK101" s="143">
        <f t="shared" si="36"/>
        <v>3760.92</v>
      </c>
      <c r="AL101" s="143">
        <f t="shared" si="36"/>
        <v>5498</v>
      </c>
      <c r="AM101" s="143">
        <f t="shared" si="36"/>
        <v>6745</v>
      </c>
      <c r="AN101" s="143">
        <f t="shared" si="36"/>
        <v>7666</v>
      </c>
      <c r="AO101" s="143">
        <f t="shared" si="36"/>
        <v>8717</v>
      </c>
      <c r="AP101" s="143">
        <f t="shared" si="36"/>
        <v>9394</v>
      </c>
      <c r="AQ101" s="143">
        <f t="shared" si="36"/>
        <v>9387.7080000000005</v>
      </c>
      <c r="AR101" s="143">
        <f t="shared" si="36"/>
        <v>8665.8220000000001</v>
      </c>
      <c r="AS101" s="143">
        <f t="shared" si="36"/>
        <v>9037.4317880780673</v>
      </c>
      <c r="AT101" s="143">
        <f t="shared" si="36"/>
        <v>10852.014999999998</v>
      </c>
      <c r="AU101" s="143">
        <f t="shared" si="36"/>
        <v>14083.792899511733</v>
      </c>
      <c r="AV101" s="143">
        <f t="shared" si="36"/>
        <v>18054.872000000003</v>
      </c>
      <c r="AW101" s="143">
        <f t="shared" si="36"/>
        <v>20526.009000000005</v>
      </c>
      <c r="AX101" s="143">
        <f t="shared" si="36"/>
        <v>21777.352154602828</v>
      </c>
      <c r="AY101" s="143">
        <f t="shared" si="36"/>
        <v>23126.355372113245</v>
      </c>
      <c r="AZ101" s="143">
        <f t="shared" si="36"/>
        <v>23596.575062271761</v>
      </c>
      <c r="BA101" s="143">
        <f t="shared" si="36"/>
        <v>22813.948107224242</v>
      </c>
      <c r="BB101" s="143">
        <f t="shared" si="36"/>
        <v>22418.676401047804</v>
      </c>
      <c r="BC101" s="143">
        <f t="shared" si="36"/>
        <v>21599.330742630242</v>
      </c>
      <c r="BD101" s="143">
        <f t="shared" si="36"/>
        <v>19899.894698082491</v>
      </c>
      <c r="BE101" s="143">
        <f t="shared" si="36"/>
        <v>20372.2099023105</v>
      </c>
      <c r="BF101" s="143">
        <f t="shared" si="36"/>
        <v>21296.236791257114</v>
      </c>
      <c r="BG101" s="143">
        <f t="shared" si="36"/>
        <v>22121.324932195923</v>
      </c>
      <c r="BH101" s="143">
        <f t="shared" si="36"/>
        <v>22351.793582913007</v>
      </c>
      <c r="BI101" s="143">
        <f t="shared" si="36"/>
        <v>22518.823883184625</v>
      </c>
      <c r="BJ101" s="143">
        <f t="shared" si="36"/>
        <v>23392.650364503712</v>
      </c>
      <c r="BK101" s="143">
        <f t="shared" si="36"/>
        <v>24316.036793454667</v>
      </c>
      <c r="BL101" s="143">
        <f t="shared" ref="BL101:BT101" si="37">BL11+BL62+BL71+BL76+BL45+BL50+BL53+BL54+BL77+BL80+BL81+BL84+SUM(BL88:BL91)</f>
        <v>25412.856934317304</v>
      </c>
      <c r="BM101" s="143">
        <f t="shared" si="37"/>
        <v>30333.368116922975</v>
      </c>
      <c r="BN101" s="143">
        <f t="shared" si="37"/>
        <v>31998.108116931067</v>
      </c>
      <c r="BO101" s="143">
        <f t="shared" si="37"/>
        <v>33310.027421227693</v>
      </c>
      <c r="BP101" s="143">
        <f t="shared" si="37"/>
        <v>35221.006228371945</v>
      </c>
      <c r="BQ101" s="143">
        <f t="shared" si="37"/>
        <v>32562.023201492138</v>
      </c>
      <c r="BR101" s="143">
        <f t="shared" si="37"/>
        <v>32663.702577279339</v>
      </c>
      <c r="BS101" s="143">
        <f t="shared" si="37"/>
        <v>32785.63849840629</v>
      </c>
      <c r="BT101" s="143">
        <f t="shared" si="37"/>
        <v>32921.676341141152</v>
      </c>
      <c r="BU101" s="143">
        <f>BU11+BU62+BU71+BU76+BU45+BU50+BU53+BU54+BU77+BU80+BU81+BU84+SUM(BU88:BU91)</f>
        <v>34092.64911069956</v>
      </c>
      <c r="BV101" s="143">
        <f t="shared" ref="BV101:CA101" si="38">BV11+BV62+BV71+BV76+BV45+BV50+BV53+BV54+BV77+BV80+BV81+BV84+SUM(BV88:BV91)</f>
        <v>36270.48615835495</v>
      </c>
      <c r="BW101" s="143">
        <f t="shared" si="38"/>
        <v>34069.683698042019</v>
      </c>
      <c r="BX101" s="143">
        <f t="shared" si="38"/>
        <v>34897.47808720691</v>
      </c>
      <c r="BY101" s="143">
        <f t="shared" si="38"/>
        <v>35796.828989592294</v>
      </c>
      <c r="BZ101" s="143">
        <f t="shared" si="38"/>
        <v>36875.704247669782</v>
      </c>
      <c r="CA101" s="144">
        <f t="shared" si="38"/>
        <v>37981.481422691737</v>
      </c>
    </row>
    <row r="102" spans="1:81" s="64" customFormat="1" x14ac:dyDescent="0.4">
      <c r="A102" s="155"/>
      <c r="B102" s="64" t="s">
        <v>96</v>
      </c>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54">
        <f>AH101+AH100</f>
        <v>2692</v>
      </c>
      <c r="AI102" s="54">
        <f t="shared" ref="AI102:CA102" si="39">AI101+AI100</f>
        <v>2940</v>
      </c>
      <c r="AJ102" s="54">
        <f t="shared" si="39"/>
        <v>3830</v>
      </c>
      <c r="AK102" s="54">
        <f t="shared" si="39"/>
        <v>5857.25</v>
      </c>
      <c r="AL102" s="54">
        <f t="shared" si="39"/>
        <v>7917</v>
      </c>
      <c r="AM102" s="54">
        <f t="shared" si="39"/>
        <v>9449</v>
      </c>
      <c r="AN102" s="54">
        <f t="shared" si="39"/>
        <v>10783</v>
      </c>
      <c r="AO102" s="54">
        <f t="shared" si="39"/>
        <v>12232</v>
      </c>
      <c r="AP102" s="54">
        <f t="shared" si="39"/>
        <v>13176</v>
      </c>
      <c r="AQ102" s="54">
        <f t="shared" si="39"/>
        <v>13372.708000000001</v>
      </c>
      <c r="AR102" s="54">
        <f t="shared" si="39"/>
        <v>13099.95</v>
      </c>
      <c r="AS102" s="54">
        <f t="shared" si="39"/>
        <v>14068.766</v>
      </c>
      <c r="AT102" s="54">
        <f t="shared" si="39"/>
        <v>16642.837</v>
      </c>
      <c r="AU102" s="54">
        <f t="shared" si="39"/>
        <v>20085.247899511734</v>
      </c>
      <c r="AV102" s="54">
        <f t="shared" si="39"/>
        <v>25314.898000000001</v>
      </c>
      <c r="AW102" s="54">
        <f t="shared" si="39"/>
        <v>28595.492000000006</v>
      </c>
      <c r="AX102" s="54">
        <f t="shared" si="39"/>
        <v>30121.816213999995</v>
      </c>
      <c r="AY102" s="54">
        <f t="shared" si="39"/>
        <v>31620.705625999995</v>
      </c>
      <c r="AZ102" s="54">
        <f t="shared" si="39"/>
        <v>32198.600756999997</v>
      </c>
      <c r="BA102" s="54">
        <f t="shared" si="39"/>
        <v>31454.506748000003</v>
      </c>
      <c r="BB102" s="54">
        <f t="shared" si="39"/>
        <v>31014.140834999995</v>
      </c>
      <c r="BC102" s="54">
        <f t="shared" si="39"/>
        <v>30541.339142467692</v>
      </c>
      <c r="BD102" s="54">
        <f t="shared" si="39"/>
        <v>29431.598453818162</v>
      </c>
      <c r="BE102" s="54">
        <f t="shared" si="39"/>
        <v>30666.267665810105</v>
      </c>
      <c r="BF102" s="54">
        <f t="shared" si="39"/>
        <v>31993.88880577758</v>
      </c>
      <c r="BG102" s="54">
        <f t="shared" si="39"/>
        <v>33024.969856553253</v>
      </c>
      <c r="BH102" s="54">
        <f t="shared" si="39"/>
        <v>34699.397048480416</v>
      </c>
      <c r="BI102" s="54">
        <f t="shared" si="39"/>
        <v>35352.333529642005</v>
      </c>
      <c r="BJ102" s="54">
        <f t="shared" si="39"/>
        <v>37172.236532855473</v>
      </c>
      <c r="BK102" s="54">
        <f t="shared" si="39"/>
        <v>38696.081911583096</v>
      </c>
      <c r="BL102" s="54">
        <f t="shared" si="39"/>
        <v>40966.842600689997</v>
      </c>
      <c r="BM102" s="54">
        <f t="shared" si="39"/>
        <v>46695.822820729991</v>
      </c>
      <c r="BN102" s="54">
        <f t="shared" si="39"/>
        <v>48764.863047781706</v>
      </c>
      <c r="BO102" s="54">
        <f t="shared" si="39"/>
        <v>49940.019439679811</v>
      </c>
      <c r="BP102" s="54">
        <f t="shared" si="39"/>
        <v>51405.957286049997</v>
      </c>
      <c r="BQ102" s="54">
        <f t="shared" si="39"/>
        <v>46170.92582462616</v>
      </c>
      <c r="BR102" s="54">
        <f t="shared" si="39"/>
        <v>45840.720174789996</v>
      </c>
      <c r="BS102" s="54">
        <f t="shared" si="39"/>
        <v>45408.079259430007</v>
      </c>
      <c r="BT102" s="54">
        <f t="shared" si="39"/>
        <v>44931.255384690012</v>
      </c>
      <c r="BU102" s="54">
        <f t="shared" si="39"/>
        <v>45614.008626050025</v>
      </c>
      <c r="BV102" s="54">
        <f t="shared" si="39"/>
        <v>47269.177905286517</v>
      </c>
      <c r="BW102" s="54">
        <f t="shared" si="39"/>
        <v>44750.933686802178</v>
      </c>
      <c r="BX102" s="54">
        <f t="shared" si="39"/>
        <v>45424.175272536821</v>
      </c>
      <c r="BY102" s="54">
        <f t="shared" si="39"/>
        <v>46177.624771730771</v>
      </c>
      <c r="BZ102" s="54">
        <f t="shared" si="39"/>
        <v>47262.229515900792</v>
      </c>
      <c r="CA102" s="55">
        <f t="shared" si="39"/>
        <v>48449.608071947616</v>
      </c>
      <c r="CB102" s="58"/>
      <c r="CC102" s="58"/>
    </row>
    <row r="103" spans="1:81" ht="26.25" customHeight="1" x14ac:dyDescent="0.4">
      <c r="A103" s="141"/>
      <c r="B103" s="64" t="s">
        <v>335</v>
      </c>
      <c r="C103" s="58"/>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143"/>
      <c r="AI103" s="143"/>
      <c r="AJ103" s="143"/>
      <c r="AK103" s="143"/>
      <c r="AL103" s="143"/>
      <c r="AM103" s="143"/>
      <c r="AN103" s="143"/>
      <c r="AO103" s="143"/>
      <c r="AP103" s="143"/>
      <c r="AQ103" s="143"/>
      <c r="AR103" s="143"/>
      <c r="AS103" s="143"/>
      <c r="AT103" s="143"/>
      <c r="AU103" s="143"/>
      <c r="AV103" s="143"/>
      <c r="AW103" s="143"/>
      <c r="AX103" s="143"/>
      <c r="AY103" s="143"/>
      <c r="AZ103" s="143"/>
      <c r="BA103" s="143"/>
      <c r="BB103" s="143"/>
      <c r="BC103" s="143"/>
      <c r="BD103" s="143"/>
      <c r="BE103" s="143"/>
      <c r="BF103" s="143"/>
      <c r="BG103" s="143"/>
      <c r="BH103" s="265" t="s">
        <v>301</v>
      </c>
      <c r="BI103" s="143"/>
      <c r="BJ103" s="143"/>
      <c r="BK103" s="143"/>
      <c r="BL103" s="265" t="s">
        <v>301</v>
      </c>
      <c r="BM103" s="143"/>
      <c r="BN103" s="143"/>
      <c r="BO103" s="143"/>
      <c r="BP103" s="143"/>
      <c r="BQ103" s="143"/>
      <c r="BR103" s="143"/>
      <c r="BS103" s="143"/>
      <c r="BT103" s="143"/>
      <c r="BU103" s="143"/>
      <c r="BV103" s="143"/>
      <c r="BW103" s="143"/>
      <c r="BX103" s="143"/>
      <c r="BY103" s="143"/>
      <c r="BZ103" s="143"/>
      <c r="CA103" s="144"/>
    </row>
    <row r="104" spans="1:81" x14ac:dyDescent="0.4">
      <c r="A104" s="141"/>
      <c r="B104" s="68" t="s">
        <v>334</v>
      </c>
      <c r="C104" s="58"/>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143">
        <f t="shared" ref="AH104:BK104" si="40">AH37+AH65+AH83</f>
        <v>879.13660835202791</v>
      </c>
      <c r="AI104" s="143">
        <f t="shared" si="40"/>
        <v>965.71952684567862</v>
      </c>
      <c r="AJ104" s="143">
        <f t="shared" si="40"/>
        <v>1165.6784581666639</v>
      </c>
      <c r="AK104" s="143">
        <f t="shared" si="40"/>
        <v>1639.2650340306036</v>
      </c>
      <c r="AL104" s="143">
        <f t="shared" si="40"/>
        <v>1851.3099674185678</v>
      </c>
      <c r="AM104" s="143">
        <f t="shared" si="40"/>
        <v>2016.8889613949996</v>
      </c>
      <c r="AN104" s="143">
        <f t="shared" si="40"/>
        <v>2285.0079196275701</v>
      </c>
      <c r="AO104" s="143">
        <f t="shared" si="40"/>
        <v>2502.7997699406551</v>
      </c>
      <c r="AP104" s="143">
        <f t="shared" si="40"/>
        <v>2574.1306790081708</v>
      </c>
      <c r="AQ104" s="143">
        <f t="shared" si="40"/>
        <v>2604.1375405841391</v>
      </c>
      <c r="AR104" s="143">
        <f t="shared" si="40"/>
        <v>2958.032581333252</v>
      </c>
      <c r="AS104" s="143">
        <f t="shared" si="40"/>
        <v>3196.5630327702083</v>
      </c>
      <c r="AT104" s="143">
        <f t="shared" si="40"/>
        <v>3588.5128467443524</v>
      </c>
      <c r="AU104" s="143">
        <f t="shared" si="40"/>
        <v>4013.0219693975573</v>
      </c>
      <c r="AV104" s="143">
        <f t="shared" si="40"/>
        <v>4947.6392028615437</v>
      </c>
      <c r="AW104" s="143">
        <f t="shared" si="40"/>
        <v>5390.1946462719416</v>
      </c>
      <c r="AX104" s="143">
        <f t="shared" si="40"/>
        <v>5624.3306398979967</v>
      </c>
      <c r="AY104" s="143">
        <f t="shared" si="40"/>
        <v>5955.8548748241155</v>
      </c>
      <c r="AZ104" s="143">
        <f t="shared" si="40"/>
        <v>6094.6968416297641</v>
      </c>
      <c r="BA104" s="143">
        <f t="shared" si="40"/>
        <v>6209.4369681790304</v>
      </c>
      <c r="BB104" s="143">
        <f t="shared" si="40"/>
        <v>6235.793846672108</v>
      </c>
      <c r="BC104" s="143">
        <f t="shared" si="40"/>
        <v>6610.5244448185294</v>
      </c>
      <c r="BD104" s="143">
        <f t="shared" si="40"/>
        <v>7161.3827794828449</v>
      </c>
      <c r="BE104" s="143">
        <f t="shared" si="40"/>
        <v>7817.6821619821239</v>
      </c>
      <c r="BF104" s="143">
        <f t="shared" si="40"/>
        <v>8579.982507645871</v>
      </c>
      <c r="BG104" s="143">
        <f t="shared" si="40"/>
        <v>9007.604491842576</v>
      </c>
      <c r="BH104" s="238">
        <f t="shared" si="40"/>
        <v>10519.076117122559</v>
      </c>
      <c r="BI104" s="143">
        <f t="shared" si="40"/>
        <v>10990.213712341436</v>
      </c>
      <c r="BJ104" s="143">
        <f t="shared" si="40"/>
        <v>11749.973946554235</v>
      </c>
      <c r="BK104" s="143">
        <f t="shared" si="40"/>
        <v>12308.255202199914</v>
      </c>
      <c r="BL104" s="143">
        <f t="shared" ref="BL104:BU104" si="41">BL37+BL65+BL75+BL79+BL83+BL87</f>
        <v>12769.37405091318</v>
      </c>
      <c r="BM104" s="143">
        <f t="shared" si="41"/>
        <v>13485.278884461528</v>
      </c>
      <c r="BN104" s="143">
        <f t="shared" si="41"/>
        <v>13776.993584378495</v>
      </c>
      <c r="BO104" s="143">
        <f t="shared" si="41"/>
        <v>13629.556631362422</v>
      </c>
      <c r="BP104" s="143">
        <f t="shared" si="41"/>
        <v>13321.914565692789</v>
      </c>
      <c r="BQ104" s="143">
        <f t="shared" si="41"/>
        <v>12961.116992112904</v>
      </c>
      <c r="BR104" s="143">
        <f t="shared" si="41"/>
        <v>12603.588065432599</v>
      </c>
      <c r="BS104" s="143">
        <f t="shared" si="41"/>
        <v>12139.63506699298</v>
      </c>
      <c r="BT104" s="143">
        <f t="shared" si="41"/>
        <v>11644.752632831473</v>
      </c>
      <c r="BU104" s="143">
        <f t="shared" si="41"/>
        <v>11296.249894133553</v>
      </c>
      <c r="BV104" s="143">
        <f>BV37+BV65+BV75+BV79+BV83+BV87</f>
        <v>10956.039915416786</v>
      </c>
      <c r="BW104" s="143">
        <f t="shared" ref="BW104:CA104" si="42">BW37+BW65+BW75+BW79+BW83+BW87</f>
        <v>10680.784045428676</v>
      </c>
      <c r="BX104" s="143">
        <f t="shared" si="42"/>
        <v>10525.886565437242</v>
      </c>
      <c r="BY104" s="143">
        <f t="shared" si="42"/>
        <v>10379.636239760403</v>
      </c>
      <c r="BZ104" s="143">
        <f t="shared" si="42"/>
        <v>10385.027737528319</v>
      </c>
      <c r="CA104" s="144">
        <f t="shared" si="42"/>
        <v>10466.292711336213</v>
      </c>
    </row>
    <row r="105" spans="1:81" x14ac:dyDescent="0.4">
      <c r="A105" s="141"/>
      <c r="B105" s="68" t="s">
        <v>326</v>
      </c>
      <c r="C105" s="58"/>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143">
        <f t="shared" ref="AH105:BU105" si="43">AH38+AH66</f>
        <v>173.98603128178249</v>
      </c>
      <c r="AI105" s="143">
        <f t="shared" si="43"/>
        <v>191.91759828256252</v>
      </c>
      <c r="AJ105" s="143">
        <f t="shared" si="43"/>
        <v>231.39129284350997</v>
      </c>
      <c r="AK105" s="143">
        <f t="shared" si="43"/>
        <v>298.96993997116317</v>
      </c>
      <c r="AL105" s="143">
        <f t="shared" si="43"/>
        <v>388.36914883756549</v>
      </c>
      <c r="AM105" s="143">
        <f t="shared" si="43"/>
        <v>442.99125490758956</v>
      </c>
      <c r="AN105" s="143">
        <f t="shared" si="43"/>
        <v>492.20964010500967</v>
      </c>
      <c r="AO105" s="143">
        <f t="shared" si="43"/>
        <v>558.88540844568683</v>
      </c>
      <c r="AP105" s="143">
        <f t="shared" si="43"/>
        <v>645.40178856227408</v>
      </c>
      <c r="AQ105" s="143">
        <f t="shared" si="43"/>
        <v>660.33447330565866</v>
      </c>
      <c r="AR105" s="143">
        <f t="shared" si="43"/>
        <v>749.87724320652671</v>
      </c>
      <c r="AS105" s="143">
        <f t="shared" si="43"/>
        <v>886.22282284645803</v>
      </c>
      <c r="AT105" s="143">
        <f t="shared" si="43"/>
        <v>1140.0778012292672</v>
      </c>
      <c r="AU105" s="143">
        <f t="shared" si="43"/>
        <v>1450.0592963380868</v>
      </c>
      <c r="AV105" s="143">
        <f t="shared" si="43"/>
        <v>1976.8686907194983</v>
      </c>
      <c r="AW105" s="143">
        <f t="shared" si="43"/>
        <v>2532.5381014695945</v>
      </c>
      <c r="AX105" s="143">
        <f t="shared" si="43"/>
        <v>3215.7905667483042</v>
      </c>
      <c r="AY105" s="143">
        <f t="shared" si="43"/>
        <v>3832.4483674293779</v>
      </c>
      <c r="AZ105" s="143">
        <f t="shared" si="43"/>
        <v>4268.1013320393704</v>
      </c>
      <c r="BA105" s="143">
        <f t="shared" si="43"/>
        <v>4557.5242449501457</v>
      </c>
      <c r="BB105" s="143">
        <f t="shared" si="43"/>
        <v>4887.2047576060413</v>
      </c>
      <c r="BC105" s="143">
        <f t="shared" si="43"/>
        <v>5193.2776606713469</v>
      </c>
      <c r="BD105" s="143">
        <f t="shared" si="43"/>
        <v>5572.4760072038625</v>
      </c>
      <c r="BE105" s="143">
        <f t="shared" si="43"/>
        <v>6049.1470342251359</v>
      </c>
      <c r="BF105" s="143">
        <f t="shared" si="43"/>
        <v>6757.3072068304691</v>
      </c>
      <c r="BG105" s="143">
        <f t="shared" si="43"/>
        <v>6984.0724574320702</v>
      </c>
      <c r="BH105" s="238">
        <f t="shared" si="43"/>
        <v>7155.297257357598</v>
      </c>
      <c r="BI105" s="143">
        <f t="shared" si="43"/>
        <v>7422.888283572589</v>
      </c>
      <c r="BJ105" s="143">
        <f t="shared" si="43"/>
        <v>7861.5580073674555</v>
      </c>
      <c r="BK105" s="143">
        <f t="shared" si="43"/>
        <v>8639.3355645641968</v>
      </c>
      <c r="BL105" s="143">
        <f t="shared" si="43"/>
        <v>9276.4901575728472</v>
      </c>
      <c r="BM105" s="143">
        <f t="shared" si="43"/>
        <v>10483.020756598369</v>
      </c>
      <c r="BN105" s="143">
        <f t="shared" si="43"/>
        <v>11086.344482750013</v>
      </c>
      <c r="BO105" s="143">
        <f t="shared" si="43"/>
        <v>11794.398626656106</v>
      </c>
      <c r="BP105" s="143">
        <f t="shared" si="43"/>
        <v>12942.535004600777</v>
      </c>
      <c r="BQ105" s="143">
        <f t="shared" si="43"/>
        <v>14063.187178853328</v>
      </c>
      <c r="BR105" s="143">
        <f t="shared" si="43"/>
        <v>15858.310024490012</v>
      </c>
      <c r="BS105" s="143">
        <f t="shared" si="43"/>
        <v>16991.923052836308</v>
      </c>
      <c r="BT105" s="143">
        <f t="shared" si="43"/>
        <v>17103.978334334301</v>
      </c>
      <c r="BU105" s="143">
        <f t="shared" si="43"/>
        <v>17340.693481203321</v>
      </c>
      <c r="BV105" s="143">
        <f>BV38+BV66</f>
        <v>16249.943761690822</v>
      </c>
      <c r="BW105" s="143">
        <f t="shared" ref="BW105:BY105" si="44">BW38+BW66</f>
        <v>17998.036079941157</v>
      </c>
      <c r="BX105" s="143">
        <f t="shared" si="44"/>
        <v>18223.480912813975</v>
      </c>
      <c r="BY105" s="143">
        <f t="shared" si="44"/>
        <v>18500.088079388872</v>
      </c>
      <c r="BZ105" s="143">
        <f>BZ38+BZ66</f>
        <v>18774.529476903117</v>
      </c>
      <c r="CA105" s="144">
        <f>CA38+CA66</f>
        <v>19106.277123295724</v>
      </c>
    </row>
    <row r="106" spans="1:81" x14ac:dyDescent="0.4">
      <c r="A106" s="141"/>
      <c r="B106" s="68" t="s">
        <v>327</v>
      </c>
      <c r="C106" s="58"/>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143">
        <f t="shared" ref="AH106:BY106" si="45">AH39+AH67+AH54</f>
        <v>319.93644801641562</v>
      </c>
      <c r="AI106" s="143">
        <f t="shared" si="45"/>
        <v>346.39406349637238</v>
      </c>
      <c r="AJ106" s="143">
        <f t="shared" si="45"/>
        <v>429.15025325874183</v>
      </c>
      <c r="AK106" s="143">
        <f t="shared" si="45"/>
        <v>653.10198282576016</v>
      </c>
      <c r="AL106" s="143">
        <f t="shared" si="45"/>
        <v>904.06405172775965</v>
      </c>
      <c r="AM106" s="143">
        <f t="shared" si="45"/>
        <v>1124.9093961708841</v>
      </c>
      <c r="AN106" s="143">
        <f t="shared" si="45"/>
        <v>1274.2921638369685</v>
      </c>
      <c r="AO106" s="143">
        <f t="shared" si="45"/>
        <v>1495.4115737735642</v>
      </c>
      <c r="AP106" s="143">
        <f t="shared" si="45"/>
        <v>1661.4935640754265</v>
      </c>
      <c r="AQ106" s="143">
        <f t="shared" si="45"/>
        <v>1734.0699943599564</v>
      </c>
      <c r="AR106" s="143">
        <f t="shared" si="45"/>
        <v>1580.561455</v>
      </c>
      <c r="AS106" s="143">
        <f t="shared" si="45"/>
        <v>1740.6311500000002</v>
      </c>
      <c r="AT106" s="143">
        <f t="shared" si="45"/>
        <v>2198.6880353333336</v>
      </c>
      <c r="AU106" s="143">
        <f t="shared" si="45"/>
        <v>2914.7150026666668</v>
      </c>
      <c r="AV106" s="143">
        <f t="shared" si="45"/>
        <v>3586.7719856666668</v>
      </c>
      <c r="AW106" s="143">
        <f t="shared" si="45"/>
        <v>4044.0053453333339</v>
      </c>
      <c r="AX106" s="143">
        <f t="shared" si="45"/>
        <v>4664.6398293619486</v>
      </c>
      <c r="AY106" s="143">
        <f t="shared" si="45"/>
        <v>5054.6330278276318</v>
      </c>
      <c r="AZ106" s="143">
        <f t="shared" si="45"/>
        <v>5259.3567779938894</v>
      </c>
      <c r="BA106" s="143">
        <f t="shared" si="45"/>
        <v>5099.244864133073</v>
      </c>
      <c r="BB106" s="143">
        <f t="shared" si="45"/>
        <v>4991.3620183747407</v>
      </c>
      <c r="BC106" s="143">
        <f t="shared" si="45"/>
        <v>4913.0941428824599</v>
      </c>
      <c r="BD106" s="143">
        <f t="shared" si="45"/>
        <v>4799.9691073019958</v>
      </c>
      <c r="BE106" s="143">
        <f t="shared" si="45"/>
        <v>4786.4497117072478</v>
      </c>
      <c r="BF106" s="143">
        <f t="shared" si="45"/>
        <v>4874.2798953002002</v>
      </c>
      <c r="BG106" s="143">
        <f t="shared" si="45"/>
        <v>5164.6116047330152</v>
      </c>
      <c r="BH106" s="238">
        <f t="shared" si="45"/>
        <v>5448.2936791109623</v>
      </c>
      <c r="BI106" s="143">
        <f t="shared" si="45"/>
        <v>5628.494077749363</v>
      </c>
      <c r="BJ106" s="143">
        <f t="shared" si="45"/>
        <v>5792.8778503610465</v>
      </c>
      <c r="BK106" s="143">
        <f t="shared" si="45"/>
        <v>6075.7958651793906</v>
      </c>
      <c r="BL106" s="143">
        <f t="shared" si="45"/>
        <v>5411.6156377595216</v>
      </c>
      <c r="BM106" s="143">
        <f t="shared" si="45"/>
        <v>5790.5689146122786</v>
      </c>
      <c r="BN106" s="143">
        <f t="shared" si="45"/>
        <v>5557.5086604960225</v>
      </c>
      <c r="BO106" s="143">
        <f t="shared" si="45"/>
        <v>5165.5461284125304</v>
      </c>
      <c r="BP106" s="143">
        <f t="shared" si="45"/>
        <v>4793.2542106087767</v>
      </c>
      <c r="BQ106" s="143">
        <f t="shared" si="45"/>
        <v>4336.1105307043927</v>
      </c>
      <c r="BR106" s="143">
        <f t="shared" si="45"/>
        <v>3999.7340292388521</v>
      </c>
      <c r="BS106" s="143">
        <f t="shared" si="45"/>
        <v>3751.9902491902535</v>
      </c>
      <c r="BT106" s="143">
        <f t="shared" si="45"/>
        <v>3445.6029168620835</v>
      </c>
      <c r="BU106" s="143">
        <f t="shared" si="45"/>
        <v>3185.1497891755466</v>
      </c>
      <c r="BV106" s="143">
        <f t="shared" si="45"/>
        <v>2719.9881282659217</v>
      </c>
      <c r="BW106" s="143">
        <f t="shared" si="45"/>
        <v>3097.5690117135573</v>
      </c>
      <c r="BX106" s="143">
        <f t="shared" si="45"/>
        <v>3014.3562107087919</v>
      </c>
      <c r="BY106" s="143">
        <f t="shared" si="45"/>
        <v>2952.2482649867234</v>
      </c>
      <c r="BZ106" s="143">
        <f>BZ39+BZ67+BZ54</f>
        <v>2970.8617579349539</v>
      </c>
      <c r="CA106" s="144">
        <f>CA39+CA67+CA54</f>
        <v>3020.1080368447156</v>
      </c>
    </row>
    <row r="107" spans="1:81" x14ac:dyDescent="0.4">
      <c r="A107" s="141"/>
      <c r="B107" s="68" t="s">
        <v>328</v>
      </c>
      <c r="C107" s="58"/>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143">
        <f t="shared" ref="AH107:BY107" si="46">AH40+AH68</f>
        <v>589.28593923698281</v>
      </c>
      <c r="AI107" s="143">
        <f t="shared" si="46"/>
        <v>612.90867110654028</v>
      </c>
      <c r="AJ107" s="143">
        <f t="shared" si="46"/>
        <v>899.30659876913808</v>
      </c>
      <c r="AK107" s="143">
        <f t="shared" si="46"/>
        <v>1650.6381737850329</v>
      </c>
      <c r="AL107" s="143">
        <f t="shared" si="46"/>
        <v>2705.192373541026</v>
      </c>
      <c r="AM107" s="143">
        <f t="shared" si="46"/>
        <v>3411.740746875093</v>
      </c>
      <c r="AN107" s="143">
        <f t="shared" si="46"/>
        <v>3880.0491470459629</v>
      </c>
      <c r="AO107" s="143">
        <f t="shared" si="46"/>
        <v>4386.0520547680844</v>
      </c>
      <c r="AP107" s="143">
        <f t="shared" si="46"/>
        <v>4557.4233486582634</v>
      </c>
      <c r="AQ107" s="143">
        <f t="shared" si="46"/>
        <v>4272.8837086708436</v>
      </c>
      <c r="AR107" s="143">
        <f t="shared" si="46"/>
        <v>3439.072944</v>
      </c>
      <c r="AS107" s="143">
        <f t="shared" si="46"/>
        <v>3132.390277</v>
      </c>
      <c r="AT107" s="143">
        <f t="shared" si="46"/>
        <v>3562.720902</v>
      </c>
      <c r="AU107" s="143">
        <f t="shared" si="46"/>
        <v>5083.328547666667</v>
      </c>
      <c r="AV107" s="143">
        <f t="shared" si="46"/>
        <v>6720.6649470000002</v>
      </c>
      <c r="AW107" s="143">
        <f t="shared" si="46"/>
        <v>7298.4704266666668</v>
      </c>
      <c r="AX107" s="143">
        <f t="shared" si="46"/>
        <v>6770.7275243945533</v>
      </c>
      <c r="AY107" s="143">
        <f t="shared" si="46"/>
        <v>6492.3000610574099</v>
      </c>
      <c r="AZ107" s="143">
        <f t="shared" si="46"/>
        <v>5879.4303849678172</v>
      </c>
      <c r="BA107" s="143">
        <f t="shared" si="46"/>
        <v>4802.2826039972833</v>
      </c>
      <c r="BB107" s="143">
        <f t="shared" si="46"/>
        <v>4189.3568789879755</v>
      </c>
      <c r="BC107" s="143">
        <f t="shared" si="46"/>
        <v>3725.1490612666144</v>
      </c>
      <c r="BD107" s="143">
        <f t="shared" si="46"/>
        <v>3216.000235508508</v>
      </c>
      <c r="BE107" s="143">
        <f t="shared" si="46"/>
        <v>2852.9186309288407</v>
      </c>
      <c r="BF107" s="143">
        <f t="shared" si="46"/>
        <v>2869.2711366405547</v>
      </c>
      <c r="BG107" s="143">
        <f t="shared" si="46"/>
        <v>2752.8634056763035</v>
      </c>
      <c r="BH107" s="238">
        <f t="shared" si="46"/>
        <v>2704.1797888204469</v>
      </c>
      <c r="BI107" s="143">
        <f t="shared" si="46"/>
        <v>2961.0306207566055</v>
      </c>
      <c r="BJ107" s="143">
        <f t="shared" si="46"/>
        <v>3194.7994910607176</v>
      </c>
      <c r="BK107" s="143">
        <f t="shared" si="46"/>
        <v>3133.2427400280239</v>
      </c>
      <c r="BL107" s="143">
        <f t="shared" si="46"/>
        <v>3776.0860778774304</v>
      </c>
      <c r="BM107" s="143">
        <f t="shared" si="46"/>
        <v>6328.0440266974529</v>
      </c>
      <c r="BN107" s="143">
        <f t="shared" si="46"/>
        <v>6741.1689729287364</v>
      </c>
      <c r="BO107" s="143">
        <f t="shared" si="46"/>
        <v>7583.2088016023854</v>
      </c>
      <c r="BP107" s="143">
        <f t="shared" si="46"/>
        <v>8151.6434438887918</v>
      </c>
      <c r="BQ107" s="143">
        <f t="shared" si="46"/>
        <v>7053.2625445483209</v>
      </c>
      <c r="BR107" s="143">
        <f t="shared" si="46"/>
        <v>5107.5159623545978</v>
      </c>
      <c r="BS107" s="143">
        <f t="shared" si="46"/>
        <v>3920.384057256696</v>
      </c>
      <c r="BT107" s="143">
        <f t="shared" si="46"/>
        <v>3247.841348372327</v>
      </c>
      <c r="BU107" s="143">
        <f t="shared" si="46"/>
        <v>2894.4322317035239</v>
      </c>
      <c r="BV107" s="143">
        <f t="shared" si="46"/>
        <v>2283.9914318675251</v>
      </c>
      <c r="BW107" s="143">
        <f t="shared" si="46"/>
        <v>4013.4683101590049</v>
      </c>
      <c r="BX107" s="143">
        <f t="shared" si="46"/>
        <v>4222.2405783097502</v>
      </c>
      <c r="BY107" s="143">
        <f t="shared" si="46"/>
        <v>4433.8983013816833</v>
      </c>
      <c r="BZ107" s="143">
        <f>BZ40+BZ68</f>
        <v>4639.7413264160032</v>
      </c>
      <c r="CA107" s="144">
        <f>CA40+CA68</f>
        <v>4782.4213653573024</v>
      </c>
    </row>
    <row r="108" spans="1:81" x14ac:dyDescent="0.4">
      <c r="A108" s="141"/>
      <c r="B108" s="68" t="s">
        <v>329</v>
      </c>
      <c r="C108" s="58"/>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143">
        <f t="shared" ref="AH108:BK108" si="47">AH41+AH69+AH84+AH77+AH91</f>
        <v>32.148709316448112</v>
      </c>
      <c r="AI108" s="143">
        <f t="shared" si="47"/>
        <v>38.97968426884615</v>
      </c>
      <c r="AJ108" s="143">
        <f t="shared" si="47"/>
        <v>49.587750808100012</v>
      </c>
      <c r="AK108" s="143">
        <f t="shared" si="47"/>
        <v>71.310338887440281</v>
      </c>
      <c r="AL108" s="143">
        <f t="shared" si="47"/>
        <v>96.597852725081168</v>
      </c>
      <c r="AM108" s="143">
        <f t="shared" si="47"/>
        <v>124.50707515143412</v>
      </c>
      <c r="AN108" s="143">
        <f t="shared" si="47"/>
        <v>150.6705316344889</v>
      </c>
      <c r="AO108" s="143">
        <f t="shared" si="47"/>
        <v>159.73148035772317</v>
      </c>
      <c r="AP108" s="143">
        <f t="shared" si="47"/>
        <v>195.97505862919874</v>
      </c>
      <c r="AQ108" s="143">
        <f t="shared" si="47"/>
        <v>258.28365007940278</v>
      </c>
      <c r="AR108" s="143">
        <f t="shared" si="47"/>
        <v>411.38882312688787</v>
      </c>
      <c r="AS108" s="143">
        <f t="shared" si="47"/>
        <v>455.14843404999999</v>
      </c>
      <c r="AT108" s="143">
        <f t="shared" si="47"/>
        <v>645.26082318101385</v>
      </c>
      <c r="AU108" s="143">
        <f t="shared" si="47"/>
        <v>856.35281221506784</v>
      </c>
      <c r="AV108" s="143">
        <f t="shared" si="47"/>
        <v>844.27257532492695</v>
      </c>
      <c r="AW108" s="143">
        <f t="shared" si="47"/>
        <v>1033.4909411552298</v>
      </c>
      <c r="AX108" s="143">
        <f t="shared" si="47"/>
        <v>1247.4996111688147</v>
      </c>
      <c r="AY108" s="143">
        <f t="shared" si="47"/>
        <v>1508.3036882910108</v>
      </c>
      <c r="AZ108" s="143">
        <f t="shared" si="47"/>
        <v>1594.8588100213278</v>
      </c>
      <c r="BA108" s="143">
        <f t="shared" si="47"/>
        <v>1613.5475461451074</v>
      </c>
      <c r="BB108" s="143">
        <f t="shared" si="47"/>
        <v>1492.1641801279961</v>
      </c>
      <c r="BC108" s="143">
        <f t="shared" si="47"/>
        <v>1222.4332864910332</v>
      </c>
      <c r="BD108" s="143">
        <f t="shared" si="47"/>
        <v>1156.5421772762502</v>
      </c>
      <c r="BE108" s="143">
        <f t="shared" si="47"/>
        <v>1171.3003434271991</v>
      </c>
      <c r="BF108" s="143">
        <f t="shared" si="47"/>
        <v>1211.7469810897792</v>
      </c>
      <c r="BG108" s="143">
        <f t="shared" si="47"/>
        <v>1387.5201185816741</v>
      </c>
      <c r="BH108" s="238">
        <f t="shared" si="47"/>
        <v>1685.327243150504</v>
      </c>
      <c r="BI108" s="143">
        <f t="shared" si="47"/>
        <v>1794.3802710649381</v>
      </c>
      <c r="BJ108" s="143">
        <f t="shared" si="47"/>
        <v>2140.2751083046505</v>
      </c>
      <c r="BK108" s="143">
        <f t="shared" si="47"/>
        <v>2305.2949801281179</v>
      </c>
      <c r="BL108" s="143">
        <f t="shared" ref="BL108:BU108" si="48">BL41+BL69+BL80+BL84+BL85+BL76+BL77+BL88+BL91</f>
        <v>3718.1819347192895</v>
      </c>
      <c r="BM108" s="143">
        <f t="shared" si="48"/>
        <v>4693.1595836145716</v>
      </c>
      <c r="BN108" s="143">
        <f t="shared" si="48"/>
        <v>5695.0183081689056</v>
      </c>
      <c r="BO108" s="143">
        <f t="shared" si="48"/>
        <v>6071.8946420392685</v>
      </c>
      <c r="BP108" s="143">
        <f t="shared" si="48"/>
        <v>6688.3707366013268</v>
      </c>
      <c r="BQ108" s="143">
        <f t="shared" si="48"/>
        <v>7293.6364155047495</v>
      </c>
      <c r="BR108" s="143">
        <f t="shared" si="48"/>
        <v>7824.3113468613537</v>
      </c>
      <c r="BS108" s="143">
        <f t="shared" si="48"/>
        <v>8033.1255954214666</v>
      </c>
      <c r="BT108" s="143">
        <f t="shared" si="48"/>
        <v>7844.6167364066741</v>
      </c>
      <c r="BU108" s="143">
        <f t="shared" si="48"/>
        <v>7533.0752198947866</v>
      </c>
      <c r="BV108" s="143">
        <f>BV41+BV69+BV80+BV84+BV85+BV76+BV77+BV88+BV91</f>
        <v>6775.4207927489551</v>
      </c>
      <c r="BW108" s="143">
        <f t="shared" ref="BW108:BY108" si="49">BW41+BW69+BW80+BW84+BW85+BW76+BW77+BW88+BW91</f>
        <v>7868.53130803554</v>
      </c>
      <c r="BX108" s="143">
        <f t="shared" si="49"/>
        <v>8236.8332349049233</v>
      </c>
      <c r="BY108" s="143">
        <f t="shared" si="49"/>
        <v>8617.2933348392326</v>
      </c>
      <c r="BZ108" s="143">
        <f>BZ41+BZ69+BZ84+BZ77+BZ91</f>
        <v>8813.7900233009605</v>
      </c>
      <c r="CA108" s="144">
        <f>CA41+CA69+CA84+CA77+CA91</f>
        <v>8984.8906842525885</v>
      </c>
    </row>
    <row r="109" spans="1:81" ht="26.25" customHeight="1" x14ac:dyDescent="0.4">
      <c r="A109" s="141"/>
      <c r="B109" s="68" t="s">
        <v>751</v>
      </c>
      <c r="C109" s="58"/>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143"/>
      <c r="AI109" s="143"/>
      <c r="AJ109" s="143"/>
      <c r="AK109" s="143"/>
      <c r="AL109" s="143"/>
      <c r="AM109" s="143"/>
      <c r="AN109" s="143"/>
      <c r="AO109" s="143"/>
      <c r="AP109" s="143"/>
      <c r="AQ109" s="143"/>
      <c r="AR109" s="143"/>
      <c r="AS109" s="143"/>
      <c r="AT109" s="143"/>
      <c r="AU109" s="143"/>
      <c r="AV109" s="143"/>
      <c r="AW109" s="143"/>
      <c r="AX109" s="143"/>
      <c r="AY109" s="143"/>
      <c r="AZ109" s="143"/>
      <c r="BA109" s="143"/>
      <c r="BB109" s="143"/>
      <c r="BC109" s="143"/>
      <c r="BD109" s="143"/>
      <c r="BE109" s="143"/>
      <c r="BF109" s="143"/>
      <c r="BG109" s="143"/>
      <c r="BH109" s="143"/>
      <c r="BI109" s="143"/>
      <c r="BJ109" s="143"/>
      <c r="BK109" s="143"/>
      <c r="BL109" s="143">
        <f t="shared" ref="BL109:BY109" si="50">BL89</f>
        <v>0</v>
      </c>
      <c r="BM109" s="143">
        <f t="shared" si="50"/>
        <v>0</v>
      </c>
      <c r="BN109" s="143">
        <f t="shared" si="50"/>
        <v>0</v>
      </c>
      <c r="BO109" s="143">
        <f t="shared" si="50"/>
        <v>0</v>
      </c>
      <c r="BP109" s="143">
        <f t="shared" si="50"/>
        <v>0</v>
      </c>
      <c r="BQ109" s="143">
        <f t="shared" si="50"/>
        <v>5.8574696600000031</v>
      </c>
      <c r="BR109" s="143">
        <f t="shared" si="50"/>
        <v>56.150329630000009</v>
      </c>
      <c r="BS109" s="143">
        <f t="shared" si="50"/>
        <v>490.79643462000007</v>
      </c>
      <c r="BT109" s="143">
        <f t="shared" si="50"/>
        <v>1585.2890467599993</v>
      </c>
      <c r="BU109" s="143">
        <f t="shared" si="50"/>
        <v>3321.8002079199987</v>
      </c>
      <c r="BV109" s="143">
        <f t="shared" si="50"/>
        <v>8251.1124887730766</v>
      </c>
      <c r="BW109" s="143">
        <f t="shared" si="50"/>
        <v>0</v>
      </c>
      <c r="BX109" s="143">
        <f t="shared" si="50"/>
        <v>0</v>
      </c>
      <c r="BY109" s="143">
        <f t="shared" si="50"/>
        <v>0</v>
      </c>
      <c r="BZ109" s="143">
        <f>BZ89</f>
        <v>0</v>
      </c>
      <c r="CA109" s="144">
        <f>CA89</f>
        <v>0</v>
      </c>
    </row>
    <row r="110" spans="1:81" x14ac:dyDescent="0.4">
      <c r="A110" s="141"/>
      <c r="B110" s="68" t="s">
        <v>752</v>
      </c>
      <c r="C110" s="58"/>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143">
        <f t="shared" ref="AH110:BY110" si="51">AH99</f>
        <v>0</v>
      </c>
      <c r="AI110" s="143">
        <f t="shared" si="51"/>
        <v>0</v>
      </c>
      <c r="AJ110" s="143">
        <f t="shared" si="51"/>
        <v>0</v>
      </c>
      <c r="AK110" s="143">
        <f t="shared" si="51"/>
        <v>0</v>
      </c>
      <c r="AL110" s="143">
        <f t="shared" si="51"/>
        <v>0</v>
      </c>
      <c r="AM110" s="143">
        <f t="shared" si="51"/>
        <v>0</v>
      </c>
      <c r="AN110" s="143">
        <f t="shared" si="51"/>
        <v>0</v>
      </c>
      <c r="AO110" s="143">
        <f t="shared" si="51"/>
        <v>0</v>
      </c>
      <c r="AP110" s="143">
        <f t="shared" si="51"/>
        <v>0</v>
      </c>
      <c r="AQ110" s="143">
        <f t="shared" si="51"/>
        <v>0</v>
      </c>
      <c r="AR110" s="143">
        <f t="shared" si="51"/>
        <v>0</v>
      </c>
      <c r="AS110" s="143">
        <f t="shared" si="51"/>
        <v>0</v>
      </c>
      <c r="AT110" s="143">
        <f t="shared" si="51"/>
        <v>0</v>
      </c>
      <c r="AU110" s="143">
        <f t="shared" si="51"/>
        <v>0</v>
      </c>
      <c r="AV110" s="143">
        <f t="shared" si="51"/>
        <v>0</v>
      </c>
      <c r="AW110" s="143">
        <f t="shared" si="51"/>
        <v>0</v>
      </c>
      <c r="AX110" s="143">
        <f t="shared" si="51"/>
        <v>0</v>
      </c>
      <c r="AY110" s="143">
        <f t="shared" si="51"/>
        <v>0</v>
      </c>
      <c r="AZ110" s="143">
        <f t="shared" si="51"/>
        <v>0</v>
      </c>
      <c r="BA110" s="143">
        <f t="shared" si="51"/>
        <v>0</v>
      </c>
      <c r="BB110" s="143">
        <f t="shared" si="51"/>
        <v>0</v>
      </c>
      <c r="BC110" s="143">
        <f t="shared" si="51"/>
        <v>0</v>
      </c>
      <c r="BD110" s="143">
        <f t="shared" si="51"/>
        <v>0</v>
      </c>
      <c r="BE110" s="143">
        <f t="shared" si="51"/>
        <v>0</v>
      </c>
      <c r="BF110" s="143">
        <f t="shared" si="51"/>
        <v>0</v>
      </c>
      <c r="BG110" s="143">
        <f t="shared" si="51"/>
        <v>0</v>
      </c>
      <c r="BH110" s="143">
        <f t="shared" si="51"/>
        <v>0</v>
      </c>
      <c r="BI110" s="143">
        <f t="shared" si="51"/>
        <v>0</v>
      </c>
      <c r="BJ110" s="143">
        <f t="shared" si="51"/>
        <v>0</v>
      </c>
      <c r="BK110" s="143">
        <f t="shared" si="51"/>
        <v>0</v>
      </c>
      <c r="BL110" s="143">
        <f t="shared" si="51"/>
        <v>0</v>
      </c>
      <c r="BM110" s="143">
        <f t="shared" si="51"/>
        <v>0</v>
      </c>
      <c r="BN110" s="143">
        <f t="shared" si="51"/>
        <v>0</v>
      </c>
      <c r="BO110" s="143">
        <f t="shared" si="51"/>
        <v>0</v>
      </c>
      <c r="BP110" s="143">
        <f t="shared" si="51"/>
        <v>0</v>
      </c>
      <c r="BQ110" s="143">
        <f t="shared" si="51"/>
        <v>0</v>
      </c>
      <c r="BR110" s="143">
        <f t="shared" si="51"/>
        <v>0</v>
      </c>
      <c r="BS110" s="143">
        <f t="shared" si="51"/>
        <v>0</v>
      </c>
      <c r="BT110" s="143">
        <f t="shared" si="51"/>
        <v>0</v>
      </c>
      <c r="BU110" s="143">
        <f t="shared" si="51"/>
        <v>0</v>
      </c>
      <c r="BV110" s="143">
        <f t="shared" si="51"/>
        <v>0</v>
      </c>
      <c r="BW110" s="143">
        <f t="shared" si="51"/>
        <v>1067.0420252229471</v>
      </c>
      <c r="BX110" s="143">
        <f t="shared" si="51"/>
        <v>1181.470954585378</v>
      </c>
      <c r="BY110" s="143">
        <f t="shared" si="51"/>
        <v>1278.3833448359367</v>
      </c>
      <c r="BZ110" s="143">
        <f>BZ99</f>
        <v>1540.947031757401</v>
      </c>
      <c r="CA110" s="144">
        <f>CA99</f>
        <v>1963.9097269591357</v>
      </c>
    </row>
    <row r="111" spans="1:81" ht="26.25" customHeight="1" x14ac:dyDescent="0.4">
      <c r="A111" s="141"/>
      <c r="B111" s="148" t="s">
        <v>330</v>
      </c>
      <c r="C111" s="58"/>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143">
        <f t="shared" ref="AH111:BU111" si="52">AH37+AH70+AH75+AH79+AH83+AH85+AH87</f>
        <v>879.13660835202791</v>
      </c>
      <c r="AI111" s="143">
        <f t="shared" si="52"/>
        <v>965.71952684567862</v>
      </c>
      <c r="AJ111" s="143">
        <f t="shared" si="52"/>
        <v>1165.6784581666639</v>
      </c>
      <c r="AK111" s="143">
        <f t="shared" si="52"/>
        <v>1639.2650340306036</v>
      </c>
      <c r="AL111" s="143">
        <f t="shared" si="52"/>
        <v>1851.3099674185678</v>
      </c>
      <c r="AM111" s="143">
        <f t="shared" si="52"/>
        <v>2016.8889613949996</v>
      </c>
      <c r="AN111" s="143">
        <f t="shared" si="52"/>
        <v>2285.0079196275701</v>
      </c>
      <c r="AO111" s="143">
        <f t="shared" si="52"/>
        <v>2502.7997699406551</v>
      </c>
      <c r="AP111" s="143">
        <f t="shared" si="52"/>
        <v>2574.1306790081708</v>
      </c>
      <c r="AQ111" s="143">
        <f t="shared" si="52"/>
        <v>2604.1375405841391</v>
      </c>
      <c r="AR111" s="143">
        <f t="shared" si="52"/>
        <v>2958.032581333252</v>
      </c>
      <c r="AS111" s="143">
        <f t="shared" si="52"/>
        <v>3196.5630327702083</v>
      </c>
      <c r="AT111" s="143">
        <f t="shared" si="52"/>
        <v>3588.5128467443524</v>
      </c>
      <c r="AU111" s="143">
        <f t="shared" si="52"/>
        <v>4013.0219693975573</v>
      </c>
      <c r="AV111" s="143">
        <f t="shared" si="52"/>
        <v>4947.6392028615437</v>
      </c>
      <c r="AW111" s="143">
        <f t="shared" si="52"/>
        <v>5390.1946462719416</v>
      </c>
      <c r="AX111" s="143">
        <f t="shared" si="52"/>
        <v>5624.3306398979967</v>
      </c>
      <c r="AY111" s="143">
        <f t="shared" si="52"/>
        <v>5955.8548748241155</v>
      </c>
      <c r="AZ111" s="143">
        <f t="shared" si="52"/>
        <v>6094.6968416297641</v>
      </c>
      <c r="BA111" s="143">
        <f t="shared" si="52"/>
        <v>6209.4369681790304</v>
      </c>
      <c r="BB111" s="143">
        <f t="shared" si="52"/>
        <v>6235.793846672108</v>
      </c>
      <c r="BC111" s="143">
        <f t="shared" si="52"/>
        <v>6610.5244448185294</v>
      </c>
      <c r="BD111" s="143">
        <f t="shared" si="52"/>
        <v>7161.3827794828449</v>
      </c>
      <c r="BE111" s="143">
        <f t="shared" si="52"/>
        <v>7817.6821619821239</v>
      </c>
      <c r="BF111" s="143">
        <f t="shared" si="52"/>
        <v>8579.982507645871</v>
      </c>
      <c r="BG111" s="143">
        <f t="shared" si="52"/>
        <v>9007.604491842576</v>
      </c>
      <c r="BH111" s="143">
        <f t="shared" si="52"/>
        <v>10519.076117122559</v>
      </c>
      <c r="BI111" s="143">
        <f t="shared" si="52"/>
        <v>10990.213712341436</v>
      </c>
      <c r="BJ111" s="143">
        <f t="shared" si="52"/>
        <v>11775.592178315541</v>
      </c>
      <c r="BK111" s="143">
        <f t="shared" si="52"/>
        <v>12333.431502032217</v>
      </c>
      <c r="BL111" s="143">
        <f t="shared" si="52"/>
        <v>13391.160455534206</v>
      </c>
      <c r="BM111" s="143">
        <f t="shared" si="52"/>
        <v>14122.708718439164</v>
      </c>
      <c r="BN111" s="143">
        <f t="shared" si="52"/>
        <v>14493.740373247918</v>
      </c>
      <c r="BO111" s="143">
        <f t="shared" si="52"/>
        <v>14402.862517056446</v>
      </c>
      <c r="BP111" s="143">
        <f t="shared" si="52"/>
        <v>14048.365397126114</v>
      </c>
      <c r="BQ111" s="143">
        <f t="shared" si="52"/>
        <v>13608.902623134025</v>
      </c>
      <c r="BR111" s="143">
        <f t="shared" si="52"/>
        <v>13177.017597510659</v>
      </c>
      <c r="BS111" s="143">
        <f t="shared" si="52"/>
        <v>12622.440761023719</v>
      </c>
      <c r="BT111" s="143">
        <f t="shared" si="52"/>
        <v>12009.579043548862</v>
      </c>
      <c r="BU111" s="143">
        <f t="shared" si="52"/>
        <v>11521.359515350463</v>
      </c>
      <c r="BV111" s="143">
        <f>BV37+BV70+BV75+BV79+BV83+BV85+BV87</f>
        <v>10998.691746931563</v>
      </c>
      <c r="BW111" s="143">
        <f t="shared" ref="BW111:BY111" si="53">BW37+BW70+BW75+BW79+BW83+BW85+BW87</f>
        <v>10681.249988760155</v>
      </c>
      <c r="BX111" s="143">
        <f t="shared" si="53"/>
        <v>10526.697185329913</v>
      </c>
      <c r="BY111" s="143">
        <f t="shared" si="53"/>
        <v>10380.795782138479</v>
      </c>
      <c r="BZ111" s="143">
        <f t="shared" ref="BZ111:CA111" si="54">BZ37+BZ70+BZ75+BZ79+BZ83+BZ87</f>
        <v>10385.027737528324</v>
      </c>
      <c r="CA111" s="144">
        <f t="shared" si="54"/>
        <v>10466.29271133622</v>
      </c>
    </row>
    <row r="112" spans="1:81" x14ac:dyDescent="0.4">
      <c r="A112" s="141"/>
      <c r="B112" s="148" t="s">
        <v>307</v>
      </c>
      <c r="C112" s="58"/>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143">
        <f t="shared" ref="AH112:CA112" si="55">AH42+AH71+AH84+AH76+AH77+AH80+AH91+AH54+AH88+AH89+AH90</f>
        <v>1115.357127851629</v>
      </c>
      <c r="AI112" s="143">
        <f t="shared" si="55"/>
        <v>1190.2000171543214</v>
      </c>
      <c r="AJ112" s="143">
        <f t="shared" si="55"/>
        <v>1609.4358956794899</v>
      </c>
      <c r="AK112" s="143">
        <f t="shared" si="55"/>
        <v>2674.0204354693965</v>
      </c>
      <c r="AL112" s="143">
        <f t="shared" si="55"/>
        <v>4094.2234268314323</v>
      </c>
      <c r="AM112" s="143">
        <f t="shared" si="55"/>
        <v>5104.1484731050004</v>
      </c>
      <c r="AN112" s="143">
        <f t="shared" si="55"/>
        <v>5797.2214826224299</v>
      </c>
      <c r="AO112" s="143">
        <f t="shared" si="55"/>
        <v>6600.080517345059</v>
      </c>
      <c r="AP112" s="143">
        <f t="shared" si="55"/>
        <v>7060.2937599251627</v>
      </c>
      <c r="AQ112" s="143">
        <f t="shared" si="55"/>
        <v>6925.5718264158622</v>
      </c>
      <c r="AR112" s="143">
        <f t="shared" si="55"/>
        <v>6180.900465333415</v>
      </c>
      <c r="AS112" s="143">
        <f t="shared" si="55"/>
        <v>6214.3926838964589</v>
      </c>
      <c r="AT112" s="143">
        <f t="shared" si="55"/>
        <v>7546.7475617436148</v>
      </c>
      <c r="AU112" s="143">
        <f t="shared" si="55"/>
        <v>10304.455658886489</v>
      </c>
      <c r="AV112" s="143">
        <f t="shared" si="55"/>
        <v>13128.578198711091</v>
      </c>
      <c r="AW112" s="143">
        <f t="shared" si="55"/>
        <v>14908.504814624823</v>
      </c>
      <c r="AX112" s="143">
        <f t="shared" si="55"/>
        <v>15898.657531673622</v>
      </c>
      <c r="AY112" s="143">
        <f t="shared" si="55"/>
        <v>16887.685144605432</v>
      </c>
      <c r="AZ112" s="143">
        <f t="shared" si="55"/>
        <v>17001.747305022403</v>
      </c>
      <c r="BA112" s="143">
        <f t="shared" si="55"/>
        <v>16072.59925922561</v>
      </c>
      <c r="BB112" s="143">
        <f t="shared" si="55"/>
        <v>15560.087835096754</v>
      </c>
      <c r="BC112" s="143">
        <f t="shared" si="55"/>
        <v>15053.954151311456</v>
      </c>
      <c r="BD112" s="143">
        <f t="shared" si="55"/>
        <v>14744.987527290616</v>
      </c>
      <c r="BE112" s="143">
        <f t="shared" si="55"/>
        <v>14859.815720288423</v>
      </c>
      <c r="BF112" s="143">
        <f t="shared" si="55"/>
        <v>15712.605219861003</v>
      </c>
      <c r="BG112" s="143">
        <f t="shared" si="55"/>
        <v>16289.067586423063</v>
      </c>
      <c r="BH112" s="143">
        <f t="shared" si="55"/>
        <v>16993.097968439513</v>
      </c>
      <c r="BI112" s="143">
        <f t="shared" si="55"/>
        <v>17806.793253143496</v>
      </c>
      <c r="BJ112" s="143">
        <f t="shared" si="55"/>
        <v>19134.07722533257</v>
      </c>
      <c r="BK112" s="143">
        <f t="shared" si="55"/>
        <v>20302.212850067423</v>
      </c>
      <c r="BL112" s="143">
        <f t="shared" si="55"/>
        <v>21560.587403308069</v>
      </c>
      <c r="BM112" s="143">
        <f t="shared" si="55"/>
        <v>26657.363447545031</v>
      </c>
      <c r="BN112" s="143">
        <f t="shared" si="55"/>
        <v>28363.293635474252</v>
      </c>
      <c r="BO112" s="143">
        <f t="shared" si="55"/>
        <v>29841.742313016264</v>
      </c>
      <c r="BP112" s="143">
        <f t="shared" si="55"/>
        <v>31849.352564266352</v>
      </c>
      <c r="BQ112" s="143">
        <f t="shared" si="55"/>
        <v>32104.268508249665</v>
      </c>
      <c r="BR112" s="143">
        <f t="shared" si="55"/>
        <v>32272.592160496755</v>
      </c>
      <c r="BS112" s="143">
        <f t="shared" si="55"/>
        <v>32705.413695293992</v>
      </c>
      <c r="BT112" s="143">
        <f t="shared" si="55"/>
        <v>32862.501972017999</v>
      </c>
      <c r="BU112" s="143">
        <f t="shared" si="55"/>
        <v>34050.041308680258</v>
      </c>
      <c r="BV112" s="143">
        <f t="shared" si="55"/>
        <v>36237.804771831521</v>
      </c>
      <c r="BW112" s="143">
        <f t="shared" si="55"/>
        <v>34044.180791740728</v>
      </c>
      <c r="BX112" s="143">
        <f t="shared" si="55"/>
        <v>34877.571271430148</v>
      </c>
      <c r="BY112" s="143">
        <f t="shared" si="55"/>
        <v>35780.751783054373</v>
      </c>
      <c r="BZ112" s="143">
        <f t="shared" si="55"/>
        <v>36862.895747163282</v>
      </c>
      <c r="CA112" s="144">
        <f t="shared" si="55"/>
        <v>37981.481422691737</v>
      </c>
    </row>
    <row r="113" spans="1:81" s="64" customFormat="1" x14ac:dyDescent="0.4">
      <c r="A113" s="155"/>
      <c r="B113" s="237" t="s">
        <v>96</v>
      </c>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54">
        <f>AH112+AH111</f>
        <v>1994.4937362036569</v>
      </c>
      <c r="AI113" s="54">
        <f t="shared" ref="AI113:CA113" si="56">AI112+AI111</f>
        <v>2155.9195439999999</v>
      </c>
      <c r="AJ113" s="54">
        <f t="shared" si="56"/>
        <v>2775.1143538461538</v>
      </c>
      <c r="AK113" s="54">
        <f t="shared" si="56"/>
        <v>4313.2854695000005</v>
      </c>
      <c r="AL113" s="54">
        <f t="shared" si="56"/>
        <v>5945.5333942500001</v>
      </c>
      <c r="AM113" s="54">
        <f t="shared" si="56"/>
        <v>7121.0374345</v>
      </c>
      <c r="AN113" s="54">
        <f t="shared" si="56"/>
        <v>8082.22940225</v>
      </c>
      <c r="AO113" s="54">
        <f t="shared" si="56"/>
        <v>9102.8802872857141</v>
      </c>
      <c r="AP113" s="54">
        <f t="shared" si="56"/>
        <v>9634.4244389333326</v>
      </c>
      <c r="AQ113" s="54">
        <f t="shared" si="56"/>
        <v>9529.7093670000013</v>
      </c>
      <c r="AR113" s="54">
        <f t="shared" si="56"/>
        <v>9138.933046666667</v>
      </c>
      <c r="AS113" s="54">
        <f t="shared" si="56"/>
        <v>9410.9557166666673</v>
      </c>
      <c r="AT113" s="54">
        <f t="shared" si="56"/>
        <v>11135.260408487968</v>
      </c>
      <c r="AU113" s="54">
        <f t="shared" si="56"/>
        <v>14317.477628284047</v>
      </c>
      <c r="AV113" s="54">
        <f t="shared" si="56"/>
        <v>18076.217401572634</v>
      </c>
      <c r="AW113" s="54">
        <f t="shared" si="56"/>
        <v>20298.699460896765</v>
      </c>
      <c r="AX113" s="54">
        <f t="shared" si="56"/>
        <v>21522.988171571618</v>
      </c>
      <c r="AY113" s="54">
        <f t="shared" si="56"/>
        <v>22843.540019429547</v>
      </c>
      <c r="AZ113" s="54">
        <f t="shared" si="56"/>
        <v>23096.444146652168</v>
      </c>
      <c r="BA113" s="54">
        <f t="shared" si="56"/>
        <v>22282.036227404642</v>
      </c>
      <c r="BB113" s="54">
        <f t="shared" si="56"/>
        <v>21795.881681768864</v>
      </c>
      <c r="BC113" s="54">
        <f t="shared" si="56"/>
        <v>21664.478596129986</v>
      </c>
      <c r="BD113" s="54">
        <f t="shared" si="56"/>
        <v>21906.37030677346</v>
      </c>
      <c r="BE113" s="54">
        <f t="shared" si="56"/>
        <v>22677.497882270545</v>
      </c>
      <c r="BF113" s="54">
        <f t="shared" si="56"/>
        <v>24292.587727506874</v>
      </c>
      <c r="BG113" s="54">
        <f t="shared" si="56"/>
        <v>25296.672078265641</v>
      </c>
      <c r="BH113" s="54">
        <f t="shared" si="56"/>
        <v>27512.174085562074</v>
      </c>
      <c r="BI113" s="54">
        <f t="shared" si="56"/>
        <v>28797.006965484932</v>
      </c>
      <c r="BJ113" s="54">
        <f t="shared" si="56"/>
        <v>30909.669403648113</v>
      </c>
      <c r="BK113" s="54">
        <f t="shared" si="56"/>
        <v>32635.64435209964</v>
      </c>
      <c r="BL113" s="54">
        <f t="shared" si="56"/>
        <v>34951.747858842275</v>
      </c>
      <c r="BM113" s="54">
        <f t="shared" si="56"/>
        <v>40780.072165984195</v>
      </c>
      <c r="BN113" s="54">
        <f t="shared" si="56"/>
        <v>42857.03400872217</v>
      </c>
      <c r="BO113" s="54">
        <f t="shared" si="56"/>
        <v>44244.604830072713</v>
      </c>
      <c r="BP113" s="54">
        <f t="shared" si="56"/>
        <v>45897.717961392467</v>
      </c>
      <c r="BQ113" s="54">
        <f t="shared" si="56"/>
        <v>45713.171131383686</v>
      </c>
      <c r="BR113" s="54">
        <f t="shared" si="56"/>
        <v>45449.609758007413</v>
      </c>
      <c r="BS113" s="54">
        <f t="shared" si="56"/>
        <v>45327.854456317713</v>
      </c>
      <c r="BT113" s="54">
        <f t="shared" si="56"/>
        <v>44872.081015566859</v>
      </c>
      <c r="BU113" s="54">
        <f t="shared" si="56"/>
        <v>45571.400824030723</v>
      </c>
      <c r="BV113" s="54">
        <f t="shared" si="56"/>
        <v>47236.496518763088</v>
      </c>
      <c r="BW113" s="54">
        <f t="shared" si="56"/>
        <v>44725.430780500887</v>
      </c>
      <c r="BX113" s="54">
        <f t="shared" si="56"/>
        <v>45404.268456760059</v>
      </c>
      <c r="BY113" s="54">
        <f t="shared" si="56"/>
        <v>46161.54756519285</v>
      </c>
      <c r="BZ113" s="54">
        <f t="shared" si="56"/>
        <v>47247.923484691608</v>
      </c>
      <c r="CA113" s="55">
        <f t="shared" si="56"/>
        <v>48447.774134027961</v>
      </c>
      <c r="CB113" s="58"/>
      <c r="CC113" s="58"/>
    </row>
    <row r="114" spans="1:81" s="64" customFormat="1" ht="15.4" thickBot="1" x14ac:dyDescent="0.45">
      <c r="A114" s="269"/>
      <c r="B114" s="270"/>
      <c r="C114" s="270"/>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71"/>
      <c r="AE114" s="271"/>
      <c r="AF114" s="271"/>
      <c r="AG114" s="271"/>
      <c r="AH114" s="272"/>
      <c r="AI114" s="272"/>
      <c r="AJ114" s="272"/>
      <c r="AK114" s="272"/>
      <c r="AL114" s="272"/>
      <c r="AM114" s="272"/>
      <c r="AN114" s="272"/>
      <c r="AO114" s="272"/>
      <c r="AP114" s="272"/>
      <c r="AQ114" s="272"/>
      <c r="AR114" s="272"/>
      <c r="AS114" s="272"/>
      <c r="AT114" s="272"/>
      <c r="AU114" s="272"/>
      <c r="AV114" s="272"/>
      <c r="AW114" s="272"/>
      <c r="AX114" s="272"/>
      <c r="AY114" s="272"/>
      <c r="AZ114" s="272"/>
      <c r="BA114" s="272"/>
      <c r="BB114" s="272"/>
      <c r="BC114" s="272"/>
      <c r="BD114" s="272"/>
      <c r="BE114" s="272"/>
      <c r="BF114" s="272"/>
      <c r="BG114" s="272"/>
      <c r="BH114" s="272"/>
      <c r="BI114" s="272"/>
      <c r="BJ114" s="272"/>
      <c r="BK114" s="272"/>
      <c r="BL114" s="272"/>
      <c r="BM114" s="272"/>
      <c r="BN114" s="272"/>
      <c r="BO114" s="272"/>
      <c r="BP114" s="272"/>
      <c r="BQ114" s="272"/>
      <c r="BR114" s="272"/>
      <c r="BS114" s="272"/>
      <c r="BT114" s="272"/>
      <c r="BU114" s="272"/>
      <c r="BV114" s="272"/>
      <c r="BW114" s="272"/>
      <c r="BX114" s="272"/>
      <c r="BY114" s="272"/>
      <c r="BZ114" s="272"/>
      <c r="CA114" s="27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114"/>
  <sheetViews>
    <sheetView zoomScale="70" zoomScaleNormal="70" workbookViewId="0">
      <pane xSplit="3" ySplit="4" topLeftCell="BS5" activePane="bottomRight" state="frozen"/>
      <selection activeCell="B1" sqref="B1"/>
      <selection pane="topRight" activeCell="B1" sqref="B1"/>
      <selection pane="bottomLeft" activeCell="B1" sqref="B1"/>
      <selection pane="bottomRight" activeCell="C1" sqref="C1"/>
    </sheetView>
  </sheetViews>
  <sheetFormatPr defaultColWidth="9.1328125" defaultRowHeight="15" x14ac:dyDescent="0.4"/>
  <cols>
    <col min="1" max="1" width="23.1328125" style="188" bestFit="1" customWidth="1"/>
    <col min="2" max="2" width="75.73046875" style="51" customWidth="1"/>
    <col min="3" max="3" width="25.73046875" style="51" customWidth="1"/>
    <col min="4" max="75" width="12.73046875" style="189" customWidth="1"/>
    <col min="76" max="79" width="12.73046875" style="58" customWidth="1"/>
    <col min="80" max="16384" width="9.1328125" style="58"/>
  </cols>
  <sheetData>
    <row r="1" spans="1:79" s="15" customFormat="1" ht="25.15" customHeight="1" thickBot="1" x14ac:dyDescent="0.4">
      <c r="A1" s="43" t="s">
        <v>42</v>
      </c>
      <c r="B1" s="44" t="s">
        <v>755</v>
      </c>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row>
    <row r="2" spans="1:79" ht="33" customHeight="1" x14ac:dyDescent="0.4">
      <c r="A2" s="47" t="s">
        <v>594</v>
      </c>
      <c r="B2" s="17" t="s">
        <v>336</v>
      </c>
      <c r="C2" s="120"/>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s="53" customFormat="1" x14ac:dyDescent="0.4">
      <c r="A3" s="52">
        <v>2018</v>
      </c>
      <c r="B3" s="20" t="s">
        <v>337</v>
      </c>
      <c r="C3" s="22"/>
      <c r="D3" s="54" t="s">
        <v>624</v>
      </c>
      <c r="E3" s="54" t="s">
        <v>624</v>
      </c>
      <c r="F3" s="54" t="s">
        <v>624</v>
      </c>
      <c r="G3" s="54" t="s">
        <v>624</v>
      </c>
      <c r="H3" s="54" t="s">
        <v>624</v>
      </c>
      <c r="I3" s="54" t="s">
        <v>624</v>
      </c>
      <c r="J3" s="54" t="s">
        <v>624</v>
      </c>
      <c r="K3" s="54" t="s">
        <v>624</v>
      </c>
      <c r="L3" s="54" t="s">
        <v>624</v>
      </c>
      <c r="M3" s="54" t="s">
        <v>624</v>
      </c>
      <c r="N3" s="54" t="s">
        <v>624</v>
      </c>
      <c r="O3" s="54" t="s">
        <v>624</v>
      </c>
      <c r="P3" s="54" t="s">
        <v>624</v>
      </c>
      <c r="Q3" s="54" t="s">
        <v>624</v>
      </c>
      <c r="R3" s="54" t="s">
        <v>624</v>
      </c>
      <c r="S3" s="54" t="s">
        <v>624</v>
      </c>
      <c r="T3" s="54" t="s">
        <v>624</v>
      </c>
      <c r="U3" s="54" t="s">
        <v>624</v>
      </c>
      <c r="V3" s="54" t="s">
        <v>624</v>
      </c>
      <c r="W3" s="54" t="s">
        <v>624</v>
      </c>
      <c r="X3" s="54" t="s">
        <v>624</v>
      </c>
      <c r="Y3" s="54" t="s">
        <v>624</v>
      </c>
      <c r="Z3" s="54" t="s">
        <v>624</v>
      </c>
      <c r="AA3" s="54" t="s">
        <v>624</v>
      </c>
      <c r="AB3" s="54" t="s">
        <v>624</v>
      </c>
      <c r="AC3" s="54" t="s">
        <v>624</v>
      </c>
      <c r="AD3" s="54" t="s">
        <v>624</v>
      </c>
      <c r="AE3" s="54" t="s">
        <v>624</v>
      </c>
      <c r="AF3" s="54" t="s">
        <v>624</v>
      </c>
      <c r="AG3" s="54" t="s">
        <v>624</v>
      </c>
      <c r="AH3" s="54" t="s">
        <v>624</v>
      </c>
      <c r="AI3" s="54" t="s">
        <v>624</v>
      </c>
      <c r="AJ3" s="54" t="s">
        <v>624</v>
      </c>
      <c r="AK3" s="54" t="s">
        <v>624</v>
      </c>
      <c r="AL3" s="54" t="s">
        <v>624</v>
      </c>
      <c r="AM3" s="54" t="s">
        <v>624</v>
      </c>
      <c r="AN3" s="54" t="s">
        <v>624</v>
      </c>
      <c r="AO3" s="54" t="s">
        <v>624</v>
      </c>
      <c r="AP3" s="54" t="s">
        <v>624</v>
      </c>
      <c r="AQ3" s="54" t="s">
        <v>624</v>
      </c>
      <c r="AR3" s="54" t="s">
        <v>624</v>
      </c>
      <c r="AS3" s="54" t="s">
        <v>624</v>
      </c>
      <c r="AT3" s="54" t="s">
        <v>624</v>
      </c>
      <c r="AU3" s="54" t="s">
        <v>624</v>
      </c>
      <c r="AV3" s="54" t="s">
        <v>624</v>
      </c>
      <c r="AW3" s="54" t="s">
        <v>624</v>
      </c>
      <c r="AX3" s="54" t="s">
        <v>624</v>
      </c>
      <c r="AY3" s="54" t="s">
        <v>624</v>
      </c>
      <c r="AZ3" s="54" t="s">
        <v>624</v>
      </c>
      <c r="BA3" s="54" t="s">
        <v>624</v>
      </c>
      <c r="BB3" s="54" t="s">
        <v>624</v>
      </c>
      <c r="BC3" s="54" t="s">
        <v>624</v>
      </c>
      <c r="BD3" s="54" t="s">
        <v>624</v>
      </c>
      <c r="BE3" s="54" t="s">
        <v>624</v>
      </c>
      <c r="BF3" s="54" t="s">
        <v>624</v>
      </c>
      <c r="BG3" s="54" t="s">
        <v>624</v>
      </c>
      <c r="BH3" s="54" t="s">
        <v>624</v>
      </c>
      <c r="BI3" s="54" t="s">
        <v>624</v>
      </c>
      <c r="BJ3" s="54" t="s">
        <v>624</v>
      </c>
      <c r="BK3" s="54" t="s">
        <v>624</v>
      </c>
      <c r="BL3" s="54" t="s">
        <v>624</v>
      </c>
      <c r="BM3" s="54" t="s">
        <v>624</v>
      </c>
      <c r="BN3" s="54" t="s">
        <v>624</v>
      </c>
      <c r="BO3" s="54" t="s">
        <v>624</v>
      </c>
      <c r="BP3" s="54" t="s">
        <v>624</v>
      </c>
      <c r="BQ3" s="54" t="s">
        <v>624</v>
      </c>
      <c r="BR3" s="54" t="s">
        <v>624</v>
      </c>
      <c r="BS3" s="54" t="s">
        <v>624</v>
      </c>
      <c r="BT3" s="54" t="s">
        <v>624</v>
      </c>
      <c r="BU3" s="54" t="s">
        <v>624</v>
      </c>
      <c r="BV3" s="54" t="s">
        <v>625</v>
      </c>
      <c r="BW3" s="54" t="s">
        <v>625</v>
      </c>
      <c r="BX3" s="54" t="s">
        <v>625</v>
      </c>
      <c r="BY3" s="54" t="s">
        <v>625</v>
      </c>
      <c r="BZ3" s="54" t="s">
        <v>625</v>
      </c>
      <c r="CA3" s="55" t="s">
        <v>625</v>
      </c>
    </row>
    <row r="4" spans="1:79" x14ac:dyDescent="0.4">
      <c r="A4" s="101"/>
      <c r="B4" s="101" t="s">
        <v>230</v>
      </c>
      <c r="C4" s="121"/>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40"/>
    </row>
    <row r="5" spans="1:79" ht="27" customHeight="1" x14ac:dyDescent="0.4">
      <c r="B5" s="274" t="s">
        <v>300</v>
      </c>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65" t="s">
        <v>301</v>
      </c>
      <c r="BI5" s="246"/>
      <c r="BJ5" s="246"/>
      <c r="BK5" s="246"/>
      <c r="BL5" s="246"/>
      <c r="BM5" s="246"/>
      <c r="BN5" s="246"/>
      <c r="BO5" s="246"/>
      <c r="BP5" s="246"/>
      <c r="BQ5" s="246"/>
      <c r="BR5" s="246"/>
      <c r="BS5" s="246"/>
      <c r="BT5" s="246"/>
      <c r="BU5" s="246"/>
      <c r="BV5" s="246"/>
      <c r="BW5" s="246"/>
      <c r="BX5" s="143"/>
      <c r="BY5" s="143"/>
      <c r="BZ5" s="143"/>
      <c r="CA5" s="144"/>
    </row>
    <row r="6" spans="1:79" x14ac:dyDescent="0.4">
      <c r="B6" s="128" t="s">
        <v>302</v>
      </c>
      <c r="AH6" s="246">
        <v>2631.2137823022708</v>
      </c>
      <c r="AI6" s="246">
        <v>2504.0665274110274</v>
      </c>
      <c r="AJ6" s="246">
        <v>2454.9140097896548</v>
      </c>
      <c r="AK6" s="246">
        <v>2816.2012630192744</v>
      </c>
      <c r="AL6" s="246">
        <v>2672.8211565821407</v>
      </c>
      <c r="AM6" s="246">
        <v>2670.8396580650315</v>
      </c>
      <c r="AN6" s="246">
        <v>3051.9305233437531</v>
      </c>
      <c r="AO6" s="246">
        <v>3335.8477310201447</v>
      </c>
      <c r="AP6" s="246">
        <v>3406.6171003717468</v>
      </c>
      <c r="AQ6" s="246">
        <v>3482.8790611757036</v>
      </c>
      <c r="AR6" s="246">
        <v>3852.6457843177272</v>
      </c>
      <c r="AS6" s="246">
        <v>3955.448070188736</v>
      </c>
      <c r="AT6" s="246">
        <v>4110.7928034747883</v>
      </c>
      <c r="AU6" s="246">
        <v>4651.1786140188151</v>
      </c>
      <c r="AV6" s="246">
        <v>6131.8325148617205</v>
      </c>
      <c r="AW6" s="246">
        <v>6325.0115123797505</v>
      </c>
      <c r="AX6" s="246">
        <v>6297.1138743455494</v>
      </c>
      <c r="AY6" s="246">
        <v>5984.7938682026388</v>
      </c>
      <c r="AZ6" s="246">
        <v>5672.6097813864499</v>
      </c>
      <c r="BA6" s="246">
        <v>5573.2897142028132</v>
      </c>
      <c r="BB6" s="246">
        <v>5277.7407296008241</v>
      </c>
      <c r="BC6" s="246">
        <v>5492.9860457152636</v>
      </c>
      <c r="BD6" s="246">
        <v>5818.0015628052352</v>
      </c>
      <c r="BE6" s="246">
        <v>6310.2967506631303</v>
      </c>
      <c r="BF6" s="246">
        <v>6154.85352997479</v>
      </c>
      <c r="BG6" s="246">
        <v>6523.4309653872597</v>
      </c>
      <c r="BH6" s="238">
        <v>7818.1062143288873</v>
      </c>
      <c r="BI6" s="143">
        <v>8199.8489023355742</v>
      </c>
      <c r="BJ6" s="143">
        <v>8511.1795862243889</v>
      </c>
      <c r="BK6" s="143">
        <v>8908.2673148281319</v>
      </c>
      <c r="BL6" s="143">
        <v>9068.5954361469485</v>
      </c>
      <c r="BM6" s="143">
        <v>9435.9419696066307</v>
      </c>
      <c r="BN6" s="143">
        <v>9392.6714618184087</v>
      </c>
      <c r="BO6" s="143">
        <v>9057.1378183197903</v>
      </c>
      <c r="BP6" s="143">
        <v>8281.5236812356088</v>
      </c>
      <c r="BQ6" s="143">
        <v>7624.1550882791298</v>
      </c>
      <c r="BR6" s="143">
        <v>7029.8955270054375</v>
      </c>
      <c r="BS6" s="143">
        <v>6446.6232342757767</v>
      </c>
      <c r="BT6" s="143">
        <v>5878.2102695344292</v>
      </c>
      <c r="BU6" s="143">
        <v>5465.3392121719689</v>
      </c>
      <c r="BV6" s="143">
        <v>5155.9441013089208</v>
      </c>
      <c r="BW6" s="143">
        <v>4946.8352406367549</v>
      </c>
      <c r="BX6" s="143">
        <v>4696.1151269492684</v>
      </c>
      <c r="BY6" s="143">
        <v>4397.6814236412156</v>
      </c>
      <c r="BZ6" s="143">
        <v>4180.6668276261144</v>
      </c>
      <c r="CA6" s="144">
        <v>4043.4082892596048</v>
      </c>
    </row>
    <row r="7" spans="1:79" x14ac:dyDescent="0.4">
      <c r="B7" s="128" t="s">
        <v>303</v>
      </c>
      <c r="AH7" s="246">
        <v>609.72868395596299</v>
      </c>
      <c r="AI7" s="246">
        <v>585.88736058014422</v>
      </c>
      <c r="AJ7" s="246">
        <v>579.2115359174494</v>
      </c>
      <c r="AK7" s="246">
        <v>603.38680713516089</v>
      </c>
      <c r="AL7" s="246">
        <v>735.66490919742239</v>
      </c>
      <c r="AM7" s="246">
        <v>827.01126468003508</v>
      </c>
      <c r="AN7" s="246">
        <v>906.0819804376323</v>
      </c>
      <c r="AO7" s="246">
        <v>1051.1205104308551</v>
      </c>
      <c r="AP7" s="246">
        <v>1259.373537105879</v>
      </c>
      <c r="AQ7" s="246">
        <v>1298.888188634141</v>
      </c>
      <c r="AR7" s="246">
        <v>1604.2499693865057</v>
      </c>
      <c r="AS7" s="246">
        <v>1740.3479117713937</v>
      </c>
      <c r="AT7" s="246">
        <v>1929.4958656321696</v>
      </c>
      <c r="AU7" s="246">
        <v>2359.3179409036702</v>
      </c>
      <c r="AV7" s="246">
        <v>3123.4844275006458</v>
      </c>
      <c r="AW7" s="246">
        <v>3786.3359091625925</v>
      </c>
      <c r="AX7" s="246">
        <v>4375.7722513089002</v>
      </c>
      <c r="AY7" s="246">
        <v>4959.6208444827425</v>
      </c>
      <c r="AZ7" s="246">
        <v>5214.6376155497455</v>
      </c>
      <c r="BA7" s="246">
        <v>5434.4375453358471</v>
      </c>
      <c r="BB7" s="246">
        <v>5611.701112877583</v>
      </c>
      <c r="BC7" s="246">
        <v>5885.2384213680334</v>
      </c>
      <c r="BD7" s="246">
        <v>6251.3325705355401</v>
      </c>
      <c r="BE7" s="246">
        <v>6708.3827917771887</v>
      </c>
      <c r="BF7" s="246">
        <v>6551.5423502608546</v>
      </c>
      <c r="BG7" s="246">
        <v>6730.2671720440048</v>
      </c>
      <c r="BH7" s="238">
        <v>6176.1106735293497</v>
      </c>
      <c r="BI7" s="143">
        <v>5783.0192904150799</v>
      </c>
      <c r="BJ7" s="143">
        <v>5668.1989952632957</v>
      </c>
      <c r="BK7" s="143">
        <v>6114.7119861596921</v>
      </c>
      <c r="BL7" s="143">
        <v>6076.3550352283746</v>
      </c>
      <c r="BM7" s="143">
        <v>6583.2643121337214</v>
      </c>
      <c r="BN7" s="143">
        <v>6737.1561563290479</v>
      </c>
      <c r="BO7" s="143">
        <v>6971.4244051467485</v>
      </c>
      <c r="BP7" s="143">
        <v>7678.8762063843787</v>
      </c>
      <c r="BQ7" s="143">
        <v>8542.2709786410232</v>
      </c>
      <c r="BR7" s="143">
        <v>9820.2537430772172</v>
      </c>
      <c r="BS7" s="143">
        <v>10655.590983468421</v>
      </c>
      <c r="BT7" s="143">
        <v>10618.53043452935</v>
      </c>
      <c r="BU7" s="143">
        <v>10855.340927802063</v>
      </c>
      <c r="BV7" s="143">
        <v>9923.7428248306041</v>
      </c>
      <c r="BW7" s="143">
        <v>10764.924288027896</v>
      </c>
      <c r="BX7" s="143">
        <v>10577.530305420411</v>
      </c>
      <c r="BY7" s="143">
        <v>10522.411401584521</v>
      </c>
      <c r="BZ7" s="143">
        <v>10460.852283914253</v>
      </c>
      <c r="CA7" s="144">
        <v>10445.919593564004</v>
      </c>
    </row>
    <row r="8" spans="1:79" x14ac:dyDescent="0.4">
      <c r="B8" s="128" t="s">
        <v>304</v>
      </c>
      <c r="AH8" s="246">
        <v>1566.5336957022432</v>
      </c>
      <c r="AI8" s="246">
        <v>1424.5891301777478</v>
      </c>
      <c r="AJ8" s="246">
        <v>1468.2338933721392</v>
      </c>
      <c r="AK8" s="246">
        <v>1720.6275709325989</v>
      </c>
      <c r="AL8" s="246">
        <v>2215.515942756716</v>
      </c>
      <c r="AM8" s="246">
        <v>2592.2058001118476</v>
      </c>
      <c r="AN8" s="246">
        <v>2787.5496621962284</v>
      </c>
      <c r="AO8" s="246">
        <v>3194.7250698974835</v>
      </c>
      <c r="AP8" s="246">
        <v>3465.0296020927985</v>
      </c>
      <c r="AQ8" s="246">
        <v>3531.5597087906117</v>
      </c>
      <c r="AR8" s="246">
        <v>3661.5135311645372</v>
      </c>
      <c r="AS8" s="246">
        <v>3723.8042901538693</v>
      </c>
      <c r="AT8" s="246">
        <v>4077.3937320699861</v>
      </c>
      <c r="AU8" s="246">
        <v>4823.194646879555</v>
      </c>
      <c r="AV8" s="246">
        <v>5671.2871543034371</v>
      </c>
      <c r="AW8" s="246">
        <v>5997.440466803343</v>
      </c>
      <c r="AX8" s="246">
        <v>6427.212976813762</v>
      </c>
      <c r="AY8" s="246">
        <v>6565.1095287768139</v>
      </c>
      <c r="AZ8" s="246">
        <v>6413.0972443302117</v>
      </c>
      <c r="BA8" s="246">
        <v>6065.1809081677047</v>
      </c>
      <c r="BB8" s="246">
        <v>5747.3269453873581</v>
      </c>
      <c r="BC8" s="246">
        <v>5757.3932026367602</v>
      </c>
      <c r="BD8" s="246">
        <v>6157.5625819775069</v>
      </c>
      <c r="BE8" s="246">
        <v>6358.1233421750667</v>
      </c>
      <c r="BF8" s="246">
        <v>6349.766375928496</v>
      </c>
      <c r="BG8" s="246">
        <v>6527.2161544658538</v>
      </c>
      <c r="BH8" s="238">
        <v>6019.1278175876851</v>
      </c>
      <c r="BI8" s="143">
        <v>5031.2308708372329</v>
      </c>
      <c r="BJ8" s="143">
        <v>4466.4868439037718</v>
      </c>
      <c r="BK8" s="143">
        <v>4094.023593956596</v>
      </c>
      <c r="BL8" s="143">
        <v>3603.8889840125398</v>
      </c>
      <c r="BM8" s="143">
        <v>3299.3473559947188</v>
      </c>
      <c r="BN8" s="143">
        <v>2947.2881233057556</v>
      </c>
      <c r="BO8" s="143">
        <v>2591.9967088962985</v>
      </c>
      <c r="BP8" s="143">
        <v>2327.0401805677316</v>
      </c>
      <c r="BQ8" s="143">
        <v>2010.1442980435622</v>
      </c>
      <c r="BR8" s="143">
        <v>1816.0862602126681</v>
      </c>
      <c r="BS8" s="143">
        <v>1653.0692171215176</v>
      </c>
      <c r="BT8" s="143">
        <v>1455.7391029186635</v>
      </c>
      <c r="BU8" s="143">
        <v>1374.7755249963054</v>
      </c>
      <c r="BV8" s="143">
        <v>1072.4398237079486</v>
      </c>
      <c r="BW8" s="143">
        <v>1231.4566927075655</v>
      </c>
      <c r="BX8" s="143">
        <v>1147.4516385556203</v>
      </c>
      <c r="BY8" s="143">
        <v>1088.7979073198553</v>
      </c>
      <c r="BZ8" s="143">
        <v>1072.9035560611253</v>
      </c>
      <c r="CA8" s="144">
        <v>1059.8702493170986</v>
      </c>
    </row>
    <row r="9" spans="1:79" x14ac:dyDescent="0.4">
      <c r="B9" s="128" t="s">
        <v>305</v>
      </c>
      <c r="AH9" s="246">
        <v>2415.4636325947763</v>
      </c>
      <c r="AI9" s="246">
        <v>2098.7608875576398</v>
      </c>
      <c r="AJ9" s="246">
        <v>2673.8020902235744</v>
      </c>
      <c r="AK9" s="246">
        <v>4607.8029689931755</v>
      </c>
      <c r="AL9" s="246">
        <v>7291.3197757134485</v>
      </c>
      <c r="AM9" s="246">
        <v>8831.3957018454894</v>
      </c>
      <c r="AN9" s="246">
        <v>9574.1806998084085</v>
      </c>
      <c r="AO9" s="246">
        <v>10253.29127536024</v>
      </c>
      <c r="AP9" s="246">
        <v>10131.064298499241</v>
      </c>
      <c r="AQ9" s="246">
        <v>8817.8354884276869</v>
      </c>
      <c r="AR9" s="246">
        <v>6327.6439854687942</v>
      </c>
      <c r="AS9" s="246">
        <v>5076.3363147123473</v>
      </c>
      <c r="AT9" s="246">
        <v>5243.6987925810454</v>
      </c>
      <c r="AU9" s="246">
        <v>7083.0131177951507</v>
      </c>
      <c r="AV9" s="246">
        <v>8847.4053372964572</v>
      </c>
      <c r="AW9" s="246">
        <v>9212.1327866267147</v>
      </c>
      <c r="AX9" s="246">
        <v>8223.2152206432311</v>
      </c>
      <c r="AY9" s="246">
        <v>7424.0382783799705</v>
      </c>
      <c r="AZ9" s="246">
        <v>6233.4992961140224</v>
      </c>
      <c r="BA9" s="246">
        <v>5049.5777391556639</v>
      </c>
      <c r="BB9" s="246">
        <v>4496.7240604992903</v>
      </c>
      <c r="BC9" s="246">
        <v>4062.088604571526</v>
      </c>
      <c r="BD9" s="246">
        <v>3459.9221962995007</v>
      </c>
      <c r="BE9" s="246">
        <v>3004.3666056034485</v>
      </c>
      <c r="BF9" s="246">
        <v>2890.0196255685678</v>
      </c>
      <c r="BG9" s="246">
        <v>2759.3147216137645</v>
      </c>
      <c r="BH9" s="238">
        <v>2303.6115374426108</v>
      </c>
      <c r="BI9" s="143">
        <v>2328.6275052100905</v>
      </c>
      <c r="BJ9" s="143">
        <v>2431.0615631741071</v>
      </c>
      <c r="BK9" s="143">
        <v>2197.655098345946</v>
      </c>
      <c r="BL9" s="143">
        <v>2506.4777149134702</v>
      </c>
      <c r="BM9" s="143">
        <v>4173.4237498955972</v>
      </c>
      <c r="BN9" s="143">
        <v>4184.9410946276093</v>
      </c>
      <c r="BO9" s="143">
        <v>4706.3243294922031</v>
      </c>
      <c r="BP9" s="143">
        <v>4969.9578318959466</v>
      </c>
      <c r="BQ9" s="143">
        <v>4126.6775288078616</v>
      </c>
      <c r="BR9" s="143">
        <v>2881.8697295676011</v>
      </c>
      <c r="BS9" s="143">
        <v>2124.8875181690405</v>
      </c>
      <c r="BT9" s="143">
        <v>1671.6771926634599</v>
      </c>
      <c r="BU9" s="143">
        <v>1468.9769334007187</v>
      </c>
      <c r="BV9" s="143">
        <v>1145.2315230822433</v>
      </c>
      <c r="BW9" s="143">
        <v>1893.8823611713117</v>
      </c>
      <c r="BX9" s="143">
        <v>1938.9357091314653</v>
      </c>
      <c r="BY9" s="143">
        <v>1983.3324365988419</v>
      </c>
      <c r="BZ9" s="143">
        <v>2023.2401013295967</v>
      </c>
      <c r="CA9" s="144">
        <v>2029.0202426933947</v>
      </c>
    </row>
    <row r="10" spans="1:79" x14ac:dyDescent="0.4">
      <c r="B10" s="128" t="s">
        <v>306</v>
      </c>
      <c r="AH10" s="246">
        <v>98.494633562117087</v>
      </c>
      <c r="AI10" s="246">
        <v>108.34903243605406</v>
      </c>
      <c r="AJ10" s="246">
        <v>114.49530361158884</v>
      </c>
      <c r="AK10" s="246">
        <v>140.97309948521487</v>
      </c>
      <c r="AL10" s="246">
        <v>184.62632856305967</v>
      </c>
      <c r="AM10" s="246">
        <v>241.32459854597747</v>
      </c>
      <c r="AN10" s="246">
        <v>287.48210144196833</v>
      </c>
      <c r="AO10" s="246">
        <v>282.24532224532226</v>
      </c>
      <c r="AP10" s="246">
        <v>348.13851025746931</v>
      </c>
      <c r="AQ10" s="246">
        <v>473.52993589047048</v>
      </c>
      <c r="AR10" s="246">
        <v>309.62855626760273</v>
      </c>
      <c r="AS10" s="246">
        <v>312.56802849996205</v>
      </c>
      <c r="AT10" s="246">
        <v>501.23394714258188</v>
      </c>
      <c r="AU10" s="246">
        <v>723.51781549430882</v>
      </c>
      <c r="AV10" s="246">
        <v>552.63469501163286</v>
      </c>
      <c r="AW10" s="246">
        <v>546.95211890868882</v>
      </c>
      <c r="AX10" s="246">
        <v>675.95685863874155</v>
      </c>
      <c r="AY10" s="246">
        <v>761.23407047938588</v>
      </c>
      <c r="AZ10" s="246">
        <v>670.14858857718639</v>
      </c>
      <c r="BA10" s="246">
        <v>601.66860496155641</v>
      </c>
      <c r="BB10" s="246">
        <v>558.09300906629801</v>
      </c>
      <c r="BC10" s="246">
        <v>417.41754473075952</v>
      </c>
      <c r="BD10" s="246">
        <v>415.18367342951882</v>
      </c>
      <c r="BE10" s="246">
        <v>458.44196091052322</v>
      </c>
      <c r="BF10" s="246">
        <v>486.34146954250815</v>
      </c>
      <c r="BG10" s="246">
        <v>652.09801002915026</v>
      </c>
      <c r="BH10" s="238">
        <v>936.92526690454406</v>
      </c>
      <c r="BI10" s="143">
        <v>861.03328535446417</v>
      </c>
      <c r="BJ10" s="143">
        <v>817.90756997769688</v>
      </c>
      <c r="BK10" s="143">
        <v>707.83138393486934</v>
      </c>
      <c r="BL10" s="143">
        <v>617.64458293911525</v>
      </c>
      <c r="BM10" s="143">
        <v>634.38970638961507</v>
      </c>
      <c r="BN10" s="143">
        <v>723.76589040989188</v>
      </c>
      <c r="BO10" s="143">
        <v>731.73555115622867</v>
      </c>
      <c r="BP10" s="143">
        <v>781.76050010939389</v>
      </c>
      <c r="BQ10" s="143">
        <v>795.43175389570411</v>
      </c>
      <c r="BR10" s="143">
        <v>785.49199744749274</v>
      </c>
      <c r="BS10" s="143">
        <v>793.06807725337933</v>
      </c>
      <c r="BT10" s="143">
        <v>765.47816344496334</v>
      </c>
      <c r="BU10" s="143">
        <v>782.75168463135253</v>
      </c>
      <c r="BV10" s="143">
        <v>695.23353373963801</v>
      </c>
      <c r="BW10" s="143">
        <v>873.08231669308498</v>
      </c>
      <c r="BX10" s="143">
        <v>911.90228882375288</v>
      </c>
      <c r="BY10" s="143">
        <v>950.12566229016022</v>
      </c>
      <c r="BZ10" s="143">
        <v>996.58295122719312</v>
      </c>
      <c r="CA10" s="144">
        <v>991.94287906704437</v>
      </c>
    </row>
    <row r="11" spans="1:79" ht="26.25" customHeight="1" x14ac:dyDescent="0.4">
      <c r="B11" s="247" t="s">
        <v>307</v>
      </c>
      <c r="AH11" s="246">
        <v>4690.2206458150995</v>
      </c>
      <c r="AI11" s="246">
        <v>4217.5864107515863</v>
      </c>
      <c r="AJ11" s="246">
        <v>4835.7428231247522</v>
      </c>
      <c r="AK11" s="246">
        <v>7072.7904465461506</v>
      </c>
      <c r="AL11" s="246">
        <v>10427.126956230646</v>
      </c>
      <c r="AM11" s="246">
        <v>12491.93736518335</v>
      </c>
      <c r="AN11" s="246">
        <v>13555.294443884239</v>
      </c>
      <c r="AO11" s="246">
        <v>14781.382177933901</v>
      </c>
      <c r="AP11" s="246">
        <v>15203.605947955388</v>
      </c>
      <c r="AQ11" s="246">
        <v>14121.813321742909</v>
      </c>
      <c r="AR11" s="246">
        <v>11903.03604228744</v>
      </c>
      <c r="AS11" s="246">
        <v>10853.056545137571</v>
      </c>
      <c r="AT11" s="246">
        <v>11751.822337425783</v>
      </c>
      <c r="AU11" s="246">
        <v>14989.043521072685</v>
      </c>
      <c r="AV11" s="246">
        <v>18194.811614112172</v>
      </c>
      <c r="AW11" s="246">
        <v>19542.86128150134</v>
      </c>
      <c r="AX11" s="246">
        <v>19702.157307404636</v>
      </c>
      <c r="AY11" s="246">
        <v>19710.002722118912</v>
      </c>
      <c r="AZ11" s="246">
        <v>18531.382744571165</v>
      </c>
      <c r="BA11" s="246">
        <v>17150.864797620772</v>
      </c>
      <c r="BB11" s="246">
        <v>16413.845127830529</v>
      </c>
      <c r="BC11" s="246">
        <v>16122.137773307079</v>
      </c>
      <c r="BD11" s="246">
        <v>16284.001022242066</v>
      </c>
      <c r="BE11" s="246">
        <v>16529.314700466228</v>
      </c>
      <c r="BF11" s="246">
        <v>16277.669821300427</v>
      </c>
      <c r="BG11" s="246">
        <v>16668.896058152772</v>
      </c>
      <c r="BH11" s="238">
        <v>15435.775295464189</v>
      </c>
      <c r="BI11" s="143">
        <v>14003.910951816868</v>
      </c>
      <c r="BJ11" s="143">
        <v>13383.654972318871</v>
      </c>
      <c r="BK11" s="143">
        <v>13114.222062397104</v>
      </c>
      <c r="BL11" s="143">
        <v>12804.3663170935</v>
      </c>
      <c r="BM11" s="143">
        <v>14690.42512441365</v>
      </c>
      <c r="BN11" s="143">
        <v>14593.151264672304</v>
      </c>
      <c r="BO11" s="143">
        <v>15001.480994691479</v>
      </c>
      <c r="BP11" s="143">
        <v>15757.634718957452</v>
      </c>
      <c r="BQ11" s="143">
        <v>15474.52455938815</v>
      </c>
      <c r="BR11" s="143">
        <v>15303.701730304978</v>
      </c>
      <c r="BS11" s="143">
        <v>15226.615796012358</v>
      </c>
      <c r="BT11" s="143">
        <v>14511.424893556437</v>
      </c>
      <c r="BU11" s="143">
        <v>14481.845070830439</v>
      </c>
      <c r="BV11" s="143">
        <v>12836.647705360434</v>
      </c>
      <c r="BW11" s="143">
        <v>14763.345658599859</v>
      </c>
      <c r="BX11" s="143">
        <v>14575.819941931251</v>
      </c>
      <c r="BY11" s="143">
        <v>14544.66740779338</v>
      </c>
      <c r="BZ11" s="143">
        <v>14553.578892532167</v>
      </c>
      <c r="CA11" s="144">
        <v>14526.752964641541</v>
      </c>
    </row>
    <row r="12" spans="1:79" x14ac:dyDescent="0.4">
      <c r="B12" s="247" t="s">
        <v>308</v>
      </c>
      <c r="AH12" s="246">
        <v>7321.4344281173708</v>
      </c>
      <c r="AI12" s="246">
        <v>6721.6529381626133</v>
      </c>
      <c r="AJ12" s="246">
        <v>7290.6568329144066</v>
      </c>
      <c r="AK12" s="246">
        <v>9888.9917095654255</v>
      </c>
      <c r="AL12" s="246">
        <v>13099.948112812786</v>
      </c>
      <c r="AM12" s="246">
        <v>15162.777023248382</v>
      </c>
      <c r="AN12" s="246">
        <v>16607.22496722799</v>
      </c>
      <c r="AO12" s="246">
        <v>18117.229908954047</v>
      </c>
      <c r="AP12" s="246">
        <v>18610.223048327134</v>
      </c>
      <c r="AQ12" s="246">
        <v>17604.692382918613</v>
      </c>
      <c r="AR12" s="246">
        <v>15755.681826605167</v>
      </c>
      <c r="AS12" s="246">
        <v>14808.504615326308</v>
      </c>
      <c r="AT12" s="246">
        <v>15862.615140900571</v>
      </c>
      <c r="AU12" s="246">
        <v>19640.222135091499</v>
      </c>
      <c r="AV12" s="246">
        <v>24326.644128973894</v>
      </c>
      <c r="AW12" s="246">
        <v>25867.872793881092</v>
      </c>
      <c r="AX12" s="246">
        <v>25999.271181750184</v>
      </c>
      <c r="AY12" s="246">
        <v>25694.796590321552</v>
      </c>
      <c r="AZ12" s="246">
        <v>24203.992525957616</v>
      </c>
      <c r="BA12" s="246">
        <v>22724.154511823588</v>
      </c>
      <c r="BB12" s="246">
        <v>21691.585857431353</v>
      </c>
      <c r="BC12" s="246">
        <v>21615.123819022341</v>
      </c>
      <c r="BD12" s="246">
        <v>22102.002585047303</v>
      </c>
      <c r="BE12" s="246">
        <v>22839.611451129356</v>
      </c>
      <c r="BF12" s="246">
        <v>22432.523351275217</v>
      </c>
      <c r="BG12" s="246">
        <v>23192.32702354003</v>
      </c>
      <c r="BH12" s="238">
        <v>23253.881509793075</v>
      </c>
      <c r="BI12" s="143">
        <v>22203.759854152442</v>
      </c>
      <c r="BJ12" s="143">
        <v>21894.834558543258</v>
      </c>
      <c r="BK12" s="143">
        <v>22022.489377225233</v>
      </c>
      <c r="BL12" s="143">
        <v>21872.961753240448</v>
      </c>
      <c r="BM12" s="143">
        <v>24126.367094020283</v>
      </c>
      <c r="BN12" s="143">
        <v>23985.822726490715</v>
      </c>
      <c r="BO12" s="143">
        <v>24058.618813011268</v>
      </c>
      <c r="BP12" s="143">
        <v>24039.158400193061</v>
      </c>
      <c r="BQ12" s="143">
        <v>23098.679647667279</v>
      </c>
      <c r="BR12" s="143">
        <v>22333.597257310415</v>
      </c>
      <c r="BS12" s="143">
        <v>21673.239030288136</v>
      </c>
      <c r="BT12" s="143">
        <v>20389.635163090865</v>
      </c>
      <c r="BU12" s="143">
        <v>19947.184283002407</v>
      </c>
      <c r="BV12" s="143">
        <v>17992.591806669356</v>
      </c>
      <c r="BW12" s="143">
        <v>19710.180899236617</v>
      </c>
      <c r="BX12" s="143">
        <v>19271.935068880517</v>
      </c>
      <c r="BY12" s="143">
        <v>18942.348831434596</v>
      </c>
      <c r="BZ12" s="143">
        <v>18734.245720158284</v>
      </c>
      <c r="CA12" s="144">
        <v>18570.161253901144</v>
      </c>
    </row>
    <row r="13" spans="1:79" ht="25.5" customHeight="1" x14ac:dyDescent="0.4">
      <c r="B13" s="274" t="s">
        <v>309</v>
      </c>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c r="BG13" s="246"/>
      <c r="BH13" s="238"/>
      <c r="BI13" s="246"/>
      <c r="BJ13" s="246"/>
      <c r="BK13" s="246"/>
      <c r="BL13" s="246"/>
      <c r="BM13" s="246"/>
      <c r="BN13" s="246"/>
      <c r="BO13" s="246"/>
      <c r="BP13" s="246"/>
      <c r="BQ13" s="246"/>
      <c r="BR13" s="246"/>
      <c r="BS13" s="246"/>
      <c r="BT13" s="246"/>
      <c r="BU13" s="246"/>
      <c r="BV13" s="246"/>
      <c r="BW13" s="246"/>
      <c r="BX13" s="143"/>
      <c r="BY13" s="143"/>
      <c r="BZ13" s="143"/>
      <c r="CA13" s="144"/>
    </row>
    <row r="14" spans="1:79" x14ac:dyDescent="0.4">
      <c r="B14" s="128" t="s">
        <v>302</v>
      </c>
      <c r="AH14" s="246"/>
      <c r="AI14" s="246"/>
      <c r="AJ14" s="246"/>
      <c r="AK14" s="246"/>
      <c r="AL14" s="246"/>
      <c r="AM14" s="246"/>
      <c r="AN14" s="246"/>
      <c r="AO14" s="246"/>
      <c r="AP14" s="246"/>
      <c r="AQ14" s="246"/>
      <c r="AR14" s="246"/>
      <c r="AS14" s="246"/>
      <c r="AT14" s="246"/>
      <c r="AU14" s="246"/>
      <c r="AV14" s="246"/>
      <c r="AW14" s="246"/>
      <c r="AX14" s="246"/>
      <c r="AY14" s="246"/>
      <c r="AZ14" s="246"/>
      <c r="BA14" s="246">
        <v>172.52519339280431</v>
      </c>
      <c r="BB14" s="246">
        <v>192.76145221496677</v>
      </c>
      <c r="BC14" s="246">
        <v>159.37172449012914</v>
      </c>
      <c r="BD14" s="246">
        <v>178.24143917318119</v>
      </c>
      <c r="BE14" s="246">
        <v>169.34470481791729</v>
      </c>
      <c r="BF14" s="246">
        <v>137.93065780202448</v>
      </c>
      <c r="BG14" s="246">
        <v>135.65424515548619</v>
      </c>
      <c r="BH14" s="238">
        <v>148.22752350210263</v>
      </c>
      <c r="BI14" s="143">
        <v>171.23756532200454</v>
      </c>
      <c r="BJ14" s="143">
        <v>176.82719760493615</v>
      </c>
      <c r="BK14" s="143">
        <v>203.62790808146787</v>
      </c>
      <c r="BL14" s="143">
        <v>202.71940433108642</v>
      </c>
      <c r="BM14" s="143">
        <v>196.05770896985729</v>
      </c>
      <c r="BN14" s="143">
        <v>158.85870976406858</v>
      </c>
      <c r="BO14" s="143">
        <v>112.36846291509245</v>
      </c>
      <c r="BP14" s="143">
        <v>101.99090367643076</v>
      </c>
      <c r="BQ14" s="143">
        <v>91.491721519794964</v>
      </c>
      <c r="BR14" s="143">
        <v>79.534347538505145</v>
      </c>
      <c r="BS14" s="143">
        <v>61.086273161891064</v>
      </c>
      <c r="BT14" s="143">
        <v>45.547530493086192</v>
      </c>
      <c r="BU14" s="143">
        <v>37.266120000000001</v>
      </c>
      <c r="BV14" s="246"/>
      <c r="BW14" s="246"/>
      <c r="BX14" s="143"/>
      <c r="BY14" s="143"/>
      <c r="BZ14" s="143"/>
      <c r="CA14" s="144"/>
    </row>
    <row r="15" spans="1:79" x14ac:dyDescent="0.4">
      <c r="B15" s="128" t="s">
        <v>146</v>
      </c>
      <c r="AH15" s="246"/>
      <c r="AI15" s="246"/>
      <c r="AJ15" s="246"/>
      <c r="AK15" s="246"/>
      <c r="AL15" s="246"/>
      <c r="AM15" s="246"/>
      <c r="AN15" s="246"/>
      <c r="AO15" s="246"/>
      <c r="AP15" s="246"/>
      <c r="AQ15" s="246"/>
      <c r="AR15" s="246"/>
      <c r="AS15" s="246"/>
      <c r="AT15" s="246"/>
      <c r="AU15" s="246"/>
      <c r="AV15" s="246"/>
      <c r="AW15" s="246"/>
      <c r="AX15" s="246"/>
      <c r="AY15" s="246"/>
      <c r="AZ15" s="246"/>
      <c r="BA15" s="246"/>
      <c r="BB15" s="246"/>
      <c r="BC15" s="246"/>
      <c r="BD15" s="246"/>
      <c r="BE15" s="246"/>
      <c r="BF15" s="246"/>
      <c r="BG15" s="246"/>
      <c r="BH15" s="143"/>
      <c r="BI15" s="143"/>
      <c r="BJ15" s="143"/>
      <c r="BK15" s="143"/>
      <c r="BL15" s="143">
        <v>0.63467343689249234</v>
      </c>
      <c r="BM15" s="143">
        <v>29.970452640025929</v>
      </c>
      <c r="BN15" s="143">
        <v>58.41854054007505</v>
      </c>
      <c r="BO15" s="143">
        <v>65.866318819310337</v>
      </c>
      <c r="BP15" s="143">
        <v>102.99636061985105</v>
      </c>
      <c r="BQ15" s="143">
        <v>102.92321241724751</v>
      </c>
      <c r="BR15" s="143">
        <v>113.17308474459102</v>
      </c>
      <c r="BS15" s="143">
        <v>110.45281470088572</v>
      </c>
      <c r="BT15" s="143">
        <v>104.22664599213591</v>
      </c>
      <c r="BU15" s="143">
        <v>85.500935985927839</v>
      </c>
      <c r="BV15" s="246"/>
      <c r="BW15" s="246"/>
      <c r="BX15" s="143"/>
      <c r="BY15" s="143"/>
      <c r="BZ15" s="143"/>
      <c r="CA15" s="144"/>
    </row>
    <row r="16" spans="1:79" x14ac:dyDescent="0.4">
      <c r="B16" s="275" t="s">
        <v>310</v>
      </c>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143"/>
      <c r="BI16" s="143"/>
      <c r="BJ16" s="143"/>
      <c r="BK16" s="143"/>
      <c r="BL16" s="143">
        <v>0.58944766075622035</v>
      </c>
      <c r="BM16" s="143">
        <v>21.042485441525276</v>
      </c>
      <c r="BN16" s="143">
        <v>26.7709101813324</v>
      </c>
      <c r="BO16" s="143">
        <v>23.034829555758556</v>
      </c>
      <c r="BP16" s="143">
        <v>27.334685800482497</v>
      </c>
      <c r="BQ16" s="143">
        <v>18.31990266408912</v>
      </c>
      <c r="BR16" s="143">
        <v>15.294712711736763</v>
      </c>
      <c r="BS16" s="143">
        <v>9.2593853638292778</v>
      </c>
      <c r="BT16" s="143">
        <v>6.9080167107027348</v>
      </c>
      <c r="BU16" s="143">
        <v>4.9681258280369347</v>
      </c>
      <c r="BV16" s="246"/>
      <c r="BW16" s="246"/>
      <c r="BX16" s="143"/>
      <c r="BY16" s="143"/>
      <c r="BZ16" s="143"/>
      <c r="CA16" s="144"/>
    </row>
    <row r="17" spans="2:79" x14ac:dyDescent="0.4">
      <c r="B17" s="275" t="s">
        <v>338</v>
      </c>
      <c r="AH17" s="246"/>
      <c r="AI17" s="246"/>
      <c r="AJ17" s="246"/>
      <c r="AK17" s="246"/>
      <c r="AL17" s="246"/>
      <c r="AM17" s="246"/>
      <c r="AN17" s="246"/>
      <c r="AO17" s="246"/>
      <c r="AP17" s="246"/>
      <c r="AQ17" s="246"/>
      <c r="AR17" s="246"/>
      <c r="AS17" s="246"/>
      <c r="AT17" s="246"/>
      <c r="AU17" s="246"/>
      <c r="AV17" s="246"/>
      <c r="AW17" s="246"/>
      <c r="AX17" s="246"/>
      <c r="AY17" s="246"/>
      <c r="AZ17" s="246"/>
      <c r="BA17" s="246"/>
      <c r="BB17" s="246"/>
      <c r="BC17" s="246"/>
      <c r="BD17" s="246"/>
      <c r="BE17" s="246"/>
      <c r="BF17" s="246"/>
      <c r="BG17" s="246"/>
      <c r="BH17" s="143"/>
      <c r="BI17" s="143"/>
      <c r="BJ17" s="143"/>
      <c r="BK17" s="143"/>
      <c r="BL17" s="143">
        <v>2.880547536271923E-2</v>
      </c>
      <c r="BM17" s="143">
        <v>2.678135592573744</v>
      </c>
      <c r="BN17" s="143">
        <v>21.903372158747739</v>
      </c>
      <c r="BO17" s="143">
        <v>30.314850649216748</v>
      </c>
      <c r="BP17" s="143">
        <v>42.902202547265652</v>
      </c>
      <c r="BQ17" s="143">
        <v>29.604288714447428</v>
      </c>
      <c r="BR17" s="143">
        <v>24.493500748038382</v>
      </c>
      <c r="BS17" s="143">
        <v>18.950058189517392</v>
      </c>
      <c r="BT17" s="143">
        <v>15.591174376140671</v>
      </c>
      <c r="BU17" s="143">
        <v>12.257922536460203</v>
      </c>
      <c r="BV17" s="246"/>
      <c r="BW17" s="246"/>
      <c r="BX17" s="143"/>
      <c r="BY17" s="143"/>
      <c r="BZ17" s="143"/>
      <c r="CA17" s="144"/>
    </row>
    <row r="18" spans="2:79" x14ac:dyDescent="0.4">
      <c r="B18" s="275" t="s">
        <v>339</v>
      </c>
      <c r="C18" s="27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6"/>
      <c r="BG18" s="246"/>
      <c r="BH18" s="143"/>
      <c r="BI18" s="143"/>
      <c r="BJ18" s="143"/>
      <c r="BK18" s="143"/>
      <c r="BL18" s="143">
        <v>1.6420300773552773E-2</v>
      </c>
      <c r="BM18" s="143">
        <v>6.2498316059269152</v>
      </c>
      <c r="BN18" s="143">
        <v>9.7442581999949116</v>
      </c>
      <c r="BO18" s="143">
        <v>12.516638614335035</v>
      </c>
      <c r="BP18" s="143">
        <v>32.759472272102897</v>
      </c>
      <c r="BQ18" s="143">
        <v>54.999021038710964</v>
      </c>
      <c r="BR18" s="143">
        <v>73.384871284815873</v>
      </c>
      <c r="BS18" s="143">
        <v>82.243371147539051</v>
      </c>
      <c r="BT18" s="143">
        <v>81.727454905292504</v>
      </c>
      <c r="BU18" s="143">
        <v>68.274887621430707</v>
      </c>
      <c r="BV18" s="246"/>
      <c r="BW18" s="246"/>
      <c r="BX18" s="143"/>
      <c r="BY18" s="143"/>
      <c r="BZ18" s="143"/>
      <c r="CA18" s="144"/>
    </row>
    <row r="19" spans="2:79" ht="25.5" customHeight="1" x14ac:dyDescent="0.4">
      <c r="B19" s="128" t="s">
        <v>313</v>
      </c>
      <c r="AH19" s="246"/>
      <c r="AI19" s="246"/>
      <c r="AJ19" s="246"/>
      <c r="AK19" s="246"/>
      <c r="AL19" s="246"/>
      <c r="AM19" s="246"/>
      <c r="AN19" s="246"/>
      <c r="AO19" s="246"/>
      <c r="AP19" s="246"/>
      <c r="AQ19" s="246"/>
      <c r="AR19" s="246"/>
      <c r="AS19" s="246"/>
      <c r="AT19" s="246"/>
      <c r="AU19" s="246"/>
      <c r="AV19" s="246"/>
      <c r="AW19" s="246"/>
      <c r="AX19" s="246"/>
      <c r="AY19" s="246"/>
      <c r="AZ19" s="246"/>
      <c r="BA19" s="246">
        <v>241.48263200577853</v>
      </c>
      <c r="BB19" s="246">
        <v>272.78834048894288</v>
      </c>
      <c r="BC19" s="246">
        <v>217.87084933145582</v>
      </c>
      <c r="BD19" s="246">
        <v>240.68660359839023</v>
      </c>
      <c r="BE19" s="246">
        <v>216.92245688960656</v>
      </c>
      <c r="BF19" s="246">
        <v>163.56097980589308</v>
      </c>
      <c r="BG19" s="246">
        <v>151.03807678959416</v>
      </c>
      <c r="BH19" s="238">
        <v>152.93603911095042</v>
      </c>
      <c r="BI19" s="143">
        <v>158.39414576029813</v>
      </c>
      <c r="BJ19" s="143">
        <v>152.68445099634877</v>
      </c>
      <c r="BK19" s="143">
        <v>162.62058476337509</v>
      </c>
      <c r="BL19" s="143">
        <v>152.98487079580534</v>
      </c>
      <c r="BM19" s="143">
        <v>141.529521410005</v>
      </c>
      <c r="BN19" s="143">
        <v>108.50284708066437</v>
      </c>
      <c r="BO19" s="143">
        <v>66.398299861708864</v>
      </c>
      <c r="BP19" s="143">
        <v>40.769439823349948</v>
      </c>
      <c r="BQ19" s="143">
        <v>17.221212908766326</v>
      </c>
      <c r="BR19" s="143">
        <v>7.0268419776839606</v>
      </c>
      <c r="BS19" s="143">
        <v>2.5243470095494724</v>
      </c>
      <c r="BT19" s="143">
        <v>0.30031070733550158</v>
      </c>
      <c r="BU19" s="143">
        <v>0</v>
      </c>
      <c r="BV19" s="246"/>
      <c r="BW19" s="246"/>
      <c r="BX19" s="143"/>
      <c r="BY19" s="143"/>
      <c r="BZ19" s="143"/>
      <c r="CA19" s="144"/>
    </row>
    <row r="20" spans="2:79" x14ac:dyDescent="0.4">
      <c r="B20" s="128" t="s">
        <v>304</v>
      </c>
      <c r="AH20" s="246"/>
      <c r="AI20" s="246"/>
      <c r="AJ20" s="246"/>
      <c r="AK20" s="246"/>
      <c r="AL20" s="246"/>
      <c r="AM20" s="246"/>
      <c r="AN20" s="246"/>
      <c r="AO20" s="246"/>
      <c r="AP20" s="246"/>
      <c r="AQ20" s="246"/>
      <c r="AR20" s="246"/>
      <c r="AS20" s="246"/>
      <c r="AT20" s="246"/>
      <c r="AU20" s="246"/>
      <c r="AV20" s="246"/>
      <c r="AW20" s="246"/>
      <c r="AX20" s="246"/>
      <c r="AY20" s="246"/>
      <c r="AZ20" s="246"/>
      <c r="BA20" s="246">
        <v>300.39428616271368</v>
      </c>
      <c r="BB20" s="246">
        <v>289.34340568539074</v>
      </c>
      <c r="BC20" s="246">
        <v>204.35135965073891</v>
      </c>
      <c r="BD20" s="246">
        <v>196.65370834137374</v>
      </c>
      <c r="BE20" s="246">
        <v>161.48522325800207</v>
      </c>
      <c r="BF20" s="246">
        <v>102.75839504907451</v>
      </c>
      <c r="BG20" s="246">
        <v>84.681220105929043</v>
      </c>
      <c r="BH20" s="238">
        <v>80.891208018933497</v>
      </c>
      <c r="BI20" s="143">
        <v>81.291980335056337</v>
      </c>
      <c r="BJ20" s="143">
        <v>78.640935976525355</v>
      </c>
      <c r="BK20" s="143">
        <v>76.100489282109137</v>
      </c>
      <c r="BL20" s="143">
        <v>71.552179995606465</v>
      </c>
      <c r="BM20" s="143">
        <v>78.576308085183996</v>
      </c>
      <c r="BN20" s="143">
        <v>73.427772787745113</v>
      </c>
      <c r="BO20" s="143">
        <v>51.666897899537076</v>
      </c>
      <c r="BP20" s="143">
        <v>37.136737516268774</v>
      </c>
      <c r="BQ20" s="143">
        <v>30.145458483818729</v>
      </c>
      <c r="BR20" s="143">
        <v>29.076737999202447</v>
      </c>
      <c r="BS20" s="143">
        <v>24.201930849476579</v>
      </c>
      <c r="BT20" s="143">
        <v>18.48944920042733</v>
      </c>
      <c r="BU20" s="143">
        <v>13.849883468497184</v>
      </c>
      <c r="BV20" s="246"/>
      <c r="BW20" s="246"/>
      <c r="BX20" s="143"/>
      <c r="BY20" s="143"/>
      <c r="BZ20" s="143"/>
      <c r="CA20" s="144"/>
    </row>
    <row r="21" spans="2:79" x14ac:dyDescent="0.4">
      <c r="B21" s="128" t="s">
        <v>305</v>
      </c>
      <c r="AH21" s="246"/>
      <c r="AI21" s="246"/>
      <c r="AJ21" s="246"/>
      <c r="AK21" s="246"/>
      <c r="AL21" s="246"/>
      <c r="AM21" s="246"/>
      <c r="AN21" s="246"/>
      <c r="AO21" s="246"/>
      <c r="AP21" s="246"/>
      <c r="AQ21" s="246"/>
      <c r="AR21" s="246"/>
      <c r="AS21" s="246"/>
      <c r="AT21" s="246"/>
      <c r="AU21" s="246"/>
      <c r="AV21" s="246"/>
      <c r="AW21" s="246"/>
      <c r="AX21" s="246"/>
      <c r="AY21" s="246"/>
      <c r="AZ21" s="246"/>
      <c r="BA21" s="246">
        <v>213.37327650556855</v>
      </c>
      <c r="BB21" s="246">
        <v>172.59443211999292</v>
      </c>
      <c r="BC21" s="246">
        <v>108.82379670352164</v>
      </c>
      <c r="BD21" s="246">
        <v>93.495629620229877</v>
      </c>
      <c r="BE21" s="246">
        <v>62.115754547728145</v>
      </c>
      <c r="BF21" s="246">
        <v>40.274807347193502</v>
      </c>
      <c r="BG21" s="246">
        <v>35.184011615641296</v>
      </c>
      <c r="BH21" s="238">
        <v>29.161390762493056</v>
      </c>
      <c r="BI21" s="143">
        <v>26.782199797323745</v>
      </c>
      <c r="BJ21" s="143">
        <v>28.287851199263923</v>
      </c>
      <c r="BK21" s="143">
        <v>27.371266789383053</v>
      </c>
      <c r="BL21" s="143">
        <v>29.291894416760123</v>
      </c>
      <c r="BM21" s="143">
        <v>144.06933353094075</v>
      </c>
      <c r="BN21" s="143">
        <v>138.11794444179517</v>
      </c>
      <c r="BO21" s="143">
        <v>84.818071902214001</v>
      </c>
      <c r="BP21" s="143">
        <v>71.329802334786635</v>
      </c>
      <c r="BQ21" s="143">
        <v>46.993321275147373</v>
      </c>
      <c r="BR21" s="143">
        <v>27.275424110400785</v>
      </c>
      <c r="BS21" s="143">
        <v>16.374385171074067</v>
      </c>
      <c r="BT21" s="143">
        <v>6.5287328501068407</v>
      </c>
      <c r="BU21" s="143">
        <v>3.8130814754398012</v>
      </c>
      <c r="BV21" s="246"/>
      <c r="BW21" s="246"/>
      <c r="BX21" s="143"/>
      <c r="BY21" s="143"/>
      <c r="BZ21" s="143"/>
      <c r="CA21" s="144"/>
    </row>
    <row r="22" spans="2:79" x14ac:dyDescent="0.4">
      <c r="B22" s="128" t="s">
        <v>306</v>
      </c>
      <c r="AH22" s="246"/>
      <c r="AI22" s="246"/>
      <c r="AJ22" s="246"/>
      <c r="AK22" s="246"/>
      <c r="AL22" s="246"/>
      <c r="AM22" s="246"/>
      <c r="AN22" s="246"/>
      <c r="AO22" s="246"/>
      <c r="AP22" s="246"/>
      <c r="AQ22" s="246"/>
      <c r="AR22" s="246"/>
      <c r="AS22" s="246"/>
      <c r="AT22" s="246"/>
      <c r="AU22" s="246"/>
      <c r="AV22" s="246"/>
      <c r="AW22" s="246"/>
      <c r="AX22" s="246"/>
      <c r="AY22" s="246"/>
      <c r="AZ22" s="246"/>
      <c r="BA22" s="246">
        <v>57.297661506254897</v>
      </c>
      <c r="BB22" s="246">
        <v>50.402762463042293</v>
      </c>
      <c r="BC22" s="246">
        <v>32.57474977511346</v>
      </c>
      <c r="BD22" s="246">
        <v>31.22640015132529</v>
      </c>
      <c r="BE22" s="246">
        <v>27.470404998277914</v>
      </c>
      <c r="BF22" s="246">
        <v>17.953537880462598</v>
      </c>
      <c r="BG22" s="246">
        <v>13.949696191598353</v>
      </c>
      <c r="BH22" s="238">
        <v>23.498625919099819</v>
      </c>
      <c r="BI22" s="143">
        <v>24.930473393945416</v>
      </c>
      <c r="BJ22" s="143">
        <v>25.278685753522254</v>
      </c>
      <c r="BK22" s="143">
        <v>28.845271658452585</v>
      </c>
      <c r="BL22" s="143">
        <v>28.273588465851937</v>
      </c>
      <c r="BM22" s="143">
        <v>28.605388526608596</v>
      </c>
      <c r="BN22" s="143">
        <v>20.96027754597538</v>
      </c>
      <c r="BO22" s="143">
        <v>16.811949153559237</v>
      </c>
      <c r="BP22" s="143">
        <v>19.792018009812804</v>
      </c>
      <c r="BQ22" s="143">
        <v>21.887539883601107</v>
      </c>
      <c r="BR22" s="143">
        <v>17.822264229560119</v>
      </c>
      <c r="BS22" s="143">
        <v>17.544847955552328</v>
      </c>
      <c r="BT22" s="143">
        <v>14.251014823396487</v>
      </c>
      <c r="BU22" s="143">
        <v>11.363822294586972</v>
      </c>
      <c r="BV22" s="246"/>
      <c r="BW22" s="246"/>
      <c r="BX22" s="143"/>
      <c r="BY22" s="143"/>
      <c r="BZ22" s="143"/>
      <c r="CA22" s="144"/>
    </row>
    <row r="23" spans="2:79" ht="26.25" customHeight="1" x14ac:dyDescent="0.4">
      <c r="B23" s="247" t="s">
        <v>307</v>
      </c>
      <c r="AH23" s="246"/>
      <c r="AI23" s="246"/>
      <c r="AJ23" s="246"/>
      <c r="AK23" s="246"/>
      <c r="AL23" s="246"/>
      <c r="AM23" s="246"/>
      <c r="AN23" s="246"/>
      <c r="AO23" s="246"/>
      <c r="AP23" s="246"/>
      <c r="AQ23" s="246"/>
      <c r="AR23" s="246"/>
      <c r="AS23" s="246"/>
      <c r="AT23" s="246"/>
      <c r="AU23" s="246"/>
      <c r="AV23" s="246"/>
      <c r="AW23" s="246"/>
      <c r="AX23" s="246"/>
      <c r="AY23" s="246"/>
      <c r="AZ23" s="246"/>
      <c r="BA23" s="246">
        <v>812.54785618031565</v>
      </c>
      <c r="BB23" s="246">
        <v>785.12894075736881</v>
      </c>
      <c r="BC23" s="246">
        <v>563.62075546082974</v>
      </c>
      <c r="BD23" s="246">
        <v>562.06234171131916</v>
      </c>
      <c r="BE23" s="246">
        <v>467.99383969361475</v>
      </c>
      <c r="BF23" s="246">
        <v>324.5477200826237</v>
      </c>
      <c r="BG23" s="246">
        <v>284.8530047027628</v>
      </c>
      <c r="BH23" s="238">
        <v>286.48726381147679</v>
      </c>
      <c r="BI23" s="143">
        <v>291.39879928662361</v>
      </c>
      <c r="BJ23" s="143">
        <v>284.89192392566031</v>
      </c>
      <c r="BK23" s="143">
        <v>294.93761249331988</v>
      </c>
      <c r="BL23" s="143">
        <v>282.73720711091636</v>
      </c>
      <c r="BM23" s="143">
        <v>422.7510041927643</v>
      </c>
      <c r="BN23" s="143">
        <v>399.4273823962551</v>
      </c>
      <c r="BO23" s="143">
        <v>285.56153763632955</v>
      </c>
      <c r="BP23" s="143">
        <v>272.02435830406921</v>
      </c>
      <c r="BQ23" s="143">
        <v>219.170744968581</v>
      </c>
      <c r="BR23" s="143">
        <v>194.37435306143834</v>
      </c>
      <c r="BS23" s="143">
        <v>171.09832568653817</v>
      </c>
      <c r="BT23" s="143">
        <v>143.79615357340208</v>
      </c>
      <c r="BU23" s="143">
        <v>114.52772322445182</v>
      </c>
      <c r="BV23" s="246"/>
      <c r="BW23" s="246"/>
      <c r="BX23" s="143"/>
      <c r="BY23" s="143"/>
      <c r="BZ23" s="143"/>
      <c r="CA23" s="144"/>
    </row>
    <row r="24" spans="2:79" x14ac:dyDescent="0.4">
      <c r="B24" s="247" t="s">
        <v>308</v>
      </c>
      <c r="AH24" s="246"/>
      <c r="AI24" s="246"/>
      <c r="AJ24" s="246"/>
      <c r="AK24" s="246"/>
      <c r="AL24" s="246"/>
      <c r="AM24" s="246"/>
      <c r="AN24" s="246"/>
      <c r="AO24" s="246"/>
      <c r="AP24" s="246"/>
      <c r="AQ24" s="246"/>
      <c r="AR24" s="246"/>
      <c r="AS24" s="246"/>
      <c r="AT24" s="246"/>
      <c r="AU24" s="246"/>
      <c r="AV24" s="246"/>
      <c r="AW24" s="246"/>
      <c r="AX24" s="246"/>
      <c r="AY24" s="246"/>
      <c r="AZ24" s="246"/>
      <c r="BA24" s="246">
        <v>985.07304957311987</v>
      </c>
      <c r="BB24" s="246">
        <v>977.89039297233546</v>
      </c>
      <c r="BC24" s="246">
        <v>722.99247995095891</v>
      </c>
      <c r="BD24" s="246">
        <v>740.30378088450038</v>
      </c>
      <c r="BE24" s="246">
        <v>637.33854451153206</v>
      </c>
      <c r="BF24" s="246">
        <v>462.47837788464818</v>
      </c>
      <c r="BG24" s="246">
        <v>420.50724985824905</v>
      </c>
      <c r="BH24" s="238">
        <v>434.71478731357945</v>
      </c>
      <c r="BI24" s="143">
        <v>462.63636460862818</v>
      </c>
      <c r="BJ24" s="143">
        <v>461.71912153059645</v>
      </c>
      <c r="BK24" s="143">
        <v>498.56552057478768</v>
      </c>
      <c r="BL24" s="143">
        <v>485.45661144200278</v>
      </c>
      <c r="BM24" s="143">
        <v>618.80871316262164</v>
      </c>
      <c r="BN24" s="143">
        <v>558.28609216032373</v>
      </c>
      <c r="BO24" s="143">
        <v>397.93000055142198</v>
      </c>
      <c r="BP24" s="143">
        <v>374.01526198049999</v>
      </c>
      <c r="BQ24" s="143">
        <v>310.66246648837597</v>
      </c>
      <c r="BR24" s="143">
        <v>273.90870059994347</v>
      </c>
      <c r="BS24" s="143">
        <v>232.18459884842926</v>
      </c>
      <c r="BT24" s="143">
        <v>189.34368406648829</v>
      </c>
      <c r="BU24" s="143">
        <v>151.79384322445182</v>
      </c>
      <c r="BV24" s="246"/>
      <c r="BW24" s="246"/>
      <c r="BX24" s="143"/>
      <c r="BY24" s="143"/>
      <c r="BZ24" s="143"/>
      <c r="CA24" s="144"/>
    </row>
    <row r="25" spans="2:79" ht="26.25" customHeight="1" x14ac:dyDescent="0.4">
      <c r="B25" s="274" t="s">
        <v>314</v>
      </c>
      <c r="AH25" s="246"/>
      <c r="AI25" s="246"/>
      <c r="AJ25" s="246"/>
      <c r="AK25" s="246"/>
      <c r="AL25" s="246"/>
      <c r="AM25" s="246"/>
      <c r="AN25" s="246"/>
      <c r="AO25" s="246"/>
      <c r="AP25" s="246"/>
      <c r="AQ25" s="246"/>
      <c r="AR25" s="246"/>
      <c r="AS25" s="246"/>
      <c r="AT25" s="246"/>
      <c r="AU25" s="246"/>
      <c r="AV25" s="246"/>
      <c r="AW25" s="246"/>
      <c r="AX25" s="246"/>
      <c r="AY25" s="246"/>
      <c r="AZ25" s="246"/>
      <c r="BA25" s="246"/>
      <c r="BB25" s="246"/>
      <c r="BC25" s="246"/>
      <c r="BD25" s="246"/>
      <c r="BE25" s="246"/>
      <c r="BF25" s="246"/>
      <c r="BG25" s="246"/>
      <c r="BH25" s="238"/>
      <c r="BI25" s="246"/>
      <c r="BJ25" s="246"/>
      <c r="BK25" s="246"/>
      <c r="BL25" s="246"/>
      <c r="BM25" s="246"/>
      <c r="BN25" s="246"/>
      <c r="BO25" s="246"/>
      <c r="BP25" s="246"/>
      <c r="BQ25" s="246"/>
      <c r="BR25" s="246"/>
      <c r="BS25" s="246"/>
      <c r="BT25" s="246"/>
      <c r="BU25" s="246"/>
      <c r="BV25" s="246"/>
      <c r="BW25" s="246"/>
      <c r="BX25" s="143"/>
      <c r="BY25" s="143"/>
      <c r="BZ25" s="143"/>
      <c r="CA25" s="144"/>
    </row>
    <row r="26" spans="2:79" x14ac:dyDescent="0.4">
      <c r="B26" s="128" t="s">
        <v>302</v>
      </c>
      <c r="AH26" s="246">
        <v>13.146602445259322</v>
      </c>
      <c r="AI26" s="246">
        <v>12.511323615654437</v>
      </c>
      <c r="AJ26" s="246">
        <v>14.875087373685981</v>
      </c>
      <c r="AK26" s="246">
        <v>9.3023046989105715</v>
      </c>
      <c r="AL26" s="246">
        <v>14.650789389907104</v>
      </c>
      <c r="AM26" s="246">
        <v>13.071603796037389</v>
      </c>
      <c r="AN26" s="246">
        <v>15.342352490168398</v>
      </c>
      <c r="AO26" s="246">
        <v>14.624177790112961</v>
      </c>
      <c r="AP26" s="246">
        <v>14.528630019734726</v>
      </c>
      <c r="AQ26" s="246">
        <v>24.74920363055525</v>
      </c>
      <c r="AR26" s="246">
        <v>42.341020007755418</v>
      </c>
      <c r="AS26" s="246">
        <v>44.808322213294929</v>
      </c>
      <c r="AT26" s="246">
        <v>48.904822874056421</v>
      </c>
      <c r="AU26" s="246">
        <v>55.944732206505883</v>
      </c>
      <c r="AV26" s="246">
        <v>63.808708834324115</v>
      </c>
      <c r="AW26" s="246">
        <v>69.600908939599435</v>
      </c>
      <c r="AX26" s="246">
        <v>68.958870605833951</v>
      </c>
      <c r="AY26" s="246">
        <v>72.133082679486591</v>
      </c>
      <c r="AZ26" s="246">
        <v>75.392924339559258</v>
      </c>
      <c r="BA26" s="246">
        <v>76.2682466270129</v>
      </c>
      <c r="BB26" s="246">
        <v>77.487558973918269</v>
      </c>
      <c r="BC26" s="246">
        <v>79.955562023799331</v>
      </c>
      <c r="BD26" s="246">
        <v>89.709463901989778</v>
      </c>
      <c r="BE26" s="246">
        <v>98.376485411140592</v>
      </c>
      <c r="BF26" s="246">
        <v>108.30428369215007</v>
      </c>
      <c r="BG26" s="246">
        <v>59.516808198734793</v>
      </c>
      <c r="BH26" s="238">
        <v>0</v>
      </c>
      <c r="BI26" s="246">
        <v>0</v>
      </c>
      <c r="BJ26" s="246">
        <v>0</v>
      </c>
      <c r="BK26" s="246">
        <v>0</v>
      </c>
      <c r="BL26" s="246">
        <v>0</v>
      </c>
      <c r="BM26" s="246">
        <v>0</v>
      </c>
      <c r="BN26" s="246">
        <v>0</v>
      </c>
      <c r="BO26" s="246">
        <v>0</v>
      </c>
      <c r="BP26" s="246">
        <v>0</v>
      </c>
      <c r="BQ26" s="246">
        <v>0</v>
      </c>
      <c r="BR26" s="246">
        <v>0</v>
      </c>
      <c r="BS26" s="246">
        <v>0</v>
      </c>
      <c r="BT26" s="246">
        <v>0</v>
      </c>
      <c r="BU26" s="246">
        <v>0</v>
      </c>
      <c r="BV26" s="246">
        <v>0</v>
      </c>
      <c r="BW26" s="246">
        <v>0</v>
      </c>
      <c r="BX26" s="143">
        <v>0</v>
      </c>
      <c r="BY26" s="143">
        <v>0</v>
      </c>
      <c r="BZ26" s="143">
        <v>0</v>
      </c>
      <c r="CA26" s="144">
        <v>0</v>
      </c>
    </row>
    <row r="27" spans="2:79" x14ac:dyDescent="0.4">
      <c r="B27" s="128" t="s">
        <v>303</v>
      </c>
      <c r="AH27" s="246">
        <v>35.228910681557728</v>
      </c>
      <c r="AI27" s="246">
        <v>33.778428326431928</v>
      </c>
      <c r="AJ27" s="246">
        <v>31.929583429501253</v>
      </c>
      <c r="AK27" s="246">
        <v>36.675396523455532</v>
      </c>
      <c r="AL27" s="246">
        <v>39.043657949526221</v>
      </c>
      <c r="AM27" s="246">
        <v>51.764671941027281</v>
      </c>
      <c r="AN27" s="246">
        <v>53.922490420780939</v>
      </c>
      <c r="AO27" s="246">
        <v>63.551806611015174</v>
      </c>
      <c r="AP27" s="246">
        <v>76.185765184557951</v>
      </c>
      <c r="AQ27" s="246">
        <v>85.261700589197673</v>
      </c>
      <c r="AR27" s="246">
        <v>122.98852538919463</v>
      </c>
      <c r="AS27" s="246">
        <v>170.44135036138479</v>
      </c>
      <c r="AT27" s="246">
        <v>188.14206794666714</v>
      </c>
      <c r="AU27" s="246">
        <v>297.30472500320917</v>
      </c>
      <c r="AV27" s="246">
        <v>420.02136185325605</v>
      </c>
      <c r="AW27" s="246">
        <v>523.90216290246678</v>
      </c>
      <c r="AX27" s="246">
        <v>477.73501028421833</v>
      </c>
      <c r="AY27" s="246">
        <v>538.06960406367625</v>
      </c>
      <c r="AZ27" s="246">
        <v>570.73294244782915</v>
      </c>
      <c r="BA27" s="246">
        <v>606.73080052226885</v>
      </c>
      <c r="BB27" s="246">
        <v>628.27427319211097</v>
      </c>
      <c r="BC27" s="246">
        <v>733.18942385069772</v>
      </c>
      <c r="BD27" s="246">
        <v>917.02218234588236</v>
      </c>
      <c r="BE27" s="246">
        <v>1072.5929011936339</v>
      </c>
      <c r="BF27" s="246">
        <v>1191.4802653041963</v>
      </c>
      <c r="BG27" s="246">
        <v>1240.6591986159351</v>
      </c>
      <c r="BH27" s="238">
        <v>998.90529969409806</v>
      </c>
      <c r="BI27" s="246">
        <v>742.4313195127736</v>
      </c>
      <c r="BJ27" s="246">
        <v>586.88442495641607</v>
      </c>
      <c r="BK27" s="246">
        <v>500.54598529560678</v>
      </c>
      <c r="BL27" s="246">
        <v>426.14721974451186</v>
      </c>
      <c r="BM27" s="246">
        <v>298.86378817693679</v>
      </c>
      <c r="BN27" s="246">
        <v>234.30468073275642</v>
      </c>
      <c r="BO27" s="246">
        <v>174.23636651876663</v>
      </c>
      <c r="BP27" s="246">
        <v>84.093267445313359</v>
      </c>
      <c r="BQ27" s="246">
        <v>22.263274408007479</v>
      </c>
      <c r="BR27" s="246">
        <v>6.5675420162045501</v>
      </c>
      <c r="BS27" s="246">
        <v>2.179011915651706</v>
      </c>
      <c r="BT27" s="246">
        <v>0.54344132582328253</v>
      </c>
      <c r="BU27" s="246">
        <v>0</v>
      </c>
      <c r="BV27" s="246">
        <v>0</v>
      </c>
      <c r="BW27" s="246">
        <v>0</v>
      </c>
      <c r="BX27" s="143">
        <v>0</v>
      </c>
      <c r="BY27" s="143">
        <v>0</v>
      </c>
      <c r="BZ27" s="143">
        <v>0</v>
      </c>
      <c r="CA27" s="144">
        <v>0</v>
      </c>
    </row>
    <row r="28" spans="2:79" x14ac:dyDescent="0.4">
      <c r="B28" s="128" t="s">
        <v>304</v>
      </c>
      <c r="AH28" s="246">
        <v>854.32770224039234</v>
      </c>
      <c r="AI28" s="246">
        <v>776.91655248807785</v>
      </c>
      <c r="AJ28" s="246">
        <v>828.69172583787031</v>
      </c>
      <c r="AK28" s="246">
        <v>908.15140993475393</v>
      </c>
      <c r="AL28" s="246">
        <v>1059.3643437346223</v>
      </c>
      <c r="AM28" s="246">
        <v>1135.2257246672525</v>
      </c>
      <c r="AN28" s="246">
        <v>1214.0448393982556</v>
      </c>
      <c r="AO28" s="246">
        <v>1361.2564846737605</v>
      </c>
      <c r="AP28" s="246">
        <v>1446.534615213548</v>
      </c>
      <c r="AQ28" s="246">
        <v>1520.6875969966313</v>
      </c>
      <c r="AR28" s="246">
        <v>1634.644573490755</v>
      </c>
      <c r="AS28" s="246">
        <v>1765.1331093572344</v>
      </c>
      <c r="AT28" s="246">
        <v>1839.8877114797624</v>
      </c>
      <c r="AU28" s="246">
        <v>2088.0284154047963</v>
      </c>
      <c r="AV28" s="246">
        <v>2460.95376420619</v>
      </c>
      <c r="AW28" s="246">
        <v>2634.5538091493449</v>
      </c>
      <c r="AX28" s="246">
        <v>2483.296763275991</v>
      </c>
      <c r="AY28" s="246">
        <v>2494.7539353258649</v>
      </c>
      <c r="AZ28" s="246">
        <v>2461.9141320443359</v>
      </c>
      <c r="BA28" s="246">
        <v>2393.1776936022043</v>
      </c>
      <c r="BB28" s="246">
        <v>2338.6662303957373</v>
      </c>
      <c r="BC28" s="246">
        <v>2567.3048737265644</v>
      </c>
      <c r="BD28" s="246">
        <v>3077.0110272653696</v>
      </c>
      <c r="BE28" s="246">
        <v>3390.1077594496019</v>
      </c>
      <c r="BF28" s="246">
        <v>3589.3337844942635</v>
      </c>
      <c r="BG28" s="246">
        <v>3620.2624831284088</v>
      </c>
      <c r="BH28" s="238">
        <v>3115.9108245970242</v>
      </c>
      <c r="BI28" s="246">
        <v>2344.4529317718975</v>
      </c>
      <c r="BJ28" s="246">
        <v>1843.9610216321294</v>
      </c>
      <c r="BK28" s="246">
        <v>1499.4885060239797</v>
      </c>
      <c r="BL28" s="246">
        <v>1199.8701802484845</v>
      </c>
      <c r="BM28" s="246">
        <v>665.6265450217212</v>
      </c>
      <c r="BN28" s="246">
        <v>439.4082877093407</v>
      </c>
      <c r="BO28" s="246">
        <v>290.00962845568046</v>
      </c>
      <c r="BP28" s="246">
        <v>200.3941231581544</v>
      </c>
      <c r="BQ28" s="246">
        <v>136.82140655429993</v>
      </c>
      <c r="BR28" s="246">
        <v>100.12135775391414</v>
      </c>
      <c r="BS28" s="246">
        <v>66.545227799329936</v>
      </c>
      <c r="BT28" s="246">
        <v>47.955684218172394</v>
      </c>
      <c r="BU28" s="246">
        <v>33.740918187618995</v>
      </c>
      <c r="BV28" s="246">
        <v>25.367637799262493</v>
      </c>
      <c r="BW28" s="246">
        <v>19.441560643134849</v>
      </c>
      <c r="BX28" s="143">
        <v>14.87720446151399</v>
      </c>
      <c r="BY28" s="143">
        <v>11.874306272796254</v>
      </c>
      <c r="BZ28" s="143">
        <v>9.2319679302604776</v>
      </c>
      <c r="CA28" s="144">
        <v>0</v>
      </c>
    </row>
    <row r="29" spans="2:79" x14ac:dyDescent="0.4">
      <c r="B29" s="128" t="s">
        <v>305</v>
      </c>
      <c r="AH29" s="246">
        <v>438.40086236388373</v>
      </c>
      <c r="AI29" s="246">
        <v>380.92007289402113</v>
      </c>
      <c r="AJ29" s="246">
        <v>449.18438536446615</v>
      </c>
      <c r="AK29" s="246">
        <v>752.93808315515378</v>
      </c>
      <c r="AL29" s="246">
        <v>1015.6991369654364</v>
      </c>
      <c r="AM29" s="246">
        <v>1169.8245320088679</v>
      </c>
      <c r="AN29" s="246">
        <v>1307.6341941072144</v>
      </c>
      <c r="AO29" s="246">
        <v>1382.3285047116533</v>
      </c>
      <c r="AP29" s="246">
        <v>1341.7829895736377</v>
      </c>
      <c r="AQ29" s="246">
        <v>1186.4184369436055</v>
      </c>
      <c r="AR29" s="246">
        <v>900.9859664051595</v>
      </c>
      <c r="AS29" s="246">
        <v>684.3420813283559</v>
      </c>
      <c r="AT29" s="246">
        <v>671.46970065607638</v>
      </c>
      <c r="AU29" s="246">
        <v>950.6321905488935</v>
      </c>
      <c r="AV29" s="246">
        <v>1177.1754112247995</v>
      </c>
      <c r="AW29" s="246">
        <v>1235.9778592777161</v>
      </c>
      <c r="AX29" s="246">
        <v>1300.9910246821241</v>
      </c>
      <c r="AY29" s="246">
        <v>1015.9372307134108</v>
      </c>
      <c r="AZ29" s="246">
        <v>728.59208201293848</v>
      </c>
      <c r="BA29" s="246">
        <v>487.45974176700992</v>
      </c>
      <c r="BB29" s="246">
        <v>444.79439694066082</v>
      </c>
      <c r="BC29" s="246">
        <v>414.04417430014553</v>
      </c>
      <c r="BD29" s="246">
        <v>433.33100773030446</v>
      </c>
      <c r="BE29" s="246">
        <v>399.49270557029178</v>
      </c>
      <c r="BF29" s="246">
        <v>397.80476496043349</v>
      </c>
      <c r="BG29" s="246">
        <v>344.0938721023125</v>
      </c>
      <c r="BH29" s="238">
        <v>187.09272778713716</v>
      </c>
      <c r="BI29" s="246">
        <v>30.781375475930925</v>
      </c>
      <c r="BJ29" s="246">
        <v>15.148168873178744</v>
      </c>
      <c r="BK29" s="246">
        <v>0</v>
      </c>
      <c r="BL29" s="246">
        <v>0</v>
      </c>
      <c r="BM29" s="246">
        <v>0</v>
      </c>
      <c r="BN29" s="246">
        <v>0</v>
      </c>
      <c r="BO29" s="246">
        <v>0</v>
      </c>
      <c r="BP29" s="246">
        <v>0</v>
      </c>
      <c r="BQ29" s="246">
        <v>0</v>
      </c>
      <c r="BR29" s="246">
        <v>0</v>
      </c>
      <c r="BS29" s="246">
        <v>0</v>
      </c>
      <c r="BT29" s="246">
        <v>0</v>
      </c>
      <c r="BU29" s="246">
        <v>0</v>
      </c>
      <c r="BV29" s="246">
        <v>0</v>
      </c>
      <c r="BW29" s="246">
        <v>0</v>
      </c>
      <c r="BX29" s="143">
        <v>0</v>
      </c>
      <c r="BY29" s="143">
        <v>0</v>
      </c>
      <c r="BZ29" s="143">
        <v>0</v>
      </c>
      <c r="CA29" s="144">
        <v>0</v>
      </c>
    </row>
    <row r="30" spans="2:79" x14ac:dyDescent="0.4">
      <c r="B30" s="128" t="s">
        <v>306</v>
      </c>
      <c r="AH30" s="246">
        <v>7.3637365276771964</v>
      </c>
      <c r="AI30" s="246">
        <v>8.1004791736665975</v>
      </c>
      <c r="AJ30" s="246">
        <v>8.4676665784363028</v>
      </c>
      <c r="AK30" s="246">
        <v>12.781856792419001</v>
      </c>
      <c r="AL30" s="246">
        <v>17.073237677722915</v>
      </c>
      <c r="AM30" s="246">
        <v>24.277362535284936</v>
      </c>
      <c r="AN30" s="246">
        <v>29.174664042010221</v>
      </c>
      <c r="AO30" s="246">
        <v>30.181319533613724</v>
      </c>
      <c r="AP30" s="246">
        <v>31.255384188795571</v>
      </c>
      <c r="AQ30" s="246">
        <v>40.195074272043193</v>
      </c>
      <c r="AR30" s="246">
        <v>46.968318078702026</v>
      </c>
      <c r="AS30" s="246">
        <v>69.767433582752204</v>
      </c>
      <c r="AT30" s="246">
        <v>107.18977465907389</v>
      </c>
      <c r="AU30" s="246">
        <v>122.70829019057634</v>
      </c>
      <c r="AV30" s="246">
        <v>136.37804859808787</v>
      </c>
      <c r="AW30" s="246">
        <v>147.45523721139529</v>
      </c>
      <c r="AX30" s="246">
        <v>89.082980553477938</v>
      </c>
      <c r="AY30" s="246">
        <v>103.48090344233297</v>
      </c>
      <c r="AZ30" s="246">
        <v>107.47030594214114</v>
      </c>
      <c r="BA30" s="246">
        <v>106.3164468301175</v>
      </c>
      <c r="BB30" s="246">
        <v>106.35981953336483</v>
      </c>
      <c r="BC30" s="246">
        <v>83.002055474702516</v>
      </c>
      <c r="BD30" s="246">
        <v>99.626350570703011</v>
      </c>
      <c r="BE30" s="246">
        <v>116.1764174403183</v>
      </c>
      <c r="BF30" s="246">
        <v>127.83811968346835</v>
      </c>
      <c r="BG30" s="246">
        <v>125.96962400454311</v>
      </c>
      <c r="BH30" s="238">
        <v>177.49679125563091</v>
      </c>
      <c r="BI30" s="246">
        <v>136.26097973905109</v>
      </c>
      <c r="BJ30" s="246">
        <v>109.41913007661994</v>
      </c>
      <c r="BK30" s="246">
        <v>100.95084034510297</v>
      </c>
      <c r="BL30" s="246">
        <v>87.667999991926862</v>
      </c>
      <c r="BM30" s="246">
        <v>53.491936817269128</v>
      </c>
      <c r="BN30" s="246">
        <v>47.897266655971777</v>
      </c>
      <c r="BO30" s="246">
        <v>43.10797976423229</v>
      </c>
      <c r="BP30" s="246">
        <v>37.776558639378159</v>
      </c>
      <c r="BQ30" s="246">
        <v>27.336136634095649</v>
      </c>
      <c r="BR30" s="246">
        <v>21.048625367708361</v>
      </c>
      <c r="BS30" s="246">
        <v>16.356215793291888</v>
      </c>
      <c r="BT30" s="246">
        <v>12.896008443385794</v>
      </c>
      <c r="BU30" s="246">
        <v>9.6423458284300558</v>
      </c>
      <c r="BV30" s="246">
        <v>7.3137487241668859</v>
      </c>
      <c r="BW30" s="246">
        <v>5.6128713259064842</v>
      </c>
      <c r="BX30" s="143">
        <v>4.307364846521252</v>
      </c>
      <c r="BY30" s="143">
        <v>3.3262269593741838</v>
      </c>
      <c r="BZ30" s="143">
        <v>2.6476341216804462</v>
      </c>
      <c r="CA30" s="144">
        <v>0</v>
      </c>
    </row>
    <row r="31" spans="2:79" ht="26.25" customHeight="1" x14ac:dyDescent="0.4">
      <c r="B31" s="247" t="s">
        <v>307</v>
      </c>
      <c r="AH31" s="246">
        <v>1335.3212118135109</v>
      </c>
      <c r="AI31" s="246">
        <v>1199.7155328821975</v>
      </c>
      <c r="AJ31" s="246">
        <v>1318.2733612102741</v>
      </c>
      <c r="AK31" s="246">
        <v>1710.546746405782</v>
      </c>
      <c r="AL31" s="246">
        <v>2131.1803763273078</v>
      </c>
      <c r="AM31" s="246">
        <v>2381.0922911524326</v>
      </c>
      <c r="AN31" s="246">
        <v>2604.7761879682612</v>
      </c>
      <c r="AO31" s="246">
        <v>2837.3181155300422</v>
      </c>
      <c r="AP31" s="246">
        <v>2895.7587541605394</v>
      </c>
      <c r="AQ31" s="246">
        <v>2832.5628088014773</v>
      </c>
      <c r="AR31" s="246">
        <v>2705.5873833638111</v>
      </c>
      <c r="AS31" s="246">
        <v>2689.6839746297269</v>
      </c>
      <c r="AT31" s="246">
        <v>2806.6892547415796</v>
      </c>
      <c r="AU31" s="246">
        <v>3458.6736211474749</v>
      </c>
      <c r="AV31" s="246">
        <v>4194.5285858823327</v>
      </c>
      <c r="AW31" s="246">
        <v>4541.8890685409233</v>
      </c>
      <c r="AX31" s="246">
        <v>4351.1057787958116</v>
      </c>
      <c r="AY31" s="246">
        <v>4152.2416735452853</v>
      </c>
      <c r="AZ31" s="246">
        <v>3868.7094624472447</v>
      </c>
      <c r="BA31" s="246">
        <v>3593.6846827216009</v>
      </c>
      <c r="BB31" s="246">
        <v>3518.0947200618739</v>
      </c>
      <c r="BC31" s="246">
        <v>3797.5405273521096</v>
      </c>
      <c r="BD31" s="246">
        <v>4526.9905679122594</v>
      </c>
      <c r="BE31" s="246">
        <v>4978.3697836538468</v>
      </c>
      <c r="BF31" s="246">
        <v>5306.4569344423617</v>
      </c>
      <c r="BG31" s="246">
        <v>5330.9851778512002</v>
      </c>
      <c r="BH31" s="238">
        <v>4479.4056433338901</v>
      </c>
      <c r="BI31" s="246">
        <v>3253.9266064996532</v>
      </c>
      <c r="BJ31" s="246">
        <v>2555.4127455383441</v>
      </c>
      <c r="BK31" s="246">
        <v>2100.9853316646895</v>
      </c>
      <c r="BL31" s="246">
        <v>1713.6853999849234</v>
      </c>
      <c r="BM31" s="246">
        <v>1017.982270015927</v>
      </c>
      <c r="BN31" s="246">
        <v>721.61023509806887</v>
      </c>
      <c r="BO31" s="246">
        <v>507.35397473867931</v>
      </c>
      <c r="BP31" s="246">
        <v>322.26394924284591</v>
      </c>
      <c r="BQ31" s="246">
        <v>186.42081759640305</v>
      </c>
      <c r="BR31" s="246">
        <v>127.73752513782705</v>
      </c>
      <c r="BS31" s="246">
        <v>85.080455508273531</v>
      </c>
      <c r="BT31" s="246">
        <v>61.395133987381477</v>
      </c>
      <c r="BU31" s="246">
        <v>43.383264016049054</v>
      </c>
      <c r="BV31" s="246">
        <v>32.681386523429381</v>
      </c>
      <c r="BW31" s="246">
        <v>25.054431969041335</v>
      </c>
      <c r="BX31" s="143">
        <v>19.184569308035243</v>
      </c>
      <c r="BY31" s="143">
        <v>15.200533232170438</v>
      </c>
      <c r="BZ31" s="143">
        <v>11.879602051940923</v>
      </c>
      <c r="CA31" s="144">
        <v>0</v>
      </c>
    </row>
    <row r="32" spans="2:79" x14ac:dyDescent="0.4">
      <c r="B32" s="247" t="s">
        <v>308</v>
      </c>
      <c r="AH32" s="246">
        <v>1348.4678142587702</v>
      </c>
      <c r="AI32" s="246">
        <v>1212.2268564978519</v>
      </c>
      <c r="AJ32" s="246">
        <v>1333.1484485839601</v>
      </c>
      <c r="AK32" s="246">
        <v>1719.8490511046928</v>
      </c>
      <c r="AL32" s="246">
        <v>2145.8311657172148</v>
      </c>
      <c r="AM32" s="246">
        <v>2394.16389494847</v>
      </c>
      <c r="AN32" s="246">
        <v>2620.1185404584294</v>
      </c>
      <c r="AO32" s="246">
        <v>2851.9422933201554</v>
      </c>
      <c r="AP32" s="246">
        <v>2910.2873841802743</v>
      </c>
      <c r="AQ32" s="246">
        <v>2857.3120124320326</v>
      </c>
      <c r="AR32" s="246">
        <v>2747.9284033715667</v>
      </c>
      <c r="AS32" s="246">
        <v>2734.4922968430219</v>
      </c>
      <c r="AT32" s="246">
        <v>2855.5940776156363</v>
      </c>
      <c r="AU32" s="246">
        <v>3514.6183533539811</v>
      </c>
      <c r="AV32" s="246">
        <v>4258.3372947166572</v>
      </c>
      <c r="AW32" s="246">
        <v>4611.4899774805235</v>
      </c>
      <c r="AX32" s="246">
        <v>4420.0646494016446</v>
      </c>
      <c r="AY32" s="246">
        <v>4224.3747562247709</v>
      </c>
      <c r="AZ32" s="246">
        <v>3944.1023867868043</v>
      </c>
      <c r="BA32" s="246">
        <v>3669.9529293486139</v>
      </c>
      <c r="BB32" s="246">
        <v>3595.582279035792</v>
      </c>
      <c r="BC32" s="246">
        <v>3877.4960893759094</v>
      </c>
      <c r="BD32" s="246">
        <v>4616.7000318142491</v>
      </c>
      <c r="BE32" s="246">
        <v>5076.7462690649872</v>
      </c>
      <c r="BF32" s="246">
        <v>5414.7612181345121</v>
      </c>
      <c r="BG32" s="246">
        <v>5390.5019860499351</v>
      </c>
      <c r="BH32" s="238">
        <v>4479.4056433338901</v>
      </c>
      <c r="BI32" s="246">
        <v>3253.9266064996532</v>
      </c>
      <c r="BJ32" s="246">
        <v>2555.4127455383441</v>
      </c>
      <c r="BK32" s="246">
        <v>2100.9853316646895</v>
      </c>
      <c r="BL32" s="246">
        <v>1713.6853999849234</v>
      </c>
      <c r="BM32" s="246">
        <v>1017.982270015927</v>
      </c>
      <c r="BN32" s="246">
        <v>721.61023509806887</v>
      </c>
      <c r="BO32" s="246">
        <v>507.35397473867931</v>
      </c>
      <c r="BP32" s="246">
        <v>322.26394924284591</v>
      </c>
      <c r="BQ32" s="246">
        <v>186.42081759640305</v>
      </c>
      <c r="BR32" s="246">
        <v>127.73752513782705</v>
      </c>
      <c r="BS32" s="246">
        <v>85.080455508273531</v>
      </c>
      <c r="BT32" s="246">
        <v>61.395133987381477</v>
      </c>
      <c r="BU32" s="246">
        <v>43.383264016049054</v>
      </c>
      <c r="BV32" s="246">
        <v>32.681386523429381</v>
      </c>
      <c r="BW32" s="246">
        <v>25.054431969041335</v>
      </c>
      <c r="BX32" s="143">
        <v>19.184569308035243</v>
      </c>
      <c r="BY32" s="143">
        <v>15.200533232170438</v>
      </c>
      <c r="BZ32" s="143">
        <v>11.879602051940923</v>
      </c>
      <c r="CA32" s="144">
        <v>0</v>
      </c>
    </row>
    <row r="33" spans="2:79" ht="26.25" customHeight="1" x14ac:dyDescent="0.4">
      <c r="B33" s="274" t="s">
        <v>315</v>
      </c>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38"/>
      <c r="BI33" s="246"/>
      <c r="BJ33" s="246"/>
      <c r="BK33" s="246"/>
      <c r="BL33" s="246"/>
      <c r="BM33" s="246"/>
      <c r="BN33" s="246"/>
      <c r="BO33" s="246"/>
      <c r="BP33" s="246"/>
      <c r="BQ33" s="246"/>
      <c r="BR33" s="246"/>
      <c r="BS33" s="246"/>
      <c r="BT33" s="246"/>
      <c r="BU33" s="246"/>
      <c r="BV33" s="246"/>
      <c r="BW33" s="246"/>
      <c r="BX33" s="143"/>
      <c r="BY33" s="143"/>
      <c r="BZ33" s="143"/>
      <c r="CA33" s="144"/>
    </row>
    <row r="34" spans="2:79" x14ac:dyDescent="0.4">
      <c r="B34" s="128" t="s">
        <v>302</v>
      </c>
      <c r="AH34" s="246">
        <v>0</v>
      </c>
      <c r="AI34" s="246">
        <v>31.785810670764096</v>
      </c>
      <c r="AJ34" s="246">
        <v>48.012385020132804</v>
      </c>
      <c r="AK34" s="246">
        <v>55.517573343211538</v>
      </c>
      <c r="AL34" s="246">
        <v>87.743893747935942</v>
      </c>
      <c r="AM34" s="246">
        <v>223.36593675674931</v>
      </c>
      <c r="AN34" s="246">
        <v>406.62568022047861</v>
      </c>
      <c r="AO34" s="246">
        <v>670.68721342976903</v>
      </c>
      <c r="AP34" s="246">
        <v>925.35381861179633</v>
      </c>
      <c r="AQ34" s="246">
        <v>1176.0565512423743</v>
      </c>
      <c r="AR34" s="246">
        <v>1445.1777756297872</v>
      </c>
      <c r="AS34" s="246">
        <v>1688.7440658587386</v>
      </c>
      <c r="AT34" s="246">
        <v>1806.0501667837193</v>
      </c>
      <c r="AU34" s="246">
        <v>2166.9510547939699</v>
      </c>
      <c r="AV34" s="246">
        <v>2548.4470075109457</v>
      </c>
      <c r="AW34" s="246">
        <v>2720.8714174535703</v>
      </c>
      <c r="AX34" s="246">
        <v>2702.6030060574908</v>
      </c>
      <c r="AY34" s="246">
        <v>2309.1506294927617</v>
      </c>
      <c r="AZ34" s="246">
        <v>2113.6899864545235</v>
      </c>
      <c r="BA34" s="246">
        <v>1920.2156627688842</v>
      </c>
      <c r="BB34" s="246">
        <v>1723.4892509236477</v>
      </c>
      <c r="BC34" s="246">
        <v>1616.5337022408398</v>
      </c>
      <c r="BD34" s="246">
        <v>1531.3164133136117</v>
      </c>
      <c r="BE34" s="246">
        <v>1486.8357182838236</v>
      </c>
      <c r="BF34" s="246">
        <v>834.44766472865456</v>
      </c>
      <c r="BG34" s="246">
        <v>321.73948491819209</v>
      </c>
      <c r="BH34" s="238">
        <v>0</v>
      </c>
      <c r="BI34" s="246">
        <v>0</v>
      </c>
      <c r="BJ34" s="246">
        <v>0</v>
      </c>
      <c r="BK34" s="246">
        <v>0</v>
      </c>
      <c r="BL34" s="246">
        <v>0</v>
      </c>
      <c r="BM34" s="246">
        <v>0</v>
      </c>
      <c r="BN34" s="246">
        <v>0</v>
      </c>
      <c r="BO34" s="246">
        <v>0</v>
      </c>
      <c r="BP34" s="246">
        <v>0</v>
      </c>
      <c r="BQ34" s="246">
        <v>0</v>
      </c>
      <c r="BR34" s="246">
        <v>0</v>
      </c>
      <c r="BS34" s="246">
        <v>0</v>
      </c>
      <c r="BT34" s="246">
        <v>0</v>
      </c>
      <c r="BU34" s="246">
        <v>0</v>
      </c>
      <c r="BV34" s="246">
        <v>0</v>
      </c>
      <c r="BW34" s="246">
        <v>0</v>
      </c>
      <c r="BX34" s="143">
        <v>0</v>
      </c>
      <c r="BY34" s="143">
        <v>0</v>
      </c>
      <c r="BZ34" s="143">
        <v>0</v>
      </c>
      <c r="CA34" s="144">
        <v>0</v>
      </c>
    </row>
    <row r="35" spans="2:79" x14ac:dyDescent="0.4">
      <c r="B35" s="128" t="s">
        <v>303</v>
      </c>
      <c r="AH35" s="246">
        <v>0</v>
      </c>
      <c r="AI35" s="246">
        <v>8.3434606018485216</v>
      </c>
      <c r="AJ35" s="246">
        <v>12.602775715414227</v>
      </c>
      <c r="AK35" s="246">
        <v>14.572813344206144</v>
      </c>
      <c r="AL35" s="246">
        <v>23.031903389899853</v>
      </c>
      <c r="AM35" s="246">
        <v>58.631346937426606</v>
      </c>
      <c r="AN35" s="246">
        <v>106.73521521160764</v>
      </c>
      <c r="AO35" s="246">
        <v>176.04875330619765</v>
      </c>
      <c r="AP35" s="246">
        <v>242.89621580924165</v>
      </c>
      <c r="AQ35" s="246">
        <v>308.70320101232517</v>
      </c>
      <c r="AR35" s="246">
        <v>379.34485794709349</v>
      </c>
      <c r="AS35" s="246">
        <v>443.27859767495335</v>
      </c>
      <c r="AT35" s="246">
        <v>449.23326138475147</v>
      </c>
      <c r="AU35" s="246">
        <v>543.82282016135946</v>
      </c>
      <c r="AV35" s="246">
        <v>641.03618226248227</v>
      </c>
      <c r="AW35" s="246">
        <v>743.01883644094698</v>
      </c>
      <c r="AX35" s="246">
        <v>759.65261294303457</v>
      </c>
      <c r="AY35" s="246">
        <v>740.03977346978297</v>
      </c>
      <c r="AZ35" s="246">
        <v>724.40042819821917</v>
      </c>
      <c r="BA35" s="246">
        <v>729.61386210446096</v>
      </c>
      <c r="BB35" s="246">
        <v>723.71197227769051</v>
      </c>
      <c r="BC35" s="246">
        <v>721.32709671833311</v>
      </c>
      <c r="BD35" s="246">
        <v>689.42922950811703</v>
      </c>
      <c r="BE35" s="246">
        <v>687.92712881194564</v>
      </c>
      <c r="BF35" s="246">
        <v>201.94656682322207</v>
      </c>
      <c r="BG35" s="246">
        <v>87.373454700638064</v>
      </c>
      <c r="BH35" s="238">
        <v>0</v>
      </c>
      <c r="BI35" s="246">
        <v>0</v>
      </c>
      <c r="BJ35" s="246">
        <v>0</v>
      </c>
      <c r="BK35" s="246">
        <v>0</v>
      </c>
      <c r="BL35" s="246">
        <v>0</v>
      </c>
      <c r="BM35" s="246">
        <v>0</v>
      </c>
      <c r="BN35" s="246">
        <v>0</v>
      </c>
      <c r="BO35" s="246">
        <v>0</v>
      </c>
      <c r="BP35" s="246">
        <v>0</v>
      </c>
      <c r="BQ35" s="246">
        <v>0</v>
      </c>
      <c r="BR35" s="246">
        <v>0</v>
      </c>
      <c r="BS35" s="246">
        <v>0</v>
      </c>
      <c r="BT35" s="246">
        <v>0</v>
      </c>
      <c r="BU35" s="246">
        <v>0</v>
      </c>
      <c r="BV35" s="246">
        <v>0</v>
      </c>
      <c r="BW35" s="246">
        <v>0</v>
      </c>
      <c r="BX35" s="143">
        <v>0</v>
      </c>
      <c r="BY35" s="143">
        <v>0</v>
      </c>
      <c r="BZ35" s="143">
        <v>0</v>
      </c>
      <c r="CA35" s="144">
        <v>0</v>
      </c>
    </row>
    <row r="36" spans="2:79" ht="39" customHeight="1" x14ac:dyDescent="0.4">
      <c r="B36" s="125" t="s">
        <v>316</v>
      </c>
      <c r="C36" s="277"/>
      <c r="AH36" s="246"/>
      <c r="AI36" s="246"/>
      <c r="AJ36" s="246"/>
      <c r="AK36" s="246"/>
      <c r="AL36" s="246"/>
      <c r="AM36" s="246"/>
      <c r="AN36" s="246"/>
      <c r="AO36" s="246"/>
      <c r="AP36" s="246"/>
      <c r="AQ36" s="246"/>
      <c r="AR36" s="246"/>
      <c r="AS36" s="246"/>
      <c r="AT36" s="246"/>
      <c r="AU36" s="246"/>
      <c r="AV36" s="246"/>
      <c r="AW36" s="246"/>
      <c r="AX36" s="246"/>
      <c r="AY36" s="246"/>
      <c r="AZ36" s="246"/>
      <c r="BA36" s="246"/>
      <c r="BB36" s="246"/>
      <c r="BC36" s="246"/>
      <c r="BD36" s="246"/>
      <c r="BE36" s="246"/>
      <c r="BF36" s="246"/>
      <c r="BG36" s="246"/>
      <c r="BH36" s="238"/>
      <c r="BI36" s="246"/>
      <c r="BJ36" s="246"/>
      <c r="BK36" s="246"/>
      <c r="BL36" s="246"/>
      <c r="BM36" s="246"/>
      <c r="BN36" s="246"/>
      <c r="BO36" s="246"/>
      <c r="BP36" s="246"/>
      <c r="BQ36" s="246"/>
      <c r="BR36" s="246"/>
      <c r="BS36" s="246"/>
      <c r="BT36" s="246"/>
      <c r="BU36" s="246"/>
      <c r="BV36" s="246"/>
      <c r="BW36" s="246"/>
      <c r="BX36" s="143"/>
      <c r="BY36" s="143"/>
      <c r="BZ36" s="143"/>
      <c r="CA36" s="144"/>
    </row>
    <row r="37" spans="2:79" x14ac:dyDescent="0.4">
      <c r="B37" s="128" t="s">
        <v>302</v>
      </c>
      <c r="AH37" s="246">
        <v>2618.0671798570115</v>
      </c>
      <c r="AI37" s="246">
        <v>2459.769393124609</v>
      </c>
      <c r="AJ37" s="246">
        <v>2392.0265373958359</v>
      </c>
      <c r="AK37" s="246">
        <v>2751.3813849771518</v>
      </c>
      <c r="AL37" s="246">
        <v>2570.4264734442977</v>
      </c>
      <c r="AM37" s="246">
        <v>2434.4021175122443</v>
      </c>
      <c r="AN37" s="246">
        <v>2629.962490633106</v>
      </c>
      <c r="AO37" s="246">
        <v>2650.5363398002623</v>
      </c>
      <c r="AP37" s="246">
        <v>2466.7346517402157</v>
      </c>
      <c r="AQ37" s="246">
        <v>2282.0733063027742</v>
      </c>
      <c r="AR37" s="246">
        <v>2365.1269886801851</v>
      </c>
      <c r="AS37" s="246">
        <v>2221.8956821167026</v>
      </c>
      <c r="AT37" s="246">
        <v>2255.8378138170124</v>
      </c>
      <c r="AU37" s="246">
        <v>2428.2828270183395</v>
      </c>
      <c r="AV37" s="246">
        <v>3519.5767985164507</v>
      </c>
      <c r="AW37" s="246">
        <v>3534.5391859865804</v>
      </c>
      <c r="AX37" s="246">
        <v>3525.5519976822247</v>
      </c>
      <c r="AY37" s="246">
        <v>3603.5101560303901</v>
      </c>
      <c r="AZ37" s="246">
        <v>3483.5268705923672</v>
      </c>
      <c r="BA37" s="246">
        <v>3576.8058048069161</v>
      </c>
      <c r="BB37" s="246">
        <v>3476.7639197032586</v>
      </c>
      <c r="BC37" s="246">
        <v>3796.4967814506249</v>
      </c>
      <c r="BD37" s="246">
        <v>4196.9756855896348</v>
      </c>
      <c r="BE37" s="246">
        <v>4725.0845469681663</v>
      </c>
      <c r="BF37" s="246">
        <v>5212.1015815539849</v>
      </c>
      <c r="BG37" s="246">
        <v>6142.1746722703328</v>
      </c>
      <c r="BH37" s="238">
        <v>7818.1062143288873</v>
      </c>
      <c r="BI37" s="246">
        <v>8199.8489023355742</v>
      </c>
      <c r="BJ37" s="246">
        <v>8511.1795862243889</v>
      </c>
      <c r="BK37" s="246">
        <v>8908.2673148281319</v>
      </c>
      <c r="BL37" s="246">
        <v>9068.5954361469485</v>
      </c>
      <c r="BM37" s="246">
        <v>9435.9419696066307</v>
      </c>
      <c r="BN37" s="246">
        <v>9392.6714618184087</v>
      </c>
      <c r="BO37" s="246">
        <v>9057.1378183197903</v>
      </c>
      <c r="BP37" s="246">
        <v>8281.5236812356088</v>
      </c>
      <c r="BQ37" s="246">
        <v>7624.1550882791298</v>
      </c>
      <c r="BR37" s="246">
        <v>7029.8955270054375</v>
      </c>
      <c r="BS37" s="246">
        <v>6446.6232342757767</v>
      </c>
      <c r="BT37" s="246">
        <v>5878.2102695344292</v>
      </c>
      <c r="BU37" s="246">
        <v>5465.3392121719689</v>
      </c>
      <c r="BV37" s="246">
        <v>5155.9441013089208</v>
      </c>
      <c r="BW37" s="246">
        <v>4946.8352406367549</v>
      </c>
      <c r="BX37" s="143">
        <v>4696.1151269492684</v>
      </c>
      <c r="BY37" s="143">
        <v>4397.6814236412156</v>
      </c>
      <c r="BZ37" s="143">
        <v>4180.6668276261144</v>
      </c>
      <c r="CA37" s="144">
        <v>4043.4082892596048</v>
      </c>
    </row>
    <row r="38" spans="2:79" x14ac:dyDescent="0.4">
      <c r="B38" s="128" t="s">
        <v>303</v>
      </c>
      <c r="AH38" s="246">
        <v>574.49977327440524</v>
      </c>
      <c r="AI38" s="246">
        <v>543.76547165186378</v>
      </c>
      <c r="AJ38" s="246">
        <v>534.67917677253399</v>
      </c>
      <c r="AK38" s="246">
        <v>552.13859726749922</v>
      </c>
      <c r="AL38" s="246">
        <v>673.58934785799624</v>
      </c>
      <c r="AM38" s="246">
        <v>716.61524580158118</v>
      </c>
      <c r="AN38" s="246">
        <v>745.42427480524373</v>
      </c>
      <c r="AO38" s="246">
        <v>811.51995051364236</v>
      </c>
      <c r="AP38" s="246">
        <v>940.29155611207932</v>
      </c>
      <c r="AQ38" s="246">
        <v>904.92328703261819</v>
      </c>
      <c r="AR38" s="246">
        <v>1101.9165860502173</v>
      </c>
      <c r="AS38" s="246">
        <v>1126.6279637350556</v>
      </c>
      <c r="AT38" s="246">
        <v>1292.1205363007509</v>
      </c>
      <c r="AU38" s="246">
        <v>1518.1903957391019</v>
      </c>
      <c r="AV38" s="246">
        <v>2062.4268833849073</v>
      </c>
      <c r="AW38" s="246">
        <v>2519.4149098191788</v>
      </c>
      <c r="AX38" s="246">
        <v>3138.3846280816474</v>
      </c>
      <c r="AY38" s="246">
        <v>3681.5114669492832</v>
      </c>
      <c r="AZ38" s="246">
        <v>3919.5042449036973</v>
      </c>
      <c r="BA38" s="246">
        <v>4098.0928827091166</v>
      </c>
      <c r="BB38" s="246">
        <v>4259.7148674077816</v>
      </c>
      <c r="BC38" s="246">
        <v>4430.7219007990025</v>
      </c>
      <c r="BD38" s="246">
        <v>4644.8811586815409</v>
      </c>
      <c r="BE38" s="246">
        <v>4947.8627617716083</v>
      </c>
      <c r="BF38" s="246">
        <v>5158.115518133437</v>
      </c>
      <c r="BG38" s="246">
        <v>5402.2345187274314</v>
      </c>
      <c r="BH38" s="238">
        <v>5177.2053738352515</v>
      </c>
      <c r="BI38" s="246">
        <v>5040.5879709023066</v>
      </c>
      <c r="BJ38" s="246">
        <v>5081.3145703068794</v>
      </c>
      <c r="BK38" s="246">
        <v>5614.1660008640856</v>
      </c>
      <c r="BL38" s="246">
        <v>5650.2078154838628</v>
      </c>
      <c r="BM38" s="246">
        <v>6284.4005239567841</v>
      </c>
      <c r="BN38" s="246">
        <v>6502.8514755962915</v>
      </c>
      <c r="BO38" s="246">
        <v>6797.1880386279818</v>
      </c>
      <c r="BP38" s="246">
        <v>7594.7829389390645</v>
      </c>
      <c r="BQ38" s="246">
        <v>8520.0077042330158</v>
      </c>
      <c r="BR38" s="246">
        <v>9813.6862010610112</v>
      </c>
      <c r="BS38" s="246">
        <v>10653.411971552769</v>
      </c>
      <c r="BT38" s="246">
        <v>10617.986993203525</v>
      </c>
      <c r="BU38" s="246">
        <v>10855.340927802063</v>
      </c>
      <c r="BV38" s="246">
        <v>9923.7428248306041</v>
      </c>
      <c r="BW38" s="246">
        <v>10764.924288027896</v>
      </c>
      <c r="BX38" s="143">
        <v>10577.530305420411</v>
      </c>
      <c r="BY38" s="143">
        <v>10522.411401584521</v>
      </c>
      <c r="BZ38" s="143">
        <v>10460.852283914253</v>
      </c>
      <c r="CA38" s="144">
        <v>10445.919593564004</v>
      </c>
    </row>
    <row r="39" spans="2:79" x14ac:dyDescent="0.4">
      <c r="B39" s="128" t="s">
        <v>304</v>
      </c>
      <c r="AH39" s="246">
        <v>712.20599346185088</v>
      </c>
      <c r="AI39" s="246">
        <v>647.67257768967011</v>
      </c>
      <c r="AJ39" s="246">
        <v>639.54216753426886</v>
      </c>
      <c r="AK39" s="246">
        <v>812.476160997845</v>
      </c>
      <c r="AL39" s="246">
        <v>1156.1515990220937</v>
      </c>
      <c r="AM39" s="246">
        <v>1456.9800754445955</v>
      </c>
      <c r="AN39" s="246">
        <v>1573.5048227979728</v>
      </c>
      <c r="AO39" s="246">
        <v>1833.468585223723</v>
      </c>
      <c r="AP39" s="246">
        <v>2018.4949868792507</v>
      </c>
      <c r="AQ39" s="246">
        <v>2010.8721117939801</v>
      </c>
      <c r="AR39" s="246">
        <v>2026.8689576737825</v>
      </c>
      <c r="AS39" s="246">
        <v>1958.6711807966346</v>
      </c>
      <c r="AT39" s="246">
        <v>2237.5060205902237</v>
      </c>
      <c r="AU39" s="246">
        <v>2735.1662314747587</v>
      </c>
      <c r="AV39" s="246">
        <v>3210.333390097247</v>
      </c>
      <c r="AW39" s="246">
        <v>3362.8866576539986</v>
      </c>
      <c r="AX39" s="246">
        <v>3943.916213537771</v>
      </c>
      <c r="AY39" s="246">
        <v>4070.3555934509495</v>
      </c>
      <c r="AZ39" s="246">
        <v>3951.1831122858762</v>
      </c>
      <c r="BA39" s="246">
        <v>3672.0032145655005</v>
      </c>
      <c r="BB39" s="246">
        <v>3408.6607149916208</v>
      </c>
      <c r="BC39" s="246">
        <v>3190.0883289101957</v>
      </c>
      <c r="BD39" s="246">
        <v>3080.5515547121372</v>
      </c>
      <c r="BE39" s="246">
        <v>2968.0155827254644</v>
      </c>
      <c r="BF39" s="246">
        <v>2760.432591434233</v>
      </c>
      <c r="BG39" s="246">
        <v>2906.9536713374446</v>
      </c>
      <c r="BH39" s="238">
        <v>2903.2169929906613</v>
      </c>
      <c r="BI39" s="246">
        <v>2686.777939065335</v>
      </c>
      <c r="BJ39" s="246">
        <v>2622.5258222716425</v>
      </c>
      <c r="BK39" s="246">
        <v>2594.5350879326161</v>
      </c>
      <c r="BL39" s="246">
        <v>2404.0188037640555</v>
      </c>
      <c r="BM39" s="246">
        <v>2633.7208109729972</v>
      </c>
      <c r="BN39" s="246">
        <v>2507.879835596415</v>
      </c>
      <c r="BO39" s="246">
        <v>2301.9870804406178</v>
      </c>
      <c r="BP39" s="246">
        <v>2126.6460574095777</v>
      </c>
      <c r="BQ39" s="246">
        <v>1873.3228914892622</v>
      </c>
      <c r="BR39" s="246">
        <v>1715.9649024587538</v>
      </c>
      <c r="BS39" s="246">
        <v>1586.5239893221876</v>
      </c>
      <c r="BT39" s="246">
        <v>1407.7834187004912</v>
      </c>
      <c r="BU39" s="246">
        <v>1341.0346068086867</v>
      </c>
      <c r="BV39" s="246">
        <v>1047.0721859086862</v>
      </c>
      <c r="BW39" s="246">
        <v>1212.0151320644306</v>
      </c>
      <c r="BX39" s="143">
        <v>1132.5744340941062</v>
      </c>
      <c r="BY39" s="143">
        <v>1076.923601047059</v>
      </c>
      <c r="BZ39" s="143">
        <v>1063.6715881308646</v>
      </c>
      <c r="CA39" s="144">
        <v>1059.8702493170986</v>
      </c>
    </row>
    <row r="40" spans="2:79" x14ac:dyDescent="0.4">
      <c r="B40" s="128" t="s">
        <v>305</v>
      </c>
      <c r="AH40" s="246">
        <v>1977.0627702308927</v>
      </c>
      <c r="AI40" s="246">
        <v>1717.8408146636186</v>
      </c>
      <c r="AJ40" s="246">
        <v>2224.617704859108</v>
      </c>
      <c r="AK40" s="246">
        <v>3854.864885838022</v>
      </c>
      <c r="AL40" s="246">
        <v>6275.6206387480124</v>
      </c>
      <c r="AM40" s="246">
        <v>7661.5711698366222</v>
      </c>
      <c r="AN40" s="246">
        <v>8266.5465057011952</v>
      </c>
      <c r="AO40" s="246">
        <v>8870.962770648588</v>
      </c>
      <c r="AP40" s="246">
        <v>8789.2813089256033</v>
      </c>
      <c r="AQ40" s="246">
        <v>7631.4170514840807</v>
      </c>
      <c r="AR40" s="246">
        <v>5426.658019063635</v>
      </c>
      <c r="AS40" s="246">
        <v>4391.9942333839908</v>
      </c>
      <c r="AT40" s="246">
        <v>4572.229091924969</v>
      </c>
      <c r="AU40" s="246">
        <v>6132.3809272462568</v>
      </c>
      <c r="AV40" s="246">
        <v>7670.2299260716582</v>
      </c>
      <c r="AW40" s="246">
        <v>7976.1549273489991</v>
      </c>
      <c r="AX40" s="246">
        <v>6922.2241959611065</v>
      </c>
      <c r="AY40" s="246">
        <v>6408.1010476665597</v>
      </c>
      <c r="AZ40" s="246">
        <v>5504.9072141010847</v>
      </c>
      <c r="BA40" s="246">
        <v>4562.1179973886547</v>
      </c>
      <c r="BB40" s="246">
        <v>4051.9296635586297</v>
      </c>
      <c r="BC40" s="246">
        <v>3648.0444302713809</v>
      </c>
      <c r="BD40" s="246">
        <v>3026.5911885691962</v>
      </c>
      <c r="BE40" s="246">
        <v>2604.8739000331566</v>
      </c>
      <c r="BF40" s="246">
        <v>2492.2148606081341</v>
      </c>
      <c r="BG40" s="246">
        <v>2415.2208495114523</v>
      </c>
      <c r="BH40" s="238">
        <v>2116.5188096554739</v>
      </c>
      <c r="BI40" s="246">
        <v>2297.8461297341596</v>
      </c>
      <c r="BJ40" s="246">
        <v>2415.9133943009283</v>
      </c>
      <c r="BK40" s="246">
        <v>2197.655098345946</v>
      </c>
      <c r="BL40" s="246">
        <v>2506.4777149134702</v>
      </c>
      <c r="BM40" s="246">
        <v>4173.4237498955972</v>
      </c>
      <c r="BN40" s="246">
        <v>4184.9410946276093</v>
      </c>
      <c r="BO40" s="246">
        <v>4706.3243294922031</v>
      </c>
      <c r="BP40" s="246">
        <v>4969.9578318959466</v>
      </c>
      <c r="BQ40" s="246">
        <v>4126.6775288078616</v>
      </c>
      <c r="BR40" s="246">
        <v>2881.8697295676011</v>
      </c>
      <c r="BS40" s="246">
        <v>2124.8875181690405</v>
      </c>
      <c r="BT40" s="246">
        <v>1671.6771926634599</v>
      </c>
      <c r="BU40" s="246">
        <v>1468.9769334007187</v>
      </c>
      <c r="BV40" s="246">
        <v>1145.2315230822433</v>
      </c>
      <c r="BW40" s="246">
        <v>1893.8823611713117</v>
      </c>
      <c r="BX40" s="143">
        <v>1938.9357091314653</v>
      </c>
      <c r="BY40" s="143">
        <v>1983.3324365988419</v>
      </c>
      <c r="BZ40" s="143">
        <v>2023.2401013295967</v>
      </c>
      <c r="CA40" s="144">
        <v>2029.0202426933947</v>
      </c>
    </row>
    <row r="41" spans="2:79" x14ac:dyDescent="0.4">
      <c r="B41" s="128" t="s">
        <v>306</v>
      </c>
      <c r="AH41" s="246">
        <v>91.130897034439897</v>
      </c>
      <c r="AI41" s="246">
        <v>100.24855326238747</v>
      </c>
      <c r="AJ41" s="246">
        <v>106.02763703315253</v>
      </c>
      <c r="AK41" s="246">
        <v>128.19124269279587</v>
      </c>
      <c r="AL41" s="246">
        <v>167.55309088533673</v>
      </c>
      <c r="AM41" s="246">
        <v>217.04723601069253</v>
      </c>
      <c r="AN41" s="246">
        <v>258.30743739995808</v>
      </c>
      <c r="AO41" s="246">
        <v>252.0640027117085</v>
      </c>
      <c r="AP41" s="246">
        <v>316.88312606867373</v>
      </c>
      <c r="AQ41" s="246">
        <v>433.33486161842728</v>
      </c>
      <c r="AR41" s="246">
        <v>262.66023818890073</v>
      </c>
      <c r="AS41" s="246">
        <v>242.80059491720985</v>
      </c>
      <c r="AT41" s="246">
        <v>394.04417248350796</v>
      </c>
      <c r="AU41" s="246">
        <v>600.80952530373258</v>
      </c>
      <c r="AV41" s="246">
        <v>416.25664641354496</v>
      </c>
      <c r="AW41" s="246">
        <v>399.49688169729353</v>
      </c>
      <c r="AX41" s="246">
        <v>586.87387808526364</v>
      </c>
      <c r="AY41" s="246">
        <v>657.75316703705289</v>
      </c>
      <c r="AZ41" s="246">
        <v>562.67828263504521</v>
      </c>
      <c r="BA41" s="246">
        <v>495.35215813143896</v>
      </c>
      <c r="BB41" s="246">
        <v>451.73318953293318</v>
      </c>
      <c r="BC41" s="246">
        <v>334.41548925605696</v>
      </c>
      <c r="BD41" s="246">
        <v>315.55732285881578</v>
      </c>
      <c r="BE41" s="246">
        <v>342.26554347020488</v>
      </c>
      <c r="BF41" s="246">
        <v>358.50334985903976</v>
      </c>
      <c r="BG41" s="246">
        <v>526.12838602460715</v>
      </c>
      <c r="BH41" s="238">
        <v>759.42847564891315</v>
      </c>
      <c r="BI41" s="246">
        <v>724.77230561541319</v>
      </c>
      <c r="BJ41" s="246">
        <v>708.48843990107696</v>
      </c>
      <c r="BK41" s="246">
        <v>606.88054358976638</v>
      </c>
      <c r="BL41" s="246">
        <v>529.97658294718838</v>
      </c>
      <c r="BM41" s="246">
        <v>580.89776957234596</v>
      </c>
      <c r="BN41" s="246">
        <v>675.86862375392002</v>
      </c>
      <c r="BO41" s="246">
        <v>688.62757139199641</v>
      </c>
      <c r="BP41" s="246">
        <v>743.98394147001579</v>
      </c>
      <c r="BQ41" s="246">
        <v>768.09561726160837</v>
      </c>
      <c r="BR41" s="246">
        <v>764.44337207978447</v>
      </c>
      <c r="BS41" s="246">
        <v>776.71186146008756</v>
      </c>
      <c r="BT41" s="246">
        <v>752.58215500157746</v>
      </c>
      <c r="BU41" s="246">
        <v>773.10933880292248</v>
      </c>
      <c r="BV41" s="246">
        <v>687.91978501547112</v>
      </c>
      <c r="BW41" s="246">
        <v>867.46944536717854</v>
      </c>
      <c r="BX41" s="143">
        <v>907.59492397723159</v>
      </c>
      <c r="BY41" s="143">
        <v>946.79943533078597</v>
      </c>
      <c r="BZ41" s="143">
        <v>993.93531710551281</v>
      </c>
      <c r="CA41" s="144">
        <v>991.94287906704437</v>
      </c>
    </row>
    <row r="42" spans="2:79" ht="26.25" customHeight="1" x14ac:dyDescent="0.4">
      <c r="B42" s="247" t="s">
        <v>307</v>
      </c>
      <c r="AH42" s="246">
        <v>3354.8994340015888</v>
      </c>
      <c r="AI42" s="246">
        <v>3009.5274172675399</v>
      </c>
      <c r="AJ42" s="246">
        <v>3504.8666861990632</v>
      </c>
      <c r="AK42" s="246">
        <v>5347.6708867961624</v>
      </c>
      <c r="AL42" s="246">
        <v>8272.9146765134392</v>
      </c>
      <c r="AM42" s="246">
        <v>10052.213727093491</v>
      </c>
      <c r="AN42" s="246">
        <v>10843.783040704369</v>
      </c>
      <c r="AO42" s="246">
        <v>11768.015309097662</v>
      </c>
      <c r="AP42" s="246">
        <v>12064.950977985607</v>
      </c>
      <c r="AQ42" s="246">
        <v>10980.547311929107</v>
      </c>
      <c r="AR42" s="246">
        <v>8818.1038009765361</v>
      </c>
      <c r="AS42" s="246">
        <v>7720.0939728328922</v>
      </c>
      <c r="AT42" s="246">
        <v>8495.899821299452</v>
      </c>
      <c r="AU42" s="246">
        <v>10986.54707976385</v>
      </c>
      <c r="AV42" s="246">
        <v>13359.246845967358</v>
      </c>
      <c r="AW42" s="246">
        <v>14257.953376519468</v>
      </c>
      <c r="AX42" s="246">
        <v>14591.398915665788</v>
      </c>
      <c r="AY42" s="246">
        <v>14817.721275103844</v>
      </c>
      <c r="AZ42" s="246">
        <v>13938.272853925702</v>
      </c>
      <c r="BA42" s="246">
        <v>12827.566252794712</v>
      </c>
      <c r="BB42" s="246">
        <v>12172.038435490964</v>
      </c>
      <c r="BC42" s="246">
        <v>11603.270149236638</v>
      </c>
      <c r="BD42" s="246">
        <v>11067.581224821688</v>
      </c>
      <c r="BE42" s="246">
        <v>10863.017788000436</v>
      </c>
      <c r="BF42" s="246">
        <v>10769.266320034843</v>
      </c>
      <c r="BG42" s="246">
        <v>11250.537425600935</v>
      </c>
      <c r="BH42" s="238">
        <v>10956.369652130299</v>
      </c>
      <c r="BI42" s="246">
        <v>10749.984345317214</v>
      </c>
      <c r="BJ42" s="246">
        <v>10828.242226780527</v>
      </c>
      <c r="BK42" s="246">
        <v>11013.236730732415</v>
      </c>
      <c r="BL42" s="246">
        <v>11090.680917108577</v>
      </c>
      <c r="BM42" s="246">
        <v>13672.442854397723</v>
      </c>
      <c r="BN42" s="246">
        <v>13871.541029574235</v>
      </c>
      <c r="BO42" s="246">
        <v>14494.127019952799</v>
      </c>
      <c r="BP42" s="246">
        <v>15435.370769714606</v>
      </c>
      <c r="BQ42" s="246">
        <v>15288.103741791747</v>
      </c>
      <c r="BR42" s="246">
        <v>15175.964205167151</v>
      </c>
      <c r="BS42" s="246">
        <v>15141.535340504086</v>
      </c>
      <c r="BT42" s="246">
        <v>14450.029759569055</v>
      </c>
      <c r="BU42" s="246">
        <v>14438.46180681439</v>
      </c>
      <c r="BV42" s="246">
        <v>12803.966318837003</v>
      </c>
      <c r="BW42" s="246">
        <v>14738.291226630818</v>
      </c>
      <c r="BX42" s="143">
        <v>14556.635372623216</v>
      </c>
      <c r="BY42" s="143">
        <v>14529.466874561209</v>
      </c>
      <c r="BZ42" s="143">
        <v>14541.699290480226</v>
      </c>
      <c r="CA42" s="144">
        <v>14526.752964641541</v>
      </c>
    </row>
    <row r="43" spans="2:79" x14ac:dyDescent="0.4">
      <c r="B43" s="247" t="s">
        <v>308</v>
      </c>
      <c r="AH43" s="246">
        <v>5972.9666138586008</v>
      </c>
      <c r="AI43" s="246">
        <v>5469.2968103921485</v>
      </c>
      <c r="AJ43" s="246">
        <v>5896.8932235948996</v>
      </c>
      <c r="AK43" s="246">
        <v>8099.0522717733147</v>
      </c>
      <c r="AL43" s="246">
        <v>10843.341149957738</v>
      </c>
      <c r="AM43" s="246">
        <v>12486.615844605736</v>
      </c>
      <c r="AN43" s="246">
        <v>13473.745531337476</v>
      </c>
      <c r="AO43" s="246">
        <v>14418.551648897923</v>
      </c>
      <c r="AP43" s="246">
        <v>14531.685629725822</v>
      </c>
      <c r="AQ43" s="246">
        <v>13262.620618231884</v>
      </c>
      <c r="AR43" s="246">
        <v>11183.230789656722</v>
      </c>
      <c r="AS43" s="246">
        <v>9941.9896549495952</v>
      </c>
      <c r="AT43" s="246">
        <v>10751.737635116464</v>
      </c>
      <c r="AU43" s="246">
        <v>13414.82990678219</v>
      </c>
      <c r="AV43" s="246">
        <v>16878.823644483808</v>
      </c>
      <c r="AW43" s="246">
        <v>17792.49256250605</v>
      </c>
      <c r="AX43" s="246">
        <v>18116.950913348013</v>
      </c>
      <c r="AY43" s="246">
        <v>18421.231431134234</v>
      </c>
      <c r="AZ43" s="246">
        <v>17421.79972451807</v>
      </c>
      <c r="BA43" s="246">
        <v>16404.372057601628</v>
      </c>
      <c r="BB43" s="246">
        <v>15648.802355194222</v>
      </c>
      <c r="BC43" s="246">
        <v>15399.766930687261</v>
      </c>
      <c r="BD43" s="246">
        <v>15264.556910411322</v>
      </c>
      <c r="BE43" s="246">
        <v>15588.102334968602</v>
      </c>
      <c r="BF43" s="246">
        <v>15981.367901588828</v>
      </c>
      <c r="BG43" s="246">
        <v>17392.71209787127</v>
      </c>
      <c r="BH43" s="238">
        <v>18774.475866459186</v>
      </c>
      <c r="BI43" s="246">
        <v>18949.83324765279</v>
      </c>
      <c r="BJ43" s="246">
        <v>19339.421813004916</v>
      </c>
      <c r="BK43" s="246">
        <v>19921.504045560545</v>
      </c>
      <c r="BL43" s="246">
        <v>20159.276353255525</v>
      </c>
      <c r="BM43" s="246">
        <v>23108.384824004355</v>
      </c>
      <c r="BN43" s="246">
        <v>23264.212491392645</v>
      </c>
      <c r="BO43" s="246">
        <v>23551.264838272586</v>
      </c>
      <c r="BP43" s="246">
        <v>23716.894450950214</v>
      </c>
      <c r="BQ43" s="246">
        <v>22912.258830070878</v>
      </c>
      <c r="BR43" s="246">
        <v>22205.859732172587</v>
      </c>
      <c r="BS43" s="246">
        <v>21588.15857477986</v>
      </c>
      <c r="BT43" s="246">
        <v>20328.240029103486</v>
      </c>
      <c r="BU43" s="246">
        <v>19903.80101898636</v>
      </c>
      <c r="BV43" s="246">
        <v>17959.910420145923</v>
      </c>
      <c r="BW43" s="246">
        <v>19685.126467267572</v>
      </c>
      <c r="BX43" s="143">
        <v>19252.750499572485</v>
      </c>
      <c r="BY43" s="143">
        <v>18927.148298202428</v>
      </c>
      <c r="BZ43" s="143">
        <v>18722.36611810634</v>
      </c>
      <c r="CA43" s="144">
        <v>18570.161253901144</v>
      </c>
    </row>
    <row r="44" spans="2:79" ht="26.25" customHeight="1" x14ac:dyDescent="0.4">
      <c r="B44" s="274" t="s">
        <v>317</v>
      </c>
      <c r="AH44" s="246">
        <v>0</v>
      </c>
      <c r="AI44" s="246">
        <v>0</v>
      </c>
      <c r="AJ44" s="246">
        <v>0</v>
      </c>
      <c r="AK44" s="246">
        <v>0</v>
      </c>
      <c r="AL44" s="246">
        <v>0</v>
      </c>
      <c r="AM44" s="246">
        <v>0</v>
      </c>
      <c r="AN44" s="246">
        <v>0</v>
      </c>
      <c r="AO44" s="246">
        <v>0</v>
      </c>
      <c r="AP44" s="246">
        <v>0</v>
      </c>
      <c r="AQ44" s="246">
        <v>0</v>
      </c>
      <c r="AR44" s="246">
        <v>0</v>
      </c>
      <c r="AS44" s="246">
        <v>0</v>
      </c>
      <c r="AT44" s="246">
        <v>0</v>
      </c>
      <c r="AU44" s="246">
        <v>0</v>
      </c>
      <c r="AV44" s="246">
        <v>0</v>
      </c>
      <c r="AW44" s="246">
        <v>0</v>
      </c>
      <c r="AX44" s="246">
        <v>0</v>
      </c>
      <c r="AY44" s="246">
        <v>0</v>
      </c>
      <c r="AZ44" s="246">
        <v>0</v>
      </c>
      <c r="BA44" s="246">
        <v>0</v>
      </c>
      <c r="BB44" s="246">
        <v>0</v>
      </c>
      <c r="BC44" s="246">
        <v>0</v>
      </c>
      <c r="BD44" s="246">
        <v>0</v>
      </c>
      <c r="BE44" s="246">
        <v>0</v>
      </c>
      <c r="BF44" s="246">
        <v>0</v>
      </c>
      <c r="BG44" s="246">
        <v>0</v>
      </c>
      <c r="BH44" s="143">
        <v>0</v>
      </c>
      <c r="BI44" s="246">
        <v>0</v>
      </c>
      <c r="BJ44" s="246">
        <v>0</v>
      </c>
      <c r="BK44" s="246">
        <v>0</v>
      </c>
      <c r="BL44" s="246">
        <v>0</v>
      </c>
      <c r="BM44" s="246">
        <v>0</v>
      </c>
      <c r="BN44" s="246">
        <v>0</v>
      </c>
      <c r="BO44" s="246">
        <v>0</v>
      </c>
      <c r="BP44" s="246">
        <v>0</v>
      </c>
      <c r="BQ44" s="246">
        <v>0</v>
      </c>
      <c r="BR44" s="246">
        <v>0</v>
      </c>
      <c r="BS44" s="246">
        <v>0</v>
      </c>
      <c r="BT44" s="246">
        <v>0</v>
      </c>
      <c r="BU44" s="246">
        <v>0</v>
      </c>
      <c r="BV44" s="246">
        <v>0</v>
      </c>
      <c r="BW44" s="246">
        <v>0</v>
      </c>
      <c r="BX44" s="143">
        <v>0</v>
      </c>
      <c r="BY44" s="143">
        <v>0</v>
      </c>
      <c r="BZ44" s="143">
        <v>0</v>
      </c>
      <c r="CA44" s="144">
        <v>0</v>
      </c>
    </row>
    <row r="45" spans="2:79" x14ac:dyDescent="0.4">
      <c r="B45" s="128" t="s">
        <v>318</v>
      </c>
      <c r="AH45" s="246">
        <v>112.5652954995624</v>
      </c>
      <c r="AI45" s="246">
        <v>108.34903243605406</v>
      </c>
      <c r="AJ45" s="246">
        <v>141.43537504960975</v>
      </c>
      <c r="AK45" s="246">
        <v>201.12893571172032</v>
      </c>
      <c r="AL45" s="246">
        <v>266.99807515273244</v>
      </c>
      <c r="AM45" s="246">
        <v>333.51601821522729</v>
      </c>
      <c r="AN45" s="246">
        <v>323.41736412221434</v>
      </c>
      <c r="AO45" s="246">
        <v>316.30941286113699</v>
      </c>
      <c r="AP45" s="246">
        <v>376.17651108357421</v>
      </c>
      <c r="AQ45" s="246">
        <v>397.65008279908722</v>
      </c>
      <c r="AR45" s="246">
        <v>819.25845748806069</v>
      </c>
      <c r="AS45" s="246">
        <v>820.32707306905172</v>
      </c>
      <c r="AT45" s="246">
        <v>881.57035325848983</v>
      </c>
      <c r="AU45" s="246">
        <v>1056.1194166556247</v>
      </c>
      <c r="AV45" s="246">
        <v>1527.4957317782371</v>
      </c>
      <c r="AW45" s="246">
        <v>1939.3731351521842</v>
      </c>
      <c r="AX45" s="246">
        <v>2285.9316651084519</v>
      </c>
      <c r="AY45" s="246">
        <v>2677.7072982901718</v>
      </c>
      <c r="AZ45" s="246">
        <v>3098.2709172422851</v>
      </c>
      <c r="BA45" s="246">
        <v>3436.3430181343383</v>
      </c>
      <c r="BB45" s="246">
        <v>3542.2827852017354</v>
      </c>
      <c r="BC45" s="246">
        <v>2754.0751160003424</v>
      </c>
      <c r="BD45" s="246">
        <v>2.4294951580944941</v>
      </c>
      <c r="BE45" s="246">
        <v>-1.1520613124502652</v>
      </c>
      <c r="BF45" s="246">
        <v>-1.0156108024616131</v>
      </c>
      <c r="BG45" s="246">
        <v>0.11458069413489351</v>
      </c>
      <c r="BH45" s="246">
        <v>-3.7973482169266576E-2</v>
      </c>
      <c r="BI45" s="246">
        <v>0</v>
      </c>
      <c r="BJ45" s="246">
        <v>0</v>
      </c>
      <c r="BK45" s="246">
        <v>0</v>
      </c>
      <c r="BL45" s="246">
        <v>0</v>
      </c>
      <c r="BM45" s="246">
        <v>0</v>
      </c>
      <c r="BN45" s="246">
        <v>0</v>
      </c>
      <c r="BO45" s="246">
        <v>0</v>
      </c>
      <c r="BP45" s="246">
        <v>0</v>
      </c>
      <c r="BQ45" s="246">
        <v>0</v>
      </c>
      <c r="BR45" s="246">
        <v>0</v>
      </c>
      <c r="BS45" s="246">
        <v>0</v>
      </c>
      <c r="BT45" s="246">
        <v>0</v>
      </c>
      <c r="BU45" s="246">
        <v>0</v>
      </c>
      <c r="BV45" s="246">
        <v>0</v>
      </c>
      <c r="BW45" s="246">
        <v>0</v>
      </c>
      <c r="BX45" s="143">
        <v>0</v>
      </c>
      <c r="BY45" s="143">
        <v>0</v>
      </c>
      <c r="BZ45" s="143">
        <v>0</v>
      </c>
      <c r="CA45" s="144">
        <v>0</v>
      </c>
    </row>
    <row r="46" spans="2:79" x14ac:dyDescent="0.4">
      <c r="B46" s="275" t="s">
        <v>319</v>
      </c>
      <c r="AH46" s="246">
        <v>68.06432709456702</v>
      </c>
      <c r="AI46" s="246">
        <v>64.741863687657712</v>
      </c>
      <c r="AJ46" s="246">
        <v>83.236161434808068</v>
      </c>
      <c r="AK46" s="246">
        <v>116.58333922984228</v>
      </c>
      <c r="AL46" s="246">
        <v>152.49593521341231</v>
      </c>
      <c r="AM46" s="246">
        <v>188.27061247222019</v>
      </c>
      <c r="AN46" s="246">
        <v>181.71438154672421</v>
      </c>
      <c r="AO46" s="246">
        <v>177.43152071854456</v>
      </c>
      <c r="AP46" s="246">
        <v>211.01223045605892</v>
      </c>
      <c r="AQ46" s="246">
        <v>223.79999457926345</v>
      </c>
      <c r="AR46" s="246">
        <v>446.15292032492567</v>
      </c>
      <c r="AS46" s="246">
        <v>475.07783816140778</v>
      </c>
      <c r="AT46" s="246">
        <v>518.55196558592388</v>
      </c>
      <c r="AU46" s="246">
        <v>632.20873239356467</v>
      </c>
      <c r="AV46" s="246">
        <v>848.57592651489551</v>
      </c>
      <c r="AW46" s="246">
        <v>1026.820776702129</v>
      </c>
      <c r="AX46" s="246">
        <v>1183.8692079244602</v>
      </c>
      <c r="AY46" s="246">
        <v>1336.5242689044401</v>
      </c>
      <c r="AZ46" s="246">
        <v>1508.2758074840433</v>
      </c>
      <c r="BA46" s="246">
        <v>1653.2627018941891</v>
      </c>
      <c r="BB46" s="246">
        <v>1693.5996320494812</v>
      </c>
      <c r="BC46" s="246">
        <v>1384.494194553489</v>
      </c>
      <c r="BD46" s="246">
        <v>1.2213254179365018</v>
      </c>
      <c r="BE46" s="246">
        <v>-0.57914985309967382</v>
      </c>
      <c r="BF46" s="246">
        <v>-0.51055515943078544</v>
      </c>
      <c r="BG46" s="246">
        <v>5.7600573388881138E-2</v>
      </c>
      <c r="BH46" s="246">
        <v>-1.908955398670523E-2</v>
      </c>
      <c r="BI46" s="246">
        <v>0</v>
      </c>
      <c r="BJ46" s="246">
        <v>0</v>
      </c>
      <c r="BK46" s="246">
        <v>0</v>
      </c>
      <c r="BL46" s="246">
        <v>0</v>
      </c>
      <c r="BM46" s="246">
        <v>0</v>
      </c>
      <c r="BN46" s="246">
        <v>0</v>
      </c>
      <c r="BO46" s="246">
        <v>0</v>
      </c>
      <c r="BP46" s="246">
        <v>0</v>
      </c>
      <c r="BQ46" s="246">
        <v>0</v>
      </c>
      <c r="BR46" s="246">
        <v>0</v>
      </c>
      <c r="BS46" s="246">
        <v>0</v>
      </c>
      <c r="BT46" s="246">
        <v>0</v>
      </c>
      <c r="BU46" s="246">
        <v>0</v>
      </c>
      <c r="BV46" s="246">
        <v>0</v>
      </c>
      <c r="BW46" s="246">
        <v>0</v>
      </c>
      <c r="BX46" s="143">
        <v>0</v>
      </c>
      <c r="BY46" s="143">
        <v>0</v>
      </c>
      <c r="BZ46" s="143">
        <v>0</v>
      </c>
      <c r="CA46" s="144">
        <v>0</v>
      </c>
    </row>
    <row r="47" spans="2:79" x14ac:dyDescent="0.4">
      <c r="B47" s="275" t="s">
        <v>320</v>
      </c>
      <c r="AH47" s="246">
        <v>44.500968404995369</v>
      </c>
      <c r="AI47" s="246">
        <v>43.607168748396361</v>
      </c>
      <c r="AJ47" s="246">
        <v>58.199213614801671</v>
      </c>
      <c r="AK47" s="246">
        <v>84.545596481878036</v>
      </c>
      <c r="AL47" s="246">
        <v>114.50213993932012</v>
      </c>
      <c r="AM47" s="246">
        <v>145.2454057430071</v>
      </c>
      <c r="AN47" s="246">
        <v>141.70298257549015</v>
      </c>
      <c r="AO47" s="246">
        <v>138.87789214259243</v>
      </c>
      <c r="AP47" s="246">
        <v>165.16428062751532</v>
      </c>
      <c r="AQ47" s="246">
        <v>173.85008821982376</v>
      </c>
      <c r="AR47" s="246">
        <v>373.10553716313495</v>
      </c>
      <c r="AS47" s="246">
        <v>345.249234907644</v>
      </c>
      <c r="AT47" s="246">
        <v>363.01838767256595</v>
      </c>
      <c r="AU47" s="246">
        <v>423.9106842620601</v>
      </c>
      <c r="AV47" s="246">
        <v>678.91980526334135</v>
      </c>
      <c r="AW47" s="246">
        <v>912.55235845005507</v>
      </c>
      <c r="AX47" s="246">
        <v>1102.0624571839915</v>
      </c>
      <c r="AY47" s="246">
        <v>1341.1830293857317</v>
      </c>
      <c r="AZ47" s="246">
        <v>1589.9951097582418</v>
      </c>
      <c r="BA47" s="246">
        <v>1783.0803162401492</v>
      </c>
      <c r="BB47" s="246">
        <v>1848.6831531522544</v>
      </c>
      <c r="BC47" s="246">
        <v>1369.5809214468536</v>
      </c>
      <c r="BD47" s="246">
        <v>1.2081697401579921</v>
      </c>
      <c r="BE47" s="246">
        <v>-0.5729114593505914</v>
      </c>
      <c r="BF47" s="246">
        <v>-0.50505564303082773</v>
      </c>
      <c r="BG47" s="246">
        <v>5.6980120746012365E-2</v>
      </c>
      <c r="BH47" s="246">
        <v>-1.8883928182561349E-2</v>
      </c>
      <c r="BI47" s="246">
        <v>0</v>
      </c>
      <c r="BJ47" s="246">
        <v>0</v>
      </c>
      <c r="BK47" s="246">
        <v>0</v>
      </c>
      <c r="BL47" s="246">
        <v>0</v>
      </c>
      <c r="BM47" s="246">
        <v>0</v>
      </c>
      <c r="BN47" s="246">
        <v>0</v>
      </c>
      <c r="BO47" s="246">
        <v>0</v>
      </c>
      <c r="BP47" s="246">
        <v>0</v>
      </c>
      <c r="BQ47" s="246">
        <v>0</v>
      </c>
      <c r="BR47" s="246">
        <v>0</v>
      </c>
      <c r="BS47" s="246">
        <v>0</v>
      </c>
      <c r="BT47" s="246">
        <v>0</v>
      </c>
      <c r="BU47" s="246">
        <v>0</v>
      </c>
      <c r="BV47" s="246">
        <v>0</v>
      </c>
      <c r="BW47" s="246">
        <v>0</v>
      </c>
      <c r="BX47" s="143">
        <v>0</v>
      </c>
      <c r="BY47" s="143">
        <v>0</v>
      </c>
      <c r="BZ47" s="143">
        <v>0</v>
      </c>
      <c r="CA47" s="144">
        <v>0</v>
      </c>
    </row>
    <row r="48" spans="2:79" x14ac:dyDescent="0.4">
      <c r="B48" s="275" t="s">
        <v>321</v>
      </c>
      <c r="AH48" s="246">
        <v>64.519974166344227</v>
      </c>
      <c r="AI48" s="246">
        <v>59.076020066324723</v>
      </c>
      <c r="AJ48" s="246">
        <v>74.197446752215896</v>
      </c>
      <c r="AK48" s="246">
        <v>98.133238962641556</v>
      </c>
      <c r="AL48" s="246">
        <v>117.59840779059556</v>
      </c>
      <c r="AM48" s="246">
        <v>136.46968805088355</v>
      </c>
      <c r="AN48" s="246">
        <v>131.15788221234689</v>
      </c>
      <c r="AO48" s="246">
        <v>130.01270565314923</v>
      </c>
      <c r="AP48" s="246">
        <v>155.77127345324368</v>
      </c>
      <c r="AQ48" s="246">
        <v>171.82285267853004</v>
      </c>
      <c r="AR48" s="246">
        <v>280.49674937460475</v>
      </c>
      <c r="AS48" s="246">
        <v>334.06818156265683</v>
      </c>
      <c r="AT48" s="246">
        <v>356.20313347187908</v>
      </c>
      <c r="AU48" s="246">
        <v>414.72073232021995</v>
      </c>
      <c r="AV48" s="246">
        <v>665.57169179549589</v>
      </c>
      <c r="AW48" s="246">
        <v>887.5549667903432</v>
      </c>
      <c r="AX48" s="246">
        <v>1041.1220060110525</v>
      </c>
      <c r="AY48" s="246">
        <v>1220.6092147551003</v>
      </c>
      <c r="AZ48" s="246">
        <v>1411.7332116999294</v>
      </c>
      <c r="BA48" s="246">
        <v>1631.1370143262911</v>
      </c>
      <c r="BB48" s="246">
        <v>1779.5973970068599</v>
      </c>
      <c r="BC48" s="246">
        <v>1410.2466642799232</v>
      </c>
      <c r="BD48" s="246">
        <v>1.2440428449761132</v>
      </c>
      <c r="BE48" s="246">
        <v>-0.58992240752257497</v>
      </c>
      <c r="BF48" s="246">
        <v>-0.52005180906546034</v>
      </c>
      <c r="BG48" s="246">
        <v>5.867198057011587E-2</v>
      </c>
      <c r="BH48" s="246">
        <v>-1.9444631792786101E-2</v>
      </c>
      <c r="BI48" s="246">
        <v>0</v>
      </c>
      <c r="BJ48" s="246">
        <v>0</v>
      </c>
      <c r="BK48" s="246">
        <v>0</v>
      </c>
      <c r="BL48" s="246">
        <v>0</v>
      </c>
      <c r="BM48" s="246">
        <v>0</v>
      </c>
      <c r="BN48" s="246">
        <v>0</v>
      </c>
      <c r="BO48" s="246">
        <v>0</v>
      </c>
      <c r="BP48" s="246">
        <v>0</v>
      </c>
      <c r="BQ48" s="246">
        <v>0</v>
      </c>
      <c r="BR48" s="246">
        <v>0</v>
      </c>
      <c r="BS48" s="246">
        <v>0</v>
      </c>
      <c r="BT48" s="246">
        <v>0</v>
      </c>
      <c r="BU48" s="246">
        <v>0</v>
      </c>
      <c r="BV48" s="246">
        <v>0</v>
      </c>
      <c r="BW48" s="246">
        <v>0</v>
      </c>
      <c r="BX48" s="143">
        <v>0</v>
      </c>
      <c r="BY48" s="143">
        <v>0</v>
      </c>
      <c r="BZ48" s="143">
        <v>0</v>
      </c>
      <c r="CA48" s="144">
        <v>0</v>
      </c>
    </row>
    <row r="49" spans="1:79" x14ac:dyDescent="0.4">
      <c r="B49" s="275" t="s">
        <v>322</v>
      </c>
      <c r="AH49" s="246">
        <v>48.045321333218169</v>
      </c>
      <c r="AI49" s="246">
        <v>49.273012369729344</v>
      </c>
      <c r="AJ49" s="246">
        <v>67.237928297393836</v>
      </c>
      <c r="AK49" s="246">
        <v>102.99569674907876</v>
      </c>
      <c r="AL49" s="246">
        <v>149.39966736213688</v>
      </c>
      <c r="AM49" s="246">
        <v>197.04633016434374</v>
      </c>
      <c r="AN49" s="246">
        <v>192.25948190986747</v>
      </c>
      <c r="AO49" s="246">
        <v>186.29670720798777</v>
      </c>
      <c r="AP49" s="246">
        <v>220.40523763033056</v>
      </c>
      <c r="AQ49" s="246">
        <v>225.82723012055718</v>
      </c>
      <c r="AR49" s="246">
        <v>538.76170811345594</v>
      </c>
      <c r="AS49" s="246">
        <v>486.25889150639495</v>
      </c>
      <c r="AT49" s="246">
        <v>525.3672197866108</v>
      </c>
      <c r="AU49" s="246">
        <v>641.39868433540482</v>
      </c>
      <c r="AV49" s="246">
        <v>861.92403998274131</v>
      </c>
      <c r="AW49" s="246">
        <v>1051.8181683618413</v>
      </c>
      <c r="AX49" s="246">
        <v>1244.8096590973992</v>
      </c>
      <c r="AY49" s="246">
        <v>1457.0980835350713</v>
      </c>
      <c r="AZ49" s="246">
        <v>1686.5377055423558</v>
      </c>
      <c r="BA49" s="246">
        <v>1805.2060038080472</v>
      </c>
      <c r="BB49" s="246">
        <v>1762.685388194875</v>
      </c>
      <c r="BC49" s="246">
        <v>1343.828451720419</v>
      </c>
      <c r="BD49" s="246">
        <v>1.1854523131183807</v>
      </c>
      <c r="BE49" s="246">
        <v>-0.56213890492769036</v>
      </c>
      <c r="BF49" s="246">
        <v>-0.49555899339615272</v>
      </c>
      <c r="BG49" s="246">
        <v>5.5908713564777633E-2</v>
      </c>
      <c r="BH49" s="246">
        <v>-1.8528850376480475E-2</v>
      </c>
      <c r="BI49" s="246">
        <v>0</v>
      </c>
      <c r="BJ49" s="246">
        <v>0</v>
      </c>
      <c r="BK49" s="246">
        <v>0</v>
      </c>
      <c r="BL49" s="246">
        <v>0</v>
      </c>
      <c r="BM49" s="246">
        <v>0</v>
      </c>
      <c r="BN49" s="246">
        <v>0</v>
      </c>
      <c r="BO49" s="246">
        <v>0</v>
      </c>
      <c r="BP49" s="246">
        <v>0</v>
      </c>
      <c r="BQ49" s="246">
        <v>0</v>
      </c>
      <c r="BR49" s="246">
        <v>0</v>
      </c>
      <c r="BS49" s="246">
        <v>0</v>
      </c>
      <c r="BT49" s="246">
        <v>0</v>
      </c>
      <c r="BU49" s="246">
        <v>0</v>
      </c>
      <c r="BV49" s="246">
        <v>0</v>
      </c>
      <c r="BW49" s="246">
        <v>0</v>
      </c>
      <c r="BX49" s="143">
        <v>0</v>
      </c>
      <c r="BY49" s="143">
        <v>0</v>
      </c>
      <c r="BZ49" s="143">
        <v>0</v>
      </c>
      <c r="CA49" s="144">
        <v>0</v>
      </c>
    </row>
    <row r="50" spans="1:79" ht="26.25" customHeight="1" x14ac:dyDescent="0.4">
      <c r="B50" s="128" t="s">
        <v>143</v>
      </c>
      <c r="AH50" s="246">
        <v>0</v>
      </c>
      <c r="AI50" s="246">
        <v>0</v>
      </c>
      <c r="AJ50" s="246">
        <v>0</v>
      </c>
      <c r="AK50" s="246">
        <v>0</v>
      </c>
      <c r="AL50" s="246">
        <v>0</v>
      </c>
      <c r="AM50" s="246">
        <v>0</v>
      </c>
      <c r="AN50" s="246">
        <v>0</v>
      </c>
      <c r="AO50" s="246">
        <v>0</v>
      </c>
      <c r="AP50" s="246">
        <v>0</v>
      </c>
      <c r="AQ50" s="246">
        <v>0</v>
      </c>
      <c r="AR50" s="246">
        <v>0</v>
      </c>
      <c r="AS50" s="246">
        <v>0</v>
      </c>
      <c r="AT50" s="246">
        <v>0</v>
      </c>
      <c r="AU50" s="246">
        <v>0</v>
      </c>
      <c r="AV50" s="246">
        <v>4.7321035797363651</v>
      </c>
      <c r="AW50" s="246">
        <v>11.567753982021763</v>
      </c>
      <c r="AX50" s="246">
        <v>18.037764584891548</v>
      </c>
      <c r="AY50" s="246">
        <v>29.497583563880443</v>
      </c>
      <c r="AZ50" s="246">
        <v>50.59551586664135</v>
      </c>
      <c r="BA50" s="246">
        <v>62.078736689395029</v>
      </c>
      <c r="BB50" s="246">
        <v>71.21377046362737</v>
      </c>
      <c r="BC50" s="246">
        <v>57.077079017207424</v>
      </c>
      <c r="BD50" s="246">
        <v>-8.6666201546060889E-2</v>
      </c>
      <c r="BE50" s="246">
        <v>-0.12158723975888756</v>
      </c>
      <c r="BF50" s="246">
        <v>-0.20228851275967588</v>
      </c>
      <c r="BG50" s="246">
        <v>0.11458069413489351</v>
      </c>
      <c r="BH50" s="246">
        <v>-3.7973482169266576E-2</v>
      </c>
      <c r="BI50" s="246">
        <v>0</v>
      </c>
      <c r="BJ50" s="246">
        <v>0</v>
      </c>
      <c r="BK50" s="246">
        <v>0</v>
      </c>
      <c r="BL50" s="246">
        <v>0</v>
      </c>
      <c r="BM50" s="246">
        <v>0</v>
      </c>
      <c r="BN50" s="246">
        <v>0</v>
      </c>
      <c r="BO50" s="246">
        <v>0</v>
      </c>
      <c r="BP50" s="246">
        <v>0</v>
      </c>
      <c r="BQ50" s="246">
        <v>0</v>
      </c>
      <c r="BR50" s="246">
        <v>0</v>
      </c>
      <c r="BS50" s="246">
        <v>0</v>
      </c>
      <c r="BT50" s="246">
        <v>0</v>
      </c>
      <c r="BU50" s="246">
        <v>0</v>
      </c>
      <c r="BV50" s="246">
        <v>0</v>
      </c>
      <c r="BW50" s="246">
        <v>0</v>
      </c>
      <c r="BX50" s="143">
        <v>0</v>
      </c>
      <c r="BY50" s="143">
        <v>0</v>
      </c>
      <c r="BZ50" s="143">
        <v>0</v>
      </c>
      <c r="CA50" s="144">
        <v>0</v>
      </c>
    </row>
    <row r="51" spans="1:79" x14ac:dyDescent="0.4">
      <c r="B51" s="275" t="s">
        <v>319</v>
      </c>
      <c r="AH51" s="246">
        <v>0</v>
      </c>
      <c r="AI51" s="246">
        <v>0</v>
      </c>
      <c r="AJ51" s="246">
        <v>0</v>
      </c>
      <c r="AK51" s="246">
        <v>0</v>
      </c>
      <c r="AL51" s="246">
        <v>0</v>
      </c>
      <c r="AM51" s="246">
        <v>0</v>
      </c>
      <c r="AN51" s="246">
        <v>0</v>
      </c>
      <c r="AO51" s="246">
        <v>0</v>
      </c>
      <c r="AP51" s="246">
        <v>0</v>
      </c>
      <c r="AQ51" s="246">
        <v>0</v>
      </c>
      <c r="AR51" s="246">
        <v>0</v>
      </c>
      <c r="AS51" s="246">
        <v>0</v>
      </c>
      <c r="AT51" s="246">
        <v>0</v>
      </c>
      <c r="AU51" s="246">
        <v>0</v>
      </c>
      <c r="AV51" s="246">
        <v>1.0749634642786063</v>
      </c>
      <c r="AW51" s="246">
        <v>2.6041486690870341</v>
      </c>
      <c r="AX51" s="246">
        <v>4.0858730326827297</v>
      </c>
      <c r="AY51" s="246">
        <v>6.2641931665708288</v>
      </c>
      <c r="AZ51" s="246">
        <v>10.981364317035919</v>
      </c>
      <c r="BA51" s="246">
        <v>13.732638947241034</v>
      </c>
      <c r="BB51" s="246">
        <v>15.75544112696665</v>
      </c>
      <c r="BC51" s="246">
        <v>13.592157214340231</v>
      </c>
      <c r="BD51" s="246">
        <v>0</v>
      </c>
      <c r="BE51" s="246">
        <v>0</v>
      </c>
      <c r="BF51" s="246">
        <v>0</v>
      </c>
      <c r="BG51" s="246">
        <v>0</v>
      </c>
      <c r="BH51" s="246">
        <v>0</v>
      </c>
      <c r="BI51" s="246">
        <v>0</v>
      </c>
      <c r="BJ51" s="246">
        <v>0</v>
      </c>
      <c r="BK51" s="246">
        <v>0</v>
      </c>
      <c r="BL51" s="246">
        <v>0</v>
      </c>
      <c r="BM51" s="246">
        <v>0</v>
      </c>
      <c r="BN51" s="246">
        <v>0</v>
      </c>
      <c r="BO51" s="246">
        <v>0</v>
      </c>
      <c r="BP51" s="246">
        <v>0</v>
      </c>
      <c r="BQ51" s="246">
        <v>0</v>
      </c>
      <c r="BR51" s="246">
        <v>0</v>
      </c>
      <c r="BS51" s="246">
        <v>0</v>
      </c>
      <c r="BT51" s="246">
        <v>0</v>
      </c>
      <c r="BU51" s="246">
        <v>0</v>
      </c>
      <c r="BV51" s="246">
        <v>0</v>
      </c>
      <c r="BW51" s="246">
        <v>0</v>
      </c>
      <c r="BX51" s="143">
        <v>0</v>
      </c>
      <c r="BY51" s="143">
        <v>0</v>
      </c>
      <c r="BZ51" s="143">
        <v>0</v>
      </c>
      <c r="CA51" s="144">
        <v>0</v>
      </c>
    </row>
    <row r="52" spans="1:79" x14ac:dyDescent="0.4">
      <c r="B52" s="275" t="s">
        <v>320</v>
      </c>
      <c r="AH52" s="246">
        <v>0</v>
      </c>
      <c r="AI52" s="246">
        <v>0</v>
      </c>
      <c r="AJ52" s="246">
        <v>0</v>
      </c>
      <c r="AK52" s="246">
        <v>0</v>
      </c>
      <c r="AL52" s="246">
        <v>0</v>
      </c>
      <c r="AM52" s="246">
        <v>0</v>
      </c>
      <c r="AN52" s="246">
        <v>0</v>
      </c>
      <c r="AO52" s="246">
        <v>0</v>
      </c>
      <c r="AP52" s="246">
        <v>0</v>
      </c>
      <c r="AQ52" s="246">
        <v>0</v>
      </c>
      <c r="AR52" s="246">
        <v>0</v>
      </c>
      <c r="AS52" s="246">
        <v>0</v>
      </c>
      <c r="AT52" s="246">
        <v>0</v>
      </c>
      <c r="AU52" s="246">
        <v>0</v>
      </c>
      <c r="AV52" s="246">
        <v>3.6571401154577585</v>
      </c>
      <c r="AW52" s="246">
        <v>8.9636053129347282</v>
      </c>
      <c r="AX52" s="246">
        <v>13.951891552208817</v>
      </c>
      <c r="AY52" s="246">
        <v>23.233390397309616</v>
      </c>
      <c r="AZ52" s="246">
        <v>39.614151549605431</v>
      </c>
      <c r="BA52" s="246">
        <v>48.346097742154001</v>
      </c>
      <c r="BB52" s="246">
        <v>55.458329336660725</v>
      </c>
      <c r="BC52" s="246">
        <v>43.484921802867191</v>
      </c>
      <c r="BD52" s="246">
        <v>-8.6666201546060889E-2</v>
      </c>
      <c r="BE52" s="246">
        <v>-0.12158723975888756</v>
      </c>
      <c r="BF52" s="246">
        <v>-0.20228851275967588</v>
      </c>
      <c r="BG52" s="246">
        <v>0.11458069413489351</v>
      </c>
      <c r="BH52" s="246">
        <v>-3.7973482169266576E-2</v>
      </c>
      <c r="BI52" s="246">
        <v>0</v>
      </c>
      <c r="BJ52" s="246">
        <v>0</v>
      </c>
      <c r="BK52" s="246">
        <v>0</v>
      </c>
      <c r="BL52" s="246">
        <v>0</v>
      </c>
      <c r="BM52" s="246">
        <v>0</v>
      </c>
      <c r="BN52" s="246">
        <v>0</v>
      </c>
      <c r="BO52" s="246">
        <v>0</v>
      </c>
      <c r="BP52" s="246">
        <v>0</v>
      </c>
      <c r="BQ52" s="246">
        <v>0</v>
      </c>
      <c r="BR52" s="246">
        <v>0</v>
      </c>
      <c r="BS52" s="246">
        <v>0</v>
      </c>
      <c r="BT52" s="246">
        <v>0</v>
      </c>
      <c r="BU52" s="246">
        <v>0</v>
      </c>
      <c r="BV52" s="246">
        <v>0</v>
      </c>
      <c r="BW52" s="246">
        <v>0</v>
      </c>
      <c r="BX52" s="143">
        <v>0</v>
      </c>
      <c r="BY52" s="143">
        <v>0</v>
      </c>
      <c r="BZ52" s="143">
        <v>0</v>
      </c>
      <c r="CA52" s="144">
        <v>0</v>
      </c>
    </row>
    <row r="53" spans="1:79" x14ac:dyDescent="0.4">
      <c r="B53" s="128" t="s">
        <v>258</v>
      </c>
      <c r="AH53" s="246">
        <v>0</v>
      </c>
      <c r="AI53" s="246">
        <v>0</v>
      </c>
      <c r="AJ53" s="246">
        <v>0</v>
      </c>
      <c r="AK53" s="246">
        <v>0</v>
      </c>
      <c r="AL53" s="246">
        <v>0</v>
      </c>
      <c r="AM53" s="246">
        <v>0</v>
      </c>
      <c r="AN53" s="246">
        <v>0</v>
      </c>
      <c r="AO53" s="246">
        <v>0</v>
      </c>
      <c r="AP53" s="246">
        <v>0</v>
      </c>
      <c r="AQ53" s="246">
        <v>0</v>
      </c>
      <c r="AR53" s="246">
        <v>0</v>
      </c>
      <c r="AS53" s="246">
        <v>0</v>
      </c>
      <c r="AT53" s="246">
        <v>0</v>
      </c>
      <c r="AU53" s="246">
        <v>0</v>
      </c>
      <c r="AV53" s="246">
        <v>0</v>
      </c>
      <c r="AW53" s="246">
        <v>0</v>
      </c>
      <c r="AX53" s="246">
        <v>0</v>
      </c>
      <c r="AY53" s="246">
        <v>0</v>
      </c>
      <c r="AZ53" s="246">
        <v>4.747743914014924</v>
      </c>
      <c r="BA53" s="246">
        <v>34.835645727549675</v>
      </c>
      <c r="BB53" s="246">
        <v>47.238623297383235</v>
      </c>
      <c r="BC53" s="246">
        <v>39.878991524698222</v>
      </c>
      <c r="BD53" s="246">
        <v>5.9231376105824234</v>
      </c>
      <c r="BE53" s="246">
        <v>8.4399867374005313E-3</v>
      </c>
      <c r="BF53" s="246">
        <v>5.9022904056404091E-2</v>
      </c>
      <c r="BG53" s="246">
        <v>0</v>
      </c>
      <c r="BH53" s="246">
        <v>0</v>
      </c>
      <c r="BI53" s="246">
        <v>0</v>
      </c>
      <c r="BJ53" s="246">
        <v>0</v>
      </c>
      <c r="BK53" s="246">
        <v>0</v>
      </c>
      <c r="BL53" s="246">
        <v>0</v>
      </c>
      <c r="BM53" s="246">
        <v>0</v>
      </c>
      <c r="BN53" s="246">
        <v>0</v>
      </c>
      <c r="BO53" s="246">
        <v>0</v>
      </c>
      <c r="BP53" s="246">
        <v>0</v>
      </c>
      <c r="BQ53" s="246">
        <v>0</v>
      </c>
      <c r="BR53" s="246">
        <v>0</v>
      </c>
      <c r="BS53" s="246">
        <v>0</v>
      </c>
      <c r="BT53" s="246">
        <v>0</v>
      </c>
      <c r="BU53" s="246">
        <v>0</v>
      </c>
      <c r="BV53" s="246">
        <v>0</v>
      </c>
      <c r="BW53" s="246">
        <v>0</v>
      </c>
      <c r="BX53" s="143">
        <v>0</v>
      </c>
      <c r="BY53" s="143">
        <v>0</v>
      </c>
      <c r="BZ53" s="143">
        <v>0</v>
      </c>
      <c r="CA53" s="144">
        <v>0</v>
      </c>
    </row>
    <row r="54" spans="1:79" x14ac:dyDescent="0.4">
      <c r="B54" s="128" t="s">
        <v>323</v>
      </c>
      <c r="AH54" s="246">
        <v>0</v>
      </c>
      <c r="AI54" s="246">
        <v>0</v>
      </c>
      <c r="AJ54" s="246">
        <v>0</v>
      </c>
      <c r="AK54" s="246">
        <v>0</v>
      </c>
      <c r="AL54" s="246">
        <v>0</v>
      </c>
      <c r="AM54" s="246">
        <v>0</v>
      </c>
      <c r="AN54" s="246">
        <v>0</v>
      </c>
      <c r="AO54" s="246">
        <v>0</v>
      </c>
      <c r="AP54" s="246">
        <v>0</v>
      </c>
      <c r="AQ54" s="246">
        <v>0</v>
      </c>
      <c r="AR54" s="246">
        <v>0</v>
      </c>
      <c r="AS54" s="246">
        <v>0</v>
      </c>
      <c r="AT54" s="246">
        <v>0</v>
      </c>
      <c r="AU54" s="246">
        <v>0</v>
      </c>
      <c r="AV54" s="246">
        <v>0</v>
      </c>
      <c r="AW54" s="246">
        <v>0</v>
      </c>
      <c r="AX54" s="246">
        <v>0</v>
      </c>
      <c r="AY54" s="246">
        <v>0</v>
      </c>
      <c r="AZ54" s="246">
        <v>0</v>
      </c>
      <c r="BA54" s="246">
        <v>0</v>
      </c>
      <c r="BB54" s="246">
        <v>0</v>
      </c>
      <c r="BC54" s="246">
        <v>0</v>
      </c>
      <c r="BD54" s="246">
        <v>0</v>
      </c>
      <c r="BE54" s="246">
        <v>0</v>
      </c>
      <c r="BF54" s="246">
        <v>0</v>
      </c>
      <c r="BG54" s="246">
        <v>0</v>
      </c>
      <c r="BH54" s="246">
        <v>0</v>
      </c>
      <c r="BI54" s="246">
        <v>0</v>
      </c>
      <c r="BJ54" s="246">
        <v>0</v>
      </c>
      <c r="BK54" s="246">
        <v>0</v>
      </c>
      <c r="BL54" s="246">
        <v>106.95122679334266</v>
      </c>
      <c r="BM54" s="246">
        <v>124.16848942081717</v>
      </c>
      <c r="BN54" s="246">
        <v>125.26397979852041</v>
      </c>
      <c r="BO54" s="246">
        <v>130.43314928203088</v>
      </c>
      <c r="BP54" s="246">
        <v>121.31683080949266</v>
      </c>
      <c r="BQ54" s="246">
        <v>109.77176440446198</v>
      </c>
      <c r="BR54" s="246">
        <v>16.782349503984378</v>
      </c>
      <c r="BS54" s="246">
        <v>0</v>
      </c>
      <c r="BT54" s="246">
        <v>0</v>
      </c>
      <c r="BU54" s="246">
        <v>0</v>
      </c>
      <c r="BV54" s="246">
        <v>0</v>
      </c>
      <c r="BW54" s="246">
        <v>0</v>
      </c>
      <c r="BX54" s="143">
        <v>0</v>
      </c>
      <c r="BY54" s="143">
        <v>0</v>
      </c>
      <c r="BZ54" s="143">
        <v>0</v>
      </c>
      <c r="CA54" s="144">
        <v>0</v>
      </c>
    </row>
    <row r="55" spans="1:79" ht="26.25" customHeight="1" x14ac:dyDescent="0.4">
      <c r="B55" s="274" t="s">
        <v>324</v>
      </c>
      <c r="AH55" s="246"/>
      <c r="AI55" s="246"/>
      <c r="AJ55" s="246"/>
      <c r="AK55" s="246"/>
      <c r="AL55" s="246"/>
      <c r="AM55" s="246"/>
      <c r="AN55" s="246"/>
      <c r="AO55" s="246"/>
      <c r="AP55" s="246"/>
      <c r="AQ55" s="246"/>
      <c r="AR55" s="246"/>
      <c r="AS55" s="246"/>
      <c r="AT55" s="246"/>
      <c r="AU55" s="246"/>
      <c r="AV55" s="246"/>
      <c r="AW55" s="246"/>
      <c r="AX55" s="246"/>
      <c r="AY55" s="246"/>
      <c r="AZ55" s="246"/>
      <c r="BA55" s="246"/>
      <c r="BB55" s="246"/>
      <c r="BC55" s="246"/>
      <c r="BD55" s="246"/>
      <c r="BE55" s="246"/>
      <c r="BF55" s="246"/>
      <c r="BG55" s="246"/>
      <c r="BH55" s="246"/>
      <c r="BI55" s="246"/>
      <c r="BJ55" s="246"/>
      <c r="BK55" s="246"/>
      <c r="BL55" s="265" t="str">
        <f>'Table 3a'!BL55</f>
        <v>Definition change -&gt;</v>
      </c>
      <c r="BM55" s="246"/>
      <c r="BN55" s="246"/>
      <c r="BO55" s="246"/>
      <c r="BP55" s="246"/>
      <c r="BQ55" s="246"/>
      <c r="BR55" s="246"/>
      <c r="BS55" s="246"/>
      <c r="BT55" s="246"/>
      <c r="BU55" s="246"/>
      <c r="BV55" s="246"/>
      <c r="BW55" s="246"/>
      <c r="BX55" s="143"/>
      <c r="BY55" s="143"/>
      <c r="BZ55" s="143"/>
      <c r="CA55" s="144"/>
    </row>
    <row r="56" spans="1:79" x14ac:dyDescent="0.4">
      <c r="B56" s="128" t="s">
        <v>325</v>
      </c>
      <c r="AH56" s="246">
        <v>886.73503823816748</v>
      </c>
      <c r="AI56" s="246">
        <v>871.77576905859416</v>
      </c>
      <c r="AJ56" s="246">
        <v>982.12309082453942</v>
      </c>
      <c r="AK56" s="246">
        <v>1328.0436091781562</v>
      </c>
      <c r="AL56" s="246">
        <v>1510.0749549752886</v>
      </c>
      <c r="AM56" s="246">
        <v>1626.6725217827338</v>
      </c>
      <c r="AN56" s="246">
        <v>1713.5929641513269</v>
      </c>
      <c r="AO56" s="246">
        <v>1777.5229200722647</v>
      </c>
      <c r="AP56" s="246">
        <v>1882.30430301811</v>
      </c>
      <c r="AQ56" s="246">
        <v>1854.7069174670248</v>
      </c>
      <c r="AR56" s="246">
        <v>1579.8724352014367</v>
      </c>
      <c r="AS56" s="246">
        <v>1806.5143416563951</v>
      </c>
      <c r="AT56" s="246">
        <v>2072.381262413086</v>
      </c>
      <c r="AU56" s="246">
        <v>1130.460698621969</v>
      </c>
      <c r="AV56" s="246">
        <v>1191.1693237916772</v>
      </c>
      <c r="AW56" s="246">
        <v>1511.7692786626715</v>
      </c>
      <c r="AX56" s="246">
        <v>1544.1322266370601</v>
      </c>
      <c r="AY56" s="246">
        <v>1526.2192659848517</v>
      </c>
      <c r="AZ56" s="246">
        <v>1539.1210675123034</v>
      </c>
      <c r="BA56" s="246">
        <v>1594.6492503864786</v>
      </c>
      <c r="BB56" s="246">
        <v>1640.2305863249248</v>
      </c>
      <c r="BC56" s="246">
        <v>1690.6593288927197</v>
      </c>
      <c r="BD56" s="246">
        <v>1746.6251958464213</v>
      </c>
      <c r="BE56" s="246">
        <v>1898.2173352433331</v>
      </c>
      <c r="BF56" s="246">
        <v>1964.0155894264497</v>
      </c>
      <c r="BG56" s="246">
        <v>2168.365820733658</v>
      </c>
      <c r="BH56" s="246">
        <v>2394.3293331788609</v>
      </c>
      <c r="BI56" s="246">
        <v>2352.0231589118066</v>
      </c>
      <c r="BJ56" s="246">
        <v>2483.2560706043396</v>
      </c>
      <c r="BK56" s="246">
        <v>2474.7485112631812</v>
      </c>
      <c r="BL56" s="238">
        <v>2297.5303160249127</v>
      </c>
      <c r="BM56" s="143">
        <v>2329.4646969343494</v>
      </c>
      <c r="BN56" s="143">
        <v>2317.3771687304406</v>
      </c>
      <c r="BO56" s="143">
        <v>2230.2531747381613</v>
      </c>
      <c r="BP56" s="143">
        <v>2118.1686691121358</v>
      </c>
      <c r="BQ56" s="143">
        <v>0</v>
      </c>
      <c r="BR56" s="143">
        <v>0</v>
      </c>
      <c r="BS56" s="143">
        <v>0</v>
      </c>
      <c r="BT56" s="143">
        <v>0</v>
      </c>
      <c r="BU56" s="143">
        <v>0</v>
      </c>
      <c r="BV56" s="143">
        <v>0</v>
      </c>
      <c r="BW56" s="143">
        <v>0</v>
      </c>
      <c r="BX56" s="143">
        <v>0</v>
      </c>
      <c r="BY56" s="143">
        <v>0</v>
      </c>
      <c r="BZ56" s="143">
        <v>0</v>
      </c>
      <c r="CA56" s="144">
        <v>0</v>
      </c>
    </row>
    <row r="57" spans="1:79" x14ac:dyDescent="0.4">
      <c r="B57" s="128" t="s">
        <v>326</v>
      </c>
      <c r="AH57" s="246">
        <v>128.99432829255008</v>
      </c>
      <c r="AI57" s="246">
        <v>126.75172250393034</v>
      </c>
      <c r="AJ57" s="246">
        <v>142.7304587765627</v>
      </c>
      <c r="AK57" s="246">
        <v>192.63604465574807</v>
      </c>
      <c r="AL57" s="246">
        <v>218.07600686318739</v>
      </c>
      <c r="AM57" s="246">
        <v>233.98976113563984</v>
      </c>
      <c r="AN57" s="246">
        <v>246.92610107598881</v>
      </c>
      <c r="AO57" s="246">
        <v>254.60757237566742</v>
      </c>
      <c r="AP57" s="246">
        <v>271.1137574198321</v>
      </c>
      <c r="AQ57" s="246">
        <v>266.90924656794004</v>
      </c>
      <c r="AR57" s="246">
        <v>172.60025674517325</v>
      </c>
      <c r="AS57" s="246">
        <v>221.55365072869478</v>
      </c>
      <c r="AT57" s="246">
        <v>297.30327232604162</v>
      </c>
      <c r="AU57" s="246">
        <v>189.35086425069562</v>
      </c>
      <c r="AV57" s="246">
        <v>240.38329574825531</v>
      </c>
      <c r="AW57" s="246">
        <v>303.25531840403721</v>
      </c>
      <c r="AX57" s="246">
        <v>377.44079351907243</v>
      </c>
      <c r="AY57" s="246">
        <v>430.13219344369355</v>
      </c>
      <c r="AZ57" s="246">
        <v>473.99816277961946</v>
      </c>
      <c r="BA57" s="246">
        <v>541.77728773161164</v>
      </c>
      <c r="BB57" s="246">
        <v>596.08933854853217</v>
      </c>
      <c r="BC57" s="246">
        <v>646.34561248646128</v>
      </c>
      <c r="BD57" s="246">
        <v>690.94290331956552</v>
      </c>
      <c r="BE57" s="246">
        <v>743.79461499308422</v>
      </c>
      <c r="BF57" s="246">
        <v>814.569309474845</v>
      </c>
      <c r="BG57" s="246">
        <v>942.25223989445522</v>
      </c>
      <c r="BH57" s="246">
        <v>982.10809490489146</v>
      </c>
      <c r="BI57" s="246">
        <v>1071.780419419764</v>
      </c>
      <c r="BJ57" s="246">
        <v>997.90205478499354</v>
      </c>
      <c r="BK57" s="246">
        <v>1001.3245772953127</v>
      </c>
      <c r="BL57" s="238">
        <v>1111.5582374751032</v>
      </c>
      <c r="BM57" s="143">
        <v>1191.3314202711892</v>
      </c>
      <c r="BN57" s="143">
        <v>1235.2654080974821</v>
      </c>
      <c r="BO57" s="143">
        <v>1234.2820849753155</v>
      </c>
      <c r="BP57" s="143">
        <v>1224.9508559992835</v>
      </c>
      <c r="BQ57" s="143">
        <v>0</v>
      </c>
      <c r="BR57" s="143">
        <v>0</v>
      </c>
      <c r="BS57" s="143">
        <v>0</v>
      </c>
      <c r="BT57" s="143">
        <v>0</v>
      </c>
      <c r="BU57" s="143">
        <v>0</v>
      </c>
      <c r="BV57" s="143">
        <v>0</v>
      </c>
      <c r="BW57" s="143">
        <v>0</v>
      </c>
      <c r="BX57" s="143">
        <v>0</v>
      </c>
      <c r="BY57" s="143">
        <v>0</v>
      </c>
      <c r="BZ57" s="143">
        <v>0</v>
      </c>
      <c r="CA57" s="144">
        <v>0</v>
      </c>
    </row>
    <row r="58" spans="1:79" x14ac:dyDescent="0.4">
      <c r="B58" s="128" t="s">
        <v>327</v>
      </c>
      <c r="AH58" s="246">
        <v>417.17464322784139</v>
      </c>
      <c r="AI58" s="246">
        <v>411.88642765667413</v>
      </c>
      <c r="AJ58" s="246">
        <v>466.01505263567344</v>
      </c>
      <c r="AK58" s="246">
        <v>626.29584782035454</v>
      </c>
      <c r="AL58" s="246">
        <v>710.07996755488386</v>
      </c>
      <c r="AM58" s="246">
        <v>762.09058472474442</v>
      </c>
      <c r="AN58" s="246">
        <v>801.47585907234406</v>
      </c>
      <c r="AO58" s="246">
        <v>830.15671838758783</v>
      </c>
      <c r="AP58" s="246">
        <v>881.5708805865105</v>
      </c>
      <c r="AQ58" s="246">
        <v>868.01390837355916</v>
      </c>
      <c r="AR58" s="246">
        <v>449.66794154863459</v>
      </c>
      <c r="AS58" s="246">
        <v>469.13626275464622</v>
      </c>
      <c r="AT58" s="246">
        <v>397.41667232954444</v>
      </c>
      <c r="AU58" s="246">
        <v>313.53463495428645</v>
      </c>
      <c r="AV58" s="246">
        <v>360.28134595502712</v>
      </c>
      <c r="AW58" s="246">
        <v>492.75516826998893</v>
      </c>
      <c r="AX58" s="246">
        <v>548.47970843212397</v>
      </c>
      <c r="AY58" s="246">
        <v>590.66210232935725</v>
      </c>
      <c r="AZ58" s="246">
        <v>607.69713537596567</v>
      </c>
      <c r="BA58" s="246">
        <v>625.86684216393428</v>
      </c>
      <c r="BB58" s="246">
        <v>644.97704217677085</v>
      </c>
      <c r="BC58" s="246">
        <v>665.93723444401508</v>
      </c>
      <c r="BD58" s="246">
        <v>638.79184899645554</v>
      </c>
      <c r="BE58" s="246">
        <v>629.70373629070195</v>
      </c>
      <c r="BF58" s="246">
        <v>626.98103020929659</v>
      </c>
      <c r="BG58" s="246">
        <v>705.37614175934266</v>
      </c>
      <c r="BH58" s="246">
        <v>748.22099319508561</v>
      </c>
      <c r="BI58" s="246">
        <v>807.1758469117068</v>
      </c>
      <c r="BJ58" s="246">
        <v>772.59243954399903</v>
      </c>
      <c r="BK58" s="246">
        <v>748.40604121769161</v>
      </c>
      <c r="BL58" s="238">
        <v>645.9753408052411</v>
      </c>
      <c r="BM58" s="143">
        <v>626.58388934000891</v>
      </c>
      <c r="BN58" s="143">
        <v>575.24516790235202</v>
      </c>
      <c r="BO58" s="143">
        <v>499.12221322242243</v>
      </c>
      <c r="BP58" s="143">
        <v>440.84784987043258</v>
      </c>
      <c r="BQ58" s="143">
        <v>0</v>
      </c>
      <c r="BR58" s="143">
        <v>0</v>
      </c>
      <c r="BS58" s="143">
        <v>0</v>
      </c>
      <c r="BT58" s="143">
        <v>0</v>
      </c>
      <c r="BU58" s="143">
        <v>0</v>
      </c>
      <c r="BV58" s="143">
        <v>0</v>
      </c>
      <c r="BW58" s="143">
        <v>0</v>
      </c>
      <c r="BX58" s="143">
        <v>0</v>
      </c>
      <c r="BY58" s="143">
        <v>0</v>
      </c>
      <c r="BZ58" s="143">
        <v>0</v>
      </c>
      <c r="CA58" s="144">
        <v>0</v>
      </c>
    </row>
    <row r="59" spans="1:79" x14ac:dyDescent="0.4">
      <c r="B59" s="128" t="s">
        <v>328</v>
      </c>
      <c r="AH59" s="246">
        <v>343.52486737449249</v>
      </c>
      <c r="AI59" s="246">
        <v>341.77330620707318</v>
      </c>
      <c r="AJ59" s="246">
        <v>388.29286405101078</v>
      </c>
      <c r="AK59" s="246">
        <v>516.00822192110468</v>
      </c>
      <c r="AL59" s="246">
        <v>580.06208506298265</v>
      </c>
      <c r="AM59" s="246">
        <v>617.76507021685336</v>
      </c>
      <c r="AN59" s="246">
        <v>648.14466663141809</v>
      </c>
      <c r="AO59" s="246">
        <v>668.6897232022618</v>
      </c>
      <c r="AP59" s="246">
        <v>713.34791683821243</v>
      </c>
      <c r="AQ59" s="246">
        <v>703.53311761761802</v>
      </c>
      <c r="AR59" s="246">
        <v>464.16437650516349</v>
      </c>
      <c r="AS59" s="246">
        <v>553.05199506866859</v>
      </c>
      <c r="AT59" s="246">
        <v>664.98729915757394</v>
      </c>
      <c r="AU59" s="246">
        <v>553.07202000795019</v>
      </c>
      <c r="AV59" s="246">
        <v>790.08201408632715</v>
      </c>
      <c r="AW59" s="246">
        <v>610.21347421542339</v>
      </c>
      <c r="AX59" s="246">
        <v>606.51830312266247</v>
      </c>
      <c r="AY59" s="246">
        <v>564.76212490090245</v>
      </c>
      <c r="AZ59" s="246">
        <v>538.16973861880626</v>
      </c>
      <c r="BA59" s="246">
        <v>465.20232995792833</v>
      </c>
      <c r="BB59" s="246">
        <v>394.9605033377731</v>
      </c>
      <c r="BC59" s="246">
        <v>363.09626649228608</v>
      </c>
      <c r="BD59" s="246">
        <v>321.27919455501899</v>
      </c>
      <c r="BE59" s="246">
        <v>270.9360046373987</v>
      </c>
      <c r="BF59" s="246">
        <v>263.61354569185778</v>
      </c>
      <c r="BG59" s="246">
        <v>230.37035116409925</v>
      </c>
      <c r="BH59" s="246">
        <v>285.26362958541102</v>
      </c>
      <c r="BI59" s="246">
        <v>307.68596518964836</v>
      </c>
      <c r="BJ59" s="246">
        <v>301.74089010478536</v>
      </c>
      <c r="BK59" s="246">
        <v>293.34221644565338</v>
      </c>
      <c r="BL59" s="238">
        <v>362.61998529143153</v>
      </c>
      <c r="BM59" s="246">
        <v>598.36770550845324</v>
      </c>
      <c r="BN59" s="246">
        <v>637.7697058585544</v>
      </c>
      <c r="BO59" s="246">
        <v>661.65553328600629</v>
      </c>
      <c r="BP59" s="246">
        <v>684.68126762154031</v>
      </c>
      <c r="BQ59" s="246">
        <v>0</v>
      </c>
      <c r="BR59" s="246">
        <v>0</v>
      </c>
      <c r="BS59" s="246">
        <v>0</v>
      </c>
      <c r="BT59" s="246">
        <v>0</v>
      </c>
      <c r="BU59" s="246">
        <v>0</v>
      </c>
      <c r="BV59" s="246">
        <v>0</v>
      </c>
      <c r="BW59" s="246">
        <v>0</v>
      </c>
      <c r="BX59" s="143">
        <v>0</v>
      </c>
      <c r="BY59" s="143">
        <v>0</v>
      </c>
      <c r="BZ59" s="143">
        <v>0</v>
      </c>
      <c r="CA59" s="144">
        <v>0</v>
      </c>
    </row>
    <row r="60" spans="1:79" x14ac:dyDescent="0.4">
      <c r="B60" s="128" t="s">
        <v>329</v>
      </c>
      <c r="AH60" s="246">
        <v>33.996292151577052</v>
      </c>
      <c r="AI60" s="246">
        <v>33.565346204990071</v>
      </c>
      <c r="AJ60" s="246">
        <v>37.976382634028681</v>
      </c>
      <c r="AK60" s="246">
        <v>51.037945286122941</v>
      </c>
      <c r="AL60" s="246">
        <v>57.865659909713159</v>
      </c>
      <c r="AM60" s="246">
        <v>62.104096173742533</v>
      </c>
      <c r="AN60" s="246">
        <v>65.313671144145857</v>
      </c>
      <c r="AO60" s="246">
        <v>67.65092459007694</v>
      </c>
      <c r="AP60" s="246">
        <v>71.840754694128862</v>
      </c>
      <c r="AQ60" s="246">
        <v>70.735973290167635</v>
      </c>
      <c r="AR60" s="246">
        <v>170.50351034736153</v>
      </c>
      <c r="AS60" s="246">
        <v>229.12646865766035</v>
      </c>
      <c r="AT60" s="246">
        <v>353.47840972380305</v>
      </c>
      <c r="AU60" s="246">
        <v>181.61351563535186</v>
      </c>
      <c r="AV60" s="246">
        <v>202.04124967691942</v>
      </c>
      <c r="AW60" s="246">
        <v>196.98260022078532</v>
      </c>
      <c r="AX60" s="246">
        <v>219.07927299925205</v>
      </c>
      <c r="AY60" s="246">
        <v>257.24292788516487</v>
      </c>
      <c r="AZ60" s="246">
        <v>276.71482684989121</v>
      </c>
      <c r="BA60" s="246">
        <v>309.80557508573906</v>
      </c>
      <c r="BB60" s="246">
        <v>300.18787972156554</v>
      </c>
      <c r="BC60" s="246">
        <v>281.74495967995978</v>
      </c>
      <c r="BD60" s="246">
        <v>260.1270439488739</v>
      </c>
      <c r="BE60" s="246">
        <v>235.3998535500676</v>
      </c>
      <c r="BF60" s="246">
        <v>220.75836960823816</v>
      </c>
      <c r="BG60" s="246">
        <v>291.84194597132733</v>
      </c>
      <c r="BH60" s="246">
        <v>247.70226174710263</v>
      </c>
      <c r="BI60" s="246">
        <v>277.02693542518853</v>
      </c>
      <c r="BJ60" s="246">
        <v>328.04539101209582</v>
      </c>
      <c r="BK60" s="246">
        <v>351.21646974847255</v>
      </c>
      <c r="BL60" s="238">
        <v>567.2400276866116</v>
      </c>
      <c r="BM60" s="246">
        <v>707.27792602229033</v>
      </c>
      <c r="BN60" s="246">
        <v>846.56016985594852</v>
      </c>
      <c r="BO60" s="246">
        <v>906.92599743355856</v>
      </c>
      <c r="BP60" s="246">
        <v>947.286757513559</v>
      </c>
      <c r="BQ60" s="246">
        <v>0</v>
      </c>
      <c r="BR60" s="246">
        <v>0</v>
      </c>
      <c r="BS60" s="246">
        <v>0</v>
      </c>
      <c r="BT60" s="246">
        <v>0</v>
      </c>
      <c r="BU60" s="246">
        <v>0</v>
      </c>
      <c r="BV60" s="246">
        <v>0</v>
      </c>
      <c r="BW60" s="246">
        <v>0</v>
      </c>
      <c r="BX60" s="143">
        <v>0</v>
      </c>
      <c r="BY60" s="143">
        <v>0</v>
      </c>
      <c r="BZ60" s="143">
        <v>0</v>
      </c>
      <c r="CA60" s="144">
        <v>0</v>
      </c>
    </row>
    <row r="61" spans="1:79" ht="26.25" customHeight="1" x14ac:dyDescent="0.4">
      <c r="B61" s="247" t="s">
        <v>330</v>
      </c>
      <c r="AH61" s="143">
        <v>886.73503823816748</v>
      </c>
      <c r="AI61" s="143">
        <v>871.77576905859416</v>
      </c>
      <c r="AJ61" s="143">
        <v>982.12309082453942</v>
      </c>
      <c r="AK61" s="143">
        <v>1328.0436091781562</v>
      </c>
      <c r="AL61" s="143">
        <v>1510.0749549752886</v>
      </c>
      <c r="AM61" s="143">
        <v>1626.6725217827338</v>
      </c>
      <c r="AN61" s="143">
        <v>1713.5929641513269</v>
      </c>
      <c r="AO61" s="143">
        <v>1777.5229200722647</v>
      </c>
      <c r="AP61" s="143">
        <v>1882.30430301811</v>
      </c>
      <c r="AQ61" s="143">
        <v>1854.7069174670248</v>
      </c>
      <c r="AR61" s="143">
        <v>1579.8724352014367</v>
      </c>
      <c r="AS61" s="143">
        <v>1806.5143416563951</v>
      </c>
      <c r="AT61" s="143">
        <v>2072.381262413086</v>
      </c>
      <c r="AU61" s="143">
        <v>1130.460698621969</v>
      </c>
      <c r="AV61" s="143">
        <v>1191.1693237916772</v>
      </c>
      <c r="AW61" s="143">
        <v>1511.7692786626715</v>
      </c>
      <c r="AX61" s="143">
        <v>1544.1322266370601</v>
      </c>
      <c r="AY61" s="143">
        <v>1526.2192659848517</v>
      </c>
      <c r="AZ61" s="143">
        <v>1539.1210675123034</v>
      </c>
      <c r="BA61" s="143">
        <v>1594.6492503864786</v>
      </c>
      <c r="BB61" s="143">
        <v>1640.2305863249248</v>
      </c>
      <c r="BC61" s="143">
        <v>1690.6593288927197</v>
      </c>
      <c r="BD61" s="143">
        <v>1746.6251958464213</v>
      </c>
      <c r="BE61" s="143">
        <v>1898.2173352433331</v>
      </c>
      <c r="BF61" s="143">
        <v>1964.0155894264497</v>
      </c>
      <c r="BG61" s="143">
        <v>2168.365820733658</v>
      </c>
      <c r="BH61" s="143">
        <v>2394.3293331788609</v>
      </c>
      <c r="BI61" s="143">
        <v>2352.0231589118066</v>
      </c>
      <c r="BJ61" s="143">
        <v>2483.2560706043396</v>
      </c>
      <c r="BK61" s="143">
        <v>2474.7485112631812</v>
      </c>
      <c r="BL61" s="143">
        <v>2546.1477259781386</v>
      </c>
      <c r="BM61" s="143">
        <v>2599.8784284526728</v>
      </c>
      <c r="BN61" s="143">
        <v>2590.3024382762783</v>
      </c>
      <c r="BO61" s="143">
        <v>2505.0962841310097</v>
      </c>
      <c r="BP61" s="143">
        <v>2355.8086735329316</v>
      </c>
      <c r="BQ61" s="143">
        <v>0</v>
      </c>
      <c r="BR61" s="143">
        <v>0</v>
      </c>
      <c r="BS61" s="143">
        <v>0</v>
      </c>
      <c r="BT61" s="143">
        <v>0</v>
      </c>
      <c r="BU61" s="143">
        <v>0</v>
      </c>
      <c r="BV61" s="143">
        <v>0</v>
      </c>
      <c r="BW61" s="143">
        <v>0</v>
      </c>
      <c r="BX61" s="143">
        <v>0</v>
      </c>
      <c r="BY61" s="143">
        <v>0</v>
      </c>
      <c r="BZ61" s="143">
        <v>0</v>
      </c>
      <c r="CA61" s="144">
        <v>0</v>
      </c>
    </row>
    <row r="62" spans="1:79" x14ac:dyDescent="0.4">
      <c r="B62" s="247" t="s">
        <v>307</v>
      </c>
      <c r="AH62" s="246">
        <v>923.69013104646103</v>
      </c>
      <c r="AI62" s="246">
        <v>913.97680257266768</v>
      </c>
      <c r="AJ62" s="246">
        <v>1035.0147580972757</v>
      </c>
      <c r="AK62" s="246">
        <v>1385.9780596833302</v>
      </c>
      <c r="AL62" s="246">
        <v>1566.0837193907669</v>
      </c>
      <c r="AM62" s="246">
        <v>1675.9495122509802</v>
      </c>
      <c r="AN62" s="246">
        <v>1761.8602979238967</v>
      </c>
      <c r="AO62" s="246">
        <v>1821.1049385555939</v>
      </c>
      <c r="AP62" s="246">
        <v>1937.8733095386838</v>
      </c>
      <c r="AQ62" s="246">
        <v>1909.192245849285</v>
      </c>
      <c r="AR62" s="246">
        <v>1256.9360851463327</v>
      </c>
      <c r="AS62" s="246">
        <v>1472.8683772096699</v>
      </c>
      <c r="AT62" s="246">
        <v>1713.1856535369629</v>
      </c>
      <c r="AU62" s="246">
        <v>1237.5710348482842</v>
      </c>
      <c r="AV62" s="246">
        <v>1592.7879054665291</v>
      </c>
      <c r="AW62" s="246">
        <v>1603.2065611102348</v>
      </c>
      <c r="AX62" s="246">
        <v>1751.5180780731109</v>
      </c>
      <c r="AY62" s="246">
        <v>1842.799348559118</v>
      </c>
      <c r="AZ62" s="246">
        <v>1896.5798636242826</v>
      </c>
      <c r="BA62" s="246">
        <v>1942.6520349392135</v>
      </c>
      <c r="BB62" s="246">
        <v>1936.2147637846413</v>
      </c>
      <c r="BC62" s="246">
        <v>1957.1240731027224</v>
      </c>
      <c r="BD62" s="246">
        <v>1911.1409908199141</v>
      </c>
      <c r="BE62" s="246">
        <v>1879.8342094712525</v>
      </c>
      <c r="BF62" s="246">
        <v>1925.9222549842375</v>
      </c>
      <c r="BG62" s="246">
        <v>2169.8406787892245</v>
      </c>
      <c r="BH62" s="246">
        <v>2263.2949794324909</v>
      </c>
      <c r="BI62" s="246">
        <v>2463.6691669463075</v>
      </c>
      <c r="BJ62" s="246">
        <v>2400.280775445874</v>
      </c>
      <c r="BK62" s="246">
        <v>2394.2893047071302</v>
      </c>
      <c r="BL62" s="246">
        <v>2438.7761813051611</v>
      </c>
      <c r="BM62" s="246">
        <v>2853.1472096236184</v>
      </c>
      <c r="BN62" s="246">
        <v>3021.9151821684991</v>
      </c>
      <c r="BO62" s="246">
        <v>3027.1427195244551</v>
      </c>
      <c r="BP62" s="246">
        <v>3060.1267265840193</v>
      </c>
      <c r="BQ62" s="246">
        <v>0</v>
      </c>
      <c r="BR62" s="246">
        <v>0</v>
      </c>
      <c r="BS62" s="246">
        <v>0</v>
      </c>
      <c r="BT62" s="246">
        <v>0</v>
      </c>
      <c r="BU62" s="246">
        <v>0</v>
      </c>
      <c r="BV62" s="246">
        <v>0</v>
      </c>
      <c r="BW62" s="246">
        <v>0</v>
      </c>
      <c r="BX62" s="143">
        <v>0</v>
      </c>
      <c r="BY62" s="143">
        <v>0</v>
      </c>
      <c r="BZ62" s="143">
        <v>0</v>
      </c>
      <c r="CA62" s="144">
        <v>0</v>
      </c>
    </row>
    <row r="63" spans="1:79" s="64" customFormat="1" x14ac:dyDescent="0.4">
      <c r="A63" s="278"/>
      <c r="B63" s="274" t="s">
        <v>96</v>
      </c>
      <c r="C63" s="97"/>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80">
        <v>1810.4251692846285</v>
      </c>
      <c r="AI63" s="280">
        <v>1785.7525716312618</v>
      </c>
      <c r="AJ63" s="280">
        <v>2017.137848921815</v>
      </c>
      <c r="AK63" s="280">
        <v>2714.0216688614864</v>
      </c>
      <c r="AL63" s="280">
        <v>3076.1586743660555</v>
      </c>
      <c r="AM63" s="280">
        <v>3302.622034033714</v>
      </c>
      <c r="AN63" s="280">
        <v>3475.4532620752234</v>
      </c>
      <c r="AO63" s="280">
        <v>3598.6278586278586</v>
      </c>
      <c r="AP63" s="280">
        <v>3820.1776125567935</v>
      </c>
      <c r="AQ63" s="280">
        <v>3763.8991633163096</v>
      </c>
      <c r="AR63" s="280">
        <v>2836.8085203477694</v>
      </c>
      <c r="AS63" s="280">
        <v>3279.3827188660648</v>
      </c>
      <c r="AT63" s="280">
        <v>3785.5669159500494</v>
      </c>
      <c r="AU63" s="280">
        <v>2368.0317334702531</v>
      </c>
      <c r="AV63" s="280">
        <v>2783.9572292582066</v>
      </c>
      <c r="AW63" s="280">
        <v>3114.9758397729061</v>
      </c>
      <c r="AX63" s="280">
        <v>3295.6503047101714</v>
      </c>
      <c r="AY63" s="280">
        <v>3369.0186145439698</v>
      </c>
      <c r="AZ63" s="280">
        <v>3435.7009311365864</v>
      </c>
      <c r="BA63" s="280">
        <v>3537.3012853256919</v>
      </c>
      <c r="BB63" s="280">
        <v>3576.4453501095663</v>
      </c>
      <c r="BC63" s="280">
        <v>3647.7834019954421</v>
      </c>
      <c r="BD63" s="280">
        <v>3657.7661866663352</v>
      </c>
      <c r="BE63" s="280">
        <v>3778.0515447145854</v>
      </c>
      <c r="BF63" s="280">
        <v>3889.9378444106874</v>
      </c>
      <c r="BG63" s="280">
        <v>4338.206499522882</v>
      </c>
      <c r="BH63" s="280">
        <v>4657.6243126113513</v>
      </c>
      <c r="BI63" s="280">
        <v>4815.6923258581146</v>
      </c>
      <c r="BJ63" s="280">
        <v>4883.5368460502132</v>
      </c>
      <c r="BK63" s="280">
        <v>4869.0378159703114</v>
      </c>
      <c r="BL63" s="280">
        <v>4984.9239072832997</v>
      </c>
      <c r="BM63" s="280">
        <v>5453.0256380762912</v>
      </c>
      <c r="BN63" s="280">
        <v>5612.2176204447778</v>
      </c>
      <c r="BO63" s="280">
        <v>5532.2390036554652</v>
      </c>
      <c r="BP63" s="280">
        <v>5415.9354001169513</v>
      </c>
      <c r="BQ63" s="280">
        <v>0</v>
      </c>
      <c r="BR63" s="280">
        <v>0</v>
      </c>
      <c r="BS63" s="280">
        <v>0</v>
      </c>
      <c r="BT63" s="280">
        <v>0</v>
      </c>
      <c r="BU63" s="280">
        <v>0</v>
      </c>
      <c r="BV63" s="280">
        <v>0</v>
      </c>
      <c r="BW63" s="280">
        <v>0</v>
      </c>
      <c r="BX63" s="54">
        <v>0</v>
      </c>
      <c r="BY63" s="54">
        <v>0</v>
      </c>
      <c r="BZ63" s="54">
        <v>0</v>
      </c>
      <c r="CA63" s="55">
        <v>0</v>
      </c>
    </row>
    <row r="64" spans="1:79" ht="26.25" customHeight="1" x14ac:dyDescent="0.4">
      <c r="B64" s="274" t="s">
        <v>152</v>
      </c>
      <c r="AH64" s="246"/>
      <c r="AI64" s="246"/>
      <c r="AJ64" s="246"/>
      <c r="AK64" s="246"/>
      <c r="AL64" s="246"/>
      <c r="AM64" s="246"/>
      <c r="AN64" s="246"/>
      <c r="AO64" s="246"/>
      <c r="AP64" s="246"/>
      <c r="AQ64" s="246"/>
      <c r="AR64" s="246"/>
      <c r="AS64" s="246"/>
      <c r="AT64" s="246"/>
      <c r="AU64" s="246"/>
      <c r="AV64" s="246"/>
      <c r="AW64" s="246"/>
      <c r="AX64" s="246"/>
      <c r="AY64" s="246"/>
      <c r="AZ64" s="246"/>
      <c r="BA64" s="246"/>
      <c r="BB64" s="246"/>
      <c r="BC64" s="246"/>
      <c r="BD64" s="246"/>
      <c r="BE64" s="246"/>
      <c r="BF64" s="246"/>
      <c r="BG64" s="246"/>
      <c r="BH64" s="246"/>
      <c r="BI64" s="246"/>
      <c r="BJ64" s="246"/>
      <c r="BK64" s="246"/>
      <c r="BL64" s="265" t="str">
        <f>'Table 3a'!BL64</f>
        <v>Definition change -&gt;</v>
      </c>
      <c r="BM64" s="246"/>
      <c r="BN64" s="246"/>
      <c r="BO64" s="246"/>
      <c r="BP64" s="246"/>
      <c r="BQ64" s="246"/>
      <c r="BR64" s="246"/>
      <c r="BS64" s="246"/>
      <c r="BT64" s="246"/>
      <c r="BU64" s="246"/>
      <c r="BV64" s="246"/>
      <c r="BW64" s="246"/>
      <c r="BX64" s="143"/>
      <c r="BY64" s="143"/>
      <c r="BZ64" s="143"/>
      <c r="CA64" s="144"/>
    </row>
    <row r="65" spans="1:79" x14ac:dyDescent="0.4">
      <c r="B65" s="128" t="s">
        <v>325</v>
      </c>
      <c r="AH65" s="246">
        <v>1505.2774911275333</v>
      </c>
      <c r="AI65" s="246">
        <v>1415.5926934803251</v>
      </c>
      <c r="AJ65" s="246">
        <v>1533.4060797006623</v>
      </c>
      <c r="AK65" s="246">
        <v>2244.1281853866703</v>
      </c>
      <c r="AL65" s="246">
        <v>2688.0437160432066</v>
      </c>
      <c r="AM65" s="246">
        <v>3034.4171962008081</v>
      </c>
      <c r="AN65" s="246">
        <v>3235.2060678139846</v>
      </c>
      <c r="AO65" s="246">
        <v>3439.1492428067945</v>
      </c>
      <c r="AP65" s="246">
        <v>3547.7218569708748</v>
      </c>
      <c r="AQ65" s="246">
        <v>3480.2495097849583</v>
      </c>
      <c r="AR65" s="246">
        <v>3781.7948740764932</v>
      </c>
      <c r="AS65" s="246">
        <v>3945.6562013946786</v>
      </c>
      <c r="AT65" s="246">
        <v>4143.4892621328609</v>
      </c>
      <c r="AU65" s="246">
        <v>4339.4046137538098</v>
      </c>
      <c r="AV65" s="246">
        <v>4618.3242036055817</v>
      </c>
      <c r="AW65" s="246">
        <v>5120.7142264627028</v>
      </c>
      <c r="AX65" s="246">
        <v>5397.8671271372405</v>
      </c>
      <c r="AY65" s="246">
        <v>5564.3303107268521</v>
      </c>
      <c r="AZ65" s="246">
        <v>5578.8157030417351</v>
      </c>
      <c r="BA65" s="246">
        <v>5595.4685619417969</v>
      </c>
      <c r="BB65" s="246">
        <v>5617.157927761672</v>
      </c>
      <c r="BC65" s="246">
        <v>5807.1843955522381</v>
      </c>
      <c r="BD65" s="246">
        <v>5977.6119097406927</v>
      </c>
      <c r="BE65" s="246">
        <v>6271.7710804221388</v>
      </c>
      <c r="BF65" s="246">
        <v>6565.0027057578209</v>
      </c>
      <c r="BG65" s="246">
        <v>5970.4296854128233</v>
      </c>
      <c r="BH65" s="246">
        <v>5955.892039833574</v>
      </c>
      <c r="BI65" s="246">
        <v>5823.5299238183507</v>
      </c>
      <c r="BJ65" s="246">
        <v>6024.1183732495265</v>
      </c>
      <c r="BK65" s="246">
        <v>5953.5802835702452</v>
      </c>
      <c r="BL65" s="238">
        <v>5747.4339397937983</v>
      </c>
      <c r="BM65" s="143">
        <v>5949.0686806035364</v>
      </c>
      <c r="BN65" s="143">
        <v>5962.5952605584635</v>
      </c>
      <c r="BO65" s="143">
        <v>6150.8146434387199</v>
      </c>
      <c r="BP65" s="143">
        <v>6285.6047144038994</v>
      </c>
      <c r="BQ65" s="143">
        <v>6384.1434613025158</v>
      </c>
      <c r="BR65" s="143">
        <v>6419.0048938979426</v>
      </c>
      <c r="BS65" s="143">
        <v>6410.5401950004371</v>
      </c>
      <c r="BT65" s="143">
        <v>6188.3038220656354</v>
      </c>
      <c r="BU65" s="143">
        <v>5969.7410345298076</v>
      </c>
      <c r="BV65" s="143">
        <v>5710.7842566536747</v>
      </c>
      <c r="BW65" s="143">
        <v>5455.508041120388</v>
      </c>
      <c r="BX65" s="143">
        <v>5356.3810717423421</v>
      </c>
      <c r="BY65" s="143">
        <v>5323.8026152919247</v>
      </c>
      <c r="BZ65" s="143">
        <v>5359.1391896566765</v>
      </c>
      <c r="CA65" s="144">
        <v>5392.1295475667466</v>
      </c>
    </row>
    <row r="66" spans="1:79" x14ac:dyDescent="0.4">
      <c r="B66" s="128" t="s">
        <v>326</v>
      </c>
      <c r="AH66" s="246">
        <v>241.5331027268428</v>
      </c>
      <c r="AI66" s="246">
        <v>226.38586469506069</v>
      </c>
      <c r="AJ66" s="246">
        <v>244.53306814498777</v>
      </c>
      <c r="AK66" s="246">
        <v>358.94482449306065</v>
      </c>
      <c r="AL66" s="246">
        <v>429.5363456349296</v>
      </c>
      <c r="AM66" s="246">
        <v>484.56100981586604</v>
      </c>
      <c r="AN66" s="246">
        <v>517.98163311781968</v>
      </c>
      <c r="AO66" s="246">
        <v>548.3317064256803</v>
      </c>
      <c r="AP66" s="246">
        <v>567.6897672944732</v>
      </c>
      <c r="AQ66" s="246">
        <v>556.23624946596192</v>
      </c>
      <c r="AR66" s="246">
        <v>456.3613212784195</v>
      </c>
      <c r="AS66" s="246">
        <v>583.27895323277482</v>
      </c>
      <c r="AT66" s="246">
        <v>740.95863985848644</v>
      </c>
      <c r="AU66" s="246">
        <v>927.23556081886841</v>
      </c>
      <c r="AV66" s="246">
        <v>1189.1363449857843</v>
      </c>
      <c r="AW66" s="246">
        <v>1547.1838836145719</v>
      </c>
      <c r="AX66" s="246">
        <v>1963.7064263049192</v>
      </c>
      <c r="AY66" s="246">
        <v>2217.7718379875873</v>
      </c>
      <c r="AZ66" s="246">
        <v>2426.8321545917333</v>
      </c>
      <c r="BA66" s="246">
        <v>2634.0573946856857</v>
      </c>
      <c r="BB66" s="246">
        <v>2867.5024863132271</v>
      </c>
      <c r="BC66" s="246">
        <v>3114.0021726187497</v>
      </c>
      <c r="BD66" s="246">
        <v>3272.2553782187656</v>
      </c>
      <c r="BE66" s="246">
        <v>3561.2573618027072</v>
      </c>
      <c r="BF66" s="246">
        <v>4117.1378527596498</v>
      </c>
      <c r="BG66" s="246">
        <v>3989.3086555846094</v>
      </c>
      <c r="BH66" s="246">
        <v>4192.1585164430508</v>
      </c>
      <c r="BI66" s="246">
        <v>4430.9270614091965</v>
      </c>
      <c r="BJ66" s="246">
        <v>4660.3621728706485</v>
      </c>
      <c r="BK66" s="246">
        <v>4832.4481810007264</v>
      </c>
      <c r="BL66" s="238">
        <v>5270.376150987413</v>
      </c>
      <c r="BM66" s="143">
        <v>5884.2023926929269</v>
      </c>
      <c r="BN66" s="143">
        <v>6131.0249987915658</v>
      </c>
      <c r="BO66" s="143">
        <v>6469.2628591220073</v>
      </c>
      <c r="BP66" s="143">
        <v>6675.7126392563005</v>
      </c>
      <c r="BQ66" s="143">
        <v>6706.7994561030782</v>
      </c>
      <c r="BR66" s="143">
        <v>7139.006552449051</v>
      </c>
      <c r="BS66" s="143">
        <v>7366.9570067700197</v>
      </c>
      <c r="BT66" s="143">
        <v>7127.889424477049</v>
      </c>
      <c r="BU66" s="143">
        <v>6800.9531747591573</v>
      </c>
      <c r="BV66" s="143">
        <v>6326.2009368602176</v>
      </c>
      <c r="BW66" s="143">
        <v>6916.6122872163896</v>
      </c>
      <c r="BX66" s="143">
        <v>6984.7778269346754</v>
      </c>
      <c r="BY66" s="143">
        <v>6968.8861684010644</v>
      </c>
      <c r="BZ66" s="143">
        <v>6952.1102080473893</v>
      </c>
      <c r="CA66" s="144">
        <v>6944.317036150238</v>
      </c>
    </row>
    <row r="67" spans="1:79" x14ac:dyDescent="0.4">
      <c r="B67" s="128" t="s">
        <v>327</v>
      </c>
      <c r="AH67" s="246">
        <v>788.36654037349081</v>
      </c>
      <c r="AI67" s="246">
        <v>742.38155643718267</v>
      </c>
      <c r="AJ67" s="246">
        <v>805.62514252013966</v>
      </c>
      <c r="AK67" s="246">
        <v>1177.7921225924488</v>
      </c>
      <c r="AL67" s="246">
        <v>1411.756503383142</v>
      </c>
      <c r="AM67" s="246">
        <v>1593.225637269298</v>
      </c>
      <c r="AN67" s="246">
        <v>1697.354008549212</v>
      </c>
      <c r="AO67" s="246">
        <v>1805.0910831306221</v>
      </c>
      <c r="AP67" s="246">
        <v>1863.58483996365</v>
      </c>
      <c r="AQ67" s="246">
        <v>1826.2029034343311</v>
      </c>
      <c r="AR67" s="246">
        <v>1257.6072933589126</v>
      </c>
      <c r="AS67" s="246">
        <v>1399.7587383460925</v>
      </c>
      <c r="AT67" s="246">
        <v>1683.372760390213</v>
      </c>
      <c r="AU67" s="246">
        <v>2180.3015300781772</v>
      </c>
      <c r="AV67" s="246">
        <v>2689.2066005427755</v>
      </c>
      <c r="AW67" s="246">
        <v>3130.7361819902221</v>
      </c>
      <c r="AX67" s="246">
        <v>3456.8820198459484</v>
      </c>
      <c r="AY67" s="246">
        <v>3710.2351346759406</v>
      </c>
      <c r="AZ67" s="246">
        <v>3869.0734283823444</v>
      </c>
      <c r="BA67" s="246">
        <v>3860.3500723346788</v>
      </c>
      <c r="BB67" s="246">
        <v>3870.4535764035018</v>
      </c>
      <c r="BC67" s="246">
        <v>3947.5888909096261</v>
      </c>
      <c r="BD67" s="246">
        <v>3739.0400857518098</v>
      </c>
      <c r="BE67" s="246">
        <v>3764.9130982818306</v>
      </c>
      <c r="BF67" s="246">
        <v>3930.1291435509565</v>
      </c>
      <c r="BG67" s="246">
        <v>4037.94461831133</v>
      </c>
      <c r="BH67" s="246">
        <v>4230.9444855144393</v>
      </c>
      <c r="BI67" s="246">
        <v>4495.1119439683644</v>
      </c>
      <c r="BJ67" s="246">
        <v>4555.7387632017326</v>
      </c>
      <c r="BK67" s="246">
        <v>4752.2677740419167</v>
      </c>
      <c r="BL67" s="238">
        <v>3859.7587647701439</v>
      </c>
      <c r="BM67" s="143">
        <v>3963.754719919722</v>
      </c>
      <c r="BN67" s="143">
        <v>3700.1320476540977</v>
      </c>
      <c r="BO67" s="143">
        <v>3377.8348109852873</v>
      </c>
      <c r="BP67" s="143">
        <v>3037.1001224927772</v>
      </c>
      <c r="BQ67" s="143">
        <v>2711.7954879436325</v>
      </c>
      <c r="BR67" s="143">
        <v>2543.0086128634498</v>
      </c>
      <c r="BS67" s="143">
        <v>2392.5576298234296</v>
      </c>
      <c r="BT67" s="143">
        <v>2167.1301102936427</v>
      </c>
      <c r="BU67" s="143">
        <v>1902.0849085298548</v>
      </c>
      <c r="BV67" s="143">
        <v>1672.9159423572355</v>
      </c>
      <c r="BW67" s="143">
        <v>1831.0824332303503</v>
      </c>
      <c r="BX67" s="143">
        <v>1772.4168157346567</v>
      </c>
      <c r="BY67" s="143">
        <v>1714.3416449215565</v>
      </c>
      <c r="BZ67" s="143">
        <v>1691.7372450633802</v>
      </c>
      <c r="CA67" s="144">
        <v>1688.9851697218496</v>
      </c>
    </row>
    <row r="68" spans="1:79" x14ac:dyDescent="0.4">
      <c r="B68" s="128" t="s">
        <v>328</v>
      </c>
      <c r="AH68" s="246">
        <v>786.81830826694647</v>
      </c>
      <c r="AI68" s="246">
        <v>741.71701815346751</v>
      </c>
      <c r="AJ68" s="246">
        <v>803.8052970814141</v>
      </c>
      <c r="AK68" s="246">
        <v>1175.3032829274525</v>
      </c>
      <c r="AL68" s="246">
        <v>1408.2214533084291</v>
      </c>
      <c r="AM68" s="246">
        <v>1589.4059771587158</v>
      </c>
      <c r="AN68" s="246">
        <v>1692.7810165388953</v>
      </c>
      <c r="AO68" s="246">
        <v>1800.9568464443078</v>
      </c>
      <c r="AP68" s="246">
        <v>1859.1386589569133</v>
      </c>
      <c r="AQ68" s="246">
        <v>1823.4350449380702</v>
      </c>
      <c r="AR68" s="246">
        <v>1719.8868839544471</v>
      </c>
      <c r="AS68" s="246">
        <v>1651.7406639884787</v>
      </c>
      <c r="AT68" s="246">
        <v>1781.1036968667354</v>
      </c>
      <c r="AU68" s="246">
        <v>2440.3054501788793</v>
      </c>
      <c r="AV68" s="246">
        <v>3383.9524353838201</v>
      </c>
      <c r="AW68" s="246">
        <v>3743.2940372181047</v>
      </c>
      <c r="AX68" s="246">
        <v>3820.0389013627127</v>
      </c>
      <c r="AY68" s="246">
        <v>3585.4888689867335</v>
      </c>
      <c r="AZ68" s="246">
        <v>3237.350796580211</v>
      </c>
      <c r="BA68" s="246">
        <v>2531.5772693892841</v>
      </c>
      <c r="BB68" s="246">
        <v>2057.5866202402735</v>
      </c>
      <c r="BC68" s="246">
        <v>1763.8021213675579</v>
      </c>
      <c r="BD68" s="246">
        <v>1542.5649521317819</v>
      </c>
      <c r="BE68" s="246">
        <v>1408.2253346205587</v>
      </c>
      <c r="BF68" s="246">
        <v>1446.2203721766323</v>
      </c>
      <c r="BG68" s="246">
        <v>1286.5785927152178</v>
      </c>
      <c r="BH68" s="246">
        <v>1424.4164659743296</v>
      </c>
      <c r="BI68" s="246">
        <v>1480.3928743065626</v>
      </c>
      <c r="BJ68" s="246">
        <v>1542.9334235963599</v>
      </c>
      <c r="BK68" s="246">
        <v>1591.0364970421354</v>
      </c>
      <c r="BL68" s="238">
        <v>1938.8528333456541</v>
      </c>
      <c r="BM68" s="246">
        <v>3172.116890333491</v>
      </c>
      <c r="BN68" s="246">
        <v>3497.2210670727522</v>
      </c>
      <c r="BO68" s="246">
        <v>3823.3405053452375</v>
      </c>
      <c r="BP68" s="246">
        <v>4018.0798036745418</v>
      </c>
      <c r="BQ68" s="246">
        <v>3510.1879449414341</v>
      </c>
      <c r="BR68" s="246">
        <v>2578.1161522653711</v>
      </c>
      <c r="BS68" s="246">
        <v>2032.7800412251495</v>
      </c>
      <c r="BT68" s="246">
        <v>1698.0529406325479</v>
      </c>
      <c r="BU68" s="246">
        <v>1478.1339649198094</v>
      </c>
      <c r="BV68" s="246">
        <v>1138.7599087852818</v>
      </c>
      <c r="BW68" s="246">
        <v>2049.0082078030518</v>
      </c>
      <c r="BX68" s="143">
        <v>2130.1162134937144</v>
      </c>
      <c r="BY68" s="143">
        <v>2208.7900144788387</v>
      </c>
      <c r="BZ68" s="143">
        <v>2280.0177666600143</v>
      </c>
      <c r="CA68" s="144">
        <v>2323.8653911677898</v>
      </c>
    </row>
    <row r="69" spans="1:79" x14ac:dyDescent="0.4">
      <c r="B69" s="128" t="s">
        <v>329</v>
      </c>
      <c r="AH69" s="246">
        <v>59.653643137873281</v>
      </c>
      <c r="AI69" s="246">
        <v>56.174079152144301</v>
      </c>
      <c r="AJ69" s="246">
        <v>60.959556619471591</v>
      </c>
      <c r="AK69" s="246">
        <v>89.120462847703578</v>
      </c>
      <c r="AL69" s="246">
        <v>106.82393827938454</v>
      </c>
      <c r="AM69" s="246">
        <v>120.55523507979832</v>
      </c>
      <c r="AN69" s="246">
        <v>128.4343577755904</v>
      </c>
      <c r="AO69" s="246">
        <v>136.58654165284267</v>
      </c>
      <c r="AP69" s="246">
        <v>141.012611909779</v>
      </c>
      <c r="AQ69" s="246">
        <v>138.18401811828443</v>
      </c>
      <c r="AR69" s="246">
        <v>521.8404877750105</v>
      </c>
      <c r="AS69" s="246">
        <v>585.95893466232087</v>
      </c>
      <c r="AT69" s="246">
        <v>737.50085783841462</v>
      </c>
      <c r="AU69" s="246">
        <v>836.18511362130732</v>
      </c>
      <c r="AV69" s="246">
        <v>968.75387632463116</v>
      </c>
      <c r="AW69" s="246">
        <v>1257.9322274089279</v>
      </c>
      <c r="AX69" s="246">
        <v>1391.0411987224013</v>
      </c>
      <c r="AY69" s="246">
        <v>1661.5356143406468</v>
      </c>
      <c r="AZ69" s="246">
        <v>1808.7533518753971</v>
      </c>
      <c r="BA69" s="246">
        <v>1887.768422870952</v>
      </c>
      <c r="BB69" s="246">
        <v>1723.5712591219105</v>
      </c>
      <c r="BC69" s="246">
        <v>1441.2039253276971</v>
      </c>
      <c r="BD69" s="246">
        <v>1327.546023362095</v>
      </c>
      <c r="BE69" s="246">
        <v>1295.2386597757804</v>
      </c>
      <c r="BF69" s="246">
        <v>1286.3105129443047</v>
      </c>
      <c r="BG69" s="246">
        <v>1319.3588226599456</v>
      </c>
      <c r="BH69" s="246">
        <v>1425.5109790955535</v>
      </c>
      <c r="BI69" s="246">
        <v>1542.2582905574504</v>
      </c>
      <c r="BJ69" s="246">
        <v>1606.5630383156561</v>
      </c>
      <c r="BK69" s="246">
        <v>1893.4323802276431</v>
      </c>
      <c r="BL69" s="238">
        <v>3318.3019137303168</v>
      </c>
      <c r="BM69" s="246">
        <v>4234.1898731555984</v>
      </c>
      <c r="BN69" s="246">
        <v>5126.9895623942166</v>
      </c>
      <c r="BO69" s="246">
        <v>5847.2249028102169</v>
      </c>
      <c r="BP69" s="246">
        <v>6335.340835217582</v>
      </c>
      <c r="BQ69" s="246">
        <v>6856.7459905983314</v>
      </c>
      <c r="BR69" s="246">
        <v>7315.5166889840375</v>
      </c>
      <c r="BS69" s="246">
        <v>7508.2435004328481</v>
      </c>
      <c r="BT69" s="246">
        <v>7138.9298434624843</v>
      </c>
      <c r="BU69" s="246">
        <v>6556.1893391561689</v>
      </c>
      <c r="BV69" s="246">
        <v>5820.7342388723464</v>
      </c>
      <c r="BW69" s="246">
        <v>6612.2825945303812</v>
      </c>
      <c r="BX69" s="143">
        <v>6795.4544438432849</v>
      </c>
      <c r="BY69" s="143">
        <v>6966.5667489308453</v>
      </c>
      <c r="BZ69" s="143">
        <v>7063.7985398141363</v>
      </c>
      <c r="CA69" s="144">
        <v>7071.2818026311479</v>
      </c>
    </row>
    <row r="70" spans="1:79" ht="26.25" customHeight="1" x14ac:dyDescent="0.4">
      <c r="B70" s="247" t="s">
        <v>330</v>
      </c>
      <c r="AH70" s="246">
        <v>1505.2774911275333</v>
      </c>
      <c r="AI70" s="246">
        <v>1415.5926934803251</v>
      </c>
      <c r="AJ70" s="246">
        <v>1533.4060797006623</v>
      </c>
      <c r="AK70" s="246">
        <v>2244.1281853866703</v>
      </c>
      <c r="AL70" s="246">
        <v>2688.0437160432066</v>
      </c>
      <c r="AM70" s="246">
        <v>3034.4171962008081</v>
      </c>
      <c r="AN70" s="246">
        <v>3235.2060678139846</v>
      </c>
      <c r="AO70" s="246">
        <v>3439.1492428067945</v>
      </c>
      <c r="AP70" s="246">
        <v>3547.7218569708748</v>
      </c>
      <c r="AQ70" s="246">
        <v>3480.2495097849583</v>
      </c>
      <c r="AR70" s="246">
        <v>3781.7948740764932</v>
      </c>
      <c r="AS70" s="246">
        <v>3945.6562013946786</v>
      </c>
      <c r="AT70" s="246">
        <v>4143.4892621328609</v>
      </c>
      <c r="AU70" s="246">
        <v>4339.4046137538098</v>
      </c>
      <c r="AV70" s="246">
        <v>4618.3242036055817</v>
      </c>
      <c r="AW70" s="246">
        <v>5120.7142264627028</v>
      </c>
      <c r="AX70" s="246">
        <v>5397.8671271372405</v>
      </c>
      <c r="AY70" s="246">
        <v>5564.3303107268521</v>
      </c>
      <c r="AZ70" s="246">
        <v>5578.8157030417351</v>
      </c>
      <c r="BA70" s="246">
        <v>5595.4685619417969</v>
      </c>
      <c r="BB70" s="246">
        <v>5617.157927761672</v>
      </c>
      <c r="BC70" s="246">
        <v>5807.1843955522381</v>
      </c>
      <c r="BD70" s="246">
        <v>5977.6119097406927</v>
      </c>
      <c r="BE70" s="246">
        <v>6271.7710804221388</v>
      </c>
      <c r="BF70" s="246">
        <v>6565.0027057578209</v>
      </c>
      <c r="BG70" s="246">
        <v>5970.4296854128233</v>
      </c>
      <c r="BH70" s="246">
        <v>5955.892039833574</v>
      </c>
      <c r="BI70" s="246">
        <v>5823.5299238183507</v>
      </c>
      <c r="BJ70" s="246">
        <v>6024.1183732495265</v>
      </c>
      <c r="BK70" s="246">
        <v>5953.5802835702452</v>
      </c>
      <c r="BL70" s="246">
        <v>6479.4209872150641</v>
      </c>
      <c r="BM70" s="246">
        <v>6688.9919066467091</v>
      </c>
      <c r="BN70" s="246">
        <v>6779.3920332079315</v>
      </c>
      <c r="BO70" s="246">
        <v>7020.6364025841831</v>
      </c>
      <c r="BP70" s="246">
        <v>7086.5925714242167</v>
      </c>
      <c r="BQ70" s="246">
        <v>7085.5283436446352</v>
      </c>
      <c r="BR70" s="246">
        <v>7032.0068252573365</v>
      </c>
      <c r="BS70" s="246">
        <v>6922.567981626793</v>
      </c>
      <c r="BT70" s="246">
        <v>6566.8218645903171</v>
      </c>
      <c r="BU70" s="246">
        <v>6198.9476508528651</v>
      </c>
      <c r="BV70" s="246">
        <v>5753.2879258882504</v>
      </c>
      <c r="BW70" s="246">
        <v>5455.5080411203944</v>
      </c>
      <c r="BX70" s="143">
        <v>5356.3810717423494</v>
      </c>
      <c r="BY70" s="143">
        <v>5323.8026152919283</v>
      </c>
      <c r="BZ70" s="143">
        <v>5359.139189656682</v>
      </c>
      <c r="CA70" s="144">
        <v>5392.1295475667539</v>
      </c>
    </row>
    <row r="71" spans="1:79" x14ac:dyDescent="0.4">
      <c r="B71" s="247" t="s">
        <v>307</v>
      </c>
      <c r="AH71" s="246">
        <v>1876.3715945051533</v>
      </c>
      <c r="AI71" s="246">
        <v>1766.6585184378553</v>
      </c>
      <c r="AJ71" s="246">
        <v>1914.9230643660135</v>
      </c>
      <c r="AK71" s="246">
        <v>2801.1606928606652</v>
      </c>
      <c r="AL71" s="246">
        <v>3356.3382406058854</v>
      </c>
      <c r="AM71" s="246">
        <v>3787.7478593236779</v>
      </c>
      <c r="AN71" s="246">
        <v>4036.5510159815171</v>
      </c>
      <c r="AO71" s="246">
        <v>4290.9661776534531</v>
      </c>
      <c r="AP71" s="246">
        <v>4431.4258781248154</v>
      </c>
      <c r="AQ71" s="246">
        <v>4344.0582159566484</v>
      </c>
      <c r="AR71" s="246">
        <v>3955.6959863667894</v>
      </c>
      <c r="AS71" s="246">
        <v>4220.7372902296675</v>
      </c>
      <c r="AT71" s="246">
        <v>4942.9359549538494</v>
      </c>
      <c r="AU71" s="246">
        <v>6384.0276546972318</v>
      </c>
      <c r="AV71" s="246">
        <v>8231.0492572370113</v>
      </c>
      <c r="AW71" s="246">
        <v>9679.1463302318261</v>
      </c>
      <c r="AX71" s="246">
        <v>10631.668546235982</v>
      </c>
      <c r="AY71" s="246">
        <v>11175.031455990909</v>
      </c>
      <c r="AZ71" s="246">
        <v>11342.009731429685</v>
      </c>
      <c r="BA71" s="246">
        <v>10913.753159280603</v>
      </c>
      <c r="BB71" s="246">
        <v>10519.113942078913</v>
      </c>
      <c r="BC71" s="246">
        <v>10266.597110223631</v>
      </c>
      <c r="BD71" s="246">
        <v>9881.4064394644538</v>
      </c>
      <c r="BE71" s="246">
        <v>10029.634454480876</v>
      </c>
      <c r="BF71" s="246">
        <v>10779.797881431543</v>
      </c>
      <c r="BG71" s="246">
        <v>10633.190689271103</v>
      </c>
      <c r="BH71" s="246">
        <v>11273.030447027373</v>
      </c>
      <c r="BI71" s="246">
        <v>11948.690170241574</v>
      </c>
      <c r="BJ71" s="246">
        <v>12365.597397984397</v>
      </c>
      <c r="BK71" s="246">
        <v>13069.184832312421</v>
      </c>
      <c r="BL71" s="246">
        <v>13655.302615412262</v>
      </c>
      <c r="BM71" s="246">
        <v>16514.340650058562</v>
      </c>
      <c r="BN71" s="246">
        <v>17638.57090326316</v>
      </c>
      <c r="BO71" s="246">
        <v>18647.841319117284</v>
      </c>
      <c r="BP71" s="246">
        <v>19265.245543620887</v>
      </c>
      <c r="BQ71" s="246">
        <v>19084.143997244355</v>
      </c>
      <c r="BR71" s="246">
        <v>18962.646075202516</v>
      </c>
      <c r="BS71" s="246">
        <v>18788.510391625092</v>
      </c>
      <c r="BT71" s="246">
        <v>17753.484276341042</v>
      </c>
      <c r="BU71" s="246">
        <v>16508.154771041933</v>
      </c>
      <c r="BV71" s="246">
        <v>14916.107357640503</v>
      </c>
      <c r="BW71" s="246">
        <v>17408.985522780164</v>
      </c>
      <c r="BX71" s="143">
        <v>17682.765300006322</v>
      </c>
      <c r="BY71" s="143">
        <v>17858.584576732301</v>
      </c>
      <c r="BZ71" s="143">
        <v>17987.663759584917</v>
      </c>
      <c r="CA71" s="144">
        <v>18028.449399671023</v>
      </c>
    </row>
    <row r="72" spans="1:79" s="64" customFormat="1" x14ac:dyDescent="0.4">
      <c r="A72" s="278"/>
      <c r="B72" s="274" t="s">
        <v>96</v>
      </c>
      <c r="C72" s="97"/>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279"/>
      <c r="AF72" s="279"/>
      <c r="AG72" s="279"/>
      <c r="AH72" s="280">
        <v>3381.6490856326868</v>
      </c>
      <c r="AI72" s="280">
        <v>3182.2512119181806</v>
      </c>
      <c r="AJ72" s="280">
        <v>3448.3291440666753</v>
      </c>
      <c r="AK72" s="280">
        <v>5045.2888782473356</v>
      </c>
      <c r="AL72" s="280">
        <v>6044.381956649092</v>
      </c>
      <c r="AM72" s="280">
        <v>6822.165055524486</v>
      </c>
      <c r="AN72" s="280">
        <v>7271.7570837955018</v>
      </c>
      <c r="AO72" s="280">
        <v>7730.1154204602481</v>
      </c>
      <c r="AP72" s="280">
        <v>7979.1477350956902</v>
      </c>
      <c r="AQ72" s="280">
        <v>7824.3077257416053</v>
      </c>
      <c r="AR72" s="280">
        <v>7737.4908604432821</v>
      </c>
      <c r="AS72" s="280">
        <v>8166.3934916243461</v>
      </c>
      <c r="AT72" s="280">
        <v>9086.4252170867112</v>
      </c>
      <c r="AU72" s="280">
        <v>10723.432268451043</v>
      </c>
      <c r="AV72" s="280">
        <v>12849.373460842593</v>
      </c>
      <c r="AW72" s="280">
        <v>14799.86055669453</v>
      </c>
      <c r="AX72" s="280">
        <v>16029.535673373221</v>
      </c>
      <c r="AY72" s="280">
        <v>16739.36176671776</v>
      </c>
      <c r="AZ72" s="280">
        <v>16920.825434471419</v>
      </c>
      <c r="BA72" s="280">
        <v>16509.221721222399</v>
      </c>
      <c r="BB72" s="280">
        <v>16136.271869840586</v>
      </c>
      <c r="BC72" s="280">
        <v>16073.781505775867</v>
      </c>
      <c r="BD72" s="280">
        <v>15859.018349205146</v>
      </c>
      <c r="BE72" s="280">
        <v>16301.405534903015</v>
      </c>
      <c r="BF72" s="280">
        <v>17344.800587189362</v>
      </c>
      <c r="BG72" s="280">
        <v>16603.620374683927</v>
      </c>
      <c r="BH72" s="280">
        <v>17228.922486860949</v>
      </c>
      <c r="BI72" s="280">
        <v>17772.220094059925</v>
      </c>
      <c r="BJ72" s="280">
        <v>18389.715771233925</v>
      </c>
      <c r="BK72" s="280">
        <v>19022.765115882667</v>
      </c>
      <c r="BL72" s="280">
        <v>20134.723602627328</v>
      </c>
      <c r="BM72" s="280">
        <v>23203.332556705271</v>
      </c>
      <c r="BN72" s="280">
        <v>24417.962936471093</v>
      </c>
      <c r="BO72" s="280">
        <v>25668.477721701467</v>
      </c>
      <c r="BP72" s="280">
        <v>26351.838115045106</v>
      </c>
      <c r="BQ72" s="280">
        <v>26169.672340888988</v>
      </c>
      <c r="BR72" s="280">
        <v>25994.652900459852</v>
      </c>
      <c r="BS72" s="280">
        <v>25711.078373251883</v>
      </c>
      <c r="BT72" s="280">
        <v>24320.30614093136</v>
      </c>
      <c r="BU72" s="280">
        <v>22707.102421894797</v>
      </c>
      <c r="BV72" s="280">
        <v>20669.395283528753</v>
      </c>
      <c r="BW72" s="280">
        <v>22864.49356390056</v>
      </c>
      <c r="BX72" s="54">
        <v>23039.146371748673</v>
      </c>
      <c r="BY72" s="54">
        <v>23182.387192024231</v>
      </c>
      <c r="BZ72" s="54">
        <v>23346.802949241599</v>
      </c>
      <c r="CA72" s="55">
        <v>23420.578947237776</v>
      </c>
    </row>
    <row r="73" spans="1:79" ht="26.25" customHeight="1" x14ac:dyDescent="0.4">
      <c r="B73" s="274" t="s">
        <v>269</v>
      </c>
      <c r="AH73" s="246"/>
      <c r="AI73" s="246"/>
      <c r="AJ73" s="246"/>
      <c r="AK73" s="246"/>
      <c r="AL73" s="246"/>
      <c r="AM73" s="246"/>
      <c r="AN73" s="246"/>
      <c r="AO73" s="246"/>
      <c r="AP73" s="246"/>
      <c r="AQ73" s="246"/>
      <c r="AR73" s="246"/>
      <c r="AS73" s="246"/>
      <c r="AT73" s="246"/>
      <c r="AU73" s="246"/>
      <c r="AV73" s="246"/>
      <c r="AW73" s="246"/>
      <c r="AX73" s="246"/>
      <c r="AY73" s="246"/>
      <c r="AZ73" s="246"/>
      <c r="BA73" s="246"/>
      <c r="BB73" s="246"/>
      <c r="BC73" s="246"/>
      <c r="BD73" s="246"/>
      <c r="BE73" s="246"/>
      <c r="BF73" s="246"/>
      <c r="BG73" s="246"/>
      <c r="BH73" s="246"/>
      <c r="BI73" s="246"/>
      <c r="BJ73" s="246"/>
      <c r="BK73" s="246"/>
      <c r="BL73" s="246"/>
      <c r="BM73" s="246"/>
      <c r="BN73" s="246"/>
      <c r="BO73" s="246"/>
      <c r="BP73" s="246"/>
      <c r="BQ73" s="246"/>
      <c r="BR73" s="246"/>
      <c r="BS73" s="246"/>
      <c r="BT73" s="246"/>
      <c r="BU73" s="246"/>
      <c r="BV73" s="246"/>
      <c r="BW73" s="246"/>
      <c r="BX73" s="143"/>
      <c r="BY73" s="143"/>
      <c r="BZ73" s="143"/>
      <c r="CA73" s="144"/>
    </row>
    <row r="74" spans="1:79" ht="26.25" customHeight="1" x14ac:dyDescent="0.4">
      <c r="B74" s="68" t="s">
        <v>139</v>
      </c>
      <c r="AH74" s="143">
        <v>0</v>
      </c>
      <c r="AI74" s="143">
        <v>0</v>
      </c>
      <c r="AJ74" s="143">
        <v>0</v>
      </c>
      <c r="AK74" s="143">
        <v>0</v>
      </c>
      <c r="AL74" s="143">
        <v>0</v>
      </c>
      <c r="AM74" s="143">
        <v>0</v>
      </c>
      <c r="AN74" s="143">
        <v>0</v>
      </c>
      <c r="AO74" s="143">
        <v>0</v>
      </c>
      <c r="AP74" s="143">
        <v>0</v>
      </c>
      <c r="AQ74" s="143">
        <v>0</v>
      </c>
      <c r="AR74" s="143">
        <v>0</v>
      </c>
      <c r="AS74" s="143">
        <v>0</v>
      </c>
      <c r="AT74" s="143">
        <v>0</v>
      </c>
      <c r="AU74" s="143">
        <v>0</v>
      </c>
      <c r="AV74" s="143">
        <v>0</v>
      </c>
      <c r="AW74" s="143">
        <v>0</v>
      </c>
      <c r="AX74" s="143">
        <v>0</v>
      </c>
      <c r="AY74" s="143">
        <v>0</v>
      </c>
      <c r="AZ74" s="143">
        <v>0</v>
      </c>
      <c r="BA74" s="143">
        <v>0</v>
      </c>
      <c r="BB74" s="143">
        <v>0</v>
      </c>
      <c r="BC74" s="143">
        <v>0</v>
      </c>
      <c r="BD74" s="143">
        <v>0</v>
      </c>
      <c r="BE74" s="143">
        <v>0</v>
      </c>
      <c r="BF74" s="143">
        <v>0</v>
      </c>
      <c r="BG74" s="143">
        <v>0</v>
      </c>
      <c r="BH74" s="143">
        <v>0</v>
      </c>
      <c r="BI74" s="143">
        <v>0</v>
      </c>
      <c r="BJ74" s="143">
        <v>4.2577312611812239</v>
      </c>
      <c r="BK74" s="143">
        <v>4.8246754943293153</v>
      </c>
      <c r="BL74" s="143">
        <v>248.50667792024601</v>
      </c>
      <c r="BM74" s="143">
        <v>346.21887705777743</v>
      </c>
      <c r="BN74" s="143">
        <v>496.18849106192414</v>
      </c>
      <c r="BO74" s="143">
        <v>144.79671902962812</v>
      </c>
      <c r="BP74" s="143">
        <v>156.27983475012181</v>
      </c>
      <c r="BQ74" s="143">
        <v>9.1026142345197165</v>
      </c>
      <c r="BR74" s="143">
        <v>11.797594884878265</v>
      </c>
      <c r="BS74" s="143">
        <v>4.1636234103052852</v>
      </c>
      <c r="BT74" s="143">
        <v>3.4203128671591725</v>
      </c>
      <c r="BU74" s="143">
        <v>116.34411094722</v>
      </c>
      <c r="BV74" s="143">
        <v>137.37039330571019</v>
      </c>
      <c r="BW74" s="143">
        <v>137.72261854805222</v>
      </c>
      <c r="BX74" s="143">
        <v>138.76709412692671</v>
      </c>
      <c r="BY74" s="143">
        <v>140.53239629461663</v>
      </c>
      <c r="BZ74" s="143">
        <v>140.88463493125647</v>
      </c>
      <c r="CA74" s="144">
        <v>138.25773791094846</v>
      </c>
    </row>
    <row r="75" spans="1:79" ht="26.25" customHeight="1" x14ac:dyDescent="0.4">
      <c r="B75" s="106" t="s">
        <v>331</v>
      </c>
      <c r="AH75" s="143">
        <v>0</v>
      </c>
      <c r="AI75" s="143">
        <v>0</v>
      </c>
      <c r="AJ75" s="143">
        <v>0</v>
      </c>
      <c r="AK75" s="143">
        <v>0</v>
      </c>
      <c r="AL75" s="143">
        <v>0</v>
      </c>
      <c r="AM75" s="143">
        <v>0</v>
      </c>
      <c r="AN75" s="143">
        <v>0</v>
      </c>
      <c r="AO75" s="143">
        <v>0</v>
      </c>
      <c r="AP75" s="143">
        <v>0</v>
      </c>
      <c r="AQ75" s="143">
        <v>0</v>
      </c>
      <c r="AR75" s="143">
        <v>0</v>
      </c>
      <c r="AS75" s="143">
        <v>0</v>
      </c>
      <c r="AT75" s="143">
        <v>0</v>
      </c>
      <c r="AU75" s="143">
        <v>0</v>
      </c>
      <c r="AV75" s="143">
        <v>0</v>
      </c>
      <c r="AW75" s="143">
        <v>0</v>
      </c>
      <c r="AX75" s="143">
        <v>0</v>
      </c>
      <c r="AY75" s="143">
        <v>0</v>
      </c>
      <c r="AZ75" s="143">
        <v>0</v>
      </c>
      <c r="BA75" s="143">
        <v>0</v>
      </c>
      <c r="BB75" s="143">
        <v>0</v>
      </c>
      <c r="BC75" s="143">
        <v>0</v>
      </c>
      <c r="BD75" s="143">
        <v>0</v>
      </c>
      <c r="BE75" s="143">
        <v>0</v>
      </c>
      <c r="BF75" s="143">
        <v>0</v>
      </c>
      <c r="BG75" s="143">
        <v>0</v>
      </c>
      <c r="BH75" s="143">
        <v>0</v>
      </c>
      <c r="BI75" s="143">
        <v>0</v>
      </c>
      <c r="BJ75" s="143">
        <v>2.9559705243580421</v>
      </c>
      <c r="BK75" s="143">
        <v>3.3615289653247431</v>
      </c>
      <c r="BL75" s="143">
        <v>171.21254850410622</v>
      </c>
      <c r="BM75" s="143">
        <v>225.10437762868492</v>
      </c>
      <c r="BN75" s="143">
        <v>304.05451142117323</v>
      </c>
      <c r="BO75" s="143">
        <v>87.615639049240443</v>
      </c>
      <c r="BP75" s="143">
        <v>92.355448172062651</v>
      </c>
      <c r="BQ75" s="143">
        <v>5.2563889014916558</v>
      </c>
      <c r="BR75" s="143">
        <v>6.5681942618962141</v>
      </c>
      <c r="BS75" s="143">
        <v>2.0613812695951204</v>
      </c>
      <c r="BT75" s="143">
        <v>1.6776599086874084</v>
      </c>
      <c r="BU75" s="143">
        <v>55.07904002978556</v>
      </c>
      <c r="BV75" s="143">
        <v>76.613087635983476</v>
      </c>
      <c r="BW75" s="143">
        <v>77.755050096669223</v>
      </c>
      <c r="BX75" s="143">
        <v>78.578883911438055</v>
      </c>
      <c r="BY75" s="143">
        <v>79.124695351346745</v>
      </c>
      <c r="BZ75" s="143">
        <v>78.944525843809302</v>
      </c>
      <c r="CA75" s="144">
        <v>77.472547442403624</v>
      </c>
    </row>
    <row r="76" spans="1:79" ht="26.25" customHeight="1" x14ac:dyDescent="0.4">
      <c r="B76" s="106" t="s">
        <v>332</v>
      </c>
      <c r="AH76" s="143">
        <v>0</v>
      </c>
      <c r="AI76" s="143">
        <v>0</v>
      </c>
      <c r="AJ76" s="143">
        <v>0</v>
      </c>
      <c r="AK76" s="143">
        <v>0</v>
      </c>
      <c r="AL76" s="143">
        <v>0</v>
      </c>
      <c r="AM76" s="143">
        <v>0</v>
      </c>
      <c r="AN76" s="143">
        <v>0</v>
      </c>
      <c r="AO76" s="143">
        <v>0</v>
      </c>
      <c r="AP76" s="143">
        <v>0</v>
      </c>
      <c r="AQ76" s="143">
        <v>0</v>
      </c>
      <c r="AR76" s="143">
        <v>0</v>
      </c>
      <c r="AS76" s="143">
        <v>0</v>
      </c>
      <c r="AT76" s="143">
        <v>0</v>
      </c>
      <c r="AU76" s="143">
        <v>0</v>
      </c>
      <c r="AV76" s="143">
        <v>0</v>
      </c>
      <c r="AW76" s="143">
        <v>0</v>
      </c>
      <c r="AX76" s="143">
        <v>0</v>
      </c>
      <c r="AY76" s="143">
        <v>0</v>
      </c>
      <c r="AZ76" s="143">
        <v>0</v>
      </c>
      <c r="BA76" s="143">
        <v>0</v>
      </c>
      <c r="BB76" s="143">
        <v>0</v>
      </c>
      <c r="BC76" s="143">
        <v>0</v>
      </c>
      <c r="BD76" s="143">
        <v>0</v>
      </c>
      <c r="BE76" s="143">
        <v>0</v>
      </c>
      <c r="BF76" s="143">
        <v>0</v>
      </c>
      <c r="BG76" s="143">
        <v>0</v>
      </c>
      <c r="BH76" s="143">
        <v>0</v>
      </c>
      <c r="BI76" s="143">
        <v>0</v>
      </c>
      <c r="BJ76" s="143">
        <v>1.3017607368231816</v>
      </c>
      <c r="BK76" s="143">
        <v>1.4631465290045726</v>
      </c>
      <c r="BL76" s="143">
        <v>77.294129416139782</v>
      </c>
      <c r="BM76" s="143">
        <v>121.11449942909249</v>
      </c>
      <c r="BN76" s="143">
        <v>192.13397964075094</v>
      </c>
      <c r="BO76" s="143">
        <v>57.181079980387672</v>
      </c>
      <c r="BP76" s="143">
        <v>63.924386578059156</v>
      </c>
      <c r="BQ76" s="143">
        <v>3.8462253330280607</v>
      </c>
      <c r="BR76" s="143">
        <v>5.22940062298205</v>
      </c>
      <c r="BS76" s="143">
        <v>2.1022421407101652</v>
      </c>
      <c r="BT76" s="143">
        <v>1.742652958471764</v>
      </c>
      <c r="BU76" s="143">
        <v>61.265070917434436</v>
      </c>
      <c r="BV76" s="143">
        <v>60.757305669726705</v>
      </c>
      <c r="BW76" s="143">
        <v>59.967568451383023</v>
      </c>
      <c r="BX76" s="143">
        <v>60.188210215488645</v>
      </c>
      <c r="BY76" s="143">
        <v>61.407700943269894</v>
      </c>
      <c r="BZ76" s="143">
        <v>61.940109087447176</v>
      </c>
      <c r="CA76" s="144">
        <v>60.785190468544833</v>
      </c>
    </row>
    <row r="77" spans="1:79" x14ac:dyDescent="0.4">
      <c r="B77" s="128" t="s">
        <v>144</v>
      </c>
      <c r="AH77" s="246">
        <v>0</v>
      </c>
      <c r="AI77" s="246">
        <v>0</v>
      </c>
      <c r="AJ77" s="246">
        <v>0</v>
      </c>
      <c r="AK77" s="246">
        <v>0</v>
      </c>
      <c r="AL77" s="246">
        <v>0</v>
      </c>
      <c r="AM77" s="246">
        <v>0</v>
      </c>
      <c r="AN77" s="246">
        <v>0</v>
      </c>
      <c r="AO77" s="246">
        <v>0</v>
      </c>
      <c r="AP77" s="246">
        <v>0</v>
      </c>
      <c r="AQ77" s="246">
        <v>0</v>
      </c>
      <c r="AR77" s="246">
        <v>0</v>
      </c>
      <c r="AS77" s="246">
        <v>0</v>
      </c>
      <c r="AT77" s="246">
        <v>0</v>
      </c>
      <c r="AU77" s="246">
        <v>0</v>
      </c>
      <c r="AV77" s="246">
        <v>0</v>
      </c>
      <c r="AW77" s="246">
        <v>0</v>
      </c>
      <c r="AX77" s="246">
        <v>0</v>
      </c>
      <c r="AY77" s="246">
        <v>0</v>
      </c>
      <c r="AZ77" s="246">
        <v>0</v>
      </c>
      <c r="BA77" s="246">
        <v>0</v>
      </c>
      <c r="BB77" s="246">
        <v>0</v>
      </c>
      <c r="BC77" s="246">
        <v>0</v>
      </c>
      <c r="BD77" s="246">
        <v>0</v>
      </c>
      <c r="BE77" s="246">
        <v>9.6412781830238732</v>
      </c>
      <c r="BF77" s="246">
        <v>17.991717948098518</v>
      </c>
      <c r="BG77" s="246">
        <v>20.152423824936935</v>
      </c>
      <c r="BH77" s="246">
        <v>21.765384021262008</v>
      </c>
      <c r="BI77" s="246">
        <v>22.576772523102367</v>
      </c>
      <c r="BJ77" s="246">
        <v>24.161052223208262</v>
      </c>
      <c r="BK77" s="246">
        <v>24.79726371901906</v>
      </c>
      <c r="BL77" s="246">
        <v>24.934345382439783</v>
      </c>
      <c r="BM77" s="246">
        <v>25.303727896267503</v>
      </c>
      <c r="BN77" s="246">
        <v>24.344657526731428</v>
      </c>
      <c r="BO77" s="246">
        <v>25.127963072989981</v>
      </c>
      <c r="BP77" s="246">
        <v>62.377164773837237</v>
      </c>
      <c r="BQ77" s="246">
        <v>190.98911917374704</v>
      </c>
      <c r="BR77" s="246">
        <v>213.57068856593907</v>
      </c>
      <c r="BS77" s="246">
        <v>173.25607376058494</v>
      </c>
      <c r="BT77" s="246">
        <v>190.62772418150135</v>
      </c>
      <c r="BU77" s="246">
        <v>227.54832989556601</v>
      </c>
      <c r="BV77" s="246">
        <v>153</v>
      </c>
      <c r="BW77" s="246">
        <v>137.04686118479222</v>
      </c>
      <c r="BX77" s="143">
        <v>121.42854788630191</v>
      </c>
      <c r="BY77" s="143">
        <v>119.12935140420083</v>
      </c>
      <c r="BZ77" s="143">
        <v>116.86222425367943</v>
      </c>
      <c r="CA77" s="144">
        <v>114.68324264345382</v>
      </c>
    </row>
    <row r="78" spans="1:79" x14ac:dyDescent="0.4">
      <c r="B78" s="68" t="s">
        <v>150</v>
      </c>
      <c r="AH78" s="143">
        <v>0</v>
      </c>
      <c r="AI78" s="143">
        <v>0</v>
      </c>
      <c r="AJ78" s="143">
        <v>0</v>
      </c>
      <c r="AK78" s="143">
        <v>0</v>
      </c>
      <c r="AL78" s="143">
        <v>0</v>
      </c>
      <c r="AM78" s="143">
        <v>0</v>
      </c>
      <c r="AN78" s="143">
        <v>0</v>
      </c>
      <c r="AO78" s="143">
        <v>0</v>
      </c>
      <c r="AP78" s="143">
        <v>0</v>
      </c>
      <c r="AQ78" s="143">
        <v>0</v>
      </c>
      <c r="AR78" s="143">
        <v>0</v>
      </c>
      <c r="AS78" s="143">
        <v>0</v>
      </c>
      <c r="AT78" s="143">
        <v>0</v>
      </c>
      <c r="AU78" s="143">
        <v>0</v>
      </c>
      <c r="AV78" s="143">
        <v>0</v>
      </c>
      <c r="AW78" s="143">
        <v>0</v>
      </c>
      <c r="AX78" s="143">
        <v>0</v>
      </c>
      <c r="AY78" s="143">
        <v>0</v>
      </c>
      <c r="AZ78" s="143">
        <v>0</v>
      </c>
      <c r="BA78" s="143">
        <v>0</v>
      </c>
      <c r="BB78" s="143">
        <v>0</v>
      </c>
      <c r="BC78" s="143">
        <v>0</v>
      </c>
      <c r="BD78" s="143">
        <v>0</v>
      </c>
      <c r="BE78" s="143">
        <v>0</v>
      </c>
      <c r="BF78" s="143">
        <v>0</v>
      </c>
      <c r="BG78" s="143">
        <v>0</v>
      </c>
      <c r="BH78" s="143">
        <v>0</v>
      </c>
      <c r="BI78" s="143">
        <v>0</v>
      </c>
      <c r="BJ78" s="143">
        <v>57.791638695858531</v>
      </c>
      <c r="BK78" s="143">
        <v>56.419682679175821</v>
      </c>
      <c r="BL78" s="143">
        <v>58.907527719647128</v>
      </c>
      <c r="BM78" s="143">
        <v>55.208411464271059</v>
      </c>
      <c r="BN78" s="143">
        <v>50.827949590365755</v>
      </c>
      <c r="BO78" s="143">
        <v>52.369392318220036</v>
      </c>
      <c r="BP78" s="143">
        <v>48.455051383399201</v>
      </c>
      <c r="BQ78" s="143">
        <v>47.74785121066791</v>
      </c>
      <c r="BR78" s="143">
        <v>47.212828750511825</v>
      </c>
      <c r="BS78" s="143">
        <v>42.25345998812611</v>
      </c>
      <c r="BT78" s="143">
        <v>39.780453889566623</v>
      </c>
      <c r="BU78" s="143">
        <v>37.667290799999996</v>
      </c>
      <c r="BV78" s="143">
        <v>41.327039976218835</v>
      </c>
      <c r="BW78" s="143">
        <v>41.858636468003667</v>
      </c>
      <c r="BX78" s="143">
        <v>42.041860631643509</v>
      </c>
      <c r="BY78" s="143">
        <v>42.428865911641545</v>
      </c>
      <c r="BZ78" s="143">
        <v>42.745290410750712</v>
      </c>
      <c r="CA78" s="144">
        <v>43.112530707579694</v>
      </c>
    </row>
    <row r="79" spans="1:79" x14ac:dyDescent="0.4">
      <c r="B79" s="106" t="s">
        <v>331</v>
      </c>
      <c r="AH79" s="143">
        <v>0</v>
      </c>
      <c r="AI79" s="143">
        <v>0</v>
      </c>
      <c r="AJ79" s="143">
        <v>0</v>
      </c>
      <c r="AK79" s="143">
        <v>0</v>
      </c>
      <c r="AL79" s="143">
        <v>0</v>
      </c>
      <c r="AM79" s="143">
        <v>0</v>
      </c>
      <c r="AN79" s="143">
        <v>0</v>
      </c>
      <c r="AO79" s="143">
        <v>0</v>
      </c>
      <c r="AP79" s="143">
        <v>0</v>
      </c>
      <c r="AQ79" s="143">
        <v>0</v>
      </c>
      <c r="AR79" s="143">
        <v>0</v>
      </c>
      <c r="AS79" s="143">
        <v>0</v>
      </c>
      <c r="AT79" s="143">
        <v>0</v>
      </c>
      <c r="AU79" s="143">
        <v>0</v>
      </c>
      <c r="AV79" s="143">
        <v>0</v>
      </c>
      <c r="AW79" s="143">
        <v>0</v>
      </c>
      <c r="AX79" s="143">
        <v>0</v>
      </c>
      <c r="AY79" s="143">
        <v>0</v>
      </c>
      <c r="AZ79" s="143">
        <v>0</v>
      </c>
      <c r="BA79" s="143">
        <v>0</v>
      </c>
      <c r="BB79" s="143">
        <v>0</v>
      </c>
      <c r="BC79" s="143">
        <v>0</v>
      </c>
      <c r="BD79" s="143">
        <v>0</v>
      </c>
      <c r="BE79" s="143">
        <v>0</v>
      </c>
      <c r="BF79" s="143">
        <v>0</v>
      </c>
      <c r="BG79" s="143">
        <v>0</v>
      </c>
      <c r="BH79" s="143">
        <v>0</v>
      </c>
      <c r="BI79" s="143">
        <v>0</v>
      </c>
      <c r="BJ79" s="143">
        <v>28.491277877058256</v>
      </c>
      <c r="BK79" s="143">
        <v>27.081447686004392</v>
      </c>
      <c r="BL79" s="143">
        <v>27.80435308367344</v>
      </c>
      <c r="BM79" s="143">
        <v>25.67191133088604</v>
      </c>
      <c r="BN79" s="143">
        <v>23.177545013206785</v>
      </c>
      <c r="BO79" s="143">
        <v>23.985181681744777</v>
      </c>
      <c r="BP79" s="143">
        <v>20.448031683794465</v>
      </c>
      <c r="BQ79" s="143">
        <v>19.385627591531172</v>
      </c>
      <c r="BR79" s="143">
        <v>17.893662096443979</v>
      </c>
      <c r="BS79" s="143">
        <v>15.163355368065488</v>
      </c>
      <c r="BT79" s="143">
        <v>13.570982474357274</v>
      </c>
      <c r="BU79" s="143">
        <v>11.678791775219999</v>
      </c>
      <c r="BV79" s="143">
        <v>12.695107630083196</v>
      </c>
      <c r="BW79" s="143">
        <v>12.858406881199814</v>
      </c>
      <c r="BX79" s="143">
        <v>12.914690865709188</v>
      </c>
      <c r="BY79" s="143">
        <v>13.033573652519294</v>
      </c>
      <c r="BZ79" s="143">
        <v>13.130774978220279</v>
      </c>
      <c r="CA79" s="144">
        <v>13.243586229571219</v>
      </c>
    </row>
    <row r="80" spans="1:79" x14ac:dyDescent="0.4">
      <c r="B80" s="106" t="s">
        <v>332</v>
      </c>
      <c r="AH80" s="143">
        <v>0</v>
      </c>
      <c r="AI80" s="143">
        <v>0</v>
      </c>
      <c r="AJ80" s="143">
        <v>0</v>
      </c>
      <c r="AK80" s="143">
        <v>0</v>
      </c>
      <c r="AL80" s="143">
        <v>0</v>
      </c>
      <c r="AM80" s="143">
        <v>0</v>
      </c>
      <c r="AN80" s="143">
        <v>0</v>
      </c>
      <c r="AO80" s="143">
        <v>0</v>
      </c>
      <c r="AP80" s="143">
        <v>0</v>
      </c>
      <c r="AQ80" s="143">
        <v>0</v>
      </c>
      <c r="AR80" s="143">
        <v>0</v>
      </c>
      <c r="AS80" s="143">
        <v>0</v>
      </c>
      <c r="AT80" s="143">
        <v>0</v>
      </c>
      <c r="AU80" s="143">
        <v>0</v>
      </c>
      <c r="AV80" s="143">
        <v>0</v>
      </c>
      <c r="AW80" s="143">
        <v>0</v>
      </c>
      <c r="AX80" s="143">
        <v>0</v>
      </c>
      <c r="AY80" s="143">
        <v>0</v>
      </c>
      <c r="AZ80" s="143">
        <v>0</v>
      </c>
      <c r="BA80" s="143">
        <v>0</v>
      </c>
      <c r="BB80" s="143">
        <v>0</v>
      </c>
      <c r="BC80" s="143">
        <v>0</v>
      </c>
      <c r="BD80" s="143">
        <v>0</v>
      </c>
      <c r="BE80" s="143">
        <v>0</v>
      </c>
      <c r="BF80" s="143">
        <v>0</v>
      </c>
      <c r="BG80" s="143">
        <v>0</v>
      </c>
      <c r="BH80" s="143">
        <v>0</v>
      </c>
      <c r="BI80" s="143">
        <v>0</v>
      </c>
      <c r="BJ80" s="143">
        <v>29.300360818800275</v>
      </c>
      <c r="BK80" s="143">
        <v>29.338234993171426</v>
      </c>
      <c r="BL80" s="143">
        <v>31.103174635973684</v>
      </c>
      <c r="BM80" s="143">
        <v>29.536500133385015</v>
      </c>
      <c r="BN80" s="143">
        <v>27.650404577158973</v>
      </c>
      <c r="BO80" s="143">
        <v>28.384210636475256</v>
      </c>
      <c r="BP80" s="143">
        <v>28.00701969960474</v>
      </c>
      <c r="BQ80" s="143">
        <v>28.362223619136735</v>
      </c>
      <c r="BR80" s="143">
        <v>29.319166654067843</v>
      </c>
      <c r="BS80" s="143">
        <v>27.090104620060618</v>
      </c>
      <c r="BT80" s="143">
        <v>26.20947141520935</v>
      </c>
      <c r="BU80" s="143">
        <v>25.988499024780001</v>
      </c>
      <c r="BV80" s="143">
        <v>28.631932346135638</v>
      </c>
      <c r="BW80" s="143">
        <v>29.000229586803851</v>
      </c>
      <c r="BX80" s="143">
        <v>29.127169765934322</v>
      </c>
      <c r="BY80" s="143">
        <v>29.39529225912225</v>
      </c>
      <c r="BZ80" s="143">
        <v>29.614515432530439</v>
      </c>
      <c r="CA80" s="144">
        <v>29.868944478008473</v>
      </c>
    </row>
    <row r="81" spans="2:79" x14ac:dyDescent="0.4">
      <c r="B81" s="128" t="s">
        <v>157</v>
      </c>
      <c r="AH81" s="246">
        <v>0</v>
      </c>
      <c r="AI81" s="246">
        <v>0</v>
      </c>
      <c r="AJ81" s="246">
        <v>0</v>
      </c>
      <c r="AK81" s="246">
        <v>0</v>
      </c>
      <c r="AL81" s="246">
        <v>0</v>
      </c>
      <c r="AM81" s="246">
        <v>0</v>
      </c>
      <c r="AN81" s="246">
        <v>0</v>
      </c>
      <c r="AO81" s="246">
        <v>0</v>
      </c>
      <c r="AP81" s="246">
        <v>0</v>
      </c>
      <c r="AQ81" s="246">
        <v>0</v>
      </c>
      <c r="AR81" s="246">
        <v>2.6495061022898891</v>
      </c>
      <c r="AS81" s="246">
        <v>20.704737739710449</v>
      </c>
      <c r="AT81" s="246">
        <v>43.542374205299751</v>
      </c>
      <c r="AU81" s="246">
        <v>77.407214787332705</v>
      </c>
      <c r="AV81" s="246">
        <v>142.2114729258206</v>
      </c>
      <c r="AW81" s="246">
        <v>181.19817189717708</v>
      </c>
      <c r="AX81" s="246">
        <v>160.74061424831712</v>
      </c>
      <c r="AY81" s="246">
        <v>160.89213206948159</v>
      </c>
      <c r="AZ81" s="246">
        <v>162.69461191348918</v>
      </c>
      <c r="BA81" s="246">
        <v>158.78040940084139</v>
      </c>
      <c r="BB81" s="246">
        <v>163.41308640914363</v>
      </c>
      <c r="BC81" s="246">
        <v>182.01236623576747</v>
      </c>
      <c r="BD81" s="246">
        <v>188.04576675131861</v>
      </c>
      <c r="BE81" s="246">
        <v>209.22305122679043</v>
      </c>
      <c r="BF81" s="246">
        <v>231.06917887811912</v>
      </c>
      <c r="BG81" s="246">
        <v>254.25887056088956</v>
      </c>
      <c r="BH81" s="246">
        <v>274.21437132679171</v>
      </c>
      <c r="BI81" s="246">
        <v>294.8979136699412</v>
      </c>
      <c r="BJ81" s="246">
        <v>321.33208514955095</v>
      </c>
      <c r="BK81" s="246">
        <v>358.20857621281397</v>
      </c>
      <c r="BL81" s="246">
        <v>382.55458972609864</v>
      </c>
      <c r="BM81" s="246">
        <v>395.94603037074199</v>
      </c>
      <c r="BN81" s="246">
        <v>398.66926534449567</v>
      </c>
      <c r="BO81" s="246">
        <v>366.66313117253259</v>
      </c>
      <c r="BP81" s="246">
        <v>335.20936834695976</v>
      </c>
      <c r="BQ81" s="246">
        <v>309.20953646891178</v>
      </c>
      <c r="BR81" s="246">
        <v>290.36344010834989</v>
      </c>
      <c r="BS81" s="246">
        <v>0</v>
      </c>
      <c r="BT81" s="246">
        <v>0</v>
      </c>
      <c r="BU81" s="246">
        <v>0</v>
      </c>
      <c r="BV81" s="246">
        <v>0</v>
      </c>
      <c r="BW81" s="246">
        <v>0</v>
      </c>
      <c r="BX81" s="143">
        <v>0</v>
      </c>
      <c r="BY81" s="143">
        <v>0</v>
      </c>
      <c r="BZ81" s="143">
        <v>0</v>
      </c>
      <c r="CA81" s="144">
        <v>0</v>
      </c>
    </row>
    <row r="82" spans="2:79" x14ac:dyDescent="0.4">
      <c r="B82" s="128" t="s">
        <v>31</v>
      </c>
      <c r="AH82" s="246">
        <v>0</v>
      </c>
      <c r="AI82" s="246">
        <v>0</v>
      </c>
      <c r="AJ82" s="246">
        <v>0</v>
      </c>
      <c r="AK82" s="246">
        <v>0</v>
      </c>
      <c r="AL82" s="246">
        <v>0</v>
      </c>
      <c r="AM82" s="246">
        <v>0</v>
      </c>
      <c r="AN82" s="246">
        <v>0</v>
      </c>
      <c r="AO82" s="246">
        <v>0</v>
      </c>
      <c r="AP82" s="246">
        <v>0</v>
      </c>
      <c r="AQ82" s="246">
        <v>0</v>
      </c>
      <c r="AR82" s="246">
        <v>245.20919221192702</v>
      </c>
      <c r="AS82" s="246">
        <v>179.43720154627454</v>
      </c>
      <c r="AT82" s="246">
        <v>175.47485857400562</v>
      </c>
      <c r="AU82" s="246">
        <v>213.61692990592286</v>
      </c>
      <c r="AV82" s="246">
        <v>209.59419359007492</v>
      </c>
      <c r="AW82" s="246">
        <v>224.32675382431793</v>
      </c>
      <c r="AX82" s="246">
        <v>213.32603683620042</v>
      </c>
      <c r="AY82" s="246">
        <v>211.78443013288583</v>
      </c>
      <c r="AZ82" s="246">
        <v>199.99852651255162</v>
      </c>
      <c r="BA82" s="246">
        <v>189.867046568983</v>
      </c>
      <c r="BB82" s="246">
        <v>207.85898423065348</v>
      </c>
      <c r="BC82" s="246">
        <v>188.05160003424365</v>
      </c>
      <c r="BD82" s="246">
        <v>179.32942008762871</v>
      </c>
      <c r="BE82" s="246">
        <v>191.30636604774537</v>
      </c>
      <c r="BF82" s="246">
        <v>186.03333045740706</v>
      </c>
      <c r="BG82" s="246">
        <v>208.25235092909307</v>
      </c>
      <c r="BH82" s="246">
        <v>210.57212464152059</v>
      </c>
      <c r="BI82" s="246">
        <v>243.35894883266286</v>
      </c>
      <c r="BJ82" s="246">
        <v>337.63957599581346</v>
      </c>
      <c r="BK82" s="246">
        <v>283.62804109019658</v>
      </c>
      <c r="BL82" s="246">
        <v>256.11277589575792</v>
      </c>
      <c r="BM82" s="246">
        <v>313.41606594007936</v>
      </c>
      <c r="BN82" s="246">
        <v>311.4342781525317</v>
      </c>
      <c r="BO82" s="246">
        <v>142.49310929939679</v>
      </c>
      <c r="BP82" s="246">
        <v>106.81920818669121</v>
      </c>
      <c r="BQ82" s="246">
        <v>9.5097253267261443</v>
      </c>
      <c r="BR82" s="246">
        <v>0</v>
      </c>
      <c r="BS82" s="246">
        <v>0</v>
      </c>
      <c r="BT82" s="246">
        <v>0</v>
      </c>
      <c r="BU82" s="246">
        <v>0</v>
      </c>
      <c r="BV82" s="246">
        <v>0</v>
      </c>
      <c r="BW82" s="246">
        <v>0</v>
      </c>
      <c r="BX82" s="143">
        <v>0</v>
      </c>
      <c r="BY82" s="143">
        <v>0</v>
      </c>
      <c r="BZ82" s="143">
        <v>0</v>
      </c>
      <c r="CA82" s="144">
        <v>0</v>
      </c>
    </row>
    <row r="83" spans="2:79" x14ac:dyDescent="0.4">
      <c r="B83" s="275" t="s">
        <v>331</v>
      </c>
      <c r="AH83" s="246">
        <v>0</v>
      </c>
      <c r="AI83" s="246">
        <v>0</v>
      </c>
      <c r="AJ83" s="246">
        <v>0</v>
      </c>
      <c r="AK83" s="246">
        <v>0</v>
      </c>
      <c r="AL83" s="246">
        <v>0</v>
      </c>
      <c r="AM83" s="246">
        <v>0</v>
      </c>
      <c r="AN83" s="246">
        <v>0</v>
      </c>
      <c r="AO83" s="246">
        <v>0</v>
      </c>
      <c r="AP83" s="246">
        <v>0</v>
      </c>
      <c r="AQ83" s="246">
        <v>0</v>
      </c>
      <c r="AR83" s="246">
        <v>0</v>
      </c>
      <c r="AS83" s="246">
        <v>0</v>
      </c>
      <c r="AT83" s="246">
        <v>0</v>
      </c>
      <c r="AU83" s="246">
        <v>0</v>
      </c>
      <c r="AV83" s="246">
        <v>0</v>
      </c>
      <c r="AW83" s="246">
        <v>0</v>
      </c>
      <c r="AX83" s="246">
        <v>0</v>
      </c>
      <c r="AY83" s="246">
        <v>0</v>
      </c>
      <c r="AZ83" s="246">
        <v>0</v>
      </c>
      <c r="BA83" s="246">
        <v>0</v>
      </c>
      <c r="BB83" s="246">
        <v>0</v>
      </c>
      <c r="BC83" s="246">
        <v>0</v>
      </c>
      <c r="BD83" s="246">
        <v>0</v>
      </c>
      <c r="BE83" s="246">
        <v>0</v>
      </c>
      <c r="BF83" s="246">
        <v>0</v>
      </c>
      <c r="BG83" s="246">
        <v>0</v>
      </c>
      <c r="BH83" s="246">
        <v>0</v>
      </c>
      <c r="BI83" s="246">
        <v>0</v>
      </c>
      <c r="BJ83" s="246">
        <v>24.722817682337617</v>
      </c>
      <c r="BK83" s="246">
        <v>21.194319397422962</v>
      </c>
      <c r="BL83" s="246">
        <v>17.473474399186038</v>
      </c>
      <c r="BM83" s="246">
        <v>17.812130736239681</v>
      </c>
      <c r="BN83" s="246">
        <v>17.611875724027204</v>
      </c>
      <c r="BO83" s="246">
        <v>11.100660257257783</v>
      </c>
      <c r="BP83" s="246">
        <v>8.8692623988304717</v>
      </c>
      <c r="BQ83" s="246">
        <v>0.60862242091047325</v>
      </c>
      <c r="BR83" s="246">
        <v>0</v>
      </c>
      <c r="BS83" s="246">
        <v>0</v>
      </c>
      <c r="BT83" s="246">
        <v>0</v>
      </c>
      <c r="BU83" s="246">
        <v>0</v>
      </c>
      <c r="BV83" s="246">
        <v>0</v>
      </c>
      <c r="BW83" s="246">
        <v>0</v>
      </c>
      <c r="BX83" s="143">
        <v>0</v>
      </c>
      <c r="BY83" s="143">
        <v>0</v>
      </c>
      <c r="BZ83" s="143">
        <v>0</v>
      </c>
      <c r="CA83" s="144">
        <v>0</v>
      </c>
    </row>
    <row r="84" spans="2:79" x14ac:dyDescent="0.4">
      <c r="B84" s="275" t="s">
        <v>332</v>
      </c>
      <c r="AH84" s="246">
        <v>0</v>
      </c>
      <c r="AI84" s="246">
        <v>0</v>
      </c>
      <c r="AJ84" s="246">
        <v>0</v>
      </c>
      <c r="AK84" s="246">
        <v>0</v>
      </c>
      <c r="AL84" s="246">
        <v>0</v>
      </c>
      <c r="AM84" s="246">
        <v>0</v>
      </c>
      <c r="AN84" s="246">
        <v>0</v>
      </c>
      <c r="AO84" s="246">
        <v>0</v>
      </c>
      <c r="AP84" s="246">
        <v>0</v>
      </c>
      <c r="AQ84" s="246">
        <v>0</v>
      </c>
      <c r="AR84" s="246">
        <v>0</v>
      </c>
      <c r="AS84" s="246">
        <v>0</v>
      </c>
      <c r="AT84" s="246">
        <v>0</v>
      </c>
      <c r="AU84" s="246">
        <v>0</v>
      </c>
      <c r="AV84" s="246">
        <v>0</v>
      </c>
      <c r="AW84" s="246">
        <v>0</v>
      </c>
      <c r="AX84" s="246">
        <v>0</v>
      </c>
      <c r="AY84" s="246">
        <v>0</v>
      </c>
      <c r="AZ84" s="246">
        <v>0</v>
      </c>
      <c r="BA84" s="246">
        <v>0</v>
      </c>
      <c r="BB84" s="246">
        <v>0</v>
      </c>
      <c r="BC84" s="246">
        <v>0</v>
      </c>
      <c r="BD84" s="246">
        <v>0</v>
      </c>
      <c r="BE84" s="246">
        <v>0</v>
      </c>
      <c r="BF84" s="246">
        <v>0</v>
      </c>
      <c r="BG84" s="246">
        <v>0</v>
      </c>
      <c r="BH84" s="246">
        <v>0</v>
      </c>
      <c r="BI84" s="246">
        <v>0</v>
      </c>
      <c r="BJ84" s="246">
        <v>312.91675831347584</v>
      </c>
      <c r="BK84" s="246">
        <v>262.43372169277359</v>
      </c>
      <c r="BL84" s="246">
        <v>238.63930149657185</v>
      </c>
      <c r="BM84" s="246">
        <v>295.60393520383968</v>
      </c>
      <c r="BN84" s="246">
        <v>293.82240242850463</v>
      </c>
      <c r="BO84" s="246">
        <v>131.39244904213899</v>
      </c>
      <c r="BP84" s="246">
        <v>97.949945787860742</v>
      </c>
      <c r="BQ84" s="246">
        <v>8.9011029058156694</v>
      </c>
      <c r="BR84" s="246">
        <v>0</v>
      </c>
      <c r="BS84" s="246">
        <v>0</v>
      </c>
      <c r="BT84" s="246">
        <v>0</v>
      </c>
      <c r="BU84" s="246">
        <v>0</v>
      </c>
      <c r="BV84" s="246">
        <v>0</v>
      </c>
      <c r="BW84" s="246">
        <v>0</v>
      </c>
      <c r="BX84" s="143">
        <v>0</v>
      </c>
      <c r="BY84" s="143">
        <v>0</v>
      </c>
      <c r="BZ84" s="143">
        <v>0</v>
      </c>
      <c r="CA84" s="144">
        <v>0</v>
      </c>
    </row>
    <row r="85" spans="2:79" x14ac:dyDescent="0.4">
      <c r="B85" s="68" t="s">
        <v>183</v>
      </c>
      <c r="AH85" s="246"/>
      <c r="AI85" s="246"/>
      <c r="AJ85" s="246"/>
      <c r="AK85" s="246"/>
      <c r="AL85" s="246"/>
      <c r="AM85" s="246"/>
      <c r="AN85" s="246"/>
      <c r="AO85" s="246"/>
      <c r="AP85" s="246"/>
      <c r="AQ85" s="246"/>
      <c r="AR85" s="246"/>
      <c r="AS85" s="246"/>
      <c r="AT85" s="246"/>
      <c r="AU85" s="246"/>
      <c r="AV85" s="246"/>
      <c r="AW85" s="246"/>
      <c r="AX85" s="246"/>
      <c r="AY85" s="246"/>
      <c r="AZ85" s="246"/>
      <c r="BA85" s="246"/>
      <c r="BB85" s="246"/>
      <c r="BC85" s="246"/>
      <c r="BD85" s="246"/>
      <c r="BE85" s="246"/>
      <c r="BF85" s="246"/>
      <c r="BG85" s="246"/>
      <c r="BH85" s="246"/>
      <c r="BI85" s="246"/>
      <c r="BJ85" s="246"/>
      <c r="BK85" s="246"/>
      <c r="BL85" s="246"/>
      <c r="BM85" s="246"/>
      <c r="BN85" s="246"/>
      <c r="BO85" s="246"/>
      <c r="BP85" s="246"/>
      <c r="BQ85" s="246"/>
      <c r="BR85" s="246"/>
      <c r="BS85" s="246">
        <v>0</v>
      </c>
      <c r="BT85" s="246">
        <v>0</v>
      </c>
      <c r="BU85" s="246">
        <v>0</v>
      </c>
      <c r="BV85" s="246">
        <v>0.14816228019991343</v>
      </c>
      <c r="BW85" s="246">
        <v>0.45774961339248854</v>
      </c>
      <c r="BX85" s="143">
        <v>0.78120949566562825</v>
      </c>
      <c r="BY85" s="143">
        <v>1.0963137414706146</v>
      </c>
      <c r="BZ85" s="143">
        <v>1.3889267365368851</v>
      </c>
      <c r="CA85" s="144">
        <v>1.669221805025376</v>
      </c>
    </row>
    <row r="86" spans="2:79" x14ac:dyDescent="0.4">
      <c r="B86" s="68" t="s">
        <v>184</v>
      </c>
      <c r="AH86" s="143">
        <v>0</v>
      </c>
      <c r="AI86" s="143">
        <v>0</v>
      </c>
      <c r="AJ86" s="143">
        <v>0</v>
      </c>
      <c r="AK86" s="143">
        <v>0</v>
      </c>
      <c r="AL86" s="143">
        <v>0</v>
      </c>
      <c r="AM86" s="143">
        <v>0</v>
      </c>
      <c r="AN86" s="143">
        <v>0</v>
      </c>
      <c r="AO86" s="143">
        <v>0</v>
      </c>
      <c r="AP86" s="143">
        <v>0</v>
      </c>
      <c r="AQ86" s="143">
        <v>0</v>
      </c>
      <c r="AR86" s="143">
        <v>0</v>
      </c>
      <c r="AS86" s="143">
        <v>0</v>
      </c>
      <c r="AT86" s="143">
        <v>0</v>
      </c>
      <c r="AU86" s="143">
        <v>0</v>
      </c>
      <c r="AV86" s="143">
        <v>0</v>
      </c>
      <c r="AW86" s="143">
        <v>0</v>
      </c>
      <c r="AX86" s="143">
        <v>0</v>
      </c>
      <c r="AY86" s="143">
        <v>0</v>
      </c>
      <c r="AZ86" s="143">
        <v>0</v>
      </c>
      <c r="BA86" s="143">
        <v>0</v>
      </c>
      <c r="BB86" s="143">
        <v>0</v>
      </c>
      <c r="BC86" s="143">
        <v>0</v>
      </c>
      <c r="BD86" s="143">
        <v>0</v>
      </c>
      <c r="BE86" s="143">
        <v>0</v>
      </c>
      <c r="BF86" s="143">
        <v>0</v>
      </c>
      <c r="BG86" s="143">
        <v>0</v>
      </c>
      <c r="BH86" s="143">
        <v>0</v>
      </c>
      <c r="BI86" s="143">
        <v>0</v>
      </c>
      <c r="BJ86" s="143">
        <v>148.83596027699011</v>
      </c>
      <c r="BK86" s="143">
        <v>148.81645056706847</v>
      </c>
      <c r="BL86" s="143">
        <v>156.91447225722905</v>
      </c>
      <c r="BM86" s="143">
        <v>161.13413151534496</v>
      </c>
      <c r="BN86" s="143">
        <v>149.17071773080542</v>
      </c>
      <c r="BO86" s="143">
        <v>51.786226552661219</v>
      </c>
      <c r="BP86" s="143">
        <v>43.043469164545989</v>
      </c>
      <c r="BQ86" s="143">
        <v>40.188144705919875</v>
      </c>
      <c r="BR86" s="143">
        <v>36.188128130019834</v>
      </c>
      <c r="BS86" s="143">
        <v>31.936667187451174</v>
      </c>
      <c r="BT86" s="143">
        <v>28.934613448546418</v>
      </c>
      <c r="BU86" s="143">
        <v>26.080174799999963</v>
      </c>
      <c r="BV86" s="143">
        <v>24.232730753199526</v>
      </c>
      <c r="BW86" s="143">
        <v>23.940291521347699</v>
      </c>
      <c r="BX86" s="143">
        <v>23.4184178006197</v>
      </c>
      <c r="BY86" s="143">
        <v>23.009666067073862</v>
      </c>
      <c r="BZ86" s="143">
        <v>22.552530678932019</v>
      </c>
      <c r="CA86" s="144">
        <v>22.097563799730029</v>
      </c>
    </row>
    <row r="87" spans="2:79" x14ac:dyDescent="0.4">
      <c r="B87" s="106" t="s">
        <v>331</v>
      </c>
      <c r="AH87" s="143">
        <v>0</v>
      </c>
      <c r="AI87" s="143">
        <v>0</v>
      </c>
      <c r="AJ87" s="143">
        <v>0</v>
      </c>
      <c r="AK87" s="143">
        <v>0</v>
      </c>
      <c r="AL87" s="143">
        <v>0</v>
      </c>
      <c r="AM87" s="143">
        <v>0</v>
      </c>
      <c r="AN87" s="143">
        <v>0</v>
      </c>
      <c r="AO87" s="143">
        <v>0</v>
      </c>
      <c r="AP87" s="143">
        <v>0</v>
      </c>
      <c r="AQ87" s="143">
        <v>0</v>
      </c>
      <c r="AR87" s="143">
        <v>0</v>
      </c>
      <c r="AS87" s="143">
        <v>0</v>
      </c>
      <c r="AT87" s="143">
        <v>0</v>
      </c>
      <c r="AU87" s="143">
        <v>0</v>
      </c>
      <c r="AV87" s="143">
        <v>0</v>
      </c>
      <c r="AW87" s="143">
        <v>0</v>
      </c>
      <c r="AX87" s="143">
        <v>0</v>
      </c>
      <c r="AY87" s="143">
        <v>0</v>
      </c>
      <c r="AZ87" s="143">
        <v>0</v>
      </c>
      <c r="BA87" s="143">
        <v>0</v>
      </c>
      <c r="BB87" s="143">
        <v>0</v>
      </c>
      <c r="BC87" s="143">
        <v>0</v>
      </c>
      <c r="BD87" s="143">
        <v>0</v>
      </c>
      <c r="BE87" s="143">
        <v>0</v>
      </c>
      <c r="BF87" s="143">
        <v>0</v>
      </c>
      <c r="BG87" s="143">
        <v>0</v>
      </c>
      <c r="BH87" s="143">
        <v>0</v>
      </c>
      <c r="BI87" s="143">
        <v>0</v>
      </c>
      <c r="BJ87" s="143">
        <v>0.29767192055398023</v>
      </c>
      <c r="BK87" s="143">
        <v>0</v>
      </c>
      <c r="BL87" s="143">
        <v>0</v>
      </c>
      <c r="BM87" s="143">
        <v>0</v>
      </c>
      <c r="BN87" s="143">
        <v>0</v>
      </c>
      <c r="BO87" s="143">
        <v>0</v>
      </c>
      <c r="BP87" s="143">
        <v>0</v>
      </c>
      <c r="BQ87" s="143">
        <v>0</v>
      </c>
      <c r="BR87" s="143">
        <v>0</v>
      </c>
      <c r="BS87" s="143">
        <v>5.3026278786353223E-3</v>
      </c>
      <c r="BT87" s="143">
        <v>7.7814687630560226E-3</v>
      </c>
      <c r="BU87" s="143">
        <v>3.5636999999989292E-3</v>
      </c>
      <c r="BV87" s="143">
        <v>3.3621881248002694E-3</v>
      </c>
      <c r="BW87" s="143">
        <v>3.3216134276053961E-3</v>
      </c>
      <c r="BX87" s="143">
        <v>3.2492056728047744E-3</v>
      </c>
      <c r="BY87" s="143">
        <v>3.1924931116632531E-3</v>
      </c>
      <c r="BZ87" s="143">
        <v>3.129067524627686E-3</v>
      </c>
      <c r="CA87" s="144">
        <v>3.0659428089701408E-3</v>
      </c>
    </row>
    <row r="88" spans="2:79" x14ac:dyDescent="0.4">
      <c r="B88" s="106" t="s">
        <v>332</v>
      </c>
      <c r="AH88" s="143">
        <v>0</v>
      </c>
      <c r="AI88" s="143">
        <v>0</v>
      </c>
      <c r="AJ88" s="143">
        <v>0</v>
      </c>
      <c r="AK88" s="143">
        <v>0</v>
      </c>
      <c r="AL88" s="143">
        <v>0</v>
      </c>
      <c r="AM88" s="143">
        <v>0</v>
      </c>
      <c r="AN88" s="143">
        <v>0</v>
      </c>
      <c r="AO88" s="143">
        <v>0</v>
      </c>
      <c r="AP88" s="143">
        <v>0</v>
      </c>
      <c r="AQ88" s="143">
        <v>0</v>
      </c>
      <c r="AR88" s="143">
        <v>0</v>
      </c>
      <c r="AS88" s="143">
        <v>0</v>
      </c>
      <c r="AT88" s="143">
        <v>0</v>
      </c>
      <c r="AU88" s="143">
        <v>0</v>
      </c>
      <c r="AV88" s="143">
        <v>0</v>
      </c>
      <c r="AW88" s="143">
        <v>0</v>
      </c>
      <c r="AX88" s="143">
        <v>0</v>
      </c>
      <c r="AY88" s="143">
        <v>0</v>
      </c>
      <c r="AZ88" s="143">
        <v>0</v>
      </c>
      <c r="BA88" s="143">
        <v>0</v>
      </c>
      <c r="BB88" s="143">
        <v>0</v>
      </c>
      <c r="BC88" s="143">
        <v>0</v>
      </c>
      <c r="BD88" s="143">
        <v>0</v>
      </c>
      <c r="BE88" s="143">
        <v>0</v>
      </c>
      <c r="BF88" s="143">
        <v>0</v>
      </c>
      <c r="BG88" s="143">
        <v>0</v>
      </c>
      <c r="BH88" s="143">
        <v>0</v>
      </c>
      <c r="BI88" s="143">
        <v>0</v>
      </c>
      <c r="BJ88" s="143">
        <v>148.53828835643611</v>
      </c>
      <c r="BK88" s="143">
        <v>148.81645056706847</v>
      </c>
      <c r="BL88" s="143">
        <v>156.91447225722905</v>
      </c>
      <c r="BM88" s="143">
        <v>161.13413151534496</v>
      </c>
      <c r="BN88" s="143">
        <v>149.17071773080542</v>
      </c>
      <c r="BO88" s="143">
        <v>51.786226552661219</v>
      </c>
      <c r="BP88" s="143">
        <v>43.043469164545989</v>
      </c>
      <c r="BQ88" s="143">
        <v>40.188144705919875</v>
      </c>
      <c r="BR88" s="143">
        <v>36.188128130019834</v>
      </c>
      <c r="BS88" s="143">
        <v>31.93136455957254</v>
      </c>
      <c r="BT88" s="143">
        <v>28.926831979783362</v>
      </c>
      <c r="BU88" s="143">
        <v>26.076611099999965</v>
      </c>
      <c r="BV88" s="143">
        <v>24.229368565074726</v>
      </c>
      <c r="BW88" s="143">
        <v>23.936969907920094</v>
      </c>
      <c r="BX88" s="143">
        <v>23.415168594946895</v>
      </c>
      <c r="BY88" s="143">
        <v>23.006473573962197</v>
      </c>
      <c r="BZ88" s="143">
        <v>22.549401611407394</v>
      </c>
      <c r="CA88" s="144">
        <v>22.094497856921059</v>
      </c>
    </row>
    <row r="89" spans="2:79" ht="24.95" customHeight="1" x14ac:dyDescent="0.4">
      <c r="B89" s="128" t="s">
        <v>753</v>
      </c>
      <c r="AH89" s="246"/>
      <c r="AI89" s="246"/>
      <c r="AJ89" s="246"/>
      <c r="AK89" s="246"/>
      <c r="AL89" s="246"/>
      <c r="AM89" s="246"/>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6">
        <v>6.3421299756611651</v>
      </c>
      <c r="BR89" s="246">
        <v>60.025266548307037</v>
      </c>
      <c r="BS89" s="246">
        <v>520.50217139026972</v>
      </c>
      <c r="BT89" s="246">
        <v>1644.78362637031</v>
      </c>
      <c r="BU89" s="246">
        <v>3382.2569717041424</v>
      </c>
      <c r="BV89" s="246"/>
      <c r="BW89" s="246"/>
      <c r="BX89" s="143"/>
      <c r="BY89" s="143"/>
      <c r="BZ89" s="143"/>
      <c r="CA89" s="144"/>
    </row>
    <row r="90" spans="2:79" x14ac:dyDescent="0.4">
      <c r="B90" s="128" t="s">
        <v>754</v>
      </c>
      <c r="BL90" s="246"/>
      <c r="BM90" s="246"/>
      <c r="BN90" s="246"/>
      <c r="BO90" s="246"/>
      <c r="BP90" s="246"/>
      <c r="BQ90" s="246"/>
      <c r="BR90" s="246"/>
      <c r="BS90" s="246"/>
      <c r="BT90" s="246"/>
      <c r="BU90" s="246">
        <v>0</v>
      </c>
      <c r="BV90" s="246">
        <v>0</v>
      </c>
      <c r="BW90" s="246">
        <v>1048.2778516779124</v>
      </c>
      <c r="BX90" s="143">
        <v>1138.6055744852811</v>
      </c>
      <c r="BY90" s="143">
        <v>1208.6744342558568</v>
      </c>
      <c r="BZ90" s="143">
        <v>1429.1944253037705</v>
      </c>
      <c r="CA90" s="144">
        <v>1787.5201249737597</v>
      </c>
    </row>
    <row r="91" spans="2:79" x14ac:dyDescent="0.4">
      <c r="B91" s="128" t="s">
        <v>192</v>
      </c>
      <c r="AH91" s="246">
        <v>0</v>
      </c>
      <c r="AI91" s="246">
        <v>0</v>
      </c>
      <c r="AJ91" s="246">
        <v>0</v>
      </c>
      <c r="AK91" s="246">
        <v>0</v>
      </c>
      <c r="AL91" s="246">
        <v>0</v>
      </c>
      <c r="AM91" s="246">
        <v>0</v>
      </c>
      <c r="AN91" s="246">
        <v>0</v>
      </c>
      <c r="AO91" s="246">
        <v>0</v>
      </c>
      <c r="AP91" s="246">
        <v>0</v>
      </c>
      <c r="AQ91" s="246">
        <v>0</v>
      </c>
      <c r="AR91" s="246">
        <v>70.383350340830233</v>
      </c>
      <c r="AS91" s="246">
        <v>49.418548851663758</v>
      </c>
      <c r="AT91" s="246">
        <v>19.136389302415186</v>
      </c>
      <c r="AU91" s="246">
        <v>7.1858854511726511</v>
      </c>
      <c r="AV91" s="246">
        <v>3.6531115921426722</v>
      </c>
      <c r="AW91" s="246">
        <v>2.0890682857593439</v>
      </c>
      <c r="AX91" s="246">
        <v>1.3358956619296931</v>
      </c>
      <c r="AY91" s="246">
        <v>2.4413279513810147</v>
      </c>
      <c r="AZ91" s="246">
        <v>0</v>
      </c>
      <c r="BA91" s="246">
        <v>0.3323589148411431</v>
      </c>
      <c r="BB91" s="246">
        <v>0.78167146478752192</v>
      </c>
      <c r="BC91" s="246">
        <v>0.31525468709870735</v>
      </c>
      <c r="BD91" s="246">
        <v>6.2513325705355394E-2</v>
      </c>
      <c r="BE91" s="246">
        <v>0.48107924403183022</v>
      </c>
      <c r="BF91" s="246">
        <v>0.46943798109977208</v>
      </c>
      <c r="BG91" s="246">
        <v>0.17077800816175595</v>
      </c>
      <c r="BH91" s="246">
        <v>0.11392044650779971</v>
      </c>
      <c r="BI91" s="246">
        <v>0</v>
      </c>
      <c r="BJ91" s="246">
        <v>0</v>
      </c>
      <c r="BK91" s="246">
        <v>0</v>
      </c>
      <c r="BL91" s="246">
        <v>0</v>
      </c>
      <c r="BM91" s="246">
        <v>0</v>
      </c>
      <c r="BN91" s="246">
        <v>0</v>
      </c>
      <c r="BO91" s="246">
        <v>0</v>
      </c>
      <c r="BP91" s="246">
        <v>0</v>
      </c>
      <c r="BQ91" s="246">
        <v>0</v>
      </c>
      <c r="BR91" s="246">
        <v>0</v>
      </c>
      <c r="BS91" s="246">
        <v>0</v>
      </c>
      <c r="BT91" s="246">
        <v>0</v>
      </c>
      <c r="BU91" s="246">
        <v>0</v>
      </c>
      <c r="BV91" s="246">
        <v>0</v>
      </c>
      <c r="BW91" s="246">
        <v>0</v>
      </c>
      <c r="BX91" s="143">
        <v>0</v>
      </c>
      <c r="BY91" s="143">
        <v>0</v>
      </c>
      <c r="BZ91" s="143">
        <v>0</v>
      </c>
      <c r="CA91" s="144">
        <v>0</v>
      </c>
    </row>
    <row r="92" spans="2:79" ht="26.25" customHeight="1" x14ac:dyDescent="0.4">
      <c r="B92" s="97" t="s">
        <v>333</v>
      </c>
      <c r="AH92" s="246"/>
      <c r="AI92" s="246"/>
      <c r="AJ92" s="246"/>
      <c r="AK92" s="246"/>
      <c r="AL92" s="246"/>
      <c r="AM92" s="246"/>
      <c r="AN92" s="246"/>
      <c r="AO92" s="246"/>
      <c r="AP92" s="246"/>
      <c r="AQ92" s="246"/>
      <c r="AR92" s="246"/>
      <c r="AS92" s="246"/>
      <c r="AT92" s="246"/>
      <c r="AU92" s="246"/>
      <c r="AV92" s="246"/>
      <c r="AW92" s="246"/>
      <c r="AX92" s="246"/>
      <c r="AY92" s="246"/>
      <c r="AZ92" s="246"/>
      <c r="BA92" s="246"/>
      <c r="BB92" s="246"/>
      <c r="BC92" s="246"/>
      <c r="BD92" s="246"/>
      <c r="BE92" s="246"/>
      <c r="BF92" s="246"/>
      <c r="BG92" s="246"/>
      <c r="BH92" s="265" t="str">
        <f>'Table 3a'!BH92</f>
        <v>Definition change -&gt;</v>
      </c>
      <c r="BI92" s="246"/>
      <c r="BJ92" s="246"/>
      <c r="BK92" s="246"/>
      <c r="BL92" s="265" t="str">
        <f>'Table 3a'!BL92</f>
        <v>Definition change -&gt;</v>
      </c>
      <c r="BM92" s="246"/>
      <c r="BN92" s="246"/>
      <c r="BO92" s="246"/>
      <c r="BP92" s="246"/>
      <c r="BQ92" s="246"/>
      <c r="BR92" s="246"/>
      <c r="BS92" s="246"/>
      <c r="BT92" s="246"/>
      <c r="BU92" s="246"/>
      <c r="BV92" s="246"/>
      <c r="BW92" s="246"/>
      <c r="BX92" s="143"/>
      <c r="BY92" s="143"/>
      <c r="BZ92" s="143"/>
      <c r="CA92" s="144"/>
    </row>
    <row r="93" spans="2:79" x14ac:dyDescent="0.4">
      <c r="B93" s="128" t="s">
        <v>334</v>
      </c>
      <c r="AH93" s="246">
        <v>5023.2263116679715</v>
      </c>
      <c r="AI93" s="246">
        <v>4791.4349899499466</v>
      </c>
      <c r="AJ93" s="246">
        <v>4970.4431803148564</v>
      </c>
      <c r="AK93" s="246">
        <v>6388.3730575841009</v>
      </c>
      <c r="AL93" s="246">
        <v>6870.9398276006359</v>
      </c>
      <c r="AM93" s="246">
        <v>7331.9293760485734</v>
      </c>
      <c r="AN93" s="246">
        <v>8000.7295553090644</v>
      </c>
      <c r="AO93" s="246">
        <v>8552.5198938992035</v>
      </c>
      <c r="AP93" s="246">
        <v>8836.6432603607318</v>
      </c>
      <c r="AQ93" s="246">
        <v>8817.8354884276869</v>
      </c>
      <c r="AR93" s="246">
        <v>9214.3130935956578</v>
      </c>
      <c r="AS93" s="246">
        <v>9707.6186132398088</v>
      </c>
      <c r="AT93" s="246">
        <v>10326.663328020735</v>
      </c>
      <c r="AU93" s="246">
        <v>10121.043926394594</v>
      </c>
      <c r="AV93" s="246">
        <v>11941.326042258979</v>
      </c>
      <c r="AW93" s="246">
        <v>12957.495017505125</v>
      </c>
      <c r="AX93" s="246">
        <v>13239.11322811985</v>
      </c>
      <c r="AY93" s="246">
        <v>13075.343444914342</v>
      </c>
      <c r="AZ93" s="246">
        <v>12790.546551940488</v>
      </c>
      <c r="BA93" s="246">
        <v>12763.407526531088</v>
      </c>
      <c r="BB93" s="246">
        <v>12535.129243687419</v>
      </c>
      <c r="BC93" s="246">
        <v>12990.829770160219</v>
      </c>
      <c r="BD93" s="246">
        <v>13542.238668392349</v>
      </c>
      <c r="BE93" s="246">
        <v>14480.285166328602</v>
      </c>
      <c r="BF93" s="246">
        <v>14683.871825159058</v>
      </c>
      <c r="BG93" s="246">
        <v>14662.226471533742</v>
      </c>
      <c r="BH93" s="238">
        <v>16168.32758734132</v>
      </c>
      <c r="BI93" s="246">
        <v>16375.401985065733</v>
      </c>
      <c r="BJ93" s="246">
        <v>17043.27684776059</v>
      </c>
      <c r="BK93" s="246">
        <v>17357.790429058979</v>
      </c>
      <c r="BL93" s="238">
        <v>17330.050067952623</v>
      </c>
      <c r="BM93" s="246">
        <v>17983.063766840325</v>
      </c>
      <c r="BN93" s="246">
        <v>18017.487823265721</v>
      </c>
      <c r="BO93" s="246">
        <v>17560.907117484912</v>
      </c>
      <c r="BP93" s="246">
        <v>16806.969807006331</v>
      </c>
      <c r="BQ93" s="246">
        <v>14033.549188495579</v>
      </c>
      <c r="BR93" s="246">
        <v>13473.362277261722</v>
      </c>
      <c r="BS93" s="246">
        <v>12874.393468541752</v>
      </c>
      <c r="BT93" s="246">
        <v>12081.770515451874</v>
      </c>
      <c r="BU93" s="246">
        <v>11501.841642206782</v>
      </c>
      <c r="BV93" s="246">
        <v>10956.039915416786</v>
      </c>
      <c r="BW93" s="246">
        <v>10492.96006034844</v>
      </c>
      <c r="BX93" s="143">
        <v>10143.993022674431</v>
      </c>
      <c r="BY93" s="143">
        <v>9813.645500430117</v>
      </c>
      <c r="BZ93" s="143">
        <v>9631.884447172346</v>
      </c>
      <c r="CA93" s="144">
        <v>9526.2570364411367</v>
      </c>
    </row>
    <row r="94" spans="2:79" x14ac:dyDescent="0.4">
      <c r="B94" s="128" t="s">
        <v>326</v>
      </c>
      <c r="AH94" s="246">
        <v>980.25611497535579</v>
      </c>
      <c r="AI94" s="246">
        <v>939.02494777913523</v>
      </c>
      <c r="AJ94" s="246">
        <v>966.47506283899986</v>
      </c>
      <c r="AK94" s="246">
        <v>1154.9676762839697</v>
      </c>
      <c r="AL94" s="246">
        <v>1383.2772616955394</v>
      </c>
      <c r="AM94" s="246">
        <v>1545.562035631541</v>
      </c>
      <c r="AN94" s="246">
        <v>1670.9897146314408</v>
      </c>
      <c r="AO94" s="246">
        <v>1854.059789232203</v>
      </c>
      <c r="AP94" s="246">
        <v>2098.1770618201845</v>
      </c>
      <c r="AQ94" s="246">
        <v>2122.033684668043</v>
      </c>
      <c r="AR94" s="246">
        <v>2235.8610535123885</v>
      </c>
      <c r="AS94" s="246">
        <v>2565.8852534725738</v>
      </c>
      <c r="AT94" s="246">
        <v>3011.3001520219973</v>
      </c>
      <c r="AU94" s="246">
        <v>3553.3115807605673</v>
      </c>
      <c r="AV94" s="246">
        <v>4699.9476447402421</v>
      </c>
      <c r="AW94" s="246">
        <v>5829.5410370604004</v>
      </c>
      <c r="AX94" s="246">
        <v>6895.6978499660991</v>
      </c>
      <c r="AY94" s="246">
        <v>7797.9145915473855</v>
      </c>
      <c r="AZ94" s="246">
        <v>8328.7580607012296</v>
      </c>
      <c r="BA94" s="246">
        <v>8831.1313738433801</v>
      </c>
      <c r="BB94" s="246">
        <v>9309.9197946121149</v>
      </c>
      <c r="BC94" s="246">
        <v>9884.6756517262183</v>
      </c>
      <c r="BD94" s="246">
        <v>10402.489952623642</v>
      </c>
      <c r="BE94" s="246">
        <v>11222.536232560011</v>
      </c>
      <c r="BF94" s="246">
        <v>11714.116402860709</v>
      </c>
      <c r="BG94" s="246">
        <v>11916.201518778094</v>
      </c>
      <c r="BH94" s="238">
        <v>11624.553682721917</v>
      </c>
      <c r="BI94" s="246">
        <v>11580.624684913981</v>
      </c>
      <c r="BJ94" s="246">
        <v>11647.795308068489</v>
      </c>
      <c r="BK94" s="246">
        <v>12306.693320668544</v>
      </c>
      <c r="BL94" s="238">
        <v>12840.844013416989</v>
      </c>
      <c r="BM94" s="246">
        <v>14054.744155468579</v>
      </c>
      <c r="BN94" s="246">
        <v>14502.11582856259</v>
      </c>
      <c r="BO94" s="246">
        <v>15041.632480416602</v>
      </c>
      <c r="BP94" s="246">
        <v>15914.749069986921</v>
      </c>
      <c r="BQ94" s="246">
        <v>15558.279971213013</v>
      </c>
      <c r="BR94" s="246">
        <v>17249.623735634617</v>
      </c>
      <c r="BS94" s="246">
        <v>18022.54799023844</v>
      </c>
      <c r="BT94" s="246">
        <v>17746.419859006401</v>
      </c>
      <c r="BU94" s="246">
        <v>17656.29410256122</v>
      </c>
      <c r="BV94" s="246">
        <v>16249.943761690822</v>
      </c>
      <c r="BW94" s="246">
        <v>17681.536575244285</v>
      </c>
      <c r="BX94" s="143">
        <v>17562.308132355087</v>
      </c>
      <c r="BY94" s="143">
        <v>17491.297569985585</v>
      </c>
      <c r="BZ94" s="143">
        <v>17412.96249196164</v>
      </c>
      <c r="CA94" s="144">
        <v>17390.236629714243</v>
      </c>
    </row>
    <row r="95" spans="2:79" x14ac:dyDescent="0.4">
      <c r="B95" s="128" t="s">
        <v>327</v>
      </c>
      <c r="AH95" s="246">
        <v>2836.5948534699201</v>
      </c>
      <c r="AI95" s="246">
        <v>2637.933134337929</v>
      </c>
      <c r="AJ95" s="246">
        <v>2814.0715352801676</v>
      </c>
      <c r="AK95" s="246">
        <v>3622.8487803080438</v>
      </c>
      <c r="AL95" s="246">
        <v>4454.9508214853377</v>
      </c>
      <c r="AM95" s="246">
        <v>5083.9917101567726</v>
      </c>
      <c r="AN95" s="246">
        <v>5417.5374120301321</v>
      </c>
      <c r="AO95" s="246">
        <v>5959.9855770688428</v>
      </c>
      <c r="AP95" s="246">
        <v>6365.9565960962027</v>
      </c>
      <c r="AQ95" s="246">
        <v>6397.5993732770321</v>
      </c>
      <c r="AR95" s="246">
        <v>5649.2855154466888</v>
      </c>
      <c r="AS95" s="246">
        <v>5926.7674728172642</v>
      </c>
      <c r="AT95" s="246">
        <v>6514.386298261622</v>
      </c>
      <c r="AU95" s="246">
        <v>7731.7515442322383</v>
      </c>
      <c r="AV95" s="246">
        <v>9386.3467925967361</v>
      </c>
      <c r="AW95" s="246">
        <v>10508.486783853898</v>
      </c>
      <c r="AX95" s="246">
        <v>11473.696711102886</v>
      </c>
      <c r="AY95" s="246">
        <v>12086.615980537212</v>
      </c>
      <c r="AZ95" s="246">
        <v>12301.60101978845</v>
      </c>
      <c r="BA95" s="246">
        <v>12182.534836992611</v>
      </c>
      <c r="BB95" s="246">
        <v>12042.354960974491</v>
      </c>
      <c r="BC95" s="246">
        <v>11781.165992270326</v>
      </c>
      <c r="BD95" s="246">
        <v>10536.638559570749</v>
      </c>
      <c r="BE95" s="246">
        <v>10752.150254340077</v>
      </c>
      <c r="BF95" s="246">
        <v>10906.356497879686</v>
      </c>
      <c r="BG95" s="246">
        <v>11270.595586517096</v>
      </c>
      <c r="BH95" s="238">
        <v>10998.273851665419</v>
      </c>
      <c r="BI95" s="246">
        <v>10333.518661717304</v>
      </c>
      <c r="BJ95" s="246">
        <v>9794.8180466495032</v>
      </c>
      <c r="BK95" s="246">
        <v>9594.6974092162036</v>
      </c>
      <c r="BL95" s="238">
        <v>8216.5743163812676</v>
      </c>
      <c r="BM95" s="246">
        <v>8013.8544546752664</v>
      </c>
      <c r="BN95" s="246">
        <v>7347.9293186607256</v>
      </c>
      <c r="BO95" s="246">
        <v>6599.3868823860394</v>
      </c>
      <c r="BP95" s="246">
        <v>5926.3049837404342</v>
      </c>
      <c r="BQ95" s="246">
        <v>4831.7115503916557</v>
      </c>
      <c r="BR95" s="246">
        <v>4375.8772225801022</v>
      </c>
      <c r="BS95" s="246">
        <v>4045.6268469449474</v>
      </c>
      <c r="BT95" s="246">
        <v>3622.869213212306</v>
      </c>
      <c r="BU95" s="246">
        <v>3276.8604335261603</v>
      </c>
      <c r="BV95" s="246">
        <v>2745.3557660651841</v>
      </c>
      <c r="BW95" s="246">
        <v>3062.5391259379162</v>
      </c>
      <c r="BX95" s="143">
        <v>2919.868454290277</v>
      </c>
      <c r="BY95" s="143">
        <v>2803.1395522414118</v>
      </c>
      <c r="BZ95" s="143">
        <v>2764.6408011245057</v>
      </c>
      <c r="CA95" s="144">
        <v>2748.8554190389486</v>
      </c>
    </row>
    <row r="96" spans="2:79" x14ac:dyDescent="0.4">
      <c r="B96" s="128" t="s">
        <v>328</v>
      </c>
      <c r="AH96" s="246">
        <v>3545.8068082362151</v>
      </c>
      <c r="AI96" s="246">
        <v>3182.2512119181806</v>
      </c>
      <c r="AJ96" s="246">
        <v>3865.9002513559994</v>
      </c>
      <c r="AK96" s="246">
        <v>6299.1144738417324</v>
      </c>
      <c r="AL96" s="246">
        <v>9279.6033140848594</v>
      </c>
      <c r="AM96" s="246">
        <v>11038.56674922106</v>
      </c>
      <c r="AN96" s="246">
        <v>11915.106382978722</v>
      </c>
      <c r="AO96" s="246">
        <v>12722.937845006811</v>
      </c>
      <c r="AP96" s="246">
        <v>12703.550874294368</v>
      </c>
      <c r="AQ96" s="246">
        <v>11344.803650983375</v>
      </c>
      <c r="AR96" s="246">
        <v>8511.6952459284057</v>
      </c>
      <c r="AS96" s="246">
        <v>7281.1289737694942</v>
      </c>
      <c r="AT96" s="246">
        <v>7689.7897886053543</v>
      </c>
      <c r="AU96" s="246">
        <v>10076.390587981979</v>
      </c>
      <c r="AV96" s="246">
        <v>13021.439786766607</v>
      </c>
      <c r="AW96" s="246">
        <v>13565.640298060243</v>
      </c>
      <c r="AX96" s="246">
        <v>12649.772425128605</v>
      </c>
      <c r="AY96" s="246">
        <v>11574.289272267608</v>
      </c>
      <c r="AZ96" s="246">
        <v>10009.01983131304</v>
      </c>
      <c r="BA96" s="246">
        <v>8046.3573385028767</v>
      </c>
      <c r="BB96" s="246">
        <v>6949.2711840773372</v>
      </c>
      <c r="BC96" s="246">
        <v>6188.9869924313698</v>
      </c>
      <c r="BD96" s="246">
        <v>5323.7663429863014</v>
      </c>
      <c r="BE96" s="246">
        <v>4683.5279448614056</v>
      </c>
      <c r="BF96" s="246">
        <v>4599.8535434370588</v>
      </c>
      <c r="BG96" s="246">
        <v>4276.263665493082</v>
      </c>
      <c r="BH96" s="238">
        <v>4013.2916330023513</v>
      </c>
      <c r="BI96" s="246">
        <v>4116.7063447063019</v>
      </c>
      <c r="BJ96" s="246">
        <v>4275.735876875252</v>
      </c>
      <c r="BK96" s="246">
        <v>4082.0338118337345</v>
      </c>
      <c r="BL96" s="238">
        <v>4807.9505335505555</v>
      </c>
      <c r="BM96" s="246">
        <v>7943.9083457375409</v>
      </c>
      <c r="BN96" s="246">
        <v>8319.9318675589166</v>
      </c>
      <c r="BO96" s="246">
        <v>9191.3203681234463</v>
      </c>
      <c r="BP96" s="246">
        <v>9672.7189031920279</v>
      </c>
      <c r="BQ96" s="246">
        <v>7636.8654737492952</v>
      </c>
      <c r="BR96" s="246">
        <v>5459.9858818329722</v>
      </c>
      <c r="BS96" s="246">
        <v>4157.6675593941891</v>
      </c>
      <c r="BT96" s="246">
        <v>3369.7301332960078</v>
      </c>
      <c r="BU96" s="246">
        <v>2947.1108983205281</v>
      </c>
      <c r="BV96" s="246">
        <v>2283.9914318675251</v>
      </c>
      <c r="BW96" s="246">
        <v>3942.8905689743638</v>
      </c>
      <c r="BX96" s="143">
        <v>4069.0519226251795</v>
      </c>
      <c r="BY96" s="143">
        <v>4192.1224510776801</v>
      </c>
      <c r="BZ96" s="143">
        <v>4303.2578679896114</v>
      </c>
      <c r="CA96" s="144">
        <v>4352.8856338611849</v>
      </c>
    </row>
    <row r="97" spans="1:79" x14ac:dyDescent="0.4">
      <c r="B97" s="128" t="s">
        <v>329</v>
      </c>
      <c r="AH97" s="246">
        <v>240.18989018478561</v>
      </c>
      <c r="AI97" s="246">
        <v>247.36147016291778</v>
      </c>
      <c r="AJ97" s="246">
        <v>280.66917116248294</v>
      </c>
      <c r="AK97" s="246">
        <v>384.12720436812015</v>
      </c>
      <c r="AL97" s="246">
        <v>498.71559411429428</v>
      </c>
      <c r="AM97" s="246">
        <v>621.03025996386202</v>
      </c>
      <c r="AN97" s="246">
        <v>673.48961227157201</v>
      </c>
      <c r="AO97" s="246">
        <v>672.77949569622967</v>
      </c>
      <c r="AP97" s="246">
        <v>781.39711449170784</v>
      </c>
      <c r="AQ97" s="246">
        <v>908.27715741947964</v>
      </c>
      <c r="AR97" s="246">
        <v>1611.117612844261</v>
      </c>
      <c r="AS97" s="246">
        <v>1663.3308721780018</v>
      </c>
      <c r="AT97" s="246">
        <v>2136.7168237938254</v>
      </c>
      <c r="AU97" s="246">
        <v>2389.9010145375455</v>
      </c>
      <c r="AV97" s="246">
        <v>2589.0069725880676</v>
      </c>
      <c r="AW97" s="246">
        <v>3055.7741831860026</v>
      </c>
      <c r="AX97" s="246">
        <v>3532.2228851197242</v>
      </c>
      <c r="AY97" s="246">
        <v>4139.5520241916493</v>
      </c>
      <c r="AZ97" s="246">
        <v>4446.9022167588455</v>
      </c>
      <c r="BA97" s="246">
        <v>4639.6166113686859</v>
      </c>
      <c r="BB97" s="246">
        <v>4392.55783086682</v>
      </c>
      <c r="BC97" s="246">
        <v>3524.3891276706327</v>
      </c>
      <c r="BD97" s="246">
        <v>2010.0278439898941</v>
      </c>
      <c r="BE97" s="246">
        <v>1998.649132745237</v>
      </c>
      <c r="BF97" s="246">
        <v>2011.4349719349093</v>
      </c>
      <c r="BG97" s="246">
        <v>2283.677889207087</v>
      </c>
      <c r="BH97" s="238">
        <v>2631.9992833645933</v>
      </c>
      <c r="BI97" s="246">
        <v>2702.8952838602058</v>
      </c>
      <c r="BJ97" s="246">
        <v>3089.5938098421325</v>
      </c>
      <c r="BK97" s="246">
        <v>3239.7112193227772</v>
      </c>
      <c r="BL97" s="238">
        <v>5032.0719475443975</v>
      </c>
      <c r="BM97" s="246">
        <v>6208.5502997454341</v>
      </c>
      <c r="BN97" s="246">
        <v>7384.4377845640083</v>
      </c>
      <c r="BO97" s="246">
        <v>7779.7583806846578</v>
      </c>
      <c r="BP97" s="246">
        <v>8359.6900788444436</v>
      </c>
      <c r="BQ97" s="246">
        <v>7924.4645602316841</v>
      </c>
      <c r="BR97" s="246">
        <v>8385.3160704045386</v>
      </c>
      <c r="BS97" s="246">
        <v>8535.6913627671547</v>
      </c>
      <c r="BT97" s="246">
        <v>8151.9146874424132</v>
      </c>
      <c r="BU97" s="246">
        <v>7679.8195347253013</v>
      </c>
      <c r="BV97" s="246">
        <v>6782.7345414731217</v>
      </c>
      <c r="BW97" s="246">
        <v>7735.7742899677578</v>
      </c>
      <c r="BX97" s="143">
        <v>7942.2970386253746</v>
      </c>
      <c r="BY97" s="143">
        <v>8150.7275431430289</v>
      </c>
      <c r="BZ97" s="143">
        <v>8292.7366681629301</v>
      </c>
      <c r="CA97" s="144">
        <v>8292.3257789501458</v>
      </c>
    </row>
    <row r="98" spans="1:79" ht="24.75" customHeight="1" x14ac:dyDescent="0.4">
      <c r="B98" s="128" t="s">
        <v>751</v>
      </c>
      <c r="AH98" s="246"/>
      <c r="AI98" s="246"/>
      <c r="AJ98" s="246"/>
      <c r="AK98" s="246"/>
      <c r="AL98" s="246"/>
      <c r="AM98" s="246"/>
      <c r="AN98" s="246"/>
      <c r="AO98" s="246"/>
      <c r="AP98" s="246"/>
      <c r="AQ98" s="246"/>
      <c r="AR98" s="246"/>
      <c r="AS98" s="246"/>
      <c r="AT98" s="246"/>
      <c r="AU98" s="246"/>
      <c r="AV98" s="246"/>
      <c r="AW98" s="246"/>
      <c r="AX98" s="246"/>
      <c r="AY98" s="246"/>
      <c r="AZ98" s="246"/>
      <c r="BA98" s="246"/>
      <c r="BB98" s="246"/>
      <c r="BC98" s="246"/>
      <c r="BD98" s="246"/>
      <c r="BE98" s="246"/>
      <c r="BF98" s="246"/>
      <c r="BG98" s="246"/>
      <c r="BH98" s="143"/>
      <c r="BI98" s="246"/>
      <c r="BJ98" s="246"/>
      <c r="BK98" s="246"/>
      <c r="BL98" s="143"/>
      <c r="BM98" s="246"/>
      <c r="BN98" s="246"/>
      <c r="BO98" s="246"/>
      <c r="BP98" s="246"/>
      <c r="BQ98" s="246">
        <v>6.3421299756611651</v>
      </c>
      <c r="BR98" s="246">
        <v>60.025266548307037</v>
      </c>
      <c r="BS98" s="246">
        <v>520.50217139026972</v>
      </c>
      <c r="BT98" s="246">
        <v>1644.78362637031</v>
      </c>
      <c r="BU98" s="246">
        <v>3382.2569717041424</v>
      </c>
      <c r="BV98" s="246">
        <v>8251.1124887730766</v>
      </c>
      <c r="BW98" s="246">
        <v>0</v>
      </c>
      <c r="BX98" s="143">
        <v>0</v>
      </c>
      <c r="BY98" s="143">
        <v>0</v>
      </c>
      <c r="BZ98" s="143">
        <v>0</v>
      </c>
      <c r="CA98" s="144">
        <v>0</v>
      </c>
    </row>
    <row r="99" spans="1:79" x14ac:dyDescent="0.4">
      <c r="B99" s="128" t="s">
        <v>752</v>
      </c>
      <c r="AH99" s="246">
        <v>0</v>
      </c>
      <c r="AI99" s="246">
        <v>0</v>
      </c>
      <c r="AJ99" s="246">
        <v>0</v>
      </c>
      <c r="AK99" s="246">
        <v>0</v>
      </c>
      <c r="AL99" s="246">
        <v>0</v>
      </c>
      <c r="AM99" s="246">
        <v>0</v>
      </c>
      <c r="AN99" s="246">
        <v>0</v>
      </c>
      <c r="AO99" s="246">
        <v>0</v>
      </c>
      <c r="AP99" s="246">
        <v>0</v>
      </c>
      <c r="AQ99" s="246">
        <v>0</v>
      </c>
      <c r="AR99" s="246">
        <v>0</v>
      </c>
      <c r="AS99" s="246">
        <v>0</v>
      </c>
      <c r="AT99" s="246">
        <v>0</v>
      </c>
      <c r="AU99" s="246">
        <v>0</v>
      </c>
      <c r="AV99" s="246">
        <v>0</v>
      </c>
      <c r="AW99" s="246">
        <v>0</v>
      </c>
      <c r="AX99" s="246">
        <v>0</v>
      </c>
      <c r="AY99" s="246">
        <v>0</v>
      </c>
      <c r="AZ99" s="246">
        <v>0</v>
      </c>
      <c r="BA99" s="246">
        <v>0</v>
      </c>
      <c r="BB99" s="246">
        <v>0</v>
      </c>
      <c r="BC99" s="246">
        <v>0</v>
      </c>
      <c r="BD99" s="246">
        <v>0</v>
      </c>
      <c r="BE99" s="246">
        <v>0</v>
      </c>
      <c r="BF99" s="246">
        <v>0</v>
      </c>
      <c r="BG99" s="246">
        <v>0</v>
      </c>
      <c r="BH99" s="246">
        <v>0</v>
      </c>
      <c r="BI99" s="246">
        <v>0</v>
      </c>
      <c r="BJ99" s="246">
        <v>0</v>
      </c>
      <c r="BK99" s="246">
        <v>0</v>
      </c>
      <c r="BL99" s="246">
        <v>0</v>
      </c>
      <c r="BM99" s="246">
        <v>0</v>
      </c>
      <c r="BN99" s="246">
        <v>0</v>
      </c>
      <c r="BO99" s="246">
        <v>0</v>
      </c>
      <c r="BP99" s="246">
        <v>0</v>
      </c>
      <c r="BQ99" s="246">
        <v>0</v>
      </c>
      <c r="BR99" s="246">
        <v>0</v>
      </c>
      <c r="BS99" s="246">
        <v>0</v>
      </c>
      <c r="BT99" s="246">
        <v>0</v>
      </c>
      <c r="BU99" s="246">
        <v>0</v>
      </c>
      <c r="BV99" s="246">
        <v>0</v>
      </c>
      <c r="BW99" s="246">
        <v>1048.2778516779124</v>
      </c>
      <c r="BX99" s="143">
        <v>1138.6055744852811</v>
      </c>
      <c r="BY99" s="143">
        <v>1208.6744342558568</v>
      </c>
      <c r="BZ99" s="143">
        <v>1429.1944253037705</v>
      </c>
      <c r="CA99" s="144">
        <v>1787.5201249737597</v>
      </c>
    </row>
    <row r="100" spans="1:79" ht="26.25" customHeight="1" x14ac:dyDescent="0.4">
      <c r="B100" s="247" t="s">
        <v>330</v>
      </c>
      <c r="AH100" s="246">
        <v>5023.2263116679715</v>
      </c>
      <c r="AI100" s="246">
        <v>4791.4349899499466</v>
      </c>
      <c r="AJ100" s="246">
        <v>4970.4431803148564</v>
      </c>
      <c r="AK100" s="246">
        <v>6388.3730575841009</v>
      </c>
      <c r="AL100" s="246">
        <v>6870.9398276006359</v>
      </c>
      <c r="AM100" s="246">
        <v>7331.9293760485734</v>
      </c>
      <c r="AN100" s="246">
        <v>8000.7295553090644</v>
      </c>
      <c r="AO100" s="246">
        <v>8552.5198938992035</v>
      </c>
      <c r="AP100" s="246">
        <v>8836.6432603607318</v>
      </c>
      <c r="AQ100" s="246">
        <v>8817.8354884276869</v>
      </c>
      <c r="AR100" s="246">
        <v>9214.3130935956578</v>
      </c>
      <c r="AS100" s="246">
        <v>9707.6186132398088</v>
      </c>
      <c r="AT100" s="246">
        <v>10326.663328020735</v>
      </c>
      <c r="AU100" s="246">
        <v>10121.043926394594</v>
      </c>
      <c r="AV100" s="246">
        <v>11941.326042258979</v>
      </c>
      <c r="AW100" s="246">
        <v>12957.495017505125</v>
      </c>
      <c r="AX100" s="246">
        <v>13239.11322811985</v>
      </c>
      <c r="AY100" s="246">
        <v>13075.343444914342</v>
      </c>
      <c r="AZ100" s="246">
        <v>12790.546551940488</v>
      </c>
      <c r="BA100" s="246">
        <v>12763.407526531088</v>
      </c>
      <c r="BB100" s="246">
        <v>12535.129243687419</v>
      </c>
      <c r="BC100" s="246">
        <v>12990.829770160219</v>
      </c>
      <c r="BD100" s="246">
        <v>13542.238668392349</v>
      </c>
      <c r="BE100" s="246">
        <v>14480.285166328602</v>
      </c>
      <c r="BF100" s="246">
        <v>14683.871825159058</v>
      </c>
      <c r="BG100" s="246">
        <v>14662.226471533742</v>
      </c>
      <c r="BH100" s="246">
        <v>16168.32758734132</v>
      </c>
      <c r="BI100" s="246">
        <v>16375.401985065733</v>
      </c>
      <c r="BJ100" s="246">
        <v>17075.021768082563</v>
      </c>
      <c r="BK100" s="246">
        <v>17388.233405710307</v>
      </c>
      <c r="BL100" s="246">
        <v>18310.654525327118</v>
      </c>
      <c r="BM100" s="246">
        <v>18993.400724401825</v>
      </c>
      <c r="BN100" s="246">
        <v>19107.209865461024</v>
      </c>
      <c r="BO100" s="246">
        <v>18705.571986023224</v>
      </c>
      <c r="BP100" s="246">
        <v>17845.597668447444</v>
      </c>
      <c r="BQ100" s="246">
        <v>14734.934070837699</v>
      </c>
      <c r="BR100" s="246">
        <v>14086.364208621115</v>
      </c>
      <c r="BS100" s="246">
        <v>13386.421255168108</v>
      </c>
      <c r="BT100" s="246">
        <v>12460.288557976553</v>
      </c>
      <c r="BU100" s="246">
        <v>11731.048258529841</v>
      </c>
      <c r="BV100" s="246">
        <v>10998.691746931563</v>
      </c>
      <c r="BW100" s="246">
        <v>10493.417809961838</v>
      </c>
      <c r="BX100" s="143">
        <v>10144.774232170103</v>
      </c>
      <c r="BY100" s="143">
        <v>9814.7418141715934</v>
      </c>
      <c r="BZ100" s="143">
        <v>9633.2733739088872</v>
      </c>
      <c r="CA100" s="144">
        <v>9527.9262582461688</v>
      </c>
    </row>
    <row r="101" spans="1:79" x14ac:dyDescent="0.4">
      <c r="B101" s="247" t="s">
        <v>307</v>
      </c>
      <c r="AH101" s="246">
        <v>7602.8476668662761</v>
      </c>
      <c r="AI101" s="246">
        <v>7006.5707641981626</v>
      </c>
      <c r="AJ101" s="246">
        <v>7927.1160206376499</v>
      </c>
      <c r="AK101" s="246">
        <v>11461.058134801866</v>
      </c>
      <c r="AL101" s="246">
        <v>15616.546991380032</v>
      </c>
      <c r="AM101" s="246">
        <v>18289.150754973234</v>
      </c>
      <c r="AN101" s="246">
        <v>19677.123121911867</v>
      </c>
      <c r="AO101" s="246">
        <v>21209.762707004087</v>
      </c>
      <c r="AP101" s="246">
        <v>21949.081646702463</v>
      </c>
      <c r="AQ101" s="246">
        <v>20772.713866347931</v>
      </c>
      <c r="AR101" s="246">
        <v>18007.959427731745</v>
      </c>
      <c r="AS101" s="246">
        <v>17437.112572237336</v>
      </c>
      <c r="AT101" s="246">
        <v>19352.193062682796</v>
      </c>
      <c r="AU101" s="246">
        <v>23751.354727512335</v>
      </c>
      <c r="AV101" s="246">
        <v>29696.741196691652</v>
      </c>
      <c r="AW101" s="246">
        <v>32959.442302160547</v>
      </c>
      <c r="AX101" s="246">
        <v>34551.389871317311</v>
      </c>
      <c r="AY101" s="246">
        <v>35598.371868543851</v>
      </c>
      <c r="AZ101" s="246">
        <v>35086.281128561568</v>
      </c>
      <c r="BA101" s="246">
        <v>33699.640160707553</v>
      </c>
      <c r="BB101" s="246">
        <v>32694.103770530761</v>
      </c>
      <c r="BC101" s="246">
        <v>31379.217764098554</v>
      </c>
      <c r="BD101" s="246">
        <v>28272.922699170587</v>
      </c>
      <c r="BE101" s="246">
        <v>28656.86356450673</v>
      </c>
      <c r="BF101" s="246">
        <v>29231.761416112364</v>
      </c>
      <c r="BG101" s="246">
        <v>29746.738659995361</v>
      </c>
      <c r="BH101" s="246">
        <v>29268.118450754282</v>
      </c>
      <c r="BI101" s="246">
        <v>28733.744975197791</v>
      </c>
      <c r="BJ101" s="246">
        <v>28987.08345134744</v>
      </c>
      <c r="BK101" s="246">
        <v>29402.753593130506</v>
      </c>
      <c r="BL101" s="246">
        <v>29916.83635351872</v>
      </c>
      <c r="BM101" s="246">
        <v>35210.720298065316</v>
      </c>
      <c r="BN101" s="246">
        <v>36464.69275715093</v>
      </c>
      <c r="BO101" s="246">
        <v>37467.433243072439</v>
      </c>
      <c r="BP101" s="246">
        <v>38834.835174322718</v>
      </c>
      <c r="BQ101" s="246">
        <v>35256.278803219189</v>
      </c>
      <c r="BR101" s="246">
        <v>34917.826245641147</v>
      </c>
      <c r="BS101" s="246">
        <v>34770.008144108659</v>
      </c>
      <c r="BT101" s="246">
        <v>34157.199476802751</v>
      </c>
      <c r="BU101" s="246">
        <v>34713.135324514289</v>
      </c>
      <c r="BV101" s="246">
        <v>36270.48615835495</v>
      </c>
      <c r="BW101" s="246">
        <v>33470.560662188836</v>
      </c>
      <c r="BX101" s="143">
        <v>33631.349912885526</v>
      </c>
      <c r="BY101" s="143">
        <v>33844.865236962098</v>
      </c>
      <c r="BZ101" s="143">
        <v>34201.403327805914</v>
      </c>
      <c r="CA101" s="144">
        <v>34570.154364733258</v>
      </c>
    </row>
    <row r="102" spans="1:79" s="64" customFormat="1" x14ac:dyDescent="0.4">
      <c r="A102" s="278"/>
      <c r="B102" s="97" t="s">
        <v>96</v>
      </c>
      <c r="C102" s="97"/>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79"/>
      <c r="AE102" s="279"/>
      <c r="AF102" s="279"/>
      <c r="AG102" s="279"/>
      <c r="AH102" s="280">
        <f>AH101+AH100</f>
        <v>12626.073978534248</v>
      </c>
      <c r="AI102" s="280">
        <f t="shared" ref="AI102:CA102" si="0">AI101+AI100</f>
        <v>11798.005754148109</v>
      </c>
      <c r="AJ102" s="280">
        <f t="shared" si="0"/>
        <v>12897.559200952506</v>
      </c>
      <c r="AK102" s="280">
        <f t="shared" si="0"/>
        <v>17849.431192385968</v>
      </c>
      <c r="AL102" s="280">
        <f t="shared" si="0"/>
        <v>22487.486818980666</v>
      </c>
      <c r="AM102" s="280">
        <f t="shared" si="0"/>
        <v>25621.080131021808</v>
      </c>
      <c r="AN102" s="280">
        <f t="shared" si="0"/>
        <v>27677.85267722093</v>
      </c>
      <c r="AO102" s="280">
        <f t="shared" si="0"/>
        <v>29762.282600903291</v>
      </c>
      <c r="AP102" s="280">
        <f t="shared" si="0"/>
        <v>30785.724907063195</v>
      </c>
      <c r="AQ102" s="280">
        <f t="shared" si="0"/>
        <v>29590.54935477562</v>
      </c>
      <c r="AR102" s="280">
        <f t="shared" si="0"/>
        <v>27222.272521327403</v>
      </c>
      <c r="AS102" s="280">
        <f t="shared" si="0"/>
        <v>27144.731185477147</v>
      </c>
      <c r="AT102" s="280">
        <f t="shared" si="0"/>
        <v>29678.856390703531</v>
      </c>
      <c r="AU102" s="280">
        <f t="shared" si="0"/>
        <v>33872.39865390693</v>
      </c>
      <c r="AV102" s="280">
        <f t="shared" si="0"/>
        <v>41638.067238950629</v>
      </c>
      <c r="AW102" s="280">
        <f t="shared" si="0"/>
        <v>45916.937319665674</v>
      </c>
      <c r="AX102" s="280">
        <f t="shared" si="0"/>
        <v>47790.503099437163</v>
      </c>
      <c r="AY102" s="280">
        <f t="shared" si="0"/>
        <v>48673.715313458189</v>
      </c>
      <c r="AZ102" s="280">
        <f t="shared" si="0"/>
        <v>47876.827680502058</v>
      </c>
      <c r="BA102" s="280">
        <f t="shared" si="0"/>
        <v>46463.047687238643</v>
      </c>
      <c r="BB102" s="280">
        <f t="shared" si="0"/>
        <v>45229.233014218182</v>
      </c>
      <c r="BC102" s="280">
        <f t="shared" si="0"/>
        <v>44370.047534258774</v>
      </c>
      <c r="BD102" s="280">
        <f t="shared" si="0"/>
        <v>41815.161367562934</v>
      </c>
      <c r="BE102" s="280">
        <f t="shared" si="0"/>
        <v>43137.148730835332</v>
      </c>
      <c r="BF102" s="280">
        <f t="shared" si="0"/>
        <v>43915.633241271426</v>
      </c>
      <c r="BG102" s="280">
        <f t="shared" si="0"/>
        <v>44408.965131529105</v>
      </c>
      <c r="BH102" s="280">
        <f t="shared" si="0"/>
        <v>45436.446038095601</v>
      </c>
      <c r="BI102" s="280">
        <f t="shared" si="0"/>
        <v>45109.146960263526</v>
      </c>
      <c r="BJ102" s="280">
        <f t="shared" si="0"/>
        <v>46062.105219429999</v>
      </c>
      <c r="BK102" s="280">
        <f t="shared" si="0"/>
        <v>46790.986998840817</v>
      </c>
      <c r="BL102" s="280">
        <f t="shared" si="0"/>
        <v>48227.490878845842</v>
      </c>
      <c r="BM102" s="280">
        <f t="shared" si="0"/>
        <v>54204.121022467138</v>
      </c>
      <c r="BN102" s="280">
        <f t="shared" si="0"/>
        <v>55571.902622611953</v>
      </c>
      <c r="BO102" s="280">
        <f t="shared" si="0"/>
        <v>56173.005229095666</v>
      </c>
      <c r="BP102" s="280">
        <f t="shared" si="0"/>
        <v>56680.432842770162</v>
      </c>
      <c r="BQ102" s="280">
        <f t="shared" si="0"/>
        <v>49991.212874056888</v>
      </c>
      <c r="BR102" s="280">
        <f t="shared" si="0"/>
        <v>49004.190454262265</v>
      </c>
      <c r="BS102" s="280">
        <f t="shared" si="0"/>
        <v>48156.429399276763</v>
      </c>
      <c r="BT102" s="280">
        <f t="shared" si="0"/>
        <v>46617.488034779308</v>
      </c>
      <c r="BU102" s="280">
        <f t="shared" si="0"/>
        <v>46444.183583044127</v>
      </c>
      <c r="BV102" s="280">
        <f t="shared" si="0"/>
        <v>47269.177905286517</v>
      </c>
      <c r="BW102" s="280">
        <f t="shared" si="0"/>
        <v>43963.978472150673</v>
      </c>
      <c r="BX102" s="54">
        <f t="shared" si="0"/>
        <v>43776.124145055626</v>
      </c>
      <c r="BY102" s="54">
        <f t="shared" si="0"/>
        <v>43659.607051133687</v>
      </c>
      <c r="BZ102" s="54">
        <f t="shared" si="0"/>
        <v>43834.676701714801</v>
      </c>
      <c r="CA102" s="55">
        <f t="shared" si="0"/>
        <v>44098.080622979425</v>
      </c>
    </row>
    <row r="103" spans="1:79" ht="26.25" customHeight="1" x14ac:dyDescent="0.4">
      <c r="B103" s="97" t="s">
        <v>335</v>
      </c>
      <c r="AH103" s="246"/>
      <c r="AI103" s="246"/>
      <c r="AJ103" s="246"/>
      <c r="AK103" s="246"/>
      <c r="AL103" s="246"/>
      <c r="AM103" s="246"/>
      <c r="AN103" s="246"/>
      <c r="AO103" s="246"/>
      <c r="AP103" s="246"/>
      <c r="AQ103" s="246"/>
      <c r="AR103" s="246"/>
      <c r="AS103" s="246"/>
      <c r="AT103" s="246"/>
      <c r="AU103" s="246"/>
      <c r="AV103" s="246"/>
      <c r="AW103" s="246"/>
      <c r="AX103" s="246"/>
      <c r="AY103" s="246"/>
      <c r="AZ103" s="246"/>
      <c r="BA103" s="246"/>
      <c r="BB103" s="246"/>
      <c r="BC103" s="246"/>
      <c r="BD103" s="246"/>
      <c r="BE103" s="246"/>
      <c r="BF103" s="246"/>
      <c r="BG103" s="246"/>
      <c r="BH103" s="265" t="str">
        <f>'Table 3a'!BH103</f>
        <v>Definition change -&gt;</v>
      </c>
      <c r="BI103" s="246"/>
      <c r="BJ103" s="246"/>
      <c r="BK103" s="246"/>
      <c r="BL103" s="265" t="str">
        <f>'Table 3a'!BL103</f>
        <v>Definition change -&gt;</v>
      </c>
      <c r="BM103" s="246"/>
      <c r="BN103" s="246"/>
      <c r="BO103" s="246"/>
      <c r="BP103" s="246"/>
      <c r="BQ103" s="246"/>
      <c r="BR103" s="246"/>
      <c r="BS103" s="246"/>
      <c r="BT103" s="246"/>
      <c r="BU103" s="246"/>
      <c r="BV103" s="246"/>
      <c r="BW103" s="246"/>
      <c r="BX103" s="143"/>
      <c r="BY103" s="143"/>
      <c r="BZ103" s="143"/>
      <c r="CA103" s="144"/>
    </row>
    <row r="104" spans="1:79" x14ac:dyDescent="0.4">
      <c r="B104" s="128" t="s">
        <v>334</v>
      </c>
      <c r="AH104" s="246">
        <v>4123.3446709845448</v>
      </c>
      <c r="AI104" s="246">
        <v>3875.3620866049341</v>
      </c>
      <c r="AJ104" s="246">
        <v>3925.4326170964978</v>
      </c>
      <c r="AK104" s="246">
        <v>4995.5095703638226</v>
      </c>
      <c r="AL104" s="246">
        <v>5258.4701894875043</v>
      </c>
      <c r="AM104" s="246">
        <v>5468.8193137130529</v>
      </c>
      <c r="AN104" s="246">
        <v>5865.1685584470897</v>
      </c>
      <c r="AO104" s="246">
        <v>6089.6855826070569</v>
      </c>
      <c r="AP104" s="246">
        <v>6014.4565087110905</v>
      </c>
      <c r="AQ104" s="246">
        <v>5762.3228160877325</v>
      </c>
      <c r="AR104" s="246">
        <v>6146.9218627566779</v>
      </c>
      <c r="AS104" s="246">
        <v>6167.5518835113808</v>
      </c>
      <c r="AT104" s="246">
        <v>6399.3270759498737</v>
      </c>
      <c r="AU104" s="246">
        <v>6767.6874407721489</v>
      </c>
      <c r="AV104" s="246">
        <v>8137.9010021220329</v>
      </c>
      <c r="AW104" s="246">
        <v>8655.2534124492831</v>
      </c>
      <c r="AX104" s="246">
        <v>8923.4191248194657</v>
      </c>
      <c r="AY104" s="246">
        <v>9167.8404667572431</v>
      </c>
      <c r="AZ104" s="246">
        <v>9062.3425736341032</v>
      </c>
      <c r="BA104" s="246">
        <v>9172.2743667487121</v>
      </c>
      <c r="BB104" s="246">
        <v>9093.9218474649297</v>
      </c>
      <c r="BC104" s="246">
        <v>9603.6811770028635</v>
      </c>
      <c r="BD104" s="246">
        <v>10174.587595330328</v>
      </c>
      <c r="BE104" s="246">
        <v>10996.855627390305</v>
      </c>
      <c r="BF104" s="246">
        <v>11777.104287311806</v>
      </c>
      <c r="BG104" s="246">
        <v>12112.604357683158</v>
      </c>
      <c r="BH104" s="238">
        <v>13773.998254162461</v>
      </c>
      <c r="BI104" s="246">
        <v>14023.378826153927</v>
      </c>
      <c r="BJ104" s="246">
        <v>14560.020777156253</v>
      </c>
      <c r="BK104" s="246">
        <v>14883.041917795799</v>
      </c>
      <c r="BL104" s="238">
        <v>15032.519751927714</v>
      </c>
      <c r="BM104" s="246">
        <v>15653.599069905978</v>
      </c>
      <c r="BN104" s="246">
        <v>15700.110654535281</v>
      </c>
      <c r="BO104" s="246">
        <v>15330.653942746752</v>
      </c>
      <c r="BP104" s="246">
        <v>14688.801137894197</v>
      </c>
      <c r="BQ104" s="246">
        <v>14033.549188495579</v>
      </c>
      <c r="BR104" s="246">
        <v>13473.362277261722</v>
      </c>
      <c r="BS104" s="246">
        <v>12874.393468541752</v>
      </c>
      <c r="BT104" s="246">
        <v>12081.770515451874</v>
      </c>
      <c r="BU104" s="246">
        <v>11501.841642206782</v>
      </c>
      <c r="BV104" s="246">
        <v>10956.039915416786</v>
      </c>
      <c r="BW104" s="246">
        <v>10492.96006034844</v>
      </c>
      <c r="BX104" s="143">
        <v>10143.993022674431</v>
      </c>
      <c r="BY104" s="143">
        <v>9813.645500430117</v>
      </c>
      <c r="BZ104" s="143">
        <v>9631.884447172346</v>
      </c>
      <c r="CA104" s="144">
        <v>9526.2570364411367</v>
      </c>
    </row>
    <row r="105" spans="1:79" x14ac:dyDescent="0.4">
      <c r="B105" s="128" t="s">
        <v>326</v>
      </c>
      <c r="AH105" s="246">
        <v>816.03287600124793</v>
      </c>
      <c r="AI105" s="246">
        <v>770.1513363469245</v>
      </c>
      <c r="AJ105" s="246">
        <v>779.21224491752162</v>
      </c>
      <c r="AK105" s="246">
        <v>911.08342176055999</v>
      </c>
      <c r="AL105" s="246">
        <v>1103.1256934929258</v>
      </c>
      <c r="AM105" s="246">
        <v>1201.1762556174474</v>
      </c>
      <c r="AN105" s="246">
        <v>1263.4059079230635</v>
      </c>
      <c r="AO105" s="246">
        <v>1359.8516569393225</v>
      </c>
      <c r="AP105" s="246">
        <v>1507.9813234065523</v>
      </c>
      <c r="AQ105" s="246">
        <v>1461.1595364985801</v>
      </c>
      <c r="AR105" s="246">
        <v>1558.277907328637</v>
      </c>
      <c r="AS105" s="246">
        <v>1709.9069169678305</v>
      </c>
      <c r="AT105" s="246">
        <v>2033.0791761592372</v>
      </c>
      <c r="AU105" s="246">
        <v>2445.42595655797</v>
      </c>
      <c r="AV105" s="246">
        <v>3251.5632283706918</v>
      </c>
      <c r="AW105" s="246">
        <v>4066.5987934337504</v>
      </c>
      <c r="AX105" s="246">
        <v>5102.0910543865666</v>
      </c>
      <c r="AY105" s="246">
        <v>5899.283304936871</v>
      </c>
      <c r="AZ105" s="246">
        <v>6346.3363994954307</v>
      </c>
      <c r="BA105" s="246">
        <v>6732.1502773948023</v>
      </c>
      <c r="BB105" s="246">
        <v>7127.2173537210083</v>
      </c>
      <c r="BC105" s="246">
        <v>7544.7240734177512</v>
      </c>
      <c r="BD105" s="246">
        <v>7917.1365369003061</v>
      </c>
      <c r="BE105" s="246">
        <v>8509.1201235743174</v>
      </c>
      <c r="BF105" s="246">
        <v>9275.253370893086</v>
      </c>
      <c r="BG105" s="246">
        <v>9391.5431743120407</v>
      </c>
      <c r="BH105" s="238">
        <v>9369.3638902783023</v>
      </c>
      <c r="BI105" s="246">
        <v>9471.5150323115013</v>
      </c>
      <c r="BJ105" s="246">
        <v>9741.6767431775279</v>
      </c>
      <c r="BK105" s="246">
        <v>10446.614181864812</v>
      </c>
      <c r="BL105" s="238">
        <v>10920.583966471277</v>
      </c>
      <c r="BM105" s="246">
        <v>12168.60291664971</v>
      </c>
      <c r="BN105" s="246">
        <v>12633.876474387858</v>
      </c>
      <c r="BO105" s="246">
        <v>13266.450897749988</v>
      </c>
      <c r="BP105" s="246">
        <v>14270.495578195365</v>
      </c>
      <c r="BQ105" s="246">
        <v>15226.807160336091</v>
      </c>
      <c r="BR105" s="246">
        <v>16952.692753510062</v>
      </c>
      <c r="BS105" s="246">
        <v>18020.368978322789</v>
      </c>
      <c r="BT105" s="246">
        <v>17745.876417680574</v>
      </c>
      <c r="BU105" s="246">
        <v>17656.29410256122</v>
      </c>
      <c r="BV105" s="246">
        <v>16249.943761690822</v>
      </c>
      <c r="BW105" s="246">
        <v>17681.536575244285</v>
      </c>
      <c r="BX105" s="143">
        <v>17562.308132355087</v>
      </c>
      <c r="BY105" s="143">
        <v>17491.297569985585</v>
      </c>
      <c r="BZ105" s="143">
        <v>17412.96249196164</v>
      </c>
      <c r="CA105" s="144">
        <v>17390.236629714243</v>
      </c>
    </row>
    <row r="106" spans="1:79" x14ac:dyDescent="0.4">
      <c r="B106" s="128" t="s">
        <v>327</v>
      </c>
      <c r="AH106" s="246">
        <v>1500.572533835342</v>
      </c>
      <c r="AI106" s="246">
        <v>1390.0541341268527</v>
      </c>
      <c r="AJ106" s="246">
        <v>1445.1673100544083</v>
      </c>
      <c r="AK106" s="246">
        <v>1990.2682835902935</v>
      </c>
      <c r="AL106" s="246">
        <v>2567.9081024052357</v>
      </c>
      <c r="AM106" s="246">
        <v>3050.2057127138933</v>
      </c>
      <c r="AN106" s="246">
        <v>3270.8588313471846</v>
      </c>
      <c r="AO106" s="246">
        <v>3638.5596683543458</v>
      </c>
      <c r="AP106" s="246">
        <v>3882.0798268429003</v>
      </c>
      <c r="AQ106" s="246">
        <v>3837.0750152283113</v>
      </c>
      <c r="AR106" s="246">
        <v>3284.476251032695</v>
      </c>
      <c r="AS106" s="246">
        <v>3358.4299191427272</v>
      </c>
      <c r="AT106" s="246">
        <v>3920.8787809804367</v>
      </c>
      <c r="AU106" s="246">
        <v>4915.4677615529354</v>
      </c>
      <c r="AV106" s="246">
        <v>5899.5399906400226</v>
      </c>
      <c r="AW106" s="246">
        <v>6493.6228396442211</v>
      </c>
      <c r="AX106" s="246">
        <v>7400.798233383719</v>
      </c>
      <c r="AY106" s="246">
        <v>7780.5907281268901</v>
      </c>
      <c r="AZ106" s="246">
        <v>7820.2565406682206</v>
      </c>
      <c r="BA106" s="246">
        <v>7532.3532869001792</v>
      </c>
      <c r="BB106" s="246">
        <v>7279.1142913951226</v>
      </c>
      <c r="BC106" s="246">
        <v>7137.6772198198223</v>
      </c>
      <c r="BD106" s="246">
        <v>6819.5916404639474</v>
      </c>
      <c r="BE106" s="246">
        <v>6732.9286810072945</v>
      </c>
      <c r="BF106" s="246">
        <v>6690.5617349851891</v>
      </c>
      <c r="BG106" s="246">
        <v>6944.8982896487751</v>
      </c>
      <c r="BH106" s="238">
        <v>7134.1614785051006</v>
      </c>
      <c r="BI106" s="246">
        <v>7181.8898830336993</v>
      </c>
      <c r="BJ106" s="246">
        <v>7178.2645854733746</v>
      </c>
      <c r="BK106" s="246">
        <v>7346.8028619745328</v>
      </c>
      <c r="BL106" s="238">
        <v>6370.7287953275418</v>
      </c>
      <c r="BM106" s="246">
        <v>6721.6440203135371</v>
      </c>
      <c r="BN106" s="246">
        <v>6333.2758630490325</v>
      </c>
      <c r="BO106" s="246">
        <v>5810.2550407079352</v>
      </c>
      <c r="BP106" s="246">
        <v>5285.0630107118477</v>
      </c>
      <c r="BQ106" s="246">
        <v>4694.8901438373568</v>
      </c>
      <c r="BR106" s="246">
        <v>4275.7558648261875</v>
      </c>
      <c r="BS106" s="246">
        <v>3979.0816191456174</v>
      </c>
      <c r="BT106" s="246">
        <v>3574.9135289941337</v>
      </c>
      <c r="BU106" s="246">
        <v>3243.1195153385415</v>
      </c>
      <c r="BV106" s="246">
        <v>2719.9881282659217</v>
      </c>
      <c r="BW106" s="246">
        <v>3043.0975652947805</v>
      </c>
      <c r="BX106" s="143">
        <v>2904.9912498287631</v>
      </c>
      <c r="BY106" s="143">
        <v>2791.265245968616</v>
      </c>
      <c r="BZ106" s="143">
        <v>2755.4088331942448</v>
      </c>
      <c r="CA106" s="144">
        <v>2748.8554190389486</v>
      </c>
    </row>
    <row r="107" spans="1:79" x14ac:dyDescent="0.4">
      <c r="B107" s="128" t="s">
        <v>328</v>
      </c>
      <c r="AH107" s="246">
        <v>2763.8810784978391</v>
      </c>
      <c r="AI107" s="246">
        <v>2459.5578328170864</v>
      </c>
      <c r="AJ107" s="246">
        <v>3028.4230019405222</v>
      </c>
      <c r="AK107" s="246">
        <v>5030.1681687654745</v>
      </c>
      <c r="AL107" s="246">
        <v>7683.8420920564413</v>
      </c>
      <c r="AM107" s="246">
        <v>9250.9771469953375</v>
      </c>
      <c r="AN107" s="246">
        <v>9959.3275222400898</v>
      </c>
      <c r="AO107" s="246">
        <v>10671.919617092894</v>
      </c>
      <c r="AP107" s="246">
        <v>10648.419967882517</v>
      </c>
      <c r="AQ107" s="246">
        <v>9454.8520964221516</v>
      </c>
      <c r="AR107" s="246">
        <v>7146.5449030180826</v>
      </c>
      <c r="AS107" s="246">
        <v>6043.7348973724693</v>
      </c>
      <c r="AT107" s="246">
        <v>6353.3327887917048</v>
      </c>
      <c r="AU107" s="246">
        <v>8572.686377425136</v>
      </c>
      <c r="AV107" s="246">
        <v>11054.182361455478</v>
      </c>
      <c r="AW107" s="246">
        <v>11719.448964567102</v>
      </c>
      <c r="AX107" s="246">
        <v>10742.263097323817</v>
      </c>
      <c r="AY107" s="246">
        <v>9993.5899166532927</v>
      </c>
      <c r="AZ107" s="246">
        <v>8742.2580106812948</v>
      </c>
      <c r="BA107" s="246">
        <v>7093.6952667779387</v>
      </c>
      <c r="BB107" s="246">
        <v>6109.5162837989028</v>
      </c>
      <c r="BC107" s="246">
        <v>5411.8465516389388</v>
      </c>
      <c r="BD107" s="246">
        <v>4569.1561407009785</v>
      </c>
      <c r="BE107" s="246">
        <v>4013.0992346537159</v>
      </c>
      <c r="BF107" s="246">
        <v>3938.4352327847669</v>
      </c>
      <c r="BG107" s="246">
        <v>3701.7994422266697</v>
      </c>
      <c r="BH107" s="238">
        <v>3540.9352756298031</v>
      </c>
      <c r="BI107" s="246">
        <v>3778.2390040407226</v>
      </c>
      <c r="BJ107" s="246">
        <v>3958.846817897288</v>
      </c>
      <c r="BK107" s="246">
        <v>3788.6915953880816</v>
      </c>
      <c r="BL107" s="238">
        <v>4445.330548259124</v>
      </c>
      <c r="BM107" s="246">
        <v>7345.5406402290882</v>
      </c>
      <c r="BN107" s="246">
        <v>7682.162161700362</v>
      </c>
      <c r="BO107" s="246">
        <v>8529.6648348374401</v>
      </c>
      <c r="BP107" s="246">
        <v>8988.0376355704884</v>
      </c>
      <c r="BQ107" s="246">
        <v>7636.8654737492952</v>
      </c>
      <c r="BR107" s="246">
        <v>5459.9858818329722</v>
      </c>
      <c r="BS107" s="246">
        <v>4157.6675593941891</v>
      </c>
      <c r="BT107" s="246">
        <v>3369.7301332960078</v>
      </c>
      <c r="BU107" s="246">
        <v>2947.1108983205281</v>
      </c>
      <c r="BV107" s="246">
        <v>2283.9914318675251</v>
      </c>
      <c r="BW107" s="246">
        <v>3942.8905689743638</v>
      </c>
      <c r="BX107" s="143">
        <v>4069.0519226251795</v>
      </c>
      <c r="BY107" s="143">
        <v>4192.1224510776801</v>
      </c>
      <c r="BZ107" s="143">
        <v>4303.2578679896114</v>
      </c>
      <c r="CA107" s="144">
        <v>4352.8856338611849</v>
      </c>
    </row>
    <row r="108" spans="1:79" x14ac:dyDescent="0.4">
      <c r="B108" s="128" t="s">
        <v>329</v>
      </c>
      <c r="AH108" s="246">
        <v>150.78454017231317</v>
      </c>
      <c r="AI108" s="246">
        <v>156.42263241453176</v>
      </c>
      <c r="AJ108" s="246">
        <v>166.98719365262411</v>
      </c>
      <c r="AK108" s="246">
        <v>217.31170554049947</v>
      </c>
      <c r="AL108" s="246">
        <v>274.37702916472131</v>
      </c>
      <c r="AM108" s="246">
        <v>337.60247109049084</v>
      </c>
      <c r="AN108" s="246">
        <v>386.74179517554848</v>
      </c>
      <c r="AO108" s="246">
        <v>388.65054436455114</v>
      </c>
      <c r="AP108" s="246">
        <v>457.89573797845276</v>
      </c>
      <c r="AQ108" s="246">
        <v>571.51887973671171</v>
      </c>
      <c r="AR108" s="246">
        <v>854.88407630474148</v>
      </c>
      <c r="AS108" s="246">
        <v>878.17807843119442</v>
      </c>
      <c r="AT108" s="246">
        <v>1150.6814196243379</v>
      </c>
      <c r="AU108" s="246">
        <v>1444.1805243762126</v>
      </c>
      <c r="AV108" s="246">
        <v>1388.6636343303187</v>
      </c>
      <c r="AW108" s="246">
        <v>1659.5181773919808</v>
      </c>
      <c r="AX108" s="246">
        <v>1979.2509724695947</v>
      </c>
      <c r="AY108" s="246">
        <v>2321.7301093290807</v>
      </c>
      <c r="AZ108" s="246">
        <v>2371.4316345104426</v>
      </c>
      <c r="BA108" s="246">
        <v>2383.452939917232</v>
      </c>
      <c r="BB108" s="246">
        <v>2176.0861201196312</v>
      </c>
      <c r="BC108" s="246">
        <v>1775.934669270853</v>
      </c>
      <c r="BD108" s="246">
        <v>1643.1658595466163</v>
      </c>
      <c r="BE108" s="246">
        <v>1647.6265606730412</v>
      </c>
      <c r="BF108" s="246">
        <v>1663.2750187325428</v>
      </c>
      <c r="BG108" s="246">
        <v>1865.8104105176515</v>
      </c>
      <c r="BH108" s="238">
        <v>2206.8187592122367</v>
      </c>
      <c r="BI108" s="246">
        <v>2289.6073686959658</v>
      </c>
      <c r="BJ108" s="246">
        <v>2652.1292887534169</v>
      </c>
      <c r="BK108" s="246">
        <v>2787.5439092292022</v>
      </c>
      <c r="BL108" s="238">
        <v>4377.1639198658595</v>
      </c>
      <c r="BM108" s="246">
        <v>5447.7804369058749</v>
      </c>
      <c r="BN108" s="246">
        <v>6489.9803480520877</v>
      </c>
      <c r="BO108" s="246">
        <v>6829.7244034868672</v>
      </c>
      <c r="BP108" s="246">
        <v>7374.6267626915051</v>
      </c>
      <c r="BQ108" s="246">
        <v>7897.1284235975872</v>
      </c>
      <c r="BR108" s="246">
        <v>8364.2674450368304</v>
      </c>
      <c r="BS108" s="246">
        <v>8519.3351469738627</v>
      </c>
      <c r="BT108" s="246">
        <v>8139.0186789990266</v>
      </c>
      <c r="BU108" s="246">
        <v>7670.1771888968715</v>
      </c>
      <c r="BV108" s="246">
        <v>6775.4207927489551</v>
      </c>
      <c r="BW108" s="246">
        <v>7730.161418641851</v>
      </c>
      <c r="BX108" s="143">
        <v>7937.989673778854</v>
      </c>
      <c r="BY108" s="143">
        <v>8147.4013161836556</v>
      </c>
      <c r="BZ108" s="143">
        <v>8174.5960811733275</v>
      </c>
      <c r="CA108" s="144">
        <v>8177.9079243416463</v>
      </c>
    </row>
    <row r="109" spans="1:79" ht="26.25" customHeight="1" x14ac:dyDescent="0.4">
      <c r="B109" s="128" t="s">
        <v>751</v>
      </c>
      <c r="AH109" s="246"/>
      <c r="AI109" s="246"/>
      <c r="AJ109" s="246"/>
      <c r="AK109" s="246"/>
      <c r="AL109" s="246"/>
      <c r="AM109" s="246"/>
      <c r="AN109" s="246"/>
      <c r="AO109" s="246"/>
      <c r="AP109" s="246"/>
      <c r="AQ109" s="246"/>
      <c r="AR109" s="246"/>
      <c r="AS109" s="246"/>
      <c r="AT109" s="246"/>
      <c r="AU109" s="246"/>
      <c r="AV109" s="246"/>
      <c r="AW109" s="246"/>
      <c r="AX109" s="246"/>
      <c r="AY109" s="246"/>
      <c r="AZ109" s="246"/>
      <c r="BA109" s="246"/>
      <c r="BB109" s="246"/>
      <c r="BC109" s="246"/>
      <c r="BD109" s="246"/>
      <c r="BE109" s="246"/>
      <c r="BF109" s="246"/>
      <c r="BG109" s="246"/>
      <c r="BH109" s="143"/>
      <c r="BI109" s="246"/>
      <c r="BJ109" s="246"/>
      <c r="BK109" s="246"/>
      <c r="BL109" s="143"/>
      <c r="BM109" s="246"/>
      <c r="BN109" s="246"/>
      <c r="BO109" s="246"/>
      <c r="BP109" s="246"/>
      <c r="BQ109" s="246">
        <v>6.3421299756611651</v>
      </c>
      <c r="BR109" s="246">
        <v>60.025266548307037</v>
      </c>
      <c r="BS109" s="246">
        <v>520.50217139026972</v>
      </c>
      <c r="BT109" s="246">
        <v>1644.78362637031</v>
      </c>
      <c r="BU109" s="246">
        <v>3382.2569717041424</v>
      </c>
      <c r="BV109" s="246">
        <v>8251.1124887730766</v>
      </c>
      <c r="BW109" s="246">
        <v>0</v>
      </c>
      <c r="BX109" s="143">
        <v>0</v>
      </c>
      <c r="BY109" s="143">
        <v>0</v>
      </c>
      <c r="BZ109" s="143">
        <v>0</v>
      </c>
      <c r="CA109" s="144">
        <v>0</v>
      </c>
    </row>
    <row r="110" spans="1:79" x14ac:dyDescent="0.4">
      <c r="B110" s="128" t="s">
        <v>752</v>
      </c>
      <c r="AH110" s="246">
        <v>0</v>
      </c>
      <c r="AI110" s="246">
        <v>0</v>
      </c>
      <c r="AJ110" s="246">
        <v>0</v>
      </c>
      <c r="AK110" s="246">
        <v>0</v>
      </c>
      <c r="AL110" s="246">
        <v>0</v>
      </c>
      <c r="AM110" s="246">
        <v>0</v>
      </c>
      <c r="AN110" s="246">
        <v>0</v>
      </c>
      <c r="AO110" s="246">
        <v>0</v>
      </c>
      <c r="AP110" s="246">
        <v>0</v>
      </c>
      <c r="AQ110" s="246">
        <v>0</v>
      </c>
      <c r="AR110" s="246">
        <v>0</v>
      </c>
      <c r="AS110" s="246">
        <v>0</v>
      </c>
      <c r="AT110" s="246">
        <v>0</v>
      </c>
      <c r="AU110" s="246">
        <v>0</v>
      </c>
      <c r="AV110" s="246">
        <v>0</v>
      </c>
      <c r="AW110" s="246">
        <v>0</v>
      </c>
      <c r="AX110" s="246">
        <v>0</v>
      </c>
      <c r="AY110" s="246">
        <v>0</v>
      </c>
      <c r="AZ110" s="246">
        <v>0</v>
      </c>
      <c r="BA110" s="246">
        <v>0</v>
      </c>
      <c r="BB110" s="246">
        <v>0</v>
      </c>
      <c r="BC110" s="246">
        <v>0</v>
      </c>
      <c r="BD110" s="246">
        <v>0</v>
      </c>
      <c r="BE110" s="246">
        <v>0</v>
      </c>
      <c r="BF110" s="246">
        <v>0</v>
      </c>
      <c r="BG110" s="246">
        <v>0</v>
      </c>
      <c r="BH110" s="246">
        <v>0</v>
      </c>
      <c r="BI110" s="246">
        <v>0</v>
      </c>
      <c r="BJ110" s="246">
        <v>0</v>
      </c>
      <c r="BK110" s="246">
        <v>0</v>
      </c>
      <c r="BL110" s="246">
        <v>0</v>
      </c>
      <c r="BM110" s="246">
        <v>0</v>
      </c>
      <c r="BN110" s="246">
        <v>0</v>
      </c>
      <c r="BO110" s="246">
        <v>0</v>
      </c>
      <c r="BP110" s="246">
        <v>0</v>
      </c>
      <c r="BQ110" s="246">
        <v>0</v>
      </c>
      <c r="BR110" s="246">
        <v>0</v>
      </c>
      <c r="BS110" s="246">
        <v>0</v>
      </c>
      <c r="BT110" s="246">
        <v>0</v>
      </c>
      <c r="BU110" s="246">
        <v>0</v>
      </c>
      <c r="BV110" s="246">
        <v>0</v>
      </c>
      <c r="BW110" s="246">
        <v>1048.2778516779124</v>
      </c>
      <c r="BX110" s="143">
        <v>1138.6055744852811</v>
      </c>
      <c r="BY110" s="143">
        <v>1208.6744342558568</v>
      </c>
      <c r="BZ110" s="143">
        <v>1429.1944253037705</v>
      </c>
      <c r="CA110" s="144">
        <v>1787.5201249737597</v>
      </c>
    </row>
    <row r="111" spans="1:79" ht="26.25" customHeight="1" x14ac:dyDescent="0.4">
      <c r="B111" s="247" t="s">
        <v>330</v>
      </c>
      <c r="AH111" s="246">
        <v>4123.3446709845448</v>
      </c>
      <c r="AI111" s="246">
        <v>3875.3620866049341</v>
      </c>
      <c r="AJ111" s="246">
        <v>3925.4326170964978</v>
      </c>
      <c r="AK111" s="246">
        <v>4995.5095703638226</v>
      </c>
      <c r="AL111" s="246">
        <v>5258.4701894875043</v>
      </c>
      <c r="AM111" s="246">
        <v>5468.8193137130529</v>
      </c>
      <c r="AN111" s="246">
        <v>5865.1685584470897</v>
      </c>
      <c r="AO111" s="246">
        <v>6089.6855826070569</v>
      </c>
      <c r="AP111" s="246">
        <v>6014.4565087110905</v>
      </c>
      <c r="AQ111" s="246">
        <v>5762.3228160877325</v>
      </c>
      <c r="AR111" s="246">
        <v>6146.9218627566779</v>
      </c>
      <c r="AS111" s="246">
        <v>6167.5518835113808</v>
      </c>
      <c r="AT111" s="246">
        <v>6399.3270759498737</v>
      </c>
      <c r="AU111" s="246">
        <v>6767.6874407721489</v>
      </c>
      <c r="AV111" s="246">
        <v>8137.9010021220329</v>
      </c>
      <c r="AW111" s="246">
        <v>8655.2534124492831</v>
      </c>
      <c r="AX111" s="246">
        <v>8923.4191248194657</v>
      </c>
      <c r="AY111" s="246">
        <v>9167.8404667572431</v>
      </c>
      <c r="AZ111" s="246">
        <v>9062.3425736341032</v>
      </c>
      <c r="BA111" s="246">
        <v>9172.2743667487121</v>
      </c>
      <c r="BB111" s="246">
        <v>9093.9218474649297</v>
      </c>
      <c r="BC111" s="246">
        <v>9603.6811770028635</v>
      </c>
      <c r="BD111" s="246">
        <v>10174.587595330328</v>
      </c>
      <c r="BE111" s="246">
        <v>10996.855627390305</v>
      </c>
      <c r="BF111" s="246">
        <v>11777.104287311806</v>
      </c>
      <c r="BG111" s="246">
        <v>12112.604357683158</v>
      </c>
      <c r="BH111" s="246">
        <v>13773.998254162461</v>
      </c>
      <c r="BI111" s="246">
        <v>14023.378826153927</v>
      </c>
      <c r="BJ111" s="246">
        <v>14591.765697478226</v>
      </c>
      <c r="BK111" s="246">
        <v>14913.484894447127</v>
      </c>
      <c r="BL111" s="246">
        <v>15764.506799348981</v>
      </c>
      <c r="BM111" s="246">
        <v>16393.522295949151</v>
      </c>
      <c r="BN111" s="246">
        <v>16516.907427184749</v>
      </c>
      <c r="BO111" s="246">
        <v>16200.475701892216</v>
      </c>
      <c r="BP111" s="246">
        <v>15489.788994914514</v>
      </c>
      <c r="BQ111" s="246">
        <v>14734.934070837699</v>
      </c>
      <c r="BR111" s="246">
        <v>14086.364208621115</v>
      </c>
      <c r="BS111" s="246">
        <v>13386.421255168108</v>
      </c>
      <c r="BT111" s="246">
        <v>12460.288557976553</v>
      </c>
      <c r="BU111" s="246">
        <v>11731.048258529841</v>
      </c>
      <c r="BV111" s="246">
        <v>10998.691746931563</v>
      </c>
      <c r="BW111" s="246">
        <v>10493.417809961838</v>
      </c>
      <c r="BX111" s="143">
        <v>10144.774232170103</v>
      </c>
      <c r="BY111" s="143">
        <v>9814.7418141715934</v>
      </c>
      <c r="BZ111" s="143">
        <v>9631.8844471723496</v>
      </c>
      <c r="CA111" s="144">
        <v>9526.2570364411422</v>
      </c>
    </row>
    <row r="112" spans="1:79" x14ac:dyDescent="0.4">
      <c r="B112" s="247" t="s">
        <v>307</v>
      </c>
      <c r="AH112" s="246">
        <v>5231.2710285067424</v>
      </c>
      <c r="AI112" s="246">
        <v>4776.1859357053954</v>
      </c>
      <c r="AJ112" s="246">
        <v>5419.7897505650772</v>
      </c>
      <c r="AK112" s="246">
        <v>8148.8315796568277</v>
      </c>
      <c r="AL112" s="246">
        <v>11629.252917119324</v>
      </c>
      <c r="AM112" s="246">
        <v>13839.961586417168</v>
      </c>
      <c r="AN112" s="246">
        <v>14880.334056685886</v>
      </c>
      <c r="AO112" s="246">
        <v>16058.981486751114</v>
      </c>
      <c r="AP112" s="246">
        <v>16496.376856110423</v>
      </c>
      <c r="AQ112" s="246">
        <v>15324.605527885757</v>
      </c>
      <c r="AR112" s="246">
        <v>12844.183137684156</v>
      </c>
      <c r="AS112" s="246">
        <v>11990.249811914224</v>
      </c>
      <c r="AT112" s="246">
        <v>13457.972165555717</v>
      </c>
      <c r="AU112" s="246">
        <v>17377.760619912253</v>
      </c>
      <c r="AV112" s="246">
        <v>21593.94921479651</v>
      </c>
      <c r="AW112" s="246">
        <v>23939.188775037052</v>
      </c>
      <c r="AX112" s="246">
        <v>25224.4033575637</v>
      </c>
      <c r="AY112" s="246">
        <v>25995.194059046134</v>
      </c>
      <c r="AZ112" s="246">
        <v>25280.282585355388</v>
      </c>
      <c r="BA112" s="246">
        <v>23741.651770990153</v>
      </c>
      <c r="BB112" s="246">
        <v>22691.934049034666</v>
      </c>
      <c r="BC112" s="246">
        <v>21870.182514147367</v>
      </c>
      <c r="BD112" s="246">
        <v>20949.050177611847</v>
      </c>
      <c r="BE112" s="246">
        <v>20902.774599908367</v>
      </c>
      <c r="BF112" s="246">
        <v>21567.525357395585</v>
      </c>
      <c r="BG112" s="246">
        <v>21904.051316705136</v>
      </c>
      <c r="BH112" s="246">
        <v>22251.279403625445</v>
      </c>
      <c r="BI112" s="246">
        <v>22721.25128808189</v>
      </c>
      <c r="BJ112" s="246">
        <v>23710.057845213672</v>
      </c>
      <c r="BK112" s="246">
        <v>24549.27038054587</v>
      </c>
      <c r="BL112" s="246">
        <v>25381.820182502543</v>
      </c>
      <c r="BM112" s="246">
        <v>30943.644788055029</v>
      </c>
      <c r="BN112" s="246">
        <v>32322.498074539868</v>
      </c>
      <c r="BO112" s="246">
        <v>33566.273417636767</v>
      </c>
      <c r="BP112" s="246">
        <v>35117.235130148896</v>
      </c>
      <c r="BQ112" s="246">
        <v>34760.648449153865</v>
      </c>
      <c r="BR112" s="246">
        <v>34499.725280394967</v>
      </c>
      <c r="BS112" s="246">
        <v>34684.927688600379</v>
      </c>
      <c r="BT112" s="246">
        <v>34095.804342815376</v>
      </c>
      <c r="BU112" s="246">
        <v>34669.752060498235</v>
      </c>
      <c r="BV112" s="246">
        <v>36237.804771831521</v>
      </c>
      <c r="BW112" s="246">
        <v>33445.506230219791</v>
      </c>
      <c r="BX112" s="143">
        <v>33612.165343577493</v>
      </c>
      <c r="BY112" s="143">
        <v>33829.664703729919</v>
      </c>
      <c r="BZ112" s="143">
        <v>34189.523725753977</v>
      </c>
      <c r="CA112" s="144">
        <v>34570.154364733258</v>
      </c>
    </row>
    <row r="113" spans="1:79" s="64" customFormat="1" x14ac:dyDescent="0.4">
      <c r="A113" s="156"/>
      <c r="B113" s="64" t="s">
        <v>96</v>
      </c>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54">
        <f>AH112+AH111</f>
        <v>9354.6156994912872</v>
      </c>
      <c r="AI113" s="54">
        <f t="shared" ref="AI113:CA113" si="1">AI112+AI111</f>
        <v>8651.5480223103295</v>
      </c>
      <c r="AJ113" s="54">
        <f t="shared" si="1"/>
        <v>9345.2223676615758</v>
      </c>
      <c r="AK113" s="54">
        <f t="shared" si="1"/>
        <v>13144.341150020649</v>
      </c>
      <c r="AL113" s="54">
        <f t="shared" si="1"/>
        <v>16887.723106606827</v>
      </c>
      <c r="AM113" s="54">
        <f t="shared" si="1"/>
        <v>19308.780900130223</v>
      </c>
      <c r="AN113" s="54">
        <f t="shared" si="1"/>
        <v>20745.502615132977</v>
      </c>
      <c r="AO113" s="54">
        <f t="shared" si="1"/>
        <v>22148.667069358169</v>
      </c>
      <c r="AP113" s="54">
        <f t="shared" si="1"/>
        <v>22510.833364821512</v>
      </c>
      <c r="AQ113" s="54">
        <f t="shared" si="1"/>
        <v>21086.92834397349</v>
      </c>
      <c r="AR113" s="54">
        <f t="shared" si="1"/>
        <v>18991.105000440835</v>
      </c>
      <c r="AS113" s="54">
        <f t="shared" si="1"/>
        <v>18157.801695425605</v>
      </c>
      <c r="AT113" s="54">
        <f t="shared" si="1"/>
        <v>19857.299241505592</v>
      </c>
      <c r="AU113" s="54">
        <f t="shared" si="1"/>
        <v>24145.448060684401</v>
      </c>
      <c r="AV113" s="54">
        <f t="shared" si="1"/>
        <v>29731.850216918545</v>
      </c>
      <c r="AW113" s="54">
        <f t="shared" si="1"/>
        <v>32594.442187486333</v>
      </c>
      <c r="AX113" s="54">
        <f t="shared" si="1"/>
        <v>34147.82248238317</v>
      </c>
      <c r="AY113" s="54">
        <f t="shared" si="1"/>
        <v>35163.034525803378</v>
      </c>
      <c r="AZ113" s="54">
        <f t="shared" si="1"/>
        <v>34342.625158989489</v>
      </c>
      <c r="BA113" s="54">
        <f t="shared" si="1"/>
        <v>32913.926137738861</v>
      </c>
      <c r="BB113" s="54">
        <f t="shared" si="1"/>
        <v>31785.855896499597</v>
      </c>
      <c r="BC113" s="54">
        <f t="shared" si="1"/>
        <v>31473.863691150233</v>
      </c>
      <c r="BD113" s="54">
        <f t="shared" si="1"/>
        <v>31123.637772942173</v>
      </c>
      <c r="BE113" s="54">
        <f t="shared" si="1"/>
        <v>31899.630227298672</v>
      </c>
      <c r="BF113" s="54">
        <f t="shared" si="1"/>
        <v>33344.629644707391</v>
      </c>
      <c r="BG113" s="54">
        <f t="shared" si="1"/>
        <v>34016.655674388297</v>
      </c>
      <c r="BH113" s="54">
        <f t="shared" si="1"/>
        <v>36025.277657787905</v>
      </c>
      <c r="BI113" s="54">
        <f t="shared" si="1"/>
        <v>36744.630114235813</v>
      </c>
      <c r="BJ113" s="54">
        <f t="shared" si="1"/>
        <v>38301.823542691898</v>
      </c>
      <c r="BK113" s="54">
        <f t="shared" si="1"/>
        <v>39462.755274992996</v>
      </c>
      <c r="BL113" s="54">
        <f t="shared" si="1"/>
        <v>41146.326981851525</v>
      </c>
      <c r="BM113" s="54">
        <f t="shared" si="1"/>
        <v>47337.167084004177</v>
      </c>
      <c r="BN113" s="54">
        <f t="shared" si="1"/>
        <v>48839.405501724614</v>
      </c>
      <c r="BO113" s="54">
        <f t="shared" si="1"/>
        <v>49766.749119528984</v>
      </c>
      <c r="BP113" s="54">
        <f t="shared" si="1"/>
        <v>50607.024125063414</v>
      </c>
      <c r="BQ113" s="54">
        <f t="shared" si="1"/>
        <v>49495.582519991563</v>
      </c>
      <c r="BR113" s="54">
        <f t="shared" si="1"/>
        <v>48586.089489016085</v>
      </c>
      <c r="BS113" s="54">
        <f t="shared" si="1"/>
        <v>48071.348943768491</v>
      </c>
      <c r="BT113" s="54">
        <f t="shared" si="1"/>
        <v>46556.092900791933</v>
      </c>
      <c r="BU113" s="54">
        <f t="shared" si="1"/>
        <v>46400.800319028072</v>
      </c>
      <c r="BV113" s="54">
        <f t="shared" si="1"/>
        <v>47236.496518763088</v>
      </c>
      <c r="BW113" s="54">
        <f t="shared" si="1"/>
        <v>43938.924040181628</v>
      </c>
      <c r="BX113" s="54">
        <f t="shared" si="1"/>
        <v>43756.939575747594</v>
      </c>
      <c r="BY113" s="54">
        <f t="shared" si="1"/>
        <v>43644.406517901516</v>
      </c>
      <c r="BZ113" s="54">
        <f t="shared" si="1"/>
        <v>43821.408172926327</v>
      </c>
      <c r="CA113" s="55">
        <f t="shared" si="1"/>
        <v>44096.411401174402</v>
      </c>
    </row>
    <row r="114" spans="1:79" ht="15.4" thickBot="1" x14ac:dyDescent="0.45">
      <c r="A114" s="159"/>
      <c r="B114" s="107"/>
      <c r="C114" s="107"/>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Z114" s="112"/>
      <c r="AA114" s="112"/>
      <c r="AB114" s="112"/>
      <c r="AC114" s="112"/>
      <c r="AD114" s="112"/>
      <c r="AE114" s="112"/>
      <c r="AF114" s="112"/>
      <c r="AG114" s="112"/>
      <c r="AH114" s="281"/>
      <c r="AI114" s="281"/>
      <c r="AJ114" s="281"/>
      <c r="AK114" s="281"/>
      <c r="AL114" s="281"/>
      <c r="AM114" s="281"/>
      <c r="AN114" s="281"/>
      <c r="AO114" s="281"/>
      <c r="AP114" s="281"/>
      <c r="AQ114" s="281"/>
      <c r="AR114" s="281"/>
      <c r="AS114" s="281"/>
      <c r="AT114" s="281"/>
      <c r="AU114" s="281"/>
      <c r="AV114" s="281"/>
      <c r="AW114" s="281"/>
      <c r="AX114" s="281"/>
      <c r="AY114" s="281"/>
      <c r="AZ114" s="281"/>
      <c r="BA114" s="281"/>
      <c r="BB114" s="281"/>
      <c r="BC114" s="281"/>
      <c r="BD114" s="281"/>
      <c r="BE114" s="281"/>
      <c r="BF114" s="281"/>
      <c r="BG114" s="281"/>
      <c r="BH114" s="281"/>
      <c r="BI114" s="281"/>
      <c r="BJ114" s="281"/>
      <c r="BK114" s="281"/>
      <c r="BL114" s="281"/>
      <c r="BM114" s="281"/>
      <c r="BN114" s="281"/>
      <c r="BO114" s="281"/>
      <c r="BP114" s="281"/>
      <c r="BQ114" s="281"/>
      <c r="BR114" s="281"/>
      <c r="BS114" s="281"/>
      <c r="BT114" s="112"/>
      <c r="BU114" s="112"/>
      <c r="BV114" s="112"/>
      <c r="BW114" s="112"/>
      <c r="BX114" s="112"/>
      <c r="BY114" s="112"/>
      <c r="BZ114" s="112"/>
      <c r="CA114" s="11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48"/>
  <sheetViews>
    <sheetView zoomScale="70" zoomScaleNormal="70" workbookViewId="0">
      <pane xSplit="3" ySplit="4" topLeftCell="BS5" activePane="bottomRight" state="frozen"/>
      <selection activeCell="B1" sqref="B1"/>
      <selection pane="topRight" activeCell="B1" sqref="B1"/>
      <selection pane="bottomLeft" activeCell="B1" sqref="B1"/>
      <selection pane="bottomRight" activeCell="C1" sqref="C1"/>
    </sheetView>
  </sheetViews>
  <sheetFormatPr defaultColWidth="9.1328125" defaultRowHeight="15" x14ac:dyDescent="0.4"/>
  <cols>
    <col min="1" max="1" width="23.1328125" style="217" bestFit="1" customWidth="1"/>
    <col min="2" max="2" width="75.73046875" style="204" customWidth="1"/>
    <col min="3" max="3" width="25.73046875" style="204" customWidth="1"/>
    <col min="4" max="75" width="12.73046875" style="230" customWidth="1"/>
    <col min="76" max="79" width="12.73046875" style="229" customWidth="1"/>
    <col min="80" max="16384" width="9.1328125" style="229"/>
  </cols>
  <sheetData>
    <row r="1" spans="1:79" s="201" customFormat="1" ht="25.15" customHeight="1" thickBot="1" x14ac:dyDescent="0.4">
      <c r="A1" s="43" t="s">
        <v>42</v>
      </c>
      <c r="B1" s="44" t="s">
        <v>755</v>
      </c>
      <c r="C1" s="98"/>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c r="BU1" s="199"/>
      <c r="BV1" s="199"/>
      <c r="BW1" s="199"/>
      <c r="BX1" s="199"/>
    </row>
    <row r="2" spans="1:79" ht="33" customHeight="1" x14ac:dyDescent="0.4">
      <c r="A2" s="47" t="s">
        <v>594</v>
      </c>
      <c r="B2" s="202" t="s">
        <v>340</v>
      </c>
      <c r="C2" s="203"/>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s="245" customFormat="1" x14ac:dyDescent="0.4">
      <c r="A3" s="52">
        <v>2018</v>
      </c>
      <c r="B3" s="205" t="s">
        <v>299</v>
      </c>
      <c r="C3" s="206"/>
      <c r="D3" s="54" t="s">
        <v>624</v>
      </c>
      <c r="E3" s="54" t="s">
        <v>624</v>
      </c>
      <c r="F3" s="54" t="s">
        <v>624</v>
      </c>
      <c r="G3" s="54" t="s">
        <v>624</v>
      </c>
      <c r="H3" s="54" t="s">
        <v>624</v>
      </c>
      <c r="I3" s="54" t="s">
        <v>624</v>
      </c>
      <c r="J3" s="54" t="s">
        <v>624</v>
      </c>
      <c r="K3" s="54" t="s">
        <v>624</v>
      </c>
      <c r="L3" s="54" t="s">
        <v>624</v>
      </c>
      <c r="M3" s="54" t="s">
        <v>624</v>
      </c>
      <c r="N3" s="54" t="s">
        <v>624</v>
      </c>
      <c r="O3" s="54" t="s">
        <v>624</v>
      </c>
      <c r="P3" s="54" t="s">
        <v>624</v>
      </c>
      <c r="Q3" s="54" t="s">
        <v>624</v>
      </c>
      <c r="R3" s="54" t="s">
        <v>624</v>
      </c>
      <c r="S3" s="54" t="s">
        <v>624</v>
      </c>
      <c r="T3" s="54" t="s">
        <v>624</v>
      </c>
      <c r="U3" s="54" t="s">
        <v>624</v>
      </c>
      <c r="V3" s="54" t="s">
        <v>624</v>
      </c>
      <c r="W3" s="54" t="s">
        <v>624</v>
      </c>
      <c r="X3" s="54" t="s">
        <v>624</v>
      </c>
      <c r="Y3" s="54" t="s">
        <v>624</v>
      </c>
      <c r="Z3" s="54" t="s">
        <v>624</v>
      </c>
      <c r="AA3" s="54" t="s">
        <v>624</v>
      </c>
      <c r="AB3" s="54" t="s">
        <v>624</v>
      </c>
      <c r="AC3" s="54" t="s">
        <v>624</v>
      </c>
      <c r="AD3" s="54" t="s">
        <v>624</v>
      </c>
      <c r="AE3" s="54" t="s">
        <v>624</v>
      </c>
      <c r="AF3" s="54" t="s">
        <v>624</v>
      </c>
      <c r="AG3" s="54" t="s">
        <v>624</v>
      </c>
      <c r="AH3" s="54" t="s">
        <v>624</v>
      </c>
      <c r="AI3" s="54" t="s">
        <v>624</v>
      </c>
      <c r="AJ3" s="54" t="s">
        <v>624</v>
      </c>
      <c r="AK3" s="54" t="s">
        <v>624</v>
      </c>
      <c r="AL3" s="54" t="s">
        <v>624</v>
      </c>
      <c r="AM3" s="54" t="s">
        <v>624</v>
      </c>
      <c r="AN3" s="54" t="s">
        <v>624</v>
      </c>
      <c r="AO3" s="54" t="s">
        <v>624</v>
      </c>
      <c r="AP3" s="54" t="s">
        <v>624</v>
      </c>
      <c r="AQ3" s="54" t="s">
        <v>624</v>
      </c>
      <c r="AR3" s="54" t="s">
        <v>624</v>
      </c>
      <c r="AS3" s="54" t="s">
        <v>624</v>
      </c>
      <c r="AT3" s="54" t="s">
        <v>624</v>
      </c>
      <c r="AU3" s="54" t="s">
        <v>624</v>
      </c>
      <c r="AV3" s="54" t="s">
        <v>624</v>
      </c>
      <c r="AW3" s="54" t="s">
        <v>624</v>
      </c>
      <c r="AX3" s="54" t="s">
        <v>624</v>
      </c>
      <c r="AY3" s="54" t="s">
        <v>624</v>
      </c>
      <c r="AZ3" s="54" t="s">
        <v>624</v>
      </c>
      <c r="BA3" s="54" t="s">
        <v>624</v>
      </c>
      <c r="BB3" s="54" t="s">
        <v>624</v>
      </c>
      <c r="BC3" s="54" t="s">
        <v>624</v>
      </c>
      <c r="BD3" s="54" t="s">
        <v>624</v>
      </c>
      <c r="BE3" s="54" t="s">
        <v>624</v>
      </c>
      <c r="BF3" s="54" t="s">
        <v>624</v>
      </c>
      <c r="BG3" s="54" t="s">
        <v>624</v>
      </c>
      <c r="BH3" s="54" t="s">
        <v>624</v>
      </c>
      <c r="BI3" s="54" t="s">
        <v>624</v>
      </c>
      <c r="BJ3" s="54" t="s">
        <v>624</v>
      </c>
      <c r="BK3" s="54" t="s">
        <v>624</v>
      </c>
      <c r="BL3" s="54" t="s">
        <v>624</v>
      </c>
      <c r="BM3" s="54" t="s">
        <v>624</v>
      </c>
      <c r="BN3" s="54" t="s">
        <v>624</v>
      </c>
      <c r="BO3" s="54" t="s">
        <v>624</v>
      </c>
      <c r="BP3" s="54" t="s">
        <v>624</v>
      </c>
      <c r="BQ3" s="54" t="s">
        <v>624</v>
      </c>
      <c r="BR3" s="54" t="s">
        <v>624</v>
      </c>
      <c r="BS3" s="54" t="s">
        <v>624</v>
      </c>
      <c r="BT3" s="54" t="s">
        <v>624</v>
      </c>
      <c r="BU3" s="54" t="s">
        <v>624</v>
      </c>
      <c r="BV3" s="54" t="s">
        <v>625</v>
      </c>
      <c r="BW3" s="54" t="s">
        <v>625</v>
      </c>
      <c r="BX3" s="54" t="s">
        <v>625</v>
      </c>
      <c r="BY3" s="54" t="s">
        <v>625</v>
      </c>
      <c r="BZ3" s="54" t="s">
        <v>625</v>
      </c>
      <c r="CA3" s="55" t="s">
        <v>625</v>
      </c>
    </row>
    <row r="4" spans="1:79" x14ac:dyDescent="0.4">
      <c r="A4" s="101"/>
      <c r="B4" s="208" t="s">
        <v>233</v>
      </c>
      <c r="C4" s="209"/>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1"/>
    </row>
    <row r="5" spans="1:79" ht="27" customHeight="1" x14ac:dyDescent="0.4">
      <c r="B5" s="282" t="s">
        <v>300</v>
      </c>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65" t="s">
        <v>301</v>
      </c>
      <c r="BI5" s="214"/>
      <c r="BJ5" s="214"/>
      <c r="BK5" s="214"/>
      <c r="BL5" s="214"/>
      <c r="BM5" s="214"/>
      <c r="BN5" s="214"/>
      <c r="BO5" s="214"/>
      <c r="BP5" s="214"/>
      <c r="BQ5" s="214"/>
      <c r="BR5" s="214"/>
      <c r="BS5" s="214"/>
      <c r="BT5" s="214"/>
      <c r="BU5" s="214"/>
      <c r="BX5" s="261"/>
      <c r="BY5" s="261"/>
      <c r="BZ5" s="261"/>
      <c r="CA5" s="283"/>
    </row>
    <row r="6" spans="1:79" x14ac:dyDescent="0.4">
      <c r="B6" s="284" t="s">
        <v>341</v>
      </c>
      <c r="AH6" s="214">
        <v>0</v>
      </c>
      <c r="AI6" s="214">
        <v>1723</v>
      </c>
      <c r="AJ6" s="214">
        <v>1694</v>
      </c>
      <c r="AK6" s="214">
        <v>1738</v>
      </c>
      <c r="AL6" s="214">
        <v>1781</v>
      </c>
      <c r="AM6" s="214">
        <v>1651</v>
      </c>
      <c r="AN6" s="214">
        <v>1683</v>
      </c>
      <c r="AO6" s="214">
        <v>1717</v>
      </c>
      <c r="AP6" s="214">
        <v>1722</v>
      </c>
      <c r="AQ6" s="214">
        <v>1727</v>
      </c>
      <c r="AR6" s="214">
        <v>1719</v>
      </c>
      <c r="AS6" s="214">
        <v>1607</v>
      </c>
      <c r="AT6" s="214">
        <v>1675</v>
      </c>
      <c r="AU6" s="214">
        <v>1575</v>
      </c>
      <c r="AV6" s="214">
        <v>1643</v>
      </c>
      <c r="AW6" s="214">
        <v>1736</v>
      </c>
      <c r="AX6" s="214">
        <v>1765</v>
      </c>
      <c r="AY6" s="214">
        <v>1781</v>
      </c>
      <c r="AZ6" s="214">
        <v>1764</v>
      </c>
      <c r="BA6" s="214">
        <v>1705</v>
      </c>
      <c r="BB6" s="214">
        <v>1643</v>
      </c>
      <c r="BC6" s="214">
        <v>1620</v>
      </c>
      <c r="BD6" s="214">
        <v>1671</v>
      </c>
      <c r="BE6" s="214">
        <v>1750</v>
      </c>
      <c r="BF6" s="214">
        <v>1776</v>
      </c>
      <c r="BG6" s="215">
        <v>1979</v>
      </c>
      <c r="BH6" s="285">
        <v>2594</v>
      </c>
      <c r="BI6" s="215">
        <v>2700</v>
      </c>
      <c r="BJ6" s="215">
        <v>2729</v>
      </c>
      <c r="BK6" s="215">
        <v>2732</v>
      </c>
      <c r="BL6" s="215">
        <v>2724</v>
      </c>
      <c r="BM6" s="215">
        <v>2736</v>
      </c>
      <c r="BN6" s="215">
        <v>2718</v>
      </c>
      <c r="BO6" s="215">
        <v>2649</v>
      </c>
      <c r="BP6" s="215">
        <v>2505</v>
      </c>
      <c r="BQ6" s="215">
        <v>2380</v>
      </c>
      <c r="BR6" s="215">
        <v>2228</v>
      </c>
      <c r="BS6" s="215">
        <v>2098</v>
      </c>
      <c r="BT6" s="215">
        <v>1903</v>
      </c>
      <c r="BU6" s="215">
        <v>1792</v>
      </c>
      <c r="BV6" s="215">
        <v>1689</v>
      </c>
      <c r="BW6" s="215">
        <v>1583</v>
      </c>
      <c r="BX6" s="215">
        <v>1493</v>
      </c>
      <c r="BY6" s="215">
        <v>1406</v>
      </c>
      <c r="BZ6" s="215">
        <v>1334</v>
      </c>
      <c r="CA6" s="216">
        <v>1270</v>
      </c>
    </row>
    <row r="7" spans="1:79" x14ac:dyDescent="0.4">
      <c r="B7" s="284" t="s">
        <v>342</v>
      </c>
      <c r="AH7" s="215">
        <v>0</v>
      </c>
      <c r="AI7" s="214">
        <v>207</v>
      </c>
      <c r="AJ7" s="214">
        <v>205</v>
      </c>
      <c r="AK7" s="214">
        <v>221</v>
      </c>
      <c r="AL7" s="214">
        <v>240</v>
      </c>
      <c r="AM7" s="214">
        <v>241</v>
      </c>
      <c r="AN7" s="214">
        <v>273</v>
      </c>
      <c r="AO7" s="214">
        <v>301</v>
      </c>
      <c r="AP7" s="214">
        <v>327</v>
      </c>
      <c r="AQ7" s="214">
        <v>352</v>
      </c>
      <c r="AR7" s="214">
        <v>247</v>
      </c>
      <c r="AS7" s="214">
        <v>290</v>
      </c>
      <c r="AT7" s="214">
        <v>330</v>
      </c>
      <c r="AU7" s="214">
        <v>375</v>
      </c>
      <c r="AV7" s="214">
        <v>425</v>
      </c>
      <c r="AW7" s="214">
        <v>527</v>
      </c>
      <c r="AX7" s="214">
        <v>618</v>
      </c>
      <c r="AY7" s="214">
        <v>739</v>
      </c>
      <c r="AZ7" s="214">
        <v>786</v>
      </c>
      <c r="BA7" s="214">
        <v>849</v>
      </c>
      <c r="BB7" s="214">
        <v>898</v>
      </c>
      <c r="BC7" s="214">
        <v>932</v>
      </c>
      <c r="BD7" s="214">
        <v>994</v>
      </c>
      <c r="BE7" s="214">
        <v>1048</v>
      </c>
      <c r="BF7" s="214">
        <v>1091</v>
      </c>
      <c r="BG7" s="214">
        <v>1121</v>
      </c>
      <c r="BH7" s="285">
        <v>1213</v>
      </c>
      <c r="BI7" s="215">
        <v>1198</v>
      </c>
      <c r="BJ7" s="215">
        <v>1196</v>
      </c>
      <c r="BK7" s="215">
        <v>1196</v>
      </c>
      <c r="BL7" s="215">
        <v>1313</v>
      </c>
      <c r="BM7" s="215">
        <v>1446</v>
      </c>
      <c r="BN7" s="215">
        <v>1548</v>
      </c>
      <c r="BO7" s="215">
        <v>1658</v>
      </c>
      <c r="BP7" s="215">
        <v>1895</v>
      </c>
      <c r="BQ7" s="215">
        <v>2164</v>
      </c>
      <c r="BR7" s="215">
        <v>2373</v>
      </c>
      <c r="BS7" s="215">
        <v>2429</v>
      </c>
      <c r="BT7" s="215">
        <v>2408</v>
      </c>
      <c r="BU7" s="215">
        <v>2334</v>
      </c>
      <c r="BV7" s="215">
        <v>2152</v>
      </c>
      <c r="BW7" s="215">
        <v>2356</v>
      </c>
      <c r="BX7" s="215">
        <v>2339</v>
      </c>
      <c r="BY7" s="215">
        <v>2309</v>
      </c>
      <c r="BZ7" s="215">
        <v>2279</v>
      </c>
      <c r="CA7" s="216">
        <v>2254</v>
      </c>
    </row>
    <row r="8" spans="1:79" x14ac:dyDescent="0.4">
      <c r="B8" s="284" t="s">
        <v>343</v>
      </c>
      <c r="AH8" s="215">
        <v>0</v>
      </c>
      <c r="AI8" s="214">
        <v>306</v>
      </c>
      <c r="AJ8" s="214">
        <v>316</v>
      </c>
      <c r="AK8" s="214">
        <v>369</v>
      </c>
      <c r="AL8" s="214">
        <v>415</v>
      </c>
      <c r="AM8" s="214">
        <v>449</v>
      </c>
      <c r="AN8" s="214">
        <v>492</v>
      </c>
      <c r="AO8" s="214">
        <v>575</v>
      </c>
      <c r="AP8" s="214">
        <v>602</v>
      </c>
      <c r="AQ8" s="214">
        <v>629</v>
      </c>
      <c r="AR8" s="214">
        <v>694</v>
      </c>
      <c r="AS8" s="214">
        <v>756</v>
      </c>
      <c r="AT8" s="214">
        <v>793</v>
      </c>
      <c r="AU8" s="214">
        <v>871</v>
      </c>
      <c r="AV8" s="214">
        <v>957</v>
      </c>
      <c r="AW8" s="214">
        <v>1013</v>
      </c>
      <c r="AX8" s="214">
        <v>1039</v>
      </c>
      <c r="AY8" s="214">
        <v>1056</v>
      </c>
      <c r="AZ8" s="214">
        <v>1059</v>
      </c>
      <c r="BA8" s="214">
        <v>995</v>
      </c>
      <c r="BB8" s="214">
        <v>949</v>
      </c>
      <c r="BC8" s="214">
        <v>931</v>
      </c>
      <c r="BD8" s="214">
        <v>913</v>
      </c>
      <c r="BE8" s="214">
        <v>886</v>
      </c>
      <c r="BF8" s="214">
        <v>857</v>
      </c>
      <c r="BG8" s="214">
        <v>841</v>
      </c>
      <c r="BH8" s="285">
        <v>808</v>
      </c>
      <c r="BI8" s="215">
        <v>784</v>
      </c>
      <c r="BJ8" s="215">
        <v>776</v>
      </c>
      <c r="BK8" s="215">
        <v>753</v>
      </c>
      <c r="BL8" s="215">
        <v>737</v>
      </c>
      <c r="BM8" s="215">
        <v>706</v>
      </c>
      <c r="BN8" s="215">
        <v>653</v>
      </c>
      <c r="BO8" s="215">
        <v>589</v>
      </c>
      <c r="BP8" s="215">
        <v>534</v>
      </c>
      <c r="BQ8" s="215">
        <v>491</v>
      </c>
      <c r="BR8" s="215">
        <v>462</v>
      </c>
      <c r="BS8" s="215">
        <v>431</v>
      </c>
      <c r="BT8" s="215">
        <v>400</v>
      </c>
      <c r="BU8" s="215">
        <v>379</v>
      </c>
      <c r="BV8" s="215">
        <v>319</v>
      </c>
      <c r="BW8" s="215">
        <v>353</v>
      </c>
      <c r="BX8" s="215">
        <v>330</v>
      </c>
      <c r="BY8" s="215">
        <v>316</v>
      </c>
      <c r="BZ8" s="215">
        <v>309</v>
      </c>
      <c r="CA8" s="216">
        <v>306</v>
      </c>
    </row>
    <row r="9" spans="1:79" x14ac:dyDescent="0.4">
      <c r="B9" s="284" t="s">
        <v>344</v>
      </c>
      <c r="AH9" s="215">
        <v>0</v>
      </c>
      <c r="AI9" s="215">
        <v>551</v>
      </c>
      <c r="AJ9" s="215">
        <v>746</v>
      </c>
      <c r="AK9" s="215">
        <v>1179</v>
      </c>
      <c r="AL9" s="215">
        <v>1611</v>
      </c>
      <c r="AM9" s="215">
        <v>1813</v>
      </c>
      <c r="AN9" s="215">
        <v>1885</v>
      </c>
      <c r="AO9" s="215">
        <v>1892</v>
      </c>
      <c r="AP9" s="215">
        <v>1832</v>
      </c>
      <c r="AQ9" s="215">
        <v>1578</v>
      </c>
      <c r="AR9" s="215">
        <v>1249</v>
      </c>
      <c r="AS9" s="215">
        <v>1031</v>
      </c>
      <c r="AT9" s="215">
        <v>1007</v>
      </c>
      <c r="AU9" s="215">
        <v>1441</v>
      </c>
      <c r="AV9" s="215">
        <v>1753</v>
      </c>
      <c r="AW9" s="215">
        <v>1790</v>
      </c>
      <c r="AX9" s="215">
        <v>1800</v>
      </c>
      <c r="AY9" s="215">
        <v>1659</v>
      </c>
      <c r="AZ9" s="215">
        <v>1437</v>
      </c>
      <c r="BA9" s="215">
        <v>987</v>
      </c>
      <c r="BB9" s="215">
        <v>869</v>
      </c>
      <c r="BC9" s="215">
        <v>913</v>
      </c>
      <c r="BD9" s="215">
        <v>785</v>
      </c>
      <c r="BE9" s="215">
        <v>686</v>
      </c>
      <c r="BF9" s="215">
        <v>665</v>
      </c>
      <c r="BG9" s="215">
        <v>649</v>
      </c>
      <c r="BH9" s="285">
        <v>602</v>
      </c>
      <c r="BI9" s="215">
        <v>647</v>
      </c>
      <c r="BJ9" s="215">
        <v>706</v>
      </c>
      <c r="BK9" s="215">
        <v>622</v>
      </c>
      <c r="BL9" s="215">
        <v>716</v>
      </c>
      <c r="BM9" s="215">
        <v>1103</v>
      </c>
      <c r="BN9" s="215">
        <v>1091</v>
      </c>
      <c r="BO9" s="215">
        <v>1227</v>
      </c>
      <c r="BP9" s="215">
        <v>1260</v>
      </c>
      <c r="BQ9" s="215">
        <v>1059</v>
      </c>
      <c r="BR9" s="215">
        <v>721</v>
      </c>
      <c r="BS9" s="215">
        <v>531</v>
      </c>
      <c r="BT9" s="215">
        <v>399</v>
      </c>
      <c r="BU9" s="215">
        <v>357</v>
      </c>
      <c r="BV9" s="215">
        <v>296</v>
      </c>
      <c r="BW9" s="215">
        <v>493</v>
      </c>
      <c r="BX9" s="215">
        <v>504</v>
      </c>
      <c r="BY9" s="215">
        <v>515</v>
      </c>
      <c r="BZ9" s="215">
        <v>524</v>
      </c>
      <c r="CA9" s="216">
        <v>528</v>
      </c>
    </row>
    <row r="10" spans="1:79" x14ac:dyDescent="0.4">
      <c r="B10" s="284" t="s">
        <v>345</v>
      </c>
      <c r="AH10" s="215">
        <v>0</v>
      </c>
      <c r="AI10" s="215">
        <v>51</v>
      </c>
      <c r="AJ10" s="215">
        <v>49</v>
      </c>
      <c r="AK10" s="215">
        <v>77</v>
      </c>
      <c r="AL10" s="215">
        <v>110</v>
      </c>
      <c r="AM10" s="215">
        <v>182</v>
      </c>
      <c r="AN10" s="215">
        <v>208</v>
      </c>
      <c r="AO10" s="215">
        <v>224</v>
      </c>
      <c r="AP10" s="215">
        <v>228</v>
      </c>
      <c r="AQ10" s="215">
        <v>231</v>
      </c>
      <c r="AR10" s="215">
        <v>180</v>
      </c>
      <c r="AS10" s="215">
        <v>293</v>
      </c>
      <c r="AT10" s="215">
        <v>319</v>
      </c>
      <c r="AU10" s="215">
        <v>331</v>
      </c>
      <c r="AV10" s="215">
        <v>401</v>
      </c>
      <c r="AW10" s="215">
        <v>446</v>
      </c>
      <c r="AX10" s="215">
        <v>425</v>
      </c>
      <c r="AY10" s="215">
        <v>422</v>
      </c>
      <c r="AZ10" s="215">
        <v>444</v>
      </c>
      <c r="BA10" s="215">
        <v>394</v>
      </c>
      <c r="BB10" s="215">
        <v>345</v>
      </c>
      <c r="BC10" s="215">
        <v>339</v>
      </c>
      <c r="BD10" s="215">
        <v>323</v>
      </c>
      <c r="BE10" s="215">
        <v>301</v>
      </c>
      <c r="BF10" s="215">
        <v>265</v>
      </c>
      <c r="BG10" s="215">
        <v>256</v>
      </c>
      <c r="BH10" s="285">
        <v>166</v>
      </c>
      <c r="BI10" s="215">
        <v>160</v>
      </c>
      <c r="BJ10" s="215">
        <v>162</v>
      </c>
      <c r="BK10" s="215">
        <v>169</v>
      </c>
      <c r="BL10" s="215">
        <v>174</v>
      </c>
      <c r="BM10" s="215">
        <v>174</v>
      </c>
      <c r="BN10" s="215">
        <v>180</v>
      </c>
      <c r="BO10" s="215">
        <v>182</v>
      </c>
      <c r="BP10" s="215">
        <v>189</v>
      </c>
      <c r="BQ10" s="215">
        <v>196</v>
      </c>
      <c r="BR10" s="215">
        <v>199</v>
      </c>
      <c r="BS10" s="215">
        <v>202</v>
      </c>
      <c r="BT10" s="215">
        <v>204</v>
      </c>
      <c r="BU10" s="215">
        <v>204</v>
      </c>
      <c r="BV10" s="215">
        <v>182</v>
      </c>
      <c r="BW10" s="215">
        <v>234</v>
      </c>
      <c r="BX10" s="215">
        <v>241</v>
      </c>
      <c r="BY10" s="215">
        <v>247</v>
      </c>
      <c r="BZ10" s="215">
        <v>254</v>
      </c>
      <c r="CA10" s="216">
        <v>253</v>
      </c>
    </row>
    <row r="11" spans="1:79" ht="26.25" customHeight="1" x14ac:dyDescent="0.4">
      <c r="B11" s="248" t="s">
        <v>307</v>
      </c>
      <c r="AH11" s="214">
        <f>SUM(AH7:AH10)</f>
        <v>0</v>
      </c>
      <c r="AI11" s="214">
        <f t="shared" ref="AI11:CA11" si="0">SUM(AI7:AI10)</f>
        <v>1115</v>
      </c>
      <c r="AJ11" s="214">
        <f t="shared" si="0"/>
        <v>1316</v>
      </c>
      <c r="AK11" s="214">
        <f t="shared" si="0"/>
        <v>1846</v>
      </c>
      <c r="AL11" s="214">
        <f t="shared" si="0"/>
        <v>2376</v>
      </c>
      <c r="AM11" s="214">
        <f t="shared" si="0"/>
        <v>2685</v>
      </c>
      <c r="AN11" s="214">
        <f t="shared" si="0"/>
        <v>2858</v>
      </c>
      <c r="AO11" s="214">
        <f t="shared" si="0"/>
        <v>2992</v>
      </c>
      <c r="AP11" s="214">
        <f t="shared" si="0"/>
        <v>2989</v>
      </c>
      <c r="AQ11" s="214">
        <f t="shared" si="0"/>
        <v>2790</v>
      </c>
      <c r="AR11" s="214">
        <f t="shared" si="0"/>
        <v>2370</v>
      </c>
      <c r="AS11" s="214">
        <f t="shared" si="0"/>
        <v>2370</v>
      </c>
      <c r="AT11" s="214">
        <f t="shared" si="0"/>
        <v>2449</v>
      </c>
      <c r="AU11" s="214">
        <f t="shared" si="0"/>
        <v>3018</v>
      </c>
      <c r="AV11" s="214">
        <f t="shared" si="0"/>
        <v>3536</v>
      </c>
      <c r="AW11" s="214">
        <f t="shared" si="0"/>
        <v>3776</v>
      </c>
      <c r="AX11" s="214">
        <f t="shared" si="0"/>
        <v>3882</v>
      </c>
      <c r="AY11" s="214">
        <f t="shared" si="0"/>
        <v>3876</v>
      </c>
      <c r="AZ11" s="214">
        <f t="shared" si="0"/>
        <v>3726</v>
      </c>
      <c r="BA11" s="214">
        <f t="shared" si="0"/>
        <v>3225</v>
      </c>
      <c r="BB11" s="214">
        <f t="shared" si="0"/>
        <v>3061</v>
      </c>
      <c r="BC11" s="214">
        <f t="shared" si="0"/>
        <v>3115</v>
      </c>
      <c r="BD11" s="214">
        <f t="shared" si="0"/>
        <v>3015</v>
      </c>
      <c r="BE11" s="214">
        <f t="shared" si="0"/>
        <v>2921</v>
      </c>
      <c r="BF11" s="214">
        <f t="shared" si="0"/>
        <v>2878</v>
      </c>
      <c r="BG11" s="214">
        <f t="shared" si="0"/>
        <v>2867</v>
      </c>
      <c r="BH11" s="285">
        <f t="shared" si="0"/>
        <v>2789</v>
      </c>
      <c r="BI11" s="215">
        <f t="shared" si="0"/>
        <v>2789</v>
      </c>
      <c r="BJ11" s="215">
        <f t="shared" si="0"/>
        <v>2840</v>
      </c>
      <c r="BK11" s="215">
        <f t="shared" si="0"/>
        <v>2740</v>
      </c>
      <c r="BL11" s="215">
        <f t="shared" si="0"/>
        <v>2940</v>
      </c>
      <c r="BM11" s="215">
        <f t="shared" si="0"/>
        <v>3429</v>
      </c>
      <c r="BN11" s="215">
        <f t="shared" si="0"/>
        <v>3472</v>
      </c>
      <c r="BO11" s="215">
        <f t="shared" si="0"/>
        <v>3656</v>
      </c>
      <c r="BP11" s="215">
        <f t="shared" si="0"/>
        <v>3878</v>
      </c>
      <c r="BQ11" s="215">
        <f t="shared" si="0"/>
        <v>3910</v>
      </c>
      <c r="BR11" s="215">
        <f t="shared" si="0"/>
        <v>3755</v>
      </c>
      <c r="BS11" s="215">
        <f t="shared" si="0"/>
        <v>3593</v>
      </c>
      <c r="BT11" s="215">
        <f t="shared" si="0"/>
        <v>3411</v>
      </c>
      <c r="BU11" s="215">
        <f t="shared" si="0"/>
        <v>3274</v>
      </c>
      <c r="BV11" s="215">
        <f t="shared" si="0"/>
        <v>2949</v>
      </c>
      <c r="BW11" s="215">
        <f t="shared" si="0"/>
        <v>3436</v>
      </c>
      <c r="BX11" s="215">
        <f t="shared" si="0"/>
        <v>3414</v>
      </c>
      <c r="BY11" s="215">
        <f t="shared" si="0"/>
        <v>3387</v>
      </c>
      <c r="BZ11" s="215">
        <f t="shared" si="0"/>
        <v>3366</v>
      </c>
      <c r="CA11" s="216">
        <f t="shared" si="0"/>
        <v>3341</v>
      </c>
    </row>
    <row r="12" spans="1:79" x14ac:dyDescent="0.4">
      <c r="B12" s="284" t="s">
        <v>308</v>
      </c>
      <c r="AH12" s="214">
        <f>AH11+AH6</f>
        <v>0</v>
      </c>
      <c r="AI12" s="214">
        <f t="shared" ref="AI12:CA12" si="1">AI11+AI6</f>
        <v>2838</v>
      </c>
      <c r="AJ12" s="214">
        <f t="shared" si="1"/>
        <v>3010</v>
      </c>
      <c r="AK12" s="214">
        <f t="shared" si="1"/>
        <v>3584</v>
      </c>
      <c r="AL12" s="214">
        <f t="shared" si="1"/>
        <v>4157</v>
      </c>
      <c r="AM12" s="214">
        <f t="shared" si="1"/>
        <v>4336</v>
      </c>
      <c r="AN12" s="214">
        <f t="shared" si="1"/>
        <v>4541</v>
      </c>
      <c r="AO12" s="214">
        <f t="shared" si="1"/>
        <v>4709</v>
      </c>
      <c r="AP12" s="214">
        <f t="shared" si="1"/>
        <v>4711</v>
      </c>
      <c r="AQ12" s="214">
        <f t="shared" si="1"/>
        <v>4517</v>
      </c>
      <c r="AR12" s="214">
        <f t="shared" si="1"/>
        <v>4089</v>
      </c>
      <c r="AS12" s="214">
        <f t="shared" si="1"/>
        <v>3977</v>
      </c>
      <c r="AT12" s="214">
        <f t="shared" si="1"/>
        <v>4124</v>
      </c>
      <c r="AU12" s="214">
        <f t="shared" si="1"/>
        <v>4593</v>
      </c>
      <c r="AV12" s="214">
        <f t="shared" si="1"/>
        <v>5179</v>
      </c>
      <c r="AW12" s="214">
        <f t="shared" si="1"/>
        <v>5512</v>
      </c>
      <c r="AX12" s="214">
        <f t="shared" si="1"/>
        <v>5647</v>
      </c>
      <c r="AY12" s="214">
        <f t="shared" si="1"/>
        <v>5657</v>
      </c>
      <c r="AZ12" s="214">
        <f t="shared" si="1"/>
        <v>5490</v>
      </c>
      <c r="BA12" s="214">
        <f t="shared" si="1"/>
        <v>4930</v>
      </c>
      <c r="BB12" s="214">
        <f t="shared" si="1"/>
        <v>4704</v>
      </c>
      <c r="BC12" s="214">
        <f t="shared" si="1"/>
        <v>4735</v>
      </c>
      <c r="BD12" s="214">
        <f t="shared" si="1"/>
        <v>4686</v>
      </c>
      <c r="BE12" s="214">
        <f t="shared" si="1"/>
        <v>4671</v>
      </c>
      <c r="BF12" s="214">
        <f t="shared" si="1"/>
        <v>4654</v>
      </c>
      <c r="BG12" s="214">
        <f t="shared" si="1"/>
        <v>4846</v>
      </c>
      <c r="BH12" s="285">
        <f t="shared" si="1"/>
        <v>5383</v>
      </c>
      <c r="BI12" s="215">
        <f t="shared" si="1"/>
        <v>5489</v>
      </c>
      <c r="BJ12" s="215">
        <f t="shared" si="1"/>
        <v>5569</v>
      </c>
      <c r="BK12" s="215">
        <f t="shared" si="1"/>
        <v>5472</v>
      </c>
      <c r="BL12" s="215">
        <f t="shared" si="1"/>
        <v>5664</v>
      </c>
      <c r="BM12" s="215">
        <f t="shared" si="1"/>
        <v>6165</v>
      </c>
      <c r="BN12" s="215">
        <f t="shared" si="1"/>
        <v>6190</v>
      </c>
      <c r="BO12" s="215">
        <f t="shared" si="1"/>
        <v>6305</v>
      </c>
      <c r="BP12" s="215">
        <f t="shared" si="1"/>
        <v>6383</v>
      </c>
      <c r="BQ12" s="215">
        <f t="shared" si="1"/>
        <v>6290</v>
      </c>
      <c r="BR12" s="215">
        <f t="shared" si="1"/>
        <v>5983</v>
      </c>
      <c r="BS12" s="215">
        <f t="shared" si="1"/>
        <v>5691</v>
      </c>
      <c r="BT12" s="215">
        <f t="shared" si="1"/>
        <v>5314</v>
      </c>
      <c r="BU12" s="215">
        <f t="shared" si="1"/>
        <v>5066</v>
      </c>
      <c r="BV12" s="215">
        <f t="shared" si="1"/>
        <v>4638</v>
      </c>
      <c r="BW12" s="215">
        <f t="shared" si="1"/>
        <v>5019</v>
      </c>
      <c r="BX12" s="215">
        <f t="shared" si="1"/>
        <v>4907</v>
      </c>
      <c r="BY12" s="215">
        <f t="shared" si="1"/>
        <v>4793</v>
      </c>
      <c r="BZ12" s="215">
        <f t="shared" si="1"/>
        <v>4700</v>
      </c>
      <c r="CA12" s="216">
        <f t="shared" si="1"/>
        <v>4611</v>
      </c>
    </row>
    <row r="13" spans="1:79" ht="26.25" customHeight="1" x14ac:dyDescent="0.4">
      <c r="B13" s="282" t="s">
        <v>309</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85"/>
      <c r="BI13" s="214"/>
      <c r="BJ13" s="214"/>
      <c r="BK13" s="214"/>
      <c r="BL13" s="214"/>
      <c r="BM13" s="214"/>
      <c r="BN13" s="214"/>
      <c r="BO13" s="214"/>
      <c r="BP13" s="214"/>
      <c r="BQ13" s="214"/>
      <c r="BR13" s="214"/>
      <c r="BS13" s="214"/>
      <c r="BT13" s="214"/>
      <c r="BU13" s="214"/>
      <c r="BV13" s="214"/>
      <c r="BW13" s="214"/>
      <c r="BX13" s="215"/>
      <c r="BY13" s="215"/>
      <c r="BZ13" s="215"/>
      <c r="CA13" s="216"/>
    </row>
    <row r="14" spans="1:79" x14ac:dyDescent="0.4">
      <c r="B14" s="284" t="s">
        <v>341</v>
      </c>
      <c r="AH14" s="214"/>
      <c r="AI14" s="214"/>
      <c r="AJ14" s="214"/>
      <c r="AK14" s="214"/>
      <c r="AL14" s="214"/>
      <c r="AM14" s="214"/>
      <c r="AN14" s="214"/>
      <c r="AO14" s="214"/>
      <c r="AP14" s="214"/>
      <c r="AQ14" s="214"/>
      <c r="AR14" s="214"/>
      <c r="AS14" s="214"/>
      <c r="AT14" s="214"/>
      <c r="AU14" s="214"/>
      <c r="AV14" s="214"/>
      <c r="AW14" s="214"/>
      <c r="AX14" s="214"/>
      <c r="AY14" s="214"/>
      <c r="AZ14" s="214"/>
      <c r="BA14" s="214">
        <v>0</v>
      </c>
      <c r="BB14" s="214">
        <v>0</v>
      </c>
      <c r="BC14" s="214">
        <v>0</v>
      </c>
      <c r="BD14" s="214">
        <v>0</v>
      </c>
      <c r="BE14" s="214">
        <v>0</v>
      </c>
      <c r="BF14" s="214">
        <v>0</v>
      </c>
      <c r="BG14" s="214">
        <v>0</v>
      </c>
      <c r="BH14" s="285">
        <v>116</v>
      </c>
      <c r="BI14" s="215">
        <v>122</v>
      </c>
      <c r="BJ14" s="215">
        <v>121</v>
      </c>
      <c r="BK14" s="215">
        <v>120</v>
      </c>
      <c r="BL14" s="215">
        <v>118</v>
      </c>
      <c r="BM14" s="215">
        <v>121</v>
      </c>
      <c r="BN14" s="215">
        <v>119</v>
      </c>
      <c r="BO14" s="215">
        <v>111</v>
      </c>
      <c r="BP14" s="215">
        <v>99</v>
      </c>
      <c r="BQ14" s="215">
        <v>88</v>
      </c>
      <c r="BR14" s="215">
        <v>79</v>
      </c>
      <c r="BS14" s="215">
        <v>71</v>
      </c>
      <c r="BT14" s="215">
        <v>49</v>
      </c>
      <c r="BU14" s="215">
        <v>45</v>
      </c>
      <c r="BV14" s="214"/>
      <c r="BW14" s="214"/>
      <c r="BX14" s="215"/>
      <c r="BY14" s="215"/>
      <c r="BZ14" s="215"/>
      <c r="CA14" s="216"/>
    </row>
    <row r="15" spans="1:79" x14ac:dyDescent="0.4">
      <c r="B15" s="284" t="s">
        <v>342</v>
      </c>
      <c r="AH15" s="214"/>
      <c r="AI15" s="214"/>
      <c r="AJ15" s="214"/>
      <c r="AK15" s="214"/>
      <c r="AL15" s="214"/>
      <c r="AM15" s="214"/>
      <c r="AN15" s="214"/>
      <c r="AO15" s="214"/>
      <c r="AP15" s="214"/>
      <c r="AQ15" s="214"/>
      <c r="AR15" s="214"/>
      <c r="AS15" s="214"/>
      <c r="AT15" s="214"/>
      <c r="AU15" s="214"/>
      <c r="AV15" s="214"/>
      <c r="AW15" s="214"/>
      <c r="AX15" s="214"/>
      <c r="AY15" s="214"/>
      <c r="AZ15" s="214"/>
      <c r="BA15" s="214">
        <v>0</v>
      </c>
      <c r="BB15" s="214">
        <v>0</v>
      </c>
      <c r="BC15" s="214">
        <v>0</v>
      </c>
      <c r="BD15" s="214">
        <v>0</v>
      </c>
      <c r="BE15" s="214">
        <v>0</v>
      </c>
      <c r="BF15" s="214">
        <v>0</v>
      </c>
      <c r="BG15" s="214">
        <v>0</v>
      </c>
      <c r="BH15" s="285">
        <v>70</v>
      </c>
      <c r="BI15" s="215">
        <v>66</v>
      </c>
      <c r="BJ15" s="215">
        <v>61</v>
      </c>
      <c r="BK15" s="215">
        <v>57</v>
      </c>
      <c r="BL15" s="215">
        <v>53</v>
      </c>
      <c r="BM15" s="215">
        <v>58</v>
      </c>
      <c r="BN15" s="215">
        <v>65</v>
      </c>
      <c r="BO15" s="215">
        <v>61</v>
      </c>
      <c r="BP15" s="215">
        <v>60</v>
      </c>
      <c r="BQ15" s="215">
        <v>57</v>
      </c>
      <c r="BR15" s="215">
        <v>55</v>
      </c>
      <c r="BS15" s="215">
        <v>52</v>
      </c>
      <c r="BT15" s="215">
        <v>51</v>
      </c>
      <c r="BU15" s="215">
        <v>50</v>
      </c>
      <c r="BV15" s="214"/>
      <c r="BW15" s="214"/>
      <c r="BX15" s="215"/>
      <c r="BY15" s="215"/>
      <c r="BZ15" s="215"/>
      <c r="CA15" s="216"/>
    </row>
    <row r="16" spans="1:79" x14ac:dyDescent="0.4">
      <c r="B16" s="284" t="s">
        <v>343</v>
      </c>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v>0</v>
      </c>
      <c r="BB16" s="214">
        <v>0</v>
      </c>
      <c r="BC16" s="214">
        <v>0</v>
      </c>
      <c r="BD16" s="214">
        <v>0</v>
      </c>
      <c r="BE16" s="214">
        <v>0</v>
      </c>
      <c r="BF16" s="214">
        <v>0</v>
      </c>
      <c r="BG16" s="214">
        <v>0</v>
      </c>
      <c r="BH16" s="285">
        <v>28</v>
      </c>
      <c r="BI16" s="215">
        <v>25</v>
      </c>
      <c r="BJ16" s="215">
        <v>23</v>
      </c>
      <c r="BK16" s="215">
        <v>19</v>
      </c>
      <c r="BL16" s="215">
        <v>17</v>
      </c>
      <c r="BM16" s="215">
        <v>17</v>
      </c>
      <c r="BN16" s="215">
        <v>16</v>
      </c>
      <c r="BO16" s="215">
        <v>15</v>
      </c>
      <c r="BP16" s="215">
        <v>11</v>
      </c>
      <c r="BQ16" s="215">
        <v>8</v>
      </c>
      <c r="BR16" s="215">
        <v>8</v>
      </c>
      <c r="BS16" s="215">
        <v>7</v>
      </c>
      <c r="BT16" s="215">
        <v>6</v>
      </c>
      <c r="BU16" s="215">
        <v>6</v>
      </c>
      <c r="BV16" s="214"/>
      <c r="BW16" s="214"/>
      <c r="BX16" s="215"/>
      <c r="BY16" s="215"/>
      <c r="BZ16" s="215"/>
      <c r="CA16" s="216"/>
    </row>
    <row r="17" spans="2:79" x14ac:dyDescent="0.4">
      <c r="B17" s="284" t="s">
        <v>344</v>
      </c>
      <c r="AH17" s="214"/>
      <c r="AI17" s="214"/>
      <c r="AJ17" s="214"/>
      <c r="AK17" s="214"/>
      <c r="AL17" s="214"/>
      <c r="AM17" s="214"/>
      <c r="AN17" s="214"/>
      <c r="AO17" s="214"/>
      <c r="AP17" s="214"/>
      <c r="AQ17" s="214"/>
      <c r="AR17" s="214"/>
      <c r="AS17" s="214"/>
      <c r="AT17" s="214"/>
      <c r="AU17" s="214"/>
      <c r="AV17" s="214"/>
      <c r="AW17" s="214"/>
      <c r="AX17" s="214"/>
      <c r="AY17" s="214"/>
      <c r="AZ17" s="214"/>
      <c r="BA17" s="214">
        <v>0</v>
      </c>
      <c r="BB17" s="214">
        <v>0</v>
      </c>
      <c r="BC17" s="214">
        <v>0</v>
      </c>
      <c r="BD17" s="214">
        <v>0</v>
      </c>
      <c r="BE17" s="214">
        <v>0</v>
      </c>
      <c r="BF17" s="214">
        <v>0</v>
      </c>
      <c r="BG17" s="214">
        <v>0</v>
      </c>
      <c r="BH17" s="285">
        <v>12</v>
      </c>
      <c r="BI17" s="215">
        <v>10</v>
      </c>
      <c r="BJ17" s="215">
        <v>10</v>
      </c>
      <c r="BK17" s="215">
        <v>8</v>
      </c>
      <c r="BL17" s="215">
        <v>9</v>
      </c>
      <c r="BM17" s="215">
        <v>29</v>
      </c>
      <c r="BN17" s="215">
        <v>33</v>
      </c>
      <c r="BO17" s="215">
        <v>28</v>
      </c>
      <c r="BP17" s="215">
        <v>24</v>
      </c>
      <c r="BQ17" s="215">
        <v>16</v>
      </c>
      <c r="BR17" s="215">
        <v>9</v>
      </c>
      <c r="BS17" s="215">
        <v>6</v>
      </c>
      <c r="BT17" s="215">
        <v>3</v>
      </c>
      <c r="BU17" s="215">
        <v>2</v>
      </c>
      <c r="BV17" s="214"/>
      <c r="BW17" s="214"/>
      <c r="BX17" s="215"/>
      <c r="BY17" s="215"/>
      <c r="BZ17" s="215"/>
      <c r="CA17" s="216"/>
    </row>
    <row r="18" spans="2:79" x14ac:dyDescent="0.4">
      <c r="B18" s="284" t="s">
        <v>345</v>
      </c>
      <c r="AH18" s="214"/>
      <c r="AI18" s="214"/>
      <c r="AJ18" s="214"/>
      <c r="AK18" s="214"/>
      <c r="AL18" s="214"/>
      <c r="AM18" s="214"/>
      <c r="AN18" s="214"/>
      <c r="AO18" s="214"/>
      <c r="AP18" s="214"/>
      <c r="AQ18" s="214"/>
      <c r="AR18" s="214"/>
      <c r="AS18" s="214"/>
      <c r="AT18" s="214"/>
      <c r="AU18" s="214"/>
      <c r="AV18" s="214"/>
      <c r="AW18" s="214"/>
      <c r="AX18" s="214"/>
      <c r="AY18" s="214"/>
      <c r="AZ18" s="214"/>
      <c r="BA18" s="214">
        <v>0</v>
      </c>
      <c r="BB18" s="214">
        <v>0</v>
      </c>
      <c r="BC18" s="214">
        <v>0</v>
      </c>
      <c r="BD18" s="214">
        <v>0</v>
      </c>
      <c r="BE18" s="214">
        <v>0</v>
      </c>
      <c r="BF18" s="214">
        <v>0</v>
      </c>
      <c r="BG18" s="214">
        <v>0</v>
      </c>
      <c r="BH18" s="285">
        <v>11</v>
      </c>
      <c r="BI18" s="215">
        <v>10</v>
      </c>
      <c r="BJ18" s="215">
        <v>10</v>
      </c>
      <c r="BK18" s="215">
        <v>10</v>
      </c>
      <c r="BL18" s="215">
        <v>10</v>
      </c>
      <c r="BM18" s="215">
        <v>10</v>
      </c>
      <c r="BN18" s="215">
        <v>8</v>
      </c>
      <c r="BO18" s="215">
        <v>8</v>
      </c>
      <c r="BP18" s="215">
        <v>9</v>
      </c>
      <c r="BQ18" s="215">
        <v>9</v>
      </c>
      <c r="BR18" s="215">
        <v>8</v>
      </c>
      <c r="BS18" s="215">
        <v>8</v>
      </c>
      <c r="BT18" s="215">
        <v>8</v>
      </c>
      <c r="BU18" s="215">
        <v>8</v>
      </c>
      <c r="BV18" s="214"/>
      <c r="BW18" s="214"/>
      <c r="BX18" s="215"/>
      <c r="BY18" s="215"/>
      <c r="BZ18" s="215"/>
      <c r="CA18" s="216"/>
    </row>
    <row r="19" spans="2:79" ht="26.25" customHeight="1" x14ac:dyDescent="0.4">
      <c r="B19" s="248" t="s">
        <v>307</v>
      </c>
      <c r="AH19" s="214"/>
      <c r="AI19" s="214"/>
      <c r="AJ19" s="214"/>
      <c r="AK19" s="214"/>
      <c r="AL19" s="214"/>
      <c r="AM19" s="214"/>
      <c r="AN19" s="214"/>
      <c r="AO19" s="214"/>
      <c r="AP19" s="214"/>
      <c r="AQ19" s="214"/>
      <c r="AR19" s="214"/>
      <c r="AS19" s="214"/>
      <c r="AT19" s="214"/>
      <c r="AU19" s="214"/>
      <c r="AV19" s="214"/>
      <c r="AW19" s="214"/>
      <c r="AX19" s="214"/>
      <c r="AY19" s="214"/>
      <c r="AZ19" s="214"/>
      <c r="BA19" s="214">
        <f t="shared" ref="BA19:BU19" si="2">SUM(BA15:BA18)</f>
        <v>0</v>
      </c>
      <c r="BB19" s="214">
        <f t="shared" si="2"/>
        <v>0</v>
      </c>
      <c r="BC19" s="214">
        <f t="shared" si="2"/>
        <v>0</v>
      </c>
      <c r="BD19" s="214">
        <f t="shared" si="2"/>
        <v>0</v>
      </c>
      <c r="BE19" s="214">
        <f t="shared" si="2"/>
        <v>0</v>
      </c>
      <c r="BF19" s="214">
        <f t="shared" si="2"/>
        <v>0</v>
      </c>
      <c r="BG19" s="214">
        <f t="shared" si="2"/>
        <v>0</v>
      </c>
      <c r="BH19" s="285">
        <f t="shared" si="2"/>
        <v>121</v>
      </c>
      <c r="BI19" s="215">
        <f t="shared" si="2"/>
        <v>111</v>
      </c>
      <c r="BJ19" s="215">
        <f t="shared" si="2"/>
        <v>104</v>
      </c>
      <c r="BK19" s="215">
        <f t="shared" si="2"/>
        <v>94</v>
      </c>
      <c r="BL19" s="215">
        <f t="shared" si="2"/>
        <v>89</v>
      </c>
      <c r="BM19" s="215">
        <f t="shared" si="2"/>
        <v>114</v>
      </c>
      <c r="BN19" s="215">
        <f t="shared" si="2"/>
        <v>122</v>
      </c>
      <c r="BO19" s="215">
        <f t="shared" si="2"/>
        <v>112</v>
      </c>
      <c r="BP19" s="215">
        <f t="shared" si="2"/>
        <v>104</v>
      </c>
      <c r="BQ19" s="215">
        <f t="shared" si="2"/>
        <v>90</v>
      </c>
      <c r="BR19" s="215">
        <f t="shared" si="2"/>
        <v>80</v>
      </c>
      <c r="BS19" s="215">
        <f t="shared" si="2"/>
        <v>73</v>
      </c>
      <c r="BT19" s="215">
        <f t="shared" si="2"/>
        <v>68</v>
      </c>
      <c r="BU19" s="215">
        <f t="shared" si="2"/>
        <v>66</v>
      </c>
      <c r="BV19" s="215"/>
      <c r="BW19" s="215"/>
      <c r="BX19" s="215"/>
      <c r="BY19" s="215"/>
      <c r="BZ19" s="215"/>
      <c r="CA19" s="216"/>
    </row>
    <row r="20" spans="2:79" x14ac:dyDescent="0.4">
      <c r="B20" s="284" t="s">
        <v>308</v>
      </c>
      <c r="AH20" s="214"/>
      <c r="AI20" s="214"/>
      <c r="AJ20" s="214"/>
      <c r="AK20" s="214"/>
      <c r="AL20" s="214"/>
      <c r="AM20" s="214"/>
      <c r="AN20" s="214"/>
      <c r="AO20" s="214"/>
      <c r="AP20" s="214"/>
      <c r="AQ20" s="214"/>
      <c r="AR20" s="214"/>
      <c r="AS20" s="214"/>
      <c r="AT20" s="214"/>
      <c r="AU20" s="214"/>
      <c r="AV20" s="214"/>
      <c r="AW20" s="214"/>
      <c r="AX20" s="214"/>
      <c r="AY20" s="214"/>
      <c r="AZ20" s="214"/>
      <c r="BA20" s="214">
        <f t="shared" ref="BA20:BU20" si="3">BA19+BA14</f>
        <v>0</v>
      </c>
      <c r="BB20" s="214">
        <f t="shared" si="3"/>
        <v>0</v>
      </c>
      <c r="BC20" s="214">
        <f t="shared" si="3"/>
        <v>0</v>
      </c>
      <c r="BD20" s="214">
        <f t="shared" si="3"/>
        <v>0</v>
      </c>
      <c r="BE20" s="214">
        <f t="shared" si="3"/>
        <v>0</v>
      </c>
      <c r="BF20" s="214">
        <f t="shared" si="3"/>
        <v>0</v>
      </c>
      <c r="BG20" s="214">
        <f t="shared" si="3"/>
        <v>0</v>
      </c>
      <c r="BH20" s="285">
        <f t="shared" si="3"/>
        <v>237</v>
      </c>
      <c r="BI20" s="215">
        <f t="shared" si="3"/>
        <v>233</v>
      </c>
      <c r="BJ20" s="215">
        <f t="shared" si="3"/>
        <v>225</v>
      </c>
      <c r="BK20" s="215">
        <f t="shared" si="3"/>
        <v>214</v>
      </c>
      <c r="BL20" s="215">
        <f t="shared" si="3"/>
        <v>207</v>
      </c>
      <c r="BM20" s="215">
        <f t="shared" si="3"/>
        <v>235</v>
      </c>
      <c r="BN20" s="215">
        <f t="shared" si="3"/>
        <v>241</v>
      </c>
      <c r="BO20" s="215">
        <f t="shared" si="3"/>
        <v>223</v>
      </c>
      <c r="BP20" s="215">
        <f t="shared" si="3"/>
        <v>203</v>
      </c>
      <c r="BQ20" s="215">
        <f t="shared" si="3"/>
        <v>178</v>
      </c>
      <c r="BR20" s="215">
        <f t="shared" si="3"/>
        <v>159</v>
      </c>
      <c r="BS20" s="215">
        <f t="shared" si="3"/>
        <v>144</v>
      </c>
      <c r="BT20" s="215">
        <f t="shared" si="3"/>
        <v>117</v>
      </c>
      <c r="BU20" s="215">
        <f t="shared" si="3"/>
        <v>111</v>
      </c>
      <c r="BV20" s="215"/>
      <c r="BW20" s="215"/>
      <c r="BX20" s="215"/>
      <c r="BY20" s="215"/>
      <c r="BZ20" s="215"/>
      <c r="CA20" s="216"/>
    </row>
    <row r="21" spans="2:79" ht="26.25" customHeight="1" x14ac:dyDescent="0.4">
      <c r="B21" s="282" t="s">
        <v>317</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5"/>
      <c r="BI21" s="214"/>
      <c r="BJ21" s="214"/>
      <c r="BK21" s="214"/>
      <c r="BL21" s="214"/>
      <c r="BM21" s="214"/>
      <c r="BN21" s="214"/>
      <c r="BO21" s="214"/>
      <c r="BP21" s="214"/>
      <c r="BQ21" s="214"/>
      <c r="BR21" s="214"/>
      <c r="BS21" s="214"/>
      <c r="BT21" s="214"/>
      <c r="BU21" s="214"/>
      <c r="BV21" s="214"/>
      <c r="BW21" s="214"/>
      <c r="BX21" s="215"/>
      <c r="BY21" s="215"/>
      <c r="BZ21" s="215"/>
      <c r="CA21" s="216"/>
    </row>
    <row r="22" spans="2:79" x14ac:dyDescent="0.4">
      <c r="B22" s="284" t="s">
        <v>346</v>
      </c>
      <c r="AH22" s="214">
        <v>0</v>
      </c>
      <c r="AI22" s="214">
        <v>0</v>
      </c>
      <c r="AJ22" s="214">
        <v>96</v>
      </c>
      <c r="AK22" s="214">
        <v>124</v>
      </c>
      <c r="AL22" s="214">
        <v>165</v>
      </c>
      <c r="AM22" s="214">
        <v>195</v>
      </c>
      <c r="AN22" s="214">
        <v>201</v>
      </c>
      <c r="AO22" s="214">
        <v>200</v>
      </c>
      <c r="AP22" s="214">
        <v>210</v>
      </c>
      <c r="AQ22" s="214">
        <v>217</v>
      </c>
      <c r="AR22" s="214">
        <v>277</v>
      </c>
      <c r="AS22" s="214">
        <v>308</v>
      </c>
      <c r="AT22" s="214">
        <v>327</v>
      </c>
      <c r="AU22" s="214">
        <v>365</v>
      </c>
      <c r="AV22" s="214">
        <v>431</v>
      </c>
      <c r="AW22" s="214">
        <v>512</v>
      </c>
      <c r="AX22" s="214">
        <v>575</v>
      </c>
      <c r="AY22" s="214">
        <v>638</v>
      </c>
      <c r="AZ22" s="214">
        <v>714</v>
      </c>
      <c r="BA22" s="214">
        <v>758</v>
      </c>
      <c r="BB22" s="214">
        <v>782</v>
      </c>
      <c r="BC22" s="214">
        <v>537</v>
      </c>
      <c r="BD22" s="214">
        <v>0</v>
      </c>
      <c r="BE22" s="214">
        <v>0</v>
      </c>
      <c r="BF22" s="214">
        <v>0</v>
      </c>
      <c r="BG22" s="214">
        <v>0</v>
      </c>
      <c r="BH22" s="214">
        <v>0</v>
      </c>
      <c r="BI22" s="214">
        <v>0</v>
      </c>
      <c r="BJ22" s="214">
        <v>0</v>
      </c>
      <c r="BK22" s="214">
        <v>0</v>
      </c>
      <c r="BL22" s="214">
        <v>0</v>
      </c>
      <c r="BM22" s="214">
        <v>0</v>
      </c>
      <c r="BN22" s="214">
        <v>0</v>
      </c>
      <c r="BO22" s="214">
        <v>0</v>
      </c>
      <c r="BP22" s="214">
        <v>0</v>
      </c>
      <c r="BQ22" s="214">
        <v>0</v>
      </c>
      <c r="BR22" s="214">
        <v>0</v>
      </c>
      <c r="BS22" s="214">
        <v>0</v>
      </c>
      <c r="BT22" s="214">
        <v>0</v>
      </c>
      <c r="BU22" s="214">
        <v>0</v>
      </c>
      <c r="BV22" s="214">
        <v>0</v>
      </c>
      <c r="BW22" s="214">
        <v>0</v>
      </c>
      <c r="BX22" s="215">
        <v>0</v>
      </c>
      <c r="BY22" s="215">
        <v>0</v>
      </c>
      <c r="BZ22" s="215">
        <v>0</v>
      </c>
      <c r="CA22" s="216">
        <v>0</v>
      </c>
    </row>
    <row r="23" spans="2:79" x14ac:dyDescent="0.4">
      <c r="B23" s="284" t="s">
        <v>347</v>
      </c>
      <c r="AH23" s="214">
        <v>0</v>
      </c>
      <c r="AI23" s="214">
        <v>0</v>
      </c>
      <c r="AJ23" s="214">
        <v>51</v>
      </c>
      <c r="AK23" s="214">
        <v>60</v>
      </c>
      <c r="AL23" s="214">
        <v>72</v>
      </c>
      <c r="AM23" s="214">
        <v>80</v>
      </c>
      <c r="AN23" s="214">
        <v>82</v>
      </c>
      <c r="AO23" s="214">
        <v>82</v>
      </c>
      <c r="AP23" s="214">
        <v>87</v>
      </c>
      <c r="AQ23" s="214">
        <v>94</v>
      </c>
      <c r="AR23" s="214">
        <v>89</v>
      </c>
      <c r="AS23" s="214">
        <v>117</v>
      </c>
      <c r="AT23" s="214">
        <v>126</v>
      </c>
      <c r="AU23" s="214">
        <v>142</v>
      </c>
      <c r="AV23" s="214">
        <v>178</v>
      </c>
      <c r="AW23" s="214">
        <v>218</v>
      </c>
      <c r="AX23" s="214">
        <v>249</v>
      </c>
      <c r="AY23" s="214">
        <v>283</v>
      </c>
      <c r="AZ23" s="214">
        <v>320</v>
      </c>
      <c r="BA23" s="214">
        <v>357</v>
      </c>
      <c r="BB23" s="214">
        <v>392</v>
      </c>
      <c r="BC23" s="214">
        <v>277</v>
      </c>
      <c r="BD23" s="214">
        <v>0</v>
      </c>
      <c r="BE23" s="214">
        <v>0</v>
      </c>
      <c r="BF23" s="214">
        <v>0</v>
      </c>
      <c r="BG23" s="214">
        <v>0</v>
      </c>
      <c r="BH23" s="214">
        <v>0</v>
      </c>
      <c r="BI23" s="214">
        <v>0</v>
      </c>
      <c r="BJ23" s="214">
        <v>0</v>
      </c>
      <c r="BK23" s="214">
        <v>0</v>
      </c>
      <c r="BL23" s="214">
        <v>0</v>
      </c>
      <c r="BM23" s="214">
        <v>0</v>
      </c>
      <c r="BN23" s="214">
        <v>0</v>
      </c>
      <c r="BO23" s="214">
        <v>0</v>
      </c>
      <c r="BP23" s="214">
        <v>0</v>
      </c>
      <c r="BQ23" s="214">
        <v>0</v>
      </c>
      <c r="BR23" s="214">
        <v>0</v>
      </c>
      <c r="BS23" s="214">
        <v>0</v>
      </c>
      <c r="BT23" s="214">
        <v>0</v>
      </c>
      <c r="BU23" s="214">
        <v>0</v>
      </c>
      <c r="BV23" s="214">
        <v>0</v>
      </c>
      <c r="BW23" s="214">
        <v>0</v>
      </c>
      <c r="BX23" s="215">
        <v>0</v>
      </c>
      <c r="BY23" s="215">
        <v>0</v>
      </c>
      <c r="BZ23" s="215">
        <v>0</v>
      </c>
      <c r="CA23" s="216">
        <v>0</v>
      </c>
    </row>
    <row r="24" spans="2:79" x14ac:dyDescent="0.4">
      <c r="B24" s="284" t="s">
        <v>348</v>
      </c>
      <c r="AH24" s="214">
        <v>0</v>
      </c>
      <c r="AI24" s="214">
        <v>0</v>
      </c>
      <c r="AJ24" s="214">
        <v>45</v>
      </c>
      <c r="AK24" s="214">
        <v>64</v>
      </c>
      <c r="AL24" s="214">
        <v>93</v>
      </c>
      <c r="AM24" s="214">
        <v>115</v>
      </c>
      <c r="AN24" s="214">
        <v>120</v>
      </c>
      <c r="AO24" s="214">
        <v>118</v>
      </c>
      <c r="AP24" s="214">
        <v>123</v>
      </c>
      <c r="AQ24" s="214">
        <v>123</v>
      </c>
      <c r="AR24" s="214">
        <v>188</v>
      </c>
      <c r="AS24" s="214">
        <v>190</v>
      </c>
      <c r="AT24" s="214">
        <v>201</v>
      </c>
      <c r="AU24" s="214">
        <v>223</v>
      </c>
      <c r="AV24" s="214">
        <v>253</v>
      </c>
      <c r="AW24" s="214">
        <v>294</v>
      </c>
      <c r="AX24" s="214">
        <v>326</v>
      </c>
      <c r="AY24" s="214">
        <v>355</v>
      </c>
      <c r="AZ24" s="214">
        <v>394</v>
      </c>
      <c r="BA24" s="214">
        <v>401</v>
      </c>
      <c r="BB24" s="214">
        <v>390</v>
      </c>
      <c r="BC24" s="214">
        <v>260</v>
      </c>
      <c r="BD24" s="214">
        <v>0</v>
      </c>
      <c r="BE24" s="214">
        <v>0</v>
      </c>
      <c r="BF24" s="214">
        <v>0</v>
      </c>
      <c r="BG24" s="214">
        <v>0</v>
      </c>
      <c r="BH24" s="214">
        <v>0</v>
      </c>
      <c r="BI24" s="214">
        <v>0</v>
      </c>
      <c r="BJ24" s="214">
        <v>0</v>
      </c>
      <c r="BK24" s="214">
        <v>0</v>
      </c>
      <c r="BL24" s="214">
        <v>0</v>
      </c>
      <c r="BM24" s="214">
        <v>0</v>
      </c>
      <c r="BN24" s="214">
        <v>0</v>
      </c>
      <c r="BO24" s="214">
        <v>0</v>
      </c>
      <c r="BP24" s="214">
        <v>0</v>
      </c>
      <c r="BQ24" s="214">
        <v>0</v>
      </c>
      <c r="BR24" s="214">
        <v>0</v>
      </c>
      <c r="BS24" s="214">
        <v>0</v>
      </c>
      <c r="BT24" s="214">
        <v>0</v>
      </c>
      <c r="BU24" s="214">
        <v>0</v>
      </c>
      <c r="BV24" s="214">
        <v>0</v>
      </c>
      <c r="BW24" s="214">
        <v>0</v>
      </c>
      <c r="BX24" s="215">
        <v>0</v>
      </c>
      <c r="BY24" s="215">
        <v>0</v>
      </c>
      <c r="BZ24" s="215">
        <v>0</v>
      </c>
      <c r="CA24" s="216">
        <v>0</v>
      </c>
    </row>
    <row r="25" spans="2:79" x14ac:dyDescent="0.4">
      <c r="B25" s="284" t="s">
        <v>349</v>
      </c>
      <c r="AH25" s="214">
        <v>0</v>
      </c>
      <c r="AI25" s="214">
        <v>0</v>
      </c>
      <c r="AJ25" s="214">
        <v>0</v>
      </c>
      <c r="AK25" s="214">
        <v>0</v>
      </c>
      <c r="AL25" s="214">
        <v>0</v>
      </c>
      <c r="AM25" s="214">
        <v>0</v>
      </c>
      <c r="AN25" s="214">
        <v>0</v>
      </c>
      <c r="AO25" s="214">
        <v>0</v>
      </c>
      <c r="AP25" s="214">
        <v>0</v>
      </c>
      <c r="AQ25" s="214">
        <v>0</v>
      </c>
      <c r="AR25" s="214">
        <v>0</v>
      </c>
      <c r="AS25" s="214">
        <v>0</v>
      </c>
      <c r="AT25" s="214">
        <v>0</v>
      </c>
      <c r="AU25" s="214">
        <v>0</v>
      </c>
      <c r="AV25" s="214">
        <v>1</v>
      </c>
      <c r="AW25" s="214">
        <v>3</v>
      </c>
      <c r="AX25" s="214">
        <v>5</v>
      </c>
      <c r="AY25" s="214">
        <v>7</v>
      </c>
      <c r="AZ25" s="214">
        <v>11</v>
      </c>
      <c r="BA25" s="214">
        <v>14</v>
      </c>
      <c r="BB25" s="214">
        <v>16</v>
      </c>
      <c r="BC25" s="214">
        <v>13</v>
      </c>
      <c r="BD25" s="214">
        <v>0</v>
      </c>
      <c r="BE25" s="214">
        <v>0</v>
      </c>
      <c r="BF25" s="214">
        <v>0</v>
      </c>
      <c r="BG25" s="214">
        <v>0</v>
      </c>
      <c r="BH25" s="214">
        <v>0</v>
      </c>
      <c r="BI25" s="214">
        <v>0</v>
      </c>
      <c r="BJ25" s="214">
        <v>0</v>
      </c>
      <c r="BK25" s="214">
        <v>0</v>
      </c>
      <c r="BL25" s="214">
        <v>0</v>
      </c>
      <c r="BM25" s="214">
        <v>0</v>
      </c>
      <c r="BN25" s="214">
        <v>0</v>
      </c>
      <c r="BO25" s="214">
        <v>0</v>
      </c>
      <c r="BP25" s="214">
        <v>0</v>
      </c>
      <c r="BQ25" s="214">
        <v>0</v>
      </c>
      <c r="BR25" s="214">
        <v>0</v>
      </c>
      <c r="BS25" s="214">
        <v>0</v>
      </c>
      <c r="BT25" s="214">
        <v>0</v>
      </c>
      <c r="BU25" s="214">
        <v>0</v>
      </c>
      <c r="BV25" s="214">
        <v>0</v>
      </c>
      <c r="BW25" s="214">
        <v>0</v>
      </c>
      <c r="BX25" s="215">
        <v>0</v>
      </c>
      <c r="BY25" s="215">
        <v>0</v>
      </c>
      <c r="BZ25" s="215">
        <v>0</v>
      </c>
      <c r="CA25" s="216">
        <v>0</v>
      </c>
    </row>
    <row r="26" spans="2:79" x14ac:dyDescent="0.4">
      <c r="B26" s="284" t="s">
        <v>350</v>
      </c>
      <c r="AH26" s="214">
        <v>0</v>
      </c>
      <c r="AI26" s="214">
        <v>0</v>
      </c>
      <c r="AJ26" s="214">
        <v>0</v>
      </c>
      <c r="AK26" s="214">
        <v>0</v>
      </c>
      <c r="AL26" s="214">
        <v>0</v>
      </c>
      <c r="AM26" s="214">
        <v>0</v>
      </c>
      <c r="AN26" s="214">
        <v>0</v>
      </c>
      <c r="AO26" s="214">
        <v>0</v>
      </c>
      <c r="AP26" s="214">
        <v>0</v>
      </c>
      <c r="AQ26" s="214">
        <v>0</v>
      </c>
      <c r="AR26" s="214">
        <v>0</v>
      </c>
      <c r="AS26" s="214">
        <v>0</v>
      </c>
      <c r="AT26" s="214">
        <v>0</v>
      </c>
      <c r="AU26" s="214">
        <v>0</v>
      </c>
      <c r="AV26" s="214">
        <v>0</v>
      </c>
      <c r="AW26" s="214">
        <v>0</v>
      </c>
      <c r="AX26" s="214">
        <v>0</v>
      </c>
      <c r="AY26" s="214">
        <v>0</v>
      </c>
      <c r="AZ26" s="214">
        <v>0</v>
      </c>
      <c r="BA26" s="214">
        <v>0</v>
      </c>
      <c r="BB26" s="214">
        <v>0</v>
      </c>
      <c r="BC26" s="214">
        <v>0</v>
      </c>
      <c r="BD26" s="214">
        <v>0</v>
      </c>
      <c r="BE26" s="214">
        <v>0</v>
      </c>
      <c r="BF26" s="214">
        <v>0</v>
      </c>
      <c r="BG26" s="214">
        <v>0</v>
      </c>
      <c r="BH26" s="214">
        <v>0</v>
      </c>
      <c r="BI26" s="214">
        <v>0</v>
      </c>
      <c r="BJ26" s="214">
        <v>0</v>
      </c>
      <c r="BK26" s="214">
        <v>0</v>
      </c>
      <c r="BL26" s="214">
        <v>65</v>
      </c>
      <c r="BM26" s="214">
        <v>54</v>
      </c>
      <c r="BN26" s="214">
        <v>65</v>
      </c>
      <c r="BO26" s="214">
        <v>59</v>
      </c>
      <c r="BP26" s="214">
        <v>61</v>
      </c>
      <c r="BQ26" s="214">
        <v>31</v>
      </c>
      <c r="BR26" s="214">
        <v>0</v>
      </c>
      <c r="BS26" s="214">
        <v>0</v>
      </c>
      <c r="BT26" s="214">
        <v>0</v>
      </c>
      <c r="BU26" s="214">
        <v>0</v>
      </c>
      <c r="BV26" s="214">
        <v>0</v>
      </c>
      <c r="BW26" s="214">
        <v>0</v>
      </c>
      <c r="BX26" s="215">
        <v>0</v>
      </c>
      <c r="BY26" s="215">
        <v>0</v>
      </c>
      <c r="BZ26" s="215">
        <v>0</v>
      </c>
      <c r="CA26" s="216">
        <v>0</v>
      </c>
    </row>
    <row r="27" spans="2:79" ht="26.25" customHeight="1" x14ac:dyDescent="0.4">
      <c r="B27" s="282" t="s">
        <v>324</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5"/>
      <c r="BL27" s="265" t="s">
        <v>301</v>
      </c>
      <c r="BM27" s="215"/>
      <c r="BN27" s="215"/>
      <c r="BO27" s="215"/>
      <c r="BP27" s="214"/>
      <c r="BQ27" s="214"/>
      <c r="BR27" s="214"/>
      <c r="BS27" s="214"/>
      <c r="BT27" s="214"/>
      <c r="BU27" s="214"/>
      <c r="BV27" s="214"/>
      <c r="BW27" s="214"/>
      <c r="BX27" s="215"/>
      <c r="BY27" s="215"/>
      <c r="BZ27" s="215"/>
      <c r="CA27" s="216"/>
    </row>
    <row r="28" spans="2:79" x14ac:dyDescent="0.4">
      <c r="B28" s="218" t="s">
        <v>325</v>
      </c>
      <c r="AH28" s="215">
        <v>0</v>
      </c>
      <c r="AI28" s="215">
        <v>0</v>
      </c>
      <c r="AJ28" s="215">
        <v>0</v>
      </c>
      <c r="AK28" s="215">
        <v>0</v>
      </c>
      <c r="AL28" s="215">
        <v>0</v>
      </c>
      <c r="AM28" s="215">
        <v>0</v>
      </c>
      <c r="AN28" s="215">
        <v>0</v>
      </c>
      <c r="AO28" s="215">
        <v>0</v>
      </c>
      <c r="AP28" s="215">
        <v>0</v>
      </c>
      <c r="AQ28" s="215">
        <v>0</v>
      </c>
      <c r="AR28" s="215">
        <v>3013</v>
      </c>
      <c r="AS28" s="215">
        <v>2979</v>
      </c>
      <c r="AT28" s="215">
        <v>3735</v>
      </c>
      <c r="AU28" s="215">
        <v>3159</v>
      </c>
      <c r="AV28" s="215">
        <v>2996</v>
      </c>
      <c r="AW28" s="215">
        <v>2838</v>
      </c>
      <c r="AX28" s="215">
        <v>2801</v>
      </c>
      <c r="AY28" s="215">
        <v>2769</v>
      </c>
      <c r="AZ28" s="215">
        <v>2692</v>
      </c>
      <c r="BA28" s="215">
        <v>2623</v>
      </c>
      <c r="BB28" s="215">
        <v>2567</v>
      </c>
      <c r="BC28" s="215">
        <v>2471</v>
      </c>
      <c r="BD28" s="215">
        <v>2387</v>
      </c>
      <c r="BE28" s="215">
        <v>2371</v>
      </c>
      <c r="BF28" s="215">
        <v>2357</v>
      </c>
      <c r="BG28" s="215">
        <v>2335</v>
      </c>
      <c r="BH28" s="215">
        <v>2442</v>
      </c>
      <c r="BI28" s="215">
        <v>2426</v>
      </c>
      <c r="BJ28" s="215">
        <v>2510</v>
      </c>
      <c r="BK28" s="215">
        <v>2535</v>
      </c>
      <c r="BL28" s="285">
        <v>2361</v>
      </c>
      <c r="BM28" s="215">
        <v>2384</v>
      </c>
      <c r="BN28" s="215">
        <v>2390</v>
      </c>
      <c r="BO28" s="215">
        <v>2360</v>
      </c>
      <c r="BP28" s="215">
        <v>2313</v>
      </c>
      <c r="BQ28" s="215">
        <v>0</v>
      </c>
      <c r="BR28" s="215">
        <v>0</v>
      </c>
      <c r="BS28" s="215">
        <v>0</v>
      </c>
      <c r="BT28" s="215">
        <v>0</v>
      </c>
      <c r="BU28" s="215">
        <v>0</v>
      </c>
      <c r="BV28" s="215">
        <v>0</v>
      </c>
      <c r="BW28" s="215">
        <v>0</v>
      </c>
      <c r="BX28" s="215">
        <v>0</v>
      </c>
      <c r="BY28" s="215">
        <v>0</v>
      </c>
      <c r="BZ28" s="215">
        <v>0</v>
      </c>
      <c r="CA28" s="216">
        <v>0</v>
      </c>
    </row>
    <row r="29" spans="2:79" x14ac:dyDescent="0.4">
      <c r="B29" s="218" t="s">
        <v>326</v>
      </c>
      <c r="AH29" s="215">
        <v>0</v>
      </c>
      <c r="AI29" s="215">
        <v>0</v>
      </c>
      <c r="AJ29" s="215">
        <v>0</v>
      </c>
      <c r="AK29" s="215">
        <v>0</v>
      </c>
      <c r="AL29" s="215">
        <v>0</v>
      </c>
      <c r="AM29" s="215">
        <v>0</v>
      </c>
      <c r="AN29" s="215">
        <v>0</v>
      </c>
      <c r="AO29" s="215">
        <v>0</v>
      </c>
      <c r="AP29" s="215">
        <v>0</v>
      </c>
      <c r="AQ29" s="215">
        <v>0</v>
      </c>
      <c r="AR29" s="215">
        <v>301</v>
      </c>
      <c r="AS29" s="215">
        <v>324</v>
      </c>
      <c r="AT29" s="215">
        <v>477</v>
      </c>
      <c r="AU29" s="215">
        <v>486</v>
      </c>
      <c r="AV29" s="215">
        <v>546</v>
      </c>
      <c r="AW29" s="215">
        <v>517</v>
      </c>
      <c r="AX29" s="215">
        <v>618</v>
      </c>
      <c r="AY29" s="215">
        <v>682</v>
      </c>
      <c r="AZ29" s="215">
        <v>718</v>
      </c>
      <c r="BA29" s="215">
        <v>766</v>
      </c>
      <c r="BB29" s="215">
        <v>810</v>
      </c>
      <c r="BC29" s="215">
        <v>828</v>
      </c>
      <c r="BD29" s="215">
        <v>843</v>
      </c>
      <c r="BE29" s="215">
        <v>870</v>
      </c>
      <c r="BF29" s="215">
        <v>898</v>
      </c>
      <c r="BG29" s="215">
        <v>952</v>
      </c>
      <c r="BH29" s="215">
        <v>1023</v>
      </c>
      <c r="BI29" s="215">
        <v>1085</v>
      </c>
      <c r="BJ29" s="215">
        <v>1065</v>
      </c>
      <c r="BK29" s="215">
        <v>1039</v>
      </c>
      <c r="BL29" s="285">
        <v>1147</v>
      </c>
      <c r="BM29" s="215">
        <v>1215</v>
      </c>
      <c r="BN29" s="215">
        <v>1266</v>
      </c>
      <c r="BO29" s="215">
        <v>1286</v>
      </c>
      <c r="BP29" s="215">
        <v>1294</v>
      </c>
      <c r="BQ29" s="215">
        <v>0</v>
      </c>
      <c r="BR29" s="215">
        <v>0</v>
      </c>
      <c r="BS29" s="215">
        <v>0</v>
      </c>
      <c r="BT29" s="215">
        <v>0</v>
      </c>
      <c r="BU29" s="215">
        <v>0</v>
      </c>
      <c r="BV29" s="215">
        <v>0</v>
      </c>
      <c r="BW29" s="215">
        <v>0</v>
      </c>
      <c r="BX29" s="215">
        <v>0</v>
      </c>
      <c r="BY29" s="215">
        <v>0</v>
      </c>
      <c r="BZ29" s="215">
        <v>0</v>
      </c>
      <c r="CA29" s="216">
        <v>0</v>
      </c>
    </row>
    <row r="30" spans="2:79" x14ac:dyDescent="0.4">
      <c r="B30" s="218" t="s">
        <v>327</v>
      </c>
      <c r="AH30" s="215">
        <v>0</v>
      </c>
      <c r="AI30" s="215">
        <v>0</v>
      </c>
      <c r="AJ30" s="215">
        <v>0</v>
      </c>
      <c r="AK30" s="215">
        <v>0</v>
      </c>
      <c r="AL30" s="215">
        <v>0</v>
      </c>
      <c r="AM30" s="215">
        <v>0</v>
      </c>
      <c r="AN30" s="215">
        <v>0</v>
      </c>
      <c r="AO30" s="215">
        <v>0</v>
      </c>
      <c r="AP30" s="215">
        <v>0</v>
      </c>
      <c r="AQ30" s="215">
        <v>0</v>
      </c>
      <c r="AR30" s="215">
        <v>653</v>
      </c>
      <c r="AS30" s="215">
        <v>651</v>
      </c>
      <c r="AT30" s="215">
        <v>753</v>
      </c>
      <c r="AU30" s="215">
        <v>828</v>
      </c>
      <c r="AV30" s="215">
        <v>911</v>
      </c>
      <c r="AW30" s="215">
        <v>820</v>
      </c>
      <c r="AX30" s="215">
        <v>894</v>
      </c>
      <c r="AY30" s="215">
        <v>950</v>
      </c>
      <c r="AZ30" s="215">
        <v>942</v>
      </c>
      <c r="BA30" s="215">
        <v>928</v>
      </c>
      <c r="BB30" s="215">
        <v>915</v>
      </c>
      <c r="BC30" s="215">
        <v>877</v>
      </c>
      <c r="BD30" s="215">
        <v>797</v>
      </c>
      <c r="BE30" s="215">
        <v>766</v>
      </c>
      <c r="BF30" s="215">
        <v>742</v>
      </c>
      <c r="BG30" s="215">
        <v>769</v>
      </c>
      <c r="BH30" s="215">
        <v>811</v>
      </c>
      <c r="BI30" s="215">
        <v>848</v>
      </c>
      <c r="BJ30" s="215">
        <v>835</v>
      </c>
      <c r="BK30" s="215">
        <v>811</v>
      </c>
      <c r="BL30" s="285">
        <v>647</v>
      </c>
      <c r="BM30" s="215">
        <v>625</v>
      </c>
      <c r="BN30" s="215">
        <v>581</v>
      </c>
      <c r="BO30" s="215">
        <v>517</v>
      </c>
      <c r="BP30" s="215">
        <v>468</v>
      </c>
      <c r="BQ30" s="215">
        <v>0</v>
      </c>
      <c r="BR30" s="215">
        <v>0</v>
      </c>
      <c r="BS30" s="215">
        <v>0</v>
      </c>
      <c r="BT30" s="215">
        <v>0</v>
      </c>
      <c r="BU30" s="215">
        <v>0</v>
      </c>
      <c r="BV30" s="215">
        <v>0</v>
      </c>
      <c r="BW30" s="215">
        <v>0</v>
      </c>
      <c r="BX30" s="215">
        <v>0</v>
      </c>
      <c r="BY30" s="215">
        <v>0</v>
      </c>
      <c r="BZ30" s="215">
        <v>0</v>
      </c>
      <c r="CA30" s="216">
        <v>0</v>
      </c>
    </row>
    <row r="31" spans="2:79" x14ac:dyDescent="0.4">
      <c r="B31" s="218" t="s">
        <v>328</v>
      </c>
      <c r="AH31" s="215">
        <v>0</v>
      </c>
      <c r="AI31" s="215">
        <v>0</v>
      </c>
      <c r="AJ31" s="215">
        <v>0</v>
      </c>
      <c r="AK31" s="215">
        <v>0</v>
      </c>
      <c r="AL31" s="215">
        <v>0</v>
      </c>
      <c r="AM31" s="215">
        <v>0</v>
      </c>
      <c r="AN31" s="215">
        <v>0</v>
      </c>
      <c r="AO31" s="215">
        <v>0</v>
      </c>
      <c r="AP31" s="215">
        <v>0</v>
      </c>
      <c r="AQ31" s="215">
        <v>0</v>
      </c>
      <c r="AR31" s="215">
        <v>797</v>
      </c>
      <c r="AS31" s="215">
        <v>822</v>
      </c>
      <c r="AT31" s="215">
        <v>1005</v>
      </c>
      <c r="AU31" s="215">
        <v>1344</v>
      </c>
      <c r="AV31" s="215">
        <v>1720</v>
      </c>
      <c r="AW31" s="215">
        <v>885</v>
      </c>
      <c r="AX31" s="215">
        <v>874</v>
      </c>
      <c r="AY31" s="215">
        <v>815</v>
      </c>
      <c r="AZ31" s="215">
        <v>758</v>
      </c>
      <c r="BA31" s="215">
        <v>625</v>
      </c>
      <c r="BB31" s="215">
        <v>513</v>
      </c>
      <c r="BC31" s="215">
        <v>431</v>
      </c>
      <c r="BD31" s="215">
        <v>361</v>
      </c>
      <c r="BE31" s="215">
        <v>312</v>
      </c>
      <c r="BF31" s="215">
        <v>290</v>
      </c>
      <c r="BG31" s="215">
        <v>297</v>
      </c>
      <c r="BH31" s="215">
        <v>288</v>
      </c>
      <c r="BI31" s="215">
        <v>304</v>
      </c>
      <c r="BJ31" s="215">
        <v>306</v>
      </c>
      <c r="BK31" s="215">
        <v>299</v>
      </c>
      <c r="BL31" s="285">
        <v>368</v>
      </c>
      <c r="BM31" s="215">
        <v>597</v>
      </c>
      <c r="BN31" s="215">
        <v>647</v>
      </c>
      <c r="BO31" s="215">
        <v>691</v>
      </c>
      <c r="BP31" s="215">
        <v>733</v>
      </c>
      <c r="BQ31" s="215">
        <v>0</v>
      </c>
      <c r="BR31" s="215">
        <v>0</v>
      </c>
      <c r="BS31" s="215">
        <v>0</v>
      </c>
      <c r="BT31" s="215">
        <v>0</v>
      </c>
      <c r="BU31" s="215">
        <v>0</v>
      </c>
      <c r="BV31" s="215">
        <v>0</v>
      </c>
      <c r="BW31" s="215">
        <v>0</v>
      </c>
      <c r="BX31" s="215">
        <v>0</v>
      </c>
      <c r="BY31" s="215">
        <v>0</v>
      </c>
      <c r="BZ31" s="215">
        <v>0</v>
      </c>
      <c r="CA31" s="216">
        <v>0</v>
      </c>
    </row>
    <row r="32" spans="2:79" x14ac:dyDescent="0.4">
      <c r="B32" s="218" t="s">
        <v>329</v>
      </c>
      <c r="AH32" s="215">
        <v>0</v>
      </c>
      <c r="AI32" s="215">
        <v>0</v>
      </c>
      <c r="AJ32" s="215">
        <v>0</v>
      </c>
      <c r="AK32" s="215">
        <v>0</v>
      </c>
      <c r="AL32" s="215">
        <v>0</v>
      </c>
      <c r="AM32" s="215">
        <v>0</v>
      </c>
      <c r="AN32" s="215">
        <v>0</v>
      </c>
      <c r="AO32" s="215">
        <v>0</v>
      </c>
      <c r="AP32" s="215">
        <v>0</v>
      </c>
      <c r="AQ32" s="215">
        <v>0</v>
      </c>
      <c r="AR32" s="215">
        <v>380</v>
      </c>
      <c r="AS32" s="215">
        <v>424</v>
      </c>
      <c r="AT32" s="215">
        <v>755</v>
      </c>
      <c r="AU32" s="215">
        <v>550</v>
      </c>
      <c r="AV32" s="215">
        <v>530</v>
      </c>
      <c r="AW32" s="215">
        <v>407</v>
      </c>
      <c r="AX32" s="215">
        <v>427</v>
      </c>
      <c r="AY32" s="215">
        <v>474</v>
      </c>
      <c r="AZ32" s="215">
        <v>508</v>
      </c>
      <c r="BA32" s="215">
        <v>537</v>
      </c>
      <c r="BB32" s="215">
        <v>502</v>
      </c>
      <c r="BC32" s="215">
        <v>444</v>
      </c>
      <c r="BD32" s="215">
        <v>373</v>
      </c>
      <c r="BE32" s="215">
        <v>345</v>
      </c>
      <c r="BF32" s="215">
        <v>338</v>
      </c>
      <c r="BG32" s="215">
        <v>340</v>
      </c>
      <c r="BH32" s="215">
        <v>351</v>
      </c>
      <c r="BI32" s="215">
        <v>366</v>
      </c>
      <c r="BJ32" s="215">
        <v>364</v>
      </c>
      <c r="BK32" s="215">
        <v>385</v>
      </c>
      <c r="BL32" s="285">
        <v>635</v>
      </c>
      <c r="BM32" s="215">
        <v>751</v>
      </c>
      <c r="BN32" s="215">
        <v>921</v>
      </c>
      <c r="BO32" s="215">
        <v>1019</v>
      </c>
      <c r="BP32" s="215">
        <v>1102</v>
      </c>
      <c r="BQ32" s="215">
        <v>0</v>
      </c>
      <c r="BR32" s="215">
        <v>0</v>
      </c>
      <c r="BS32" s="215">
        <v>0</v>
      </c>
      <c r="BT32" s="215">
        <v>0</v>
      </c>
      <c r="BU32" s="215">
        <v>0</v>
      </c>
      <c r="BV32" s="215">
        <v>0</v>
      </c>
      <c r="BW32" s="215">
        <v>0</v>
      </c>
      <c r="BX32" s="215">
        <v>0</v>
      </c>
      <c r="BY32" s="215">
        <v>0</v>
      </c>
      <c r="BZ32" s="215">
        <v>0</v>
      </c>
      <c r="CA32" s="216">
        <v>0</v>
      </c>
    </row>
    <row r="33" spans="1:79" ht="26.25" customHeight="1" x14ac:dyDescent="0.4">
      <c r="B33" s="218" t="s">
        <v>330</v>
      </c>
      <c r="AH33" s="214">
        <f>AH28</f>
        <v>0</v>
      </c>
      <c r="AI33" s="214">
        <f t="shared" ref="AI33:BK33" si="4">AI28</f>
        <v>0</v>
      </c>
      <c r="AJ33" s="214">
        <f t="shared" si="4"/>
        <v>0</v>
      </c>
      <c r="AK33" s="214">
        <f t="shared" si="4"/>
        <v>0</v>
      </c>
      <c r="AL33" s="214">
        <f t="shared" si="4"/>
        <v>0</v>
      </c>
      <c r="AM33" s="214">
        <f t="shared" si="4"/>
        <v>0</v>
      </c>
      <c r="AN33" s="214">
        <f t="shared" si="4"/>
        <v>0</v>
      </c>
      <c r="AO33" s="214">
        <f t="shared" si="4"/>
        <v>0</v>
      </c>
      <c r="AP33" s="214">
        <f t="shared" si="4"/>
        <v>0</v>
      </c>
      <c r="AQ33" s="214">
        <f t="shared" si="4"/>
        <v>0</v>
      </c>
      <c r="AR33" s="214">
        <f t="shared" si="4"/>
        <v>3013</v>
      </c>
      <c r="AS33" s="214">
        <f t="shared" si="4"/>
        <v>2979</v>
      </c>
      <c r="AT33" s="214">
        <f t="shared" si="4"/>
        <v>3735</v>
      </c>
      <c r="AU33" s="214">
        <f t="shared" si="4"/>
        <v>3159</v>
      </c>
      <c r="AV33" s="214">
        <f t="shared" si="4"/>
        <v>2996</v>
      </c>
      <c r="AW33" s="214">
        <f t="shared" si="4"/>
        <v>2838</v>
      </c>
      <c r="AX33" s="214">
        <f t="shared" si="4"/>
        <v>2801</v>
      </c>
      <c r="AY33" s="214">
        <f t="shared" si="4"/>
        <v>2769</v>
      </c>
      <c r="AZ33" s="214">
        <f t="shared" si="4"/>
        <v>2692</v>
      </c>
      <c r="BA33" s="214">
        <f t="shared" si="4"/>
        <v>2623</v>
      </c>
      <c r="BB33" s="214">
        <f t="shared" si="4"/>
        <v>2567</v>
      </c>
      <c r="BC33" s="214">
        <f t="shared" si="4"/>
        <v>2471</v>
      </c>
      <c r="BD33" s="214">
        <f t="shared" si="4"/>
        <v>2387</v>
      </c>
      <c r="BE33" s="214">
        <f t="shared" si="4"/>
        <v>2371</v>
      </c>
      <c r="BF33" s="214">
        <f t="shared" si="4"/>
        <v>2357</v>
      </c>
      <c r="BG33" s="214">
        <f t="shared" si="4"/>
        <v>2335</v>
      </c>
      <c r="BH33" s="214">
        <f t="shared" si="4"/>
        <v>2442</v>
      </c>
      <c r="BI33" s="214">
        <f t="shared" si="4"/>
        <v>2426</v>
      </c>
      <c r="BJ33" s="214">
        <f t="shared" si="4"/>
        <v>2510</v>
      </c>
      <c r="BK33" s="214">
        <f t="shared" si="4"/>
        <v>2535</v>
      </c>
      <c r="BL33" s="215">
        <v>2592</v>
      </c>
      <c r="BM33" s="215">
        <v>2631</v>
      </c>
      <c r="BN33" s="215">
        <v>2633</v>
      </c>
      <c r="BO33" s="215">
        <v>2620</v>
      </c>
      <c r="BP33" s="215">
        <v>2544</v>
      </c>
      <c r="BQ33" s="215">
        <v>0</v>
      </c>
      <c r="BR33" s="215">
        <v>0</v>
      </c>
      <c r="BS33" s="215">
        <v>0</v>
      </c>
      <c r="BT33" s="215">
        <v>0</v>
      </c>
      <c r="BU33" s="215">
        <v>0</v>
      </c>
      <c r="BV33" s="215">
        <v>0</v>
      </c>
      <c r="BW33" s="215">
        <v>0</v>
      </c>
      <c r="BX33" s="215">
        <v>0</v>
      </c>
      <c r="BY33" s="215">
        <v>0</v>
      </c>
      <c r="BZ33" s="215">
        <v>0</v>
      </c>
      <c r="CA33" s="216">
        <v>0</v>
      </c>
    </row>
    <row r="34" spans="1:79" x14ac:dyDescent="0.4">
      <c r="B34" s="218" t="s">
        <v>307</v>
      </c>
      <c r="AH34" s="214">
        <f>SUM(AH29:AH32)</f>
        <v>0</v>
      </c>
      <c r="AI34" s="214">
        <f t="shared" ref="AI34:BK34" si="5">SUM(AI29:AI32)</f>
        <v>0</v>
      </c>
      <c r="AJ34" s="214">
        <f t="shared" si="5"/>
        <v>0</v>
      </c>
      <c r="AK34" s="214">
        <f t="shared" si="5"/>
        <v>0</v>
      </c>
      <c r="AL34" s="214">
        <f t="shared" si="5"/>
        <v>0</v>
      </c>
      <c r="AM34" s="214">
        <f t="shared" si="5"/>
        <v>0</v>
      </c>
      <c r="AN34" s="214">
        <f t="shared" si="5"/>
        <v>0</v>
      </c>
      <c r="AO34" s="214">
        <f t="shared" si="5"/>
        <v>0</v>
      </c>
      <c r="AP34" s="214">
        <f t="shared" si="5"/>
        <v>0</v>
      </c>
      <c r="AQ34" s="214">
        <f t="shared" si="5"/>
        <v>0</v>
      </c>
      <c r="AR34" s="214">
        <f t="shared" si="5"/>
        <v>2131</v>
      </c>
      <c r="AS34" s="214">
        <f t="shared" si="5"/>
        <v>2221</v>
      </c>
      <c r="AT34" s="214">
        <f t="shared" si="5"/>
        <v>2990</v>
      </c>
      <c r="AU34" s="214">
        <f t="shared" si="5"/>
        <v>3208</v>
      </c>
      <c r="AV34" s="214">
        <f t="shared" si="5"/>
        <v>3707</v>
      </c>
      <c r="AW34" s="214">
        <f t="shared" si="5"/>
        <v>2629</v>
      </c>
      <c r="AX34" s="214">
        <f t="shared" si="5"/>
        <v>2813</v>
      </c>
      <c r="AY34" s="214">
        <f t="shared" si="5"/>
        <v>2921</v>
      </c>
      <c r="AZ34" s="214">
        <f t="shared" si="5"/>
        <v>2926</v>
      </c>
      <c r="BA34" s="214">
        <f t="shared" si="5"/>
        <v>2856</v>
      </c>
      <c r="BB34" s="214">
        <f t="shared" si="5"/>
        <v>2740</v>
      </c>
      <c r="BC34" s="214">
        <f t="shared" si="5"/>
        <v>2580</v>
      </c>
      <c r="BD34" s="214">
        <f t="shared" si="5"/>
        <v>2374</v>
      </c>
      <c r="BE34" s="214">
        <f t="shared" si="5"/>
        <v>2293</v>
      </c>
      <c r="BF34" s="214">
        <f t="shared" si="5"/>
        <v>2268</v>
      </c>
      <c r="BG34" s="214">
        <f t="shared" si="5"/>
        <v>2358</v>
      </c>
      <c r="BH34" s="214">
        <f t="shared" si="5"/>
        <v>2473</v>
      </c>
      <c r="BI34" s="214">
        <f t="shared" si="5"/>
        <v>2603</v>
      </c>
      <c r="BJ34" s="214">
        <f t="shared" si="5"/>
        <v>2570</v>
      </c>
      <c r="BK34" s="214">
        <f t="shared" si="5"/>
        <v>2534</v>
      </c>
      <c r="BL34" s="215">
        <v>2566</v>
      </c>
      <c r="BM34" s="215">
        <v>2940</v>
      </c>
      <c r="BN34" s="215">
        <v>3172</v>
      </c>
      <c r="BO34" s="215">
        <v>3254</v>
      </c>
      <c r="BP34" s="214">
        <v>3368</v>
      </c>
      <c r="BQ34" s="214">
        <v>0</v>
      </c>
      <c r="BR34" s="214">
        <v>0</v>
      </c>
      <c r="BS34" s="214">
        <v>0</v>
      </c>
      <c r="BT34" s="214">
        <v>0</v>
      </c>
      <c r="BU34" s="214">
        <v>0</v>
      </c>
      <c r="BV34" s="214">
        <v>0</v>
      </c>
      <c r="BW34" s="214">
        <v>0</v>
      </c>
      <c r="BX34" s="215">
        <v>0</v>
      </c>
      <c r="BY34" s="215">
        <v>0</v>
      </c>
      <c r="BZ34" s="215">
        <v>0</v>
      </c>
      <c r="CA34" s="216">
        <v>0</v>
      </c>
    </row>
    <row r="35" spans="1:79" x14ac:dyDescent="0.4">
      <c r="B35" s="218" t="s">
        <v>96</v>
      </c>
      <c r="AH35" s="214">
        <f>AH34+AH33</f>
        <v>0</v>
      </c>
      <c r="AI35" s="214">
        <f t="shared" ref="AI35:BK35" si="6">AI34+AI33</f>
        <v>0</v>
      </c>
      <c r="AJ35" s="214">
        <f t="shared" si="6"/>
        <v>0</v>
      </c>
      <c r="AK35" s="214">
        <f t="shared" si="6"/>
        <v>0</v>
      </c>
      <c r="AL35" s="214">
        <f t="shared" si="6"/>
        <v>0</v>
      </c>
      <c r="AM35" s="214">
        <f t="shared" si="6"/>
        <v>0</v>
      </c>
      <c r="AN35" s="214">
        <f t="shared" si="6"/>
        <v>0</v>
      </c>
      <c r="AO35" s="214">
        <f t="shared" si="6"/>
        <v>0</v>
      </c>
      <c r="AP35" s="214">
        <f t="shared" si="6"/>
        <v>0</v>
      </c>
      <c r="AQ35" s="214">
        <f t="shared" si="6"/>
        <v>0</v>
      </c>
      <c r="AR35" s="214">
        <f t="shared" si="6"/>
        <v>5144</v>
      </c>
      <c r="AS35" s="214">
        <f t="shared" si="6"/>
        <v>5200</v>
      </c>
      <c r="AT35" s="214">
        <f t="shared" si="6"/>
        <v>6725</v>
      </c>
      <c r="AU35" s="214">
        <f t="shared" si="6"/>
        <v>6367</v>
      </c>
      <c r="AV35" s="214">
        <f t="shared" si="6"/>
        <v>6703</v>
      </c>
      <c r="AW35" s="214">
        <f t="shared" si="6"/>
        <v>5467</v>
      </c>
      <c r="AX35" s="214">
        <f t="shared" si="6"/>
        <v>5614</v>
      </c>
      <c r="AY35" s="214">
        <f t="shared" si="6"/>
        <v>5690</v>
      </c>
      <c r="AZ35" s="214">
        <f t="shared" si="6"/>
        <v>5618</v>
      </c>
      <c r="BA35" s="214">
        <f t="shared" si="6"/>
        <v>5479</v>
      </c>
      <c r="BB35" s="214">
        <f t="shared" si="6"/>
        <v>5307</v>
      </c>
      <c r="BC35" s="214">
        <f t="shared" si="6"/>
        <v>5051</v>
      </c>
      <c r="BD35" s="214">
        <f t="shared" si="6"/>
        <v>4761</v>
      </c>
      <c r="BE35" s="214">
        <f t="shared" si="6"/>
        <v>4664</v>
      </c>
      <c r="BF35" s="214">
        <f t="shared" si="6"/>
        <v>4625</v>
      </c>
      <c r="BG35" s="214">
        <f t="shared" si="6"/>
        <v>4693</v>
      </c>
      <c r="BH35" s="214">
        <f t="shared" si="6"/>
        <v>4915</v>
      </c>
      <c r="BI35" s="214">
        <f t="shared" si="6"/>
        <v>5029</v>
      </c>
      <c r="BJ35" s="214">
        <f t="shared" si="6"/>
        <v>5080</v>
      </c>
      <c r="BK35" s="214">
        <f t="shared" si="6"/>
        <v>5069</v>
      </c>
      <c r="BL35" s="215">
        <v>5158</v>
      </c>
      <c r="BM35" s="215">
        <v>5571</v>
      </c>
      <c r="BN35" s="215">
        <v>5805</v>
      </c>
      <c r="BO35" s="215">
        <v>5874</v>
      </c>
      <c r="BP35" s="214">
        <v>5911</v>
      </c>
      <c r="BQ35" s="214">
        <v>0</v>
      </c>
      <c r="BR35" s="214">
        <v>0</v>
      </c>
      <c r="BS35" s="214">
        <v>0</v>
      </c>
      <c r="BT35" s="214">
        <v>0</v>
      </c>
      <c r="BU35" s="214">
        <v>0</v>
      </c>
      <c r="BV35" s="214">
        <v>0</v>
      </c>
      <c r="BW35" s="214">
        <v>0</v>
      </c>
      <c r="BX35" s="215">
        <v>0</v>
      </c>
      <c r="BY35" s="215">
        <v>0</v>
      </c>
      <c r="BZ35" s="215">
        <v>0</v>
      </c>
      <c r="CA35" s="216">
        <v>0</v>
      </c>
    </row>
    <row r="36" spans="1:79" ht="25.5" customHeight="1" x14ac:dyDescent="0.4">
      <c r="B36" s="282" t="s">
        <v>152</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c r="BJ36" s="214"/>
      <c r="BK36" s="215"/>
      <c r="BL36" s="265" t="s">
        <v>301</v>
      </c>
      <c r="BM36" s="215"/>
      <c r="BN36" s="215"/>
      <c r="BO36" s="215"/>
      <c r="BP36" s="214"/>
      <c r="BQ36" s="214"/>
      <c r="BR36" s="214"/>
      <c r="BS36" s="214"/>
      <c r="BT36" s="214"/>
      <c r="BU36" s="214"/>
      <c r="BV36" s="214"/>
      <c r="BW36" s="214"/>
      <c r="BX36" s="215"/>
      <c r="BY36" s="215"/>
      <c r="BZ36" s="215"/>
      <c r="CA36" s="216"/>
    </row>
    <row r="37" spans="1:79" x14ac:dyDescent="0.4">
      <c r="B37" s="218" t="s">
        <v>325</v>
      </c>
      <c r="AH37" s="215">
        <v>0</v>
      </c>
      <c r="AI37" s="215">
        <v>0</v>
      </c>
      <c r="AJ37" s="215">
        <v>0</v>
      </c>
      <c r="AK37" s="215">
        <v>0</v>
      </c>
      <c r="AL37" s="215">
        <v>0</v>
      </c>
      <c r="AM37" s="215">
        <v>0</v>
      </c>
      <c r="AN37" s="215">
        <v>0</v>
      </c>
      <c r="AO37" s="215">
        <v>0</v>
      </c>
      <c r="AP37" s="215">
        <v>0</v>
      </c>
      <c r="AQ37" s="215">
        <v>0</v>
      </c>
      <c r="AR37" s="215">
        <v>2178</v>
      </c>
      <c r="AS37" s="215">
        <v>2116</v>
      </c>
      <c r="AT37" s="215">
        <v>2076</v>
      </c>
      <c r="AU37" s="215">
        <v>1981</v>
      </c>
      <c r="AV37" s="215">
        <v>1929</v>
      </c>
      <c r="AW37" s="215">
        <v>1955</v>
      </c>
      <c r="AX37" s="215">
        <v>1937</v>
      </c>
      <c r="AY37" s="215">
        <v>1917</v>
      </c>
      <c r="AZ37" s="215">
        <v>1886</v>
      </c>
      <c r="BA37" s="215">
        <v>1844</v>
      </c>
      <c r="BB37" s="215">
        <v>1798</v>
      </c>
      <c r="BC37" s="215">
        <v>1726</v>
      </c>
      <c r="BD37" s="215">
        <v>1664</v>
      </c>
      <c r="BE37" s="215">
        <v>1637</v>
      </c>
      <c r="BF37" s="215">
        <v>1612</v>
      </c>
      <c r="BG37" s="215">
        <v>1546</v>
      </c>
      <c r="BH37" s="215">
        <v>1554</v>
      </c>
      <c r="BI37" s="215">
        <v>1491</v>
      </c>
      <c r="BJ37" s="215">
        <v>1503</v>
      </c>
      <c r="BK37" s="215">
        <v>1509</v>
      </c>
      <c r="BL37" s="285">
        <v>1389</v>
      </c>
      <c r="BM37" s="215">
        <v>1397</v>
      </c>
      <c r="BN37" s="215">
        <v>1401</v>
      </c>
      <c r="BO37" s="215">
        <v>1394</v>
      </c>
      <c r="BP37" s="215">
        <v>1387</v>
      </c>
      <c r="BQ37" s="215">
        <v>1365</v>
      </c>
      <c r="BR37" s="215">
        <v>1345</v>
      </c>
      <c r="BS37" s="215">
        <v>1319</v>
      </c>
      <c r="BT37" s="215">
        <v>1291</v>
      </c>
      <c r="BU37" s="215">
        <v>1263</v>
      </c>
      <c r="BV37" s="215">
        <v>1223</v>
      </c>
      <c r="BW37" s="215">
        <v>1180</v>
      </c>
      <c r="BX37" s="215">
        <v>1148</v>
      </c>
      <c r="BY37" s="215">
        <v>1133</v>
      </c>
      <c r="BZ37" s="215">
        <v>1132</v>
      </c>
      <c r="CA37" s="216">
        <v>1131</v>
      </c>
    </row>
    <row r="38" spans="1:79" x14ac:dyDescent="0.4">
      <c r="B38" s="218" t="s">
        <v>326</v>
      </c>
      <c r="AH38" s="215">
        <v>0</v>
      </c>
      <c r="AI38" s="215">
        <v>0</v>
      </c>
      <c r="AJ38" s="215">
        <v>0</v>
      </c>
      <c r="AK38" s="215">
        <v>0</v>
      </c>
      <c r="AL38" s="215">
        <v>0</v>
      </c>
      <c r="AM38" s="215">
        <v>0</v>
      </c>
      <c r="AN38" s="215">
        <v>0</v>
      </c>
      <c r="AO38" s="215">
        <v>0</v>
      </c>
      <c r="AP38" s="215">
        <v>0</v>
      </c>
      <c r="AQ38" s="215">
        <v>0</v>
      </c>
      <c r="AR38" s="215">
        <v>239</v>
      </c>
      <c r="AS38" s="215">
        <v>267</v>
      </c>
      <c r="AT38" s="215">
        <v>311</v>
      </c>
      <c r="AU38" s="215">
        <v>359</v>
      </c>
      <c r="AV38" s="215">
        <v>416</v>
      </c>
      <c r="AW38" s="215">
        <v>491</v>
      </c>
      <c r="AX38" s="215">
        <v>568</v>
      </c>
      <c r="AY38" s="215">
        <v>626</v>
      </c>
      <c r="AZ38" s="215">
        <v>655</v>
      </c>
      <c r="BA38" s="215">
        <v>693</v>
      </c>
      <c r="BB38" s="215">
        <v>735</v>
      </c>
      <c r="BC38" s="215">
        <v>759</v>
      </c>
      <c r="BD38" s="215">
        <v>771</v>
      </c>
      <c r="BE38" s="215">
        <v>798</v>
      </c>
      <c r="BF38" s="215">
        <v>837</v>
      </c>
      <c r="BG38" s="215">
        <v>899</v>
      </c>
      <c r="BH38" s="215">
        <v>956</v>
      </c>
      <c r="BI38" s="215">
        <v>1007</v>
      </c>
      <c r="BJ38" s="215">
        <v>1014</v>
      </c>
      <c r="BK38" s="215">
        <v>1003</v>
      </c>
      <c r="BL38" s="285">
        <v>1095</v>
      </c>
      <c r="BM38" s="215">
        <v>1161</v>
      </c>
      <c r="BN38" s="215">
        <v>1211</v>
      </c>
      <c r="BO38" s="215">
        <v>1240</v>
      </c>
      <c r="BP38" s="215">
        <v>1257</v>
      </c>
      <c r="BQ38" s="215">
        <v>1274</v>
      </c>
      <c r="BR38" s="215">
        <v>1331</v>
      </c>
      <c r="BS38" s="215">
        <v>1347</v>
      </c>
      <c r="BT38" s="215">
        <v>1325</v>
      </c>
      <c r="BU38" s="215">
        <v>1283</v>
      </c>
      <c r="BV38" s="215">
        <v>1187</v>
      </c>
      <c r="BW38" s="215">
        <v>1312</v>
      </c>
      <c r="BX38" s="215">
        <v>1307</v>
      </c>
      <c r="BY38" s="215">
        <v>1289</v>
      </c>
      <c r="BZ38" s="215">
        <v>1268</v>
      </c>
      <c r="CA38" s="216">
        <v>1250</v>
      </c>
    </row>
    <row r="39" spans="1:79" x14ac:dyDescent="0.4">
      <c r="B39" s="218" t="s">
        <v>327</v>
      </c>
      <c r="AH39" s="215">
        <v>0</v>
      </c>
      <c r="AI39" s="215">
        <v>0</v>
      </c>
      <c r="AJ39" s="215">
        <v>0</v>
      </c>
      <c r="AK39" s="215">
        <v>0</v>
      </c>
      <c r="AL39" s="215">
        <v>0</v>
      </c>
      <c r="AM39" s="215">
        <v>0</v>
      </c>
      <c r="AN39" s="215">
        <v>0</v>
      </c>
      <c r="AO39" s="215">
        <v>0</v>
      </c>
      <c r="AP39" s="215">
        <v>0</v>
      </c>
      <c r="AQ39" s="215">
        <v>0</v>
      </c>
      <c r="AR39" s="215">
        <v>551</v>
      </c>
      <c r="AS39" s="215">
        <v>558</v>
      </c>
      <c r="AT39" s="215">
        <v>602</v>
      </c>
      <c r="AU39" s="215">
        <v>692</v>
      </c>
      <c r="AV39" s="215">
        <v>770</v>
      </c>
      <c r="AW39" s="215">
        <v>817</v>
      </c>
      <c r="AX39" s="215">
        <v>858</v>
      </c>
      <c r="AY39" s="215">
        <v>895</v>
      </c>
      <c r="AZ39" s="215">
        <v>911</v>
      </c>
      <c r="BA39" s="215">
        <v>911</v>
      </c>
      <c r="BB39" s="215">
        <v>902</v>
      </c>
      <c r="BC39" s="215">
        <v>875</v>
      </c>
      <c r="BD39" s="215">
        <v>811</v>
      </c>
      <c r="BE39" s="215">
        <v>781</v>
      </c>
      <c r="BF39" s="215">
        <v>763</v>
      </c>
      <c r="BG39" s="215">
        <v>776</v>
      </c>
      <c r="BH39" s="215">
        <v>813</v>
      </c>
      <c r="BI39" s="215">
        <v>845</v>
      </c>
      <c r="BJ39" s="215">
        <v>845</v>
      </c>
      <c r="BK39" s="215">
        <v>851</v>
      </c>
      <c r="BL39" s="285">
        <v>628</v>
      </c>
      <c r="BM39" s="215">
        <v>606</v>
      </c>
      <c r="BN39" s="215">
        <v>566</v>
      </c>
      <c r="BO39" s="215">
        <v>506</v>
      </c>
      <c r="BP39" s="215">
        <v>461</v>
      </c>
      <c r="BQ39" s="215">
        <v>422</v>
      </c>
      <c r="BR39" s="215">
        <v>399</v>
      </c>
      <c r="BS39" s="215">
        <v>373</v>
      </c>
      <c r="BT39" s="215">
        <v>350</v>
      </c>
      <c r="BU39" s="215">
        <v>323</v>
      </c>
      <c r="BV39" s="215">
        <v>282</v>
      </c>
      <c r="BW39" s="215">
        <v>306</v>
      </c>
      <c r="BX39" s="215">
        <v>289</v>
      </c>
      <c r="BY39" s="215">
        <v>276</v>
      </c>
      <c r="BZ39" s="215">
        <v>269</v>
      </c>
      <c r="CA39" s="216">
        <v>265</v>
      </c>
    </row>
    <row r="40" spans="1:79" x14ac:dyDescent="0.4">
      <c r="B40" s="218" t="s">
        <v>328</v>
      </c>
      <c r="AH40" s="215">
        <v>0</v>
      </c>
      <c r="AI40" s="215">
        <v>0</v>
      </c>
      <c r="AJ40" s="215">
        <v>0</v>
      </c>
      <c r="AK40" s="215">
        <v>0</v>
      </c>
      <c r="AL40" s="215">
        <v>0</v>
      </c>
      <c r="AM40" s="215">
        <v>0</v>
      </c>
      <c r="AN40" s="215">
        <v>0</v>
      </c>
      <c r="AO40" s="215">
        <v>0</v>
      </c>
      <c r="AP40" s="215">
        <v>0</v>
      </c>
      <c r="AQ40" s="215">
        <v>0</v>
      </c>
      <c r="AR40" s="215">
        <v>704</v>
      </c>
      <c r="AS40" s="215">
        <v>639</v>
      </c>
      <c r="AT40" s="215">
        <v>626</v>
      </c>
      <c r="AU40" s="215">
        <v>778</v>
      </c>
      <c r="AV40" s="215">
        <v>951</v>
      </c>
      <c r="AW40" s="215">
        <v>979</v>
      </c>
      <c r="AX40" s="215">
        <v>947</v>
      </c>
      <c r="AY40" s="215">
        <v>875</v>
      </c>
      <c r="AZ40" s="215">
        <v>791</v>
      </c>
      <c r="BA40" s="215">
        <v>626</v>
      </c>
      <c r="BB40" s="215">
        <v>514</v>
      </c>
      <c r="BC40" s="215">
        <v>425</v>
      </c>
      <c r="BD40" s="215">
        <v>354</v>
      </c>
      <c r="BE40" s="215">
        <v>308</v>
      </c>
      <c r="BF40" s="215">
        <v>285</v>
      </c>
      <c r="BG40" s="215">
        <v>284</v>
      </c>
      <c r="BH40" s="215">
        <v>290</v>
      </c>
      <c r="BI40" s="215">
        <v>300</v>
      </c>
      <c r="BJ40" s="215">
        <v>314</v>
      </c>
      <c r="BK40" s="215">
        <v>303</v>
      </c>
      <c r="BL40" s="285">
        <v>370</v>
      </c>
      <c r="BM40" s="215">
        <v>580</v>
      </c>
      <c r="BN40" s="215">
        <v>643</v>
      </c>
      <c r="BO40" s="215">
        <v>696</v>
      </c>
      <c r="BP40" s="215">
        <v>744</v>
      </c>
      <c r="BQ40" s="215">
        <v>661</v>
      </c>
      <c r="BR40" s="215">
        <v>481</v>
      </c>
      <c r="BS40" s="215">
        <v>367</v>
      </c>
      <c r="BT40" s="215">
        <v>307</v>
      </c>
      <c r="BU40" s="215">
        <v>273</v>
      </c>
      <c r="BV40" s="215">
        <v>200</v>
      </c>
      <c r="BW40" s="215">
        <v>392</v>
      </c>
      <c r="BX40" s="215">
        <v>401</v>
      </c>
      <c r="BY40" s="215">
        <v>409</v>
      </c>
      <c r="BZ40" s="215">
        <v>416</v>
      </c>
      <c r="CA40" s="216">
        <v>420</v>
      </c>
    </row>
    <row r="41" spans="1:79" x14ac:dyDescent="0.4">
      <c r="B41" s="218" t="s">
        <v>329</v>
      </c>
      <c r="AH41" s="215">
        <v>0</v>
      </c>
      <c r="AI41" s="215">
        <v>0</v>
      </c>
      <c r="AJ41" s="215">
        <v>0</v>
      </c>
      <c r="AK41" s="215">
        <v>0</v>
      </c>
      <c r="AL41" s="215">
        <v>0</v>
      </c>
      <c r="AM41" s="215">
        <v>0</v>
      </c>
      <c r="AN41" s="215">
        <v>0</v>
      </c>
      <c r="AO41" s="215">
        <v>0</v>
      </c>
      <c r="AP41" s="215">
        <v>0</v>
      </c>
      <c r="AQ41" s="215">
        <v>0</v>
      </c>
      <c r="AR41" s="215">
        <v>323</v>
      </c>
      <c r="AS41" s="215">
        <v>306</v>
      </c>
      <c r="AT41" s="215">
        <v>335</v>
      </c>
      <c r="AU41" s="215">
        <v>310</v>
      </c>
      <c r="AV41" s="215">
        <v>313</v>
      </c>
      <c r="AW41" s="215">
        <v>358</v>
      </c>
      <c r="AX41" s="215">
        <v>383</v>
      </c>
      <c r="AY41" s="215">
        <v>444</v>
      </c>
      <c r="AZ41" s="215">
        <v>496</v>
      </c>
      <c r="BA41" s="215">
        <v>514</v>
      </c>
      <c r="BB41" s="215">
        <v>474</v>
      </c>
      <c r="BC41" s="215">
        <v>402</v>
      </c>
      <c r="BD41" s="215">
        <v>347</v>
      </c>
      <c r="BE41" s="215">
        <v>323</v>
      </c>
      <c r="BF41" s="215">
        <v>309</v>
      </c>
      <c r="BG41" s="215">
        <v>307</v>
      </c>
      <c r="BH41" s="215">
        <v>327</v>
      </c>
      <c r="BI41" s="215">
        <v>342</v>
      </c>
      <c r="BJ41" s="215">
        <v>345</v>
      </c>
      <c r="BK41" s="215">
        <v>370</v>
      </c>
      <c r="BL41" s="285">
        <v>684</v>
      </c>
      <c r="BM41" s="215">
        <v>803</v>
      </c>
      <c r="BN41" s="215">
        <v>977</v>
      </c>
      <c r="BO41" s="215">
        <v>1097</v>
      </c>
      <c r="BP41" s="215">
        <v>1204</v>
      </c>
      <c r="BQ41" s="215">
        <v>1303</v>
      </c>
      <c r="BR41" s="215">
        <v>1365</v>
      </c>
      <c r="BS41" s="215">
        <v>1371</v>
      </c>
      <c r="BT41" s="215">
        <v>1321</v>
      </c>
      <c r="BU41" s="215">
        <v>1228</v>
      </c>
      <c r="BV41" s="215">
        <v>1073</v>
      </c>
      <c r="BW41" s="215">
        <v>1287</v>
      </c>
      <c r="BX41" s="215">
        <v>1308</v>
      </c>
      <c r="BY41" s="215">
        <v>1330</v>
      </c>
      <c r="BZ41" s="215">
        <v>1342</v>
      </c>
      <c r="CA41" s="216">
        <v>1351</v>
      </c>
    </row>
    <row r="42" spans="1:79" ht="26.25" customHeight="1" x14ac:dyDescent="0.4">
      <c r="B42" s="218" t="s">
        <v>330</v>
      </c>
      <c r="AH42" s="214">
        <f t="shared" ref="AH42:BK42" si="7">AH37</f>
        <v>0</v>
      </c>
      <c r="AI42" s="214">
        <f t="shared" si="7"/>
        <v>0</v>
      </c>
      <c r="AJ42" s="214">
        <f t="shared" si="7"/>
        <v>0</v>
      </c>
      <c r="AK42" s="214">
        <f t="shared" si="7"/>
        <v>0</v>
      </c>
      <c r="AL42" s="214">
        <f t="shared" si="7"/>
        <v>0</v>
      </c>
      <c r="AM42" s="214">
        <f t="shared" si="7"/>
        <v>0</v>
      </c>
      <c r="AN42" s="214">
        <f t="shared" si="7"/>
        <v>0</v>
      </c>
      <c r="AO42" s="214">
        <f t="shared" si="7"/>
        <v>0</v>
      </c>
      <c r="AP42" s="214">
        <f t="shared" si="7"/>
        <v>0</v>
      </c>
      <c r="AQ42" s="214">
        <f t="shared" si="7"/>
        <v>0</v>
      </c>
      <c r="AR42" s="214">
        <f t="shared" si="7"/>
        <v>2178</v>
      </c>
      <c r="AS42" s="214">
        <f t="shared" si="7"/>
        <v>2116</v>
      </c>
      <c r="AT42" s="214">
        <f t="shared" si="7"/>
        <v>2076</v>
      </c>
      <c r="AU42" s="214">
        <f t="shared" si="7"/>
        <v>1981</v>
      </c>
      <c r="AV42" s="214">
        <f t="shared" si="7"/>
        <v>1929</v>
      </c>
      <c r="AW42" s="214">
        <f t="shared" si="7"/>
        <v>1955</v>
      </c>
      <c r="AX42" s="214">
        <f t="shared" si="7"/>
        <v>1937</v>
      </c>
      <c r="AY42" s="214">
        <f t="shared" si="7"/>
        <v>1917</v>
      </c>
      <c r="AZ42" s="214">
        <f t="shared" si="7"/>
        <v>1886</v>
      </c>
      <c r="BA42" s="214">
        <f t="shared" si="7"/>
        <v>1844</v>
      </c>
      <c r="BB42" s="214">
        <f t="shared" si="7"/>
        <v>1798</v>
      </c>
      <c r="BC42" s="214">
        <f t="shared" si="7"/>
        <v>1726</v>
      </c>
      <c r="BD42" s="214">
        <f t="shared" si="7"/>
        <v>1664</v>
      </c>
      <c r="BE42" s="214">
        <f t="shared" si="7"/>
        <v>1637</v>
      </c>
      <c r="BF42" s="214">
        <f t="shared" si="7"/>
        <v>1612</v>
      </c>
      <c r="BG42" s="214">
        <f t="shared" si="7"/>
        <v>1546</v>
      </c>
      <c r="BH42" s="214">
        <f t="shared" si="7"/>
        <v>1554</v>
      </c>
      <c r="BI42" s="214">
        <f t="shared" si="7"/>
        <v>1491</v>
      </c>
      <c r="BJ42" s="214">
        <f t="shared" si="7"/>
        <v>1503</v>
      </c>
      <c r="BK42" s="214">
        <f t="shared" si="7"/>
        <v>1509</v>
      </c>
      <c r="BL42" s="215">
        <v>1541</v>
      </c>
      <c r="BM42" s="215">
        <v>1566</v>
      </c>
      <c r="BN42" s="215">
        <v>1574</v>
      </c>
      <c r="BO42" s="215">
        <v>1576</v>
      </c>
      <c r="BP42" s="215">
        <v>1551</v>
      </c>
      <c r="BQ42" s="215">
        <v>1505</v>
      </c>
      <c r="BR42" s="215">
        <v>1464</v>
      </c>
      <c r="BS42" s="215">
        <v>1417</v>
      </c>
      <c r="BT42" s="215">
        <v>1364</v>
      </c>
      <c r="BU42" s="215">
        <v>1308</v>
      </c>
      <c r="BV42" s="215">
        <v>1232</v>
      </c>
      <c r="BW42" s="215">
        <v>1180</v>
      </c>
      <c r="BX42" s="215">
        <v>1148</v>
      </c>
      <c r="BY42" s="215">
        <v>1133</v>
      </c>
      <c r="BZ42" s="215">
        <v>1132</v>
      </c>
      <c r="CA42" s="216">
        <v>1131</v>
      </c>
    </row>
    <row r="43" spans="1:79" x14ac:dyDescent="0.4">
      <c r="B43" s="218" t="s">
        <v>307</v>
      </c>
      <c r="AH43" s="214">
        <f t="shared" ref="AH43:AQ43" si="8">SUM(AH38:AH41)</f>
        <v>0</v>
      </c>
      <c r="AI43" s="214">
        <f t="shared" si="8"/>
        <v>0</v>
      </c>
      <c r="AJ43" s="214">
        <f t="shared" si="8"/>
        <v>0</v>
      </c>
      <c r="AK43" s="214">
        <f t="shared" si="8"/>
        <v>0</v>
      </c>
      <c r="AL43" s="214">
        <f t="shared" si="8"/>
        <v>0</v>
      </c>
      <c r="AM43" s="214">
        <f t="shared" si="8"/>
        <v>0</v>
      </c>
      <c r="AN43" s="214">
        <f t="shared" si="8"/>
        <v>0</v>
      </c>
      <c r="AO43" s="214">
        <f t="shared" si="8"/>
        <v>0</v>
      </c>
      <c r="AP43" s="214">
        <f t="shared" si="8"/>
        <v>0</v>
      </c>
      <c r="AQ43" s="214">
        <f t="shared" si="8"/>
        <v>0</v>
      </c>
      <c r="AR43" s="214">
        <f t="shared" ref="AR43:BK43" si="9">SUM(AR38:AR41)</f>
        <v>1817</v>
      </c>
      <c r="AS43" s="214">
        <f t="shared" si="9"/>
        <v>1770</v>
      </c>
      <c r="AT43" s="214">
        <f t="shared" si="9"/>
        <v>1874</v>
      </c>
      <c r="AU43" s="214">
        <f t="shared" si="9"/>
        <v>2139</v>
      </c>
      <c r="AV43" s="214">
        <f t="shared" si="9"/>
        <v>2450</v>
      </c>
      <c r="AW43" s="214">
        <f t="shared" si="9"/>
        <v>2645</v>
      </c>
      <c r="AX43" s="214">
        <f t="shared" si="9"/>
        <v>2756</v>
      </c>
      <c r="AY43" s="214">
        <f t="shared" si="9"/>
        <v>2840</v>
      </c>
      <c r="AZ43" s="214">
        <f t="shared" si="9"/>
        <v>2853</v>
      </c>
      <c r="BA43" s="214">
        <f t="shared" si="9"/>
        <v>2744</v>
      </c>
      <c r="BB43" s="214">
        <f t="shared" si="9"/>
        <v>2625</v>
      </c>
      <c r="BC43" s="214">
        <f t="shared" si="9"/>
        <v>2461</v>
      </c>
      <c r="BD43" s="214">
        <f t="shared" si="9"/>
        <v>2283</v>
      </c>
      <c r="BE43" s="214">
        <f t="shared" si="9"/>
        <v>2210</v>
      </c>
      <c r="BF43" s="214">
        <f t="shared" si="9"/>
        <v>2194</v>
      </c>
      <c r="BG43" s="214">
        <f t="shared" si="9"/>
        <v>2266</v>
      </c>
      <c r="BH43" s="214">
        <f t="shared" si="9"/>
        <v>2386</v>
      </c>
      <c r="BI43" s="214">
        <f t="shared" si="9"/>
        <v>2494</v>
      </c>
      <c r="BJ43" s="214">
        <f t="shared" si="9"/>
        <v>2518</v>
      </c>
      <c r="BK43" s="214">
        <f t="shared" si="9"/>
        <v>2527</v>
      </c>
      <c r="BL43" s="215">
        <v>2625</v>
      </c>
      <c r="BM43" s="214">
        <v>2981</v>
      </c>
      <c r="BN43" s="214">
        <v>3224</v>
      </c>
      <c r="BO43" s="214">
        <v>3356</v>
      </c>
      <c r="BP43" s="214">
        <v>3502</v>
      </c>
      <c r="BQ43" s="214">
        <v>3520</v>
      </c>
      <c r="BR43" s="214">
        <v>3457</v>
      </c>
      <c r="BS43" s="214">
        <v>3360</v>
      </c>
      <c r="BT43" s="214">
        <v>3230</v>
      </c>
      <c r="BU43" s="214">
        <v>3063</v>
      </c>
      <c r="BV43" s="214">
        <v>2733</v>
      </c>
      <c r="BW43" s="214">
        <v>3297</v>
      </c>
      <c r="BX43" s="215">
        <v>3305</v>
      </c>
      <c r="BY43" s="215">
        <v>3304</v>
      </c>
      <c r="BZ43" s="215">
        <v>3295</v>
      </c>
      <c r="CA43" s="216">
        <v>3286</v>
      </c>
    </row>
    <row r="44" spans="1:79" x14ac:dyDescent="0.4">
      <c r="B44" s="218" t="s">
        <v>96</v>
      </c>
      <c r="AH44" s="214">
        <f t="shared" ref="AH44:CA44" si="10">AH43+AH42</f>
        <v>0</v>
      </c>
      <c r="AI44" s="214">
        <f t="shared" si="10"/>
        <v>0</v>
      </c>
      <c r="AJ44" s="214">
        <f t="shared" si="10"/>
        <v>0</v>
      </c>
      <c r="AK44" s="214">
        <f t="shared" si="10"/>
        <v>0</v>
      </c>
      <c r="AL44" s="214">
        <f t="shared" si="10"/>
        <v>0</v>
      </c>
      <c r="AM44" s="214">
        <f t="shared" si="10"/>
        <v>0</v>
      </c>
      <c r="AN44" s="214">
        <f t="shared" si="10"/>
        <v>0</v>
      </c>
      <c r="AO44" s="214">
        <f t="shared" si="10"/>
        <v>0</v>
      </c>
      <c r="AP44" s="214">
        <f t="shared" si="10"/>
        <v>0</v>
      </c>
      <c r="AQ44" s="214">
        <f t="shared" si="10"/>
        <v>0</v>
      </c>
      <c r="AR44" s="214">
        <f t="shared" si="10"/>
        <v>3995</v>
      </c>
      <c r="AS44" s="214">
        <f t="shared" si="10"/>
        <v>3886</v>
      </c>
      <c r="AT44" s="214">
        <f t="shared" si="10"/>
        <v>3950</v>
      </c>
      <c r="AU44" s="214">
        <f t="shared" si="10"/>
        <v>4120</v>
      </c>
      <c r="AV44" s="214">
        <f t="shared" si="10"/>
        <v>4379</v>
      </c>
      <c r="AW44" s="214">
        <f t="shared" si="10"/>
        <v>4600</v>
      </c>
      <c r="AX44" s="214">
        <f t="shared" si="10"/>
        <v>4693</v>
      </c>
      <c r="AY44" s="214">
        <f t="shared" si="10"/>
        <v>4757</v>
      </c>
      <c r="AZ44" s="214">
        <f t="shared" si="10"/>
        <v>4739</v>
      </c>
      <c r="BA44" s="214">
        <f t="shared" si="10"/>
        <v>4588</v>
      </c>
      <c r="BB44" s="214">
        <f t="shared" si="10"/>
        <v>4423</v>
      </c>
      <c r="BC44" s="214">
        <f t="shared" si="10"/>
        <v>4187</v>
      </c>
      <c r="BD44" s="214">
        <f t="shared" si="10"/>
        <v>3947</v>
      </c>
      <c r="BE44" s="214">
        <f t="shared" si="10"/>
        <v>3847</v>
      </c>
      <c r="BF44" s="214">
        <f t="shared" si="10"/>
        <v>3806</v>
      </c>
      <c r="BG44" s="214">
        <f t="shared" si="10"/>
        <v>3812</v>
      </c>
      <c r="BH44" s="214">
        <f t="shared" si="10"/>
        <v>3940</v>
      </c>
      <c r="BI44" s="214">
        <f t="shared" si="10"/>
        <v>3985</v>
      </c>
      <c r="BJ44" s="214">
        <f t="shared" si="10"/>
        <v>4021</v>
      </c>
      <c r="BK44" s="214">
        <f t="shared" si="10"/>
        <v>4036</v>
      </c>
      <c r="BL44" s="215">
        <f t="shared" si="10"/>
        <v>4166</v>
      </c>
      <c r="BM44" s="214">
        <f t="shared" si="10"/>
        <v>4547</v>
      </c>
      <c r="BN44" s="214">
        <f t="shared" si="10"/>
        <v>4798</v>
      </c>
      <c r="BO44" s="214">
        <f t="shared" si="10"/>
        <v>4932</v>
      </c>
      <c r="BP44" s="214">
        <f t="shared" si="10"/>
        <v>5053</v>
      </c>
      <c r="BQ44" s="214">
        <f t="shared" si="10"/>
        <v>5025</v>
      </c>
      <c r="BR44" s="214">
        <f t="shared" si="10"/>
        <v>4921</v>
      </c>
      <c r="BS44" s="214">
        <f t="shared" si="10"/>
        <v>4777</v>
      </c>
      <c r="BT44" s="214">
        <f t="shared" si="10"/>
        <v>4594</v>
      </c>
      <c r="BU44" s="214">
        <f t="shared" si="10"/>
        <v>4371</v>
      </c>
      <c r="BV44" s="214">
        <f t="shared" si="10"/>
        <v>3965</v>
      </c>
      <c r="BW44" s="214">
        <f t="shared" si="10"/>
        <v>4477</v>
      </c>
      <c r="BX44" s="215">
        <f t="shared" si="10"/>
        <v>4453</v>
      </c>
      <c r="BY44" s="215">
        <f t="shared" si="10"/>
        <v>4437</v>
      </c>
      <c r="BZ44" s="215">
        <f t="shared" si="10"/>
        <v>4427</v>
      </c>
      <c r="CA44" s="216">
        <f t="shared" si="10"/>
        <v>4417</v>
      </c>
    </row>
    <row r="45" spans="1:79" ht="26.65" customHeight="1" x14ac:dyDescent="0.4">
      <c r="B45" s="237" t="s">
        <v>269</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5"/>
      <c r="BM45" s="214"/>
      <c r="BN45" s="214"/>
      <c r="BO45" s="214"/>
      <c r="BP45" s="214"/>
      <c r="BQ45" s="214"/>
      <c r="BR45" s="214"/>
      <c r="BS45" s="214"/>
      <c r="BT45" s="214"/>
      <c r="BU45" s="214"/>
      <c r="BV45" s="214"/>
      <c r="BW45" s="214"/>
      <c r="BX45" s="215"/>
      <c r="BY45" s="215"/>
      <c r="BZ45" s="215"/>
      <c r="CA45" s="216"/>
    </row>
    <row r="46" spans="1:79" x14ac:dyDescent="0.4">
      <c r="B46" s="218" t="s">
        <v>294</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214"/>
      <c r="BK46" s="214"/>
      <c r="BL46" s="215"/>
      <c r="BM46" s="214"/>
      <c r="BN46" s="214"/>
      <c r="BO46" s="214"/>
      <c r="BP46" s="214"/>
      <c r="BQ46" s="214">
        <v>2</v>
      </c>
      <c r="BR46" s="214">
        <v>13</v>
      </c>
      <c r="BS46" s="214">
        <v>130</v>
      </c>
      <c r="BT46" s="214">
        <v>376</v>
      </c>
      <c r="BU46" s="214">
        <v>638</v>
      </c>
      <c r="BV46" s="214">
        <v>987</v>
      </c>
      <c r="BW46" s="214">
        <v>0</v>
      </c>
      <c r="BX46" s="214">
        <v>0</v>
      </c>
      <c r="BY46" s="214">
        <v>0</v>
      </c>
      <c r="BZ46" s="215">
        <v>0</v>
      </c>
      <c r="CA46" s="216">
        <v>0</v>
      </c>
    </row>
    <row r="47" spans="1:79" ht="15.4" thickBot="1" x14ac:dyDescent="0.45">
      <c r="A47" s="257"/>
      <c r="B47" s="286"/>
      <c r="C47" s="258"/>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F47" s="287"/>
      <c r="AG47" s="287"/>
      <c r="AH47" s="259"/>
      <c r="AI47" s="259"/>
      <c r="AJ47" s="259"/>
      <c r="AK47" s="259"/>
      <c r="AL47" s="259"/>
      <c r="AM47" s="259"/>
      <c r="AN47" s="259"/>
      <c r="AO47" s="259"/>
      <c r="AP47" s="259"/>
      <c r="AQ47" s="259"/>
      <c r="AR47" s="259"/>
      <c r="AS47" s="259"/>
      <c r="AT47" s="259"/>
      <c r="AU47" s="259"/>
      <c r="AV47" s="259"/>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60"/>
    </row>
    <row r="48" spans="1:79" x14ac:dyDescent="0.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65"/>
  <sheetViews>
    <sheetView zoomScale="70" zoomScaleNormal="70" workbookViewId="0">
      <pane xSplit="3" ySplit="3" topLeftCell="BS4" activePane="bottomRight" state="frozen"/>
      <selection activeCell="B1" sqref="B1"/>
      <selection pane="topRight" activeCell="B1" sqref="B1"/>
      <selection pane="bottomLeft" activeCell="B1" sqref="B1"/>
      <selection pane="bottomRight" activeCell="C1" sqref="C1"/>
    </sheetView>
  </sheetViews>
  <sheetFormatPr defaultColWidth="9.1328125" defaultRowHeight="15" x14ac:dyDescent="0.4"/>
  <cols>
    <col min="1" max="1" width="23.1328125" style="217" bestFit="1" customWidth="1"/>
    <col min="2" max="2" width="75.73046875" style="204" customWidth="1"/>
    <col min="3" max="3" width="25.73046875" style="204" customWidth="1"/>
    <col min="4" max="75" width="12.73046875" style="230" customWidth="1"/>
    <col min="76" max="79" width="12.73046875" style="229" customWidth="1"/>
    <col min="80" max="16384" width="9.1328125" style="229"/>
  </cols>
  <sheetData>
    <row r="1" spans="1:79" s="201" customFormat="1" ht="25.15" customHeight="1" thickBot="1" x14ac:dyDescent="0.4">
      <c r="A1" s="43" t="s">
        <v>42</v>
      </c>
      <c r="B1" s="44" t="s">
        <v>755</v>
      </c>
      <c r="C1" s="43"/>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row>
    <row r="2" spans="1:79" ht="32.25" customHeight="1" x14ac:dyDescent="0.4">
      <c r="A2" s="47" t="s">
        <v>594</v>
      </c>
      <c r="B2" s="202" t="s">
        <v>17</v>
      </c>
      <c r="C2" s="203"/>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s="245" customFormat="1" x14ac:dyDescent="0.4">
      <c r="A3" s="52">
        <v>2018</v>
      </c>
      <c r="B3" s="101" t="s">
        <v>127</v>
      </c>
      <c r="C3" s="209"/>
      <c r="D3" s="289" t="s">
        <v>624</v>
      </c>
      <c r="E3" s="289" t="s">
        <v>624</v>
      </c>
      <c r="F3" s="289" t="s">
        <v>624</v>
      </c>
      <c r="G3" s="289" t="s">
        <v>624</v>
      </c>
      <c r="H3" s="289" t="s">
        <v>624</v>
      </c>
      <c r="I3" s="289" t="s">
        <v>624</v>
      </c>
      <c r="J3" s="289" t="s">
        <v>624</v>
      </c>
      <c r="K3" s="289" t="s">
        <v>624</v>
      </c>
      <c r="L3" s="289" t="s">
        <v>624</v>
      </c>
      <c r="M3" s="289" t="s">
        <v>624</v>
      </c>
      <c r="N3" s="289" t="s">
        <v>624</v>
      </c>
      <c r="O3" s="289" t="s">
        <v>624</v>
      </c>
      <c r="P3" s="289" t="s">
        <v>624</v>
      </c>
      <c r="Q3" s="289" t="s">
        <v>624</v>
      </c>
      <c r="R3" s="289" t="s">
        <v>624</v>
      </c>
      <c r="S3" s="289" t="s">
        <v>624</v>
      </c>
      <c r="T3" s="289" t="s">
        <v>624</v>
      </c>
      <c r="U3" s="289" t="s">
        <v>624</v>
      </c>
      <c r="V3" s="289" t="s">
        <v>624</v>
      </c>
      <c r="W3" s="289" t="s">
        <v>624</v>
      </c>
      <c r="X3" s="289" t="s">
        <v>624</v>
      </c>
      <c r="Y3" s="289" t="s">
        <v>624</v>
      </c>
      <c r="Z3" s="289" t="s">
        <v>624</v>
      </c>
      <c r="AA3" s="289" t="s">
        <v>624</v>
      </c>
      <c r="AB3" s="289" t="s">
        <v>624</v>
      </c>
      <c r="AC3" s="289" t="s">
        <v>624</v>
      </c>
      <c r="AD3" s="289" t="s">
        <v>624</v>
      </c>
      <c r="AE3" s="289" t="s">
        <v>624</v>
      </c>
      <c r="AF3" s="289" t="s">
        <v>624</v>
      </c>
      <c r="AG3" s="289" t="s">
        <v>624</v>
      </c>
      <c r="AH3" s="289" t="s">
        <v>624</v>
      </c>
      <c r="AI3" s="289" t="s">
        <v>624</v>
      </c>
      <c r="AJ3" s="289" t="s">
        <v>624</v>
      </c>
      <c r="AK3" s="289" t="s">
        <v>624</v>
      </c>
      <c r="AL3" s="289" t="s">
        <v>624</v>
      </c>
      <c r="AM3" s="289" t="s">
        <v>624</v>
      </c>
      <c r="AN3" s="289" t="s">
        <v>624</v>
      </c>
      <c r="AO3" s="289" t="s">
        <v>624</v>
      </c>
      <c r="AP3" s="289" t="s">
        <v>624</v>
      </c>
      <c r="AQ3" s="289" t="s">
        <v>624</v>
      </c>
      <c r="AR3" s="289" t="s">
        <v>624</v>
      </c>
      <c r="AS3" s="289" t="s">
        <v>624</v>
      </c>
      <c r="AT3" s="289" t="s">
        <v>624</v>
      </c>
      <c r="AU3" s="289" t="s">
        <v>624</v>
      </c>
      <c r="AV3" s="289" t="s">
        <v>624</v>
      </c>
      <c r="AW3" s="289" t="s">
        <v>624</v>
      </c>
      <c r="AX3" s="289" t="s">
        <v>624</v>
      </c>
      <c r="AY3" s="289" t="s">
        <v>624</v>
      </c>
      <c r="AZ3" s="289" t="s">
        <v>624</v>
      </c>
      <c r="BA3" s="289" t="s">
        <v>624</v>
      </c>
      <c r="BB3" s="289" t="s">
        <v>624</v>
      </c>
      <c r="BC3" s="289" t="s">
        <v>624</v>
      </c>
      <c r="BD3" s="289" t="s">
        <v>624</v>
      </c>
      <c r="BE3" s="289" t="s">
        <v>624</v>
      </c>
      <c r="BF3" s="289" t="s">
        <v>624</v>
      </c>
      <c r="BG3" s="289" t="s">
        <v>624</v>
      </c>
      <c r="BH3" s="289" t="s">
        <v>624</v>
      </c>
      <c r="BI3" s="289" t="s">
        <v>624</v>
      </c>
      <c r="BJ3" s="289" t="s">
        <v>624</v>
      </c>
      <c r="BK3" s="289" t="s">
        <v>624</v>
      </c>
      <c r="BL3" s="289" t="s">
        <v>624</v>
      </c>
      <c r="BM3" s="289" t="s">
        <v>624</v>
      </c>
      <c r="BN3" s="289" t="s">
        <v>624</v>
      </c>
      <c r="BO3" s="289" t="s">
        <v>624</v>
      </c>
      <c r="BP3" s="289" t="s">
        <v>624</v>
      </c>
      <c r="BQ3" s="289" t="s">
        <v>624</v>
      </c>
      <c r="BR3" s="289" t="s">
        <v>624</v>
      </c>
      <c r="BS3" s="289" t="s">
        <v>624</v>
      </c>
      <c r="BT3" s="289" t="s">
        <v>624</v>
      </c>
      <c r="BU3" s="289" t="s">
        <v>624</v>
      </c>
      <c r="BV3" s="289" t="s">
        <v>625</v>
      </c>
      <c r="BW3" s="289" t="s">
        <v>625</v>
      </c>
      <c r="BX3" s="289" t="s">
        <v>625</v>
      </c>
      <c r="BY3" s="289" t="s">
        <v>625</v>
      </c>
      <c r="BZ3" s="289" t="s">
        <v>625</v>
      </c>
      <c r="CA3" s="290" t="s">
        <v>625</v>
      </c>
    </row>
    <row r="4" spans="1:79" s="256" customFormat="1" ht="27" customHeight="1" x14ac:dyDescent="0.4">
      <c r="A4" s="291"/>
      <c r="B4" s="292" t="s">
        <v>96</v>
      </c>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f t="shared" ref="AH4:CA4" si="0">SUM(AH5,AH11,AH18,AH24:AH26)</f>
        <v>2258.4971727273328</v>
      </c>
      <c r="AI4" s="293">
        <f t="shared" si="0"/>
        <v>2506.4141479562736</v>
      </c>
      <c r="AJ4" s="293">
        <f t="shared" si="0"/>
        <v>2875.615417878922</v>
      </c>
      <c r="AK4" s="293">
        <f t="shared" si="0"/>
        <v>3371.7869227652932</v>
      </c>
      <c r="AL4" s="293">
        <f t="shared" si="0"/>
        <v>3757.2236238654027</v>
      </c>
      <c r="AM4" s="293">
        <f t="shared" si="0"/>
        <v>4039.7050724768769</v>
      </c>
      <c r="AN4" s="293">
        <f t="shared" si="0"/>
        <v>4595.8001907534635</v>
      </c>
      <c r="AO4" s="293">
        <f t="shared" si="0"/>
        <v>5139.3588383303422</v>
      </c>
      <c r="AP4" s="293">
        <f t="shared" si="0"/>
        <v>5821.8038679940928</v>
      </c>
      <c r="AQ4" s="293">
        <f t="shared" si="0"/>
        <v>6486.3850479196262</v>
      </c>
      <c r="AR4" s="293">
        <f t="shared" si="0"/>
        <v>7224.9610000000002</v>
      </c>
      <c r="AS4" s="293">
        <f t="shared" si="0"/>
        <v>8235.4239999999991</v>
      </c>
      <c r="AT4" s="293">
        <f t="shared" si="0"/>
        <v>9631.2020000000011</v>
      </c>
      <c r="AU4" s="293">
        <f t="shared" si="0"/>
        <v>12011.360994134489</v>
      </c>
      <c r="AV4" s="293">
        <f t="shared" si="0"/>
        <v>14443.461999999998</v>
      </c>
      <c r="AW4" s="293">
        <f t="shared" si="0"/>
        <v>17153.341999999997</v>
      </c>
      <c r="AX4" s="293">
        <f t="shared" si="0"/>
        <v>19141.810058677511</v>
      </c>
      <c r="AY4" s="293">
        <f t="shared" si="0"/>
        <v>20737.395162978515</v>
      </c>
      <c r="AZ4" s="293">
        <f t="shared" si="0"/>
        <v>22082.032319288726</v>
      </c>
      <c r="BA4" s="293">
        <f t="shared" si="0"/>
        <v>22845.809494948775</v>
      </c>
      <c r="BB4" s="293">
        <f t="shared" si="0"/>
        <v>23596.777074595495</v>
      </c>
      <c r="BC4" s="293">
        <f t="shared" si="0"/>
        <v>24071.81043714553</v>
      </c>
      <c r="BD4" s="293">
        <f t="shared" si="0"/>
        <v>25373.061998783323</v>
      </c>
      <c r="BE4" s="293">
        <f t="shared" si="0"/>
        <v>26852.979415936559</v>
      </c>
      <c r="BF4" s="293">
        <f t="shared" si="0"/>
        <v>27962.349545578556</v>
      </c>
      <c r="BG4" s="293">
        <f t="shared" si="0"/>
        <v>28905.047455335218</v>
      </c>
      <c r="BH4" s="293">
        <f t="shared" si="0"/>
        <v>29490.83792745899</v>
      </c>
      <c r="BI4" s="293">
        <f t="shared" si="0"/>
        <v>30376.893177567676</v>
      </c>
      <c r="BJ4" s="293">
        <f t="shared" si="0"/>
        <v>31404.577559579116</v>
      </c>
      <c r="BK4" s="293">
        <f t="shared" si="0"/>
        <v>33305.936076328624</v>
      </c>
      <c r="BL4" s="293">
        <f t="shared" si="0"/>
        <v>35274.162840396391</v>
      </c>
      <c r="BM4" s="293">
        <f t="shared" si="0"/>
        <v>38104.482729313415</v>
      </c>
      <c r="BN4" s="293">
        <f t="shared" si="0"/>
        <v>39309.773948856004</v>
      </c>
      <c r="BO4" s="293">
        <f t="shared" si="0"/>
        <v>40887.381941124833</v>
      </c>
      <c r="BP4" s="293">
        <f t="shared" si="0"/>
        <v>42631.130135126237</v>
      </c>
      <c r="BQ4" s="293">
        <f t="shared" si="0"/>
        <v>43506.153464025985</v>
      </c>
      <c r="BR4" s="293">
        <f t="shared" si="0"/>
        <v>46695.056280325</v>
      </c>
      <c r="BS4" s="293">
        <f t="shared" si="0"/>
        <v>49069.627269058154</v>
      </c>
      <c r="BT4" s="293">
        <f t="shared" si="0"/>
        <v>49975.895879632022</v>
      </c>
      <c r="BU4" s="293">
        <f t="shared" si="0"/>
        <v>52136.146909573297</v>
      </c>
      <c r="BV4" s="293">
        <f t="shared" si="0"/>
        <v>52674.926399414442</v>
      </c>
      <c r="BW4" s="293">
        <f t="shared" si="0"/>
        <v>54932.187566392153</v>
      </c>
      <c r="BX4" s="293">
        <f t="shared" si="0"/>
        <v>56082.616158667181</v>
      </c>
      <c r="BY4" s="293">
        <f t="shared" si="0"/>
        <v>57695.319982761874</v>
      </c>
      <c r="BZ4" s="293">
        <f t="shared" si="0"/>
        <v>59531.815451820177</v>
      </c>
      <c r="CA4" s="294">
        <f t="shared" si="0"/>
        <v>61407.848078721981</v>
      </c>
    </row>
    <row r="5" spans="1:79" s="256" customFormat="1" x14ac:dyDescent="0.4">
      <c r="A5" s="291"/>
      <c r="B5" s="295" t="s">
        <v>351</v>
      </c>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s="296"/>
      <c r="AG5" s="296"/>
      <c r="AH5" s="293">
        <f t="shared" ref="AH5:BX5" si="1">SUM(AH6:AH10)</f>
        <v>215</v>
      </c>
      <c r="AI5" s="293">
        <f t="shared" si="1"/>
        <v>280</v>
      </c>
      <c r="AJ5" s="293">
        <f t="shared" si="1"/>
        <v>385</v>
      </c>
      <c r="AK5" s="293">
        <f t="shared" si="1"/>
        <v>503</v>
      </c>
      <c r="AL5" s="293">
        <f t="shared" si="1"/>
        <v>639</v>
      </c>
      <c r="AM5" s="293">
        <f t="shared" si="1"/>
        <v>799</v>
      </c>
      <c r="AN5" s="293">
        <f t="shared" si="1"/>
        <v>932</v>
      </c>
      <c r="AO5" s="293">
        <f t="shared" si="1"/>
        <v>1108</v>
      </c>
      <c r="AP5" s="293">
        <f t="shared" si="1"/>
        <v>1293</v>
      </c>
      <c r="AQ5" s="293">
        <f t="shared" si="1"/>
        <v>1493.607</v>
      </c>
      <c r="AR5" s="293">
        <f t="shared" si="1"/>
        <v>1678.8070000000002</v>
      </c>
      <c r="AS5" s="293">
        <f t="shared" si="1"/>
        <v>1928.0260000000001</v>
      </c>
      <c r="AT5" s="293">
        <f t="shared" si="1"/>
        <v>2265.2670000000003</v>
      </c>
      <c r="AU5" s="293">
        <f t="shared" si="1"/>
        <v>2768.0990000000002</v>
      </c>
      <c r="AV5" s="293">
        <f t="shared" si="1"/>
        <v>3594.9789999999998</v>
      </c>
      <c r="AW5" s="293">
        <f t="shared" si="1"/>
        <v>4567.7079999999996</v>
      </c>
      <c r="AX5" s="293">
        <f t="shared" si="1"/>
        <v>5087.24</v>
      </c>
      <c r="AY5" s="293">
        <f t="shared" si="1"/>
        <v>5995.95</v>
      </c>
      <c r="AZ5" s="293">
        <f t="shared" si="1"/>
        <v>6890.7119999999995</v>
      </c>
      <c r="BA5" s="293">
        <f t="shared" si="1"/>
        <v>7474.6569999999992</v>
      </c>
      <c r="BB5" s="293">
        <f t="shared" si="1"/>
        <v>7996.1079999999984</v>
      </c>
      <c r="BC5" s="293">
        <f t="shared" si="1"/>
        <v>8482.7970000000005</v>
      </c>
      <c r="BD5" s="293">
        <f t="shared" si="1"/>
        <v>8998.760000000002</v>
      </c>
      <c r="BE5" s="293">
        <f t="shared" si="1"/>
        <v>9704.5185240909632</v>
      </c>
      <c r="BF5" s="293">
        <f t="shared" si="1"/>
        <v>10302.647677202764</v>
      </c>
      <c r="BG5" s="293">
        <f t="shared" si="1"/>
        <v>11039.131507160631</v>
      </c>
      <c r="BH5" s="293">
        <f t="shared" si="1"/>
        <v>11752.749</v>
      </c>
      <c r="BI5" s="293">
        <f t="shared" si="1"/>
        <v>12542.44267353</v>
      </c>
      <c r="BJ5" s="293">
        <f t="shared" si="1"/>
        <v>13304.85224679</v>
      </c>
      <c r="BK5" s="293">
        <f t="shared" si="1"/>
        <v>14311.464927031753</v>
      </c>
      <c r="BL5" s="293">
        <f t="shared" si="1"/>
        <v>15260.007289010002</v>
      </c>
      <c r="BM5" s="293">
        <f t="shared" si="1"/>
        <v>16564.846266159999</v>
      </c>
      <c r="BN5" s="293">
        <f t="shared" si="1"/>
        <v>17104.362356233181</v>
      </c>
      <c r="BO5" s="293">
        <f t="shared" si="1"/>
        <v>17905.161131910005</v>
      </c>
      <c r="BP5" s="293">
        <f t="shared" si="1"/>
        <v>18905.77449598</v>
      </c>
      <c r="BQ5" s="293">
        <f t="shared" si="1"/>
        <v>19287.893994300885</v>
      </c>
      <c r="BR5" s="293">
        <f t="shared" si="1"/>
        <v>20790.665465899998</v>
      </c>
      <c r="BS5" s="293">
        <f t="shared" si="1"/>
        <v>21734.188377339993</v>
      </c>
      <c r="BT5" s="293">
        <f t="shared" si="1"/>
        <v>22164.107729721116</v>
      </c>
      <c r="BU5" s="293">
        <f t="shared" si="1"/>
        <v>23566.915482981625</v>
      </c>
      <c r="BV5" s="293">
        <f t="shared" si="1"/>
        <v>23881.450461290737</v>
      </c>
      <c r="BW5" s="293">
        <f t="shared" si="1"/>
        <v>26105.353694374258</v>
      </c>
      <c r="BX5" s="293">
        <f t="shared" si="1"/>
        <v>26770.831512083409</v>
      </c>
      <c r="BY5" s="293">
        <f>SUM(BY6:BY10)</f>
        <v>27819.475664784877</v>
      </c>
      <c r="BZ5" s="293">
        <f>SUM(BZ6:BZ10)</f>
        <v>29091.612882500729</v>
      </c>
      <c r="CA5" s="294">
        <f>SUM(CA6:CA10)</f>
        <v>30503.38546702356</v>
      </c>
    </row>
    <row r="6" spans="1:79" x14ac:dyDescent="0.4">
      <c r="A6" s="297"/>
      <c r="B6" s="298" t="s">
        <v>129</v>
      </c>
      <c r="C6" s="229"/>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c r="AD6" s="261"/>
      <c r="AE6" s="261"/>
      <c r="AF6" s="261"/>
      <c r="AG6" s="261"/>
      <c r="AH6" s="215">
        <f>'Disability benefits'!AH14</f>
        <v>0</v>
      </c>
      <c r="AI6" s="215">
        <f>'Disability benefits'!AI14</f>
        <v>0</v>
      </c>
      <c r="AJ6" s="215">
        <f>'Disability benefits'!AJ14</f>
        <v>0</v>
      </c>
      <c r="AK6" s="215">
        <f>'Disability benefits'!AK14</f>
        <v>0</v>
      </c>
      <c r="AL6" s="215">
        <f>'Disability benefits'!AL14</f>
        <v>0</v>
      </c>
      <c r="AM6" s="215">
        <f>'Disability benefits'!AM14</f>
        <v>0</v>
      </c>
      <c r="AN6" s="215">
        <f>'Disability benefits'!AN14</f>
        <v>0</v>
      </c>
      <c r="AO6" s="215">
        <f>'Disability benefits'!AO14</f>
        <v>0</v>
      </c>
      <c r="AP6" s="215">
        <f>'Disability benefits'!AP14</f>
        <v>0</v>
      </c>
      <c r="AQ6" s="215">
        <f>'Disability benefits'!AQ14</f>
        <v>0</v>
      </c>
      <c r="AR6" s="215">
        <f>'Disability benefits'!AR14</f>
        <v>0</v>
      </c>
      <c r="AS6" s="215">
        <f>'Disability benefits'!AS14</f>
        <v>0</v>
      </c>
      <c r="AT6" s="215">
        <f>'Disability benefits'!AT14</f>
        <v>0</v>
      </c>
      <c r="AU6" s="215">
        <f>'Disability benefits'!AU14</f>
        <v>0</v>
      </c>
      <c r="AV6" s="215">
        <f>'Disability benefits'!AV14</f>
        <v>0</v>
      </c>
      <c r="AW6" s="215">
        <f>'Disability benefits'!AW14</f>
        <v>0</v>
      </c>
      <c r="AX6" s="215">
        <f>'Disability benefits'!AX14</f>
        <v>0</v>
      </c>
      <c r="AY6" s="215">
        <f>'Disability benefits'!AY14</f>
        <v>0</v>
      </c>
      <c r="AZ6" s="215">
        <f>'Disability benefits'!AZ14</f>
        <v>0</v>
      </c>
      <c r="BA6" s="215">
        <f>'Disability benefits'!BA14</f>
        <v>0</v>
      </c>
      <c r="BB6" s="215">
        <f>'Disability benefits'!BB14</f>
        <v>0</v>
      </c>
      <c r="BC6" s="215">
        <f>'Disability benefits'!BC14</f>
        <v>0</v>
      </c>
      <c r="BD6" s="215">
        <f>'Disability benefits'!BD14</f>
        <v>0</v>
      </c>
      <c r="BE6" s="215">
        <f>'Disability benefits'!BE14</f>
        <v>0</v>
      </c>
      <c r="BF6" s="215">
        <f>'Disability benefits'!BF14</f>
        <v>0</v>
      </c>
      <c r="BG6" s="215">
        <f>'Disability benefits'!BG14</f>
        <v>0</v>
      </c>
      <c r="BH6" s="215">
        <f>'Disability benefits'!BH14</f>
        <v>0</v>
      </c>
      <c r="BI6" s="215">
        <f>'Disability benefits'!BI14</f>
        <v>0</v>
      </c>
      <c r="BJ6" s="215">
        <f>'Disability benefits'!BJ14</f>
        <v>0</v>
      </c>
      <c r="BK6" s="215">
        <f>'Disability benefits'!BK14</f>
        <v>0</v>
      </c>
      <c r="BL6" s="215">
        <f>'Disability benefits'!BL14</f>
        <v>0</v>
      </c>
      <c r="BM6" s="215">
        <f>'Disability benefits'!BM14</f>
        <v>0</v>
      </c>
      <c r="BN6" s="215">
        <f>'Disability benefits'!BN14</f>
        <v>0</v>
      </c>
      <c r="BO6" s="215">
        <f>'Disability benefits'!BO14</f>
        <v>0</v>
      </c>
      <c r="BP6" s="215">
        <f>'Disability benefits'!BP14</f>
        <v>0</v>
      </c>
      <c r="BQ6" s="215">
        <f>'Disability benefits'!BQ14</f>
        <v>4.7691617500000003</v>
      </c>
      <c r="BR6" s="215">
        <f>'Disability benefits'!BR14</f>
        <v>6.040064700000003</v>
      </c>
      <c r="BS6" s="215">
        <f>'Disability benefits'!BS14</f>
        <v>6.9357352999999913</v>
      </c>
      <c r="BT6" s="215">
        <f>'Disability benefits'!BT14</f>
        <v>7.3484010500000174</v>
      </c>
      <c r="BU6" s="215">
        <f>'Disability benefits'!BU14</f>
        <v>8.2211221899999884</v>
      </c>
      <c r="BV6" s="215">
        <f>'Disability benefits'!BV14</f>
        <v>9.5712047702237228</v>
      </c>
      <c r="BW6" s="215">
        <f>'Disability benefits'!BW14</f>
        <v>10.372729291140233</v>
      </c>
      <c r="BX6" s="215">
        <f>'Disability benefits'!BX14</f>
        <v>11.143420719382375</v>
      </c>
      <c r="BY6" s="215">
        <f>'Disability benefits'!BY14</f>
        <v>11.961279526846566</v>
      </c>
      <c r="BZ6" s="215">
        <f>'Disability benefits'!BZ14</f>
        <v>12.806807342058983</v>
      </c>
      <c r="CA6" s="216">
        <f>'Disability benefits'!CA14</f>
        <v>13.718879381513931</v>
      </c>
    </row>
    <row r="7" spans="1:79" x14ac:dyDescent="0.4">
      <c r="A7" s="297"/>
      <c r="B7" s="298" t="s">
        <v>131</v>
      </c>
      <c r="C7" s="229"/>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15">
        <f>'Disability benefits'!AH15</f>
        <v>168</v>
      </c>
      <c r="AI7" s="215">
        <f>'Disability benefits'!AI15</f>
        <v>201</v>
      </c>
      <c r="AJ7" s="215">
        <f>'Disability benefits'!AJ15</f>
        <v>260</v>
      </c>
      <c r="AK7" s="215">
        <f>'Disability benefits'!AK15</f>
        <v>330</v>
      </c>
      <c r="AL7" s="215">
        <f>'Disability benefits'!AL15</f>
        <v>403</v>
      </c>
      <c r="AM7" s="215">
        <f>'Disability benefits'!AM15</f>
        <v>495</v>
      </c>
      <c r="AN7" s="215">
        <f>'Disability benefits'!AN15</f>
        <v>576</v>
      </c>
      <c r="AO7" s="215">
        <f>'Disability benefits'!AO15</f>
        <v>686</v>
      </c>
      <c r="AP7" s="215">
        <f>'Disability benefits'!AP15</f>
        <v>779</v>
      </c>
      <c r="AQ7" s="215">
        <f>'Disability benefits'!AQ15</f>
        <v>897.38499999999999</v>
      </c>
      <c r="AR7" s="215">
        <f>'Disability benefits'!AR15</f>
        <v>1003.4670000000001</v>
      </c>
      <c r="AS7" s="215">
        <f>'Disability benefits'!AS15</f>
        <v>1158.527</v>
      </c>
      <c r="AT7" s="215">
        <f>'Disability benefits'!AT15</f>
        <v>1382.009</v>
      </c>
      <c r="AU7" s="215">
        <f>'Disability benefits'!AU15</f>
        <v>1706.221</v>
      </c>
      <c r="AV7" s="215">
        <f>'Disability benefits'!AV15</f>
        <v>1553.4739999999999</v>
      </c>
      <c r="AW7" s="215">
        <f>'Disability benefits'!AW15</f>
        <v>1795.461</v>
      </c>
      <c r="AX7" s="215">
        <f>'Disability benefits'!AX15</f>
        <v>1962.682</v>
      </c>
      <c r="AY7" s="215">
        <f>'Disability benefits'!AY15</f>
        <v>2194.1619999999998</v>
      </c>
      <c r="AZ7" s="215">
        <f>'Disability benefits'!AZ15</f>
        <v>2392.893</v>
      </c>
      <c r="BA7" s="215">
        <f>'Disability benefits'!BA15</f>
        <v>2521.25</v>
      </c>
      <c r="BB7" s="215">
        <f>'Disability benefits'!BB15</f>
        <v>2679.9749999999999</v>
      </c>
      <c r="BC7" s="215">
        <f>'Disability benefits'!BC15</f>
        <v>2822.8040000000001</v>
      </c>
      <c r="BD7" s="215">
        <f>'Disability benefits'!BD15</f>
        <v>2955.1210000000001</v>
      </c>
      <c r="BE7" s="215">
        <f>'Disability benefits'!BE15</f>
        <v>3124.4597597447382</v>
      </c>
      <c r="BF7" s="215">
        <f>'Disability benefits'!BF15</f>
        <v>3250.6787885787207</v>
      </c>
      <c r="BG7" s="215">
        <f>'Disability benefits'!BG15</f>
        <v>3457.0445494205601</v>
      </c>
      <c r="BH7" s="215">
        <f>'Disability benefits'!BH15</f>
        <v>3673.5859999999998</v>
      </c>
      <c r="BI7" s="215">
        <f>'Disability benefits'!BI15</f>
        <v>3924.14037813</v>
      </c>
      <c r="BJ7" s="215">
        <f>'Disability benefits'!BJ15</f>
        <v>4149.40578293</v>
      </c>
      <c r="BK7" s="215">
        <f>'Disability benefits'!BK15</f>
        <v>4444.4350972342991</v>
      </c>
      <c r="BL7" s="215">
        <f>'Disability benefits'!BL15</f>
        <v>4734.8039219600005</v>
      </c>
      <c r="BM7" s="215">
        <f>'Disability benefits'!BM15</f>
        <v>5106.2537628999999</v>
      </c>
      <c r="BN7" s="215">
        <f>'Disability benefits'!BN15</f>
        <v>5227.7472379531791</v>
      </c>
      <c r="BO7" s="215">
        <f>'Disability benefits'!BO15</f>
        <v>5339.4256940699997</v>
      </c>
      <c r="BP7" s="215">
        <f>'Disability benefits'!BP15</f>
        <v>5475.6249157700013</v>
      </c>
      <c r="BQ7" s="215">
        <f>'Disability benefits'!BQ15</f>
        <v>5360.0751764300812</v>
      </c>
      <c r="BR7" s="215">
        <f>'Disability benefits'!BR15</f>
        <v>5421.7736767999995</v>
      </c>
      <c r="BS7" s="215">
        <f>'Disability benefits'!BS15</f>
        <v>5489.5433917499959</v>
      </c>
      <c r="BT7" s="215">
        <f>'Disability benefits'!BT15</f>
        <v>5482.7675999399999</v>
      </c>
      <c r="BU7" s="215">
        <f>'Disability benefits'!BU15</f>
        <v>5529.3185711499982</v>
      </c>
      <c r="BV7" s="215">
        <f>'Disability benefits'!BV15</f>
        <v>5688.5026329680441</v>
      </c>
      <c r="BW7" s="215">
        <f>'Disability benefits'!BW15</f>
        <v>5923.9258489674257</v>
      </c>
      <c r="BX7" s="215">
        <f>'Disability benefits'!BX15</f>
        <v>6102.4106768536603</v>
      </c>
      <c r="BY7" s="215">
        <f>'Disability benefits'!BY15</f>
        <v>6317.6087636804541</v>
      </c>
      <c r="BZ7" s="215">
        <f>'Disability benefits'!BZ15</f>
        <v>6565.5781312980625</v>
      </c>
      <c r="CA7" s="216">
        <f>'Disability benefits'!CA15</f>
        <v>6859.1479005219144</v>
      </c>
    </row>
    <row r="8" spans="1:79" x14ac:dyDescent="0.4">
      <c r="A8" s="297"/>
      <c r="B8" s="298" t="s">
        <v>142</v>
      </c>
      <c r="C8" s="229"/>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15">
        <f>'Disability benefits'!AH5</f>
        <v>0</v>
      </c>
      <c r="AI8" s="215">
        <f>'Disability benefits'!AI5</f>
        <v>0</v>
      </c>
      <c r="AJ8" s="215">
        <f>'Disability benefits'!AJ5</f>
        <v>0</v>
      </c>
      <c r="AK8" s="215">
        <f>'Disability benefits'!AK5</f>
        <v>0</v>
      </c>
      <c r="AL8" s="215">
        <f>'Disability benefits'!AL5</f>
        <v>0</v>
      </c>
      <c r="AM8" s="215">
        <f>'Disability benefits'!AM5</f>
        <v>0</v>
      </c>
      <c r="AN8" s="215">
        <f>'Disability benefits'!AN5</f>
        <v>0</v>
      </c>
      <c r="AO8" s="215">
        <f>'Disability benefits'!AO5</f>
        <v>0</v>
      </c>
      <c r="AP8" s="215">
        <f>'Disability benefits'!AP5</f>
        <v>0</v>
      </c>
      <c r="AQ8" s="215">
        <f>'Disability benefits'!AQ5</f>
        <v>0</v>
      </c>
      <c r="AR8" s="215">
        <f>'Disability benefits'!AR5</f>
        <v>0</v>
      </c>
      <c r="AS8" s="215">
        <f>'Disability benefits'!AS5</f>
        <v>0</v>
      </c>
      <c r="AT8" s="215">
        <f>'Disability benefits'!AT5</f>
        <v>0</v>
      </c>
      <c r="AU8" s="215">
        <f>'Disability benefits'!AU5</f>
        <v>0</v>
      </c>
      <c r="AV8" s="215">
        <f>'Disability benefits'!AV5</f>
        <v>1973.203</v>
      </c>
      <c r="AW8" s="215">
        <f>'Disability benefits'!AW5</f>
        <v>2772.2469999999998</v>
      </c>
      <c r="AX8" s="215">
        <f>'Disability benefits'!AX5</f>
        <v>3124.558</v>
      </c>
      <c r="AY8" s="215">
        <f>'Disability benefits'!AY5</f>
        <v>3801.788</v>
      </c>
      <c r="AZ8" s="215">
        <f>'Disability benefits'!AZ5</f>
        <v>4497.8189999999995</v>
      </c>
      <c r="BA8" s="215">
        <f>'Disability benefits'!BA5</f>
        <v>4953.4069999999992</v>
      </c>
      <c r="BB8" s="215">
        <f>'Disability benefits'!BB5</f>
        <v>5316.1329999999989</v>
      </c>
      <c r="BC8" s="215">
        <f>'Disability benefits'!BC5</f>
        <v>5659.9930000000004</v>
      </c>
      <c r="BD8" s="215">
        <f>'Disability benefits'!BD5</f>
        <v>6043.639000000001</v>
      </c>
      <c r="BE8" s="215">
        <f>'Disability benefits'!BE5</f>
        <v>6580.0587643462241</v>
      </c>
      <c r="BF8" s="215">
        <f>'Disability benefits'!BF5</f>
        <v>7051.9688886240428</v>
      </c>
      <c r="BG8" s="215">
        <f>'Disability benefits'!BG5</f>
        <v>7582.0869577400717</v>
      </c>
      <c r="BH8" s="215">
        <f>'Disability benefits'!BH5</f>
        <v>8079.1630000000005</v>
      </c>
      <c r="BI8" s="215">
        <f>'Disability benefits'!BI5</f>
        <v>8618.3022954000007</v>
      </c>
      <c r="BJ8" s="215">
        <f>'Disability benefits'!BJ5</f>
        <v>9155.4464638600002</v>
      </c>
      <c r="BK8" s="215">
        <f>'Disability benefits'!BK5</f>
        <v>9867.029829797455</v>
      </c>
      <c r="BL8" s="215">
        <f>'Disability benefits'!BL5</f>
        <v>10525.20336705</v>
      </c>
      <c r="BM8" s="215">
        <f>'Disability benefits'!BM5</f>
        <v>11458.592503259999</v>
      </c>
      <c r="BN8" s="215">
        <f>'Disability benefits'!BN5</f>
        <v>11876.615118280002</v>
      </c>
      <c r="BO8" s="215">
        <f>'Disability benefits'!BO5</f>
        <v>12565.735437840003</v>
      </c>
      <c r="BP8" s="215">
        <f>'Disability benefits'!BP5</f>
        <v>13430.14958021</v>
      </c>
      <c r="BQ8" s="215">
        <f>'Disability benefits'!BQ5</f>
        <v>13762.514588680802</v>
      </c>
      <c r="BR8" s="215">
        <f>'Disability benefits'!BR5</f>
        <v>13798.261242919998</v>
      </c>
      <c r="BS8" s="215">
        <f>'Disability benefits'!BS5</f>
        <v>13233.124968690001</v>
      </c>
      <c r="BT8" s="215">
        <f>'Disability benefits'!BT5</f>
        <v>11513.612393931196</v>
      </c>
      <c r="BU8" s="215">
        <f>'Disability benefits'!BU5</f>
        <v>9379.593293240021</v>
      </c>
      <c r="BV8" s="215">
        <f>'Disability benefits'!BV5</f>
        <v>7954.0978333513904</v>
      </c>
      <c r="BW8" s="215">
        <f>'Disability benefits'!BW5</f>
        <v>6099.7421691743602</v>
      </c>
      <c r="BX8" s="215">
        <f>'Disability benefits'!BX5</f>
        <v>5235.7883284657837</v>
      </c>
      <c r="BY8" s="215">
        <f>'Disability benefits'!BY5</f>
        <v>5210.1918401704679</v>
      </c>
      <c r="BZ8" s="215">
        <f>'Disability benefits'!BZ5</f>
        <v>5223.2367285490609</v>
      </c>
      <c r="CA8" s="216">
        <f>'Disability benefits'!CA5</f>
        <v>5270.8223554599717</v>
      </c>
    </row>
    <row r="9" spans="1:79" x14ac:dyDescent="0.4">
      <c r="A9" s="297"/>
      <c r="B9" s="298" t="s">
        <v>166</v>
      </c>
      <c r="C9" s="229"/>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15">
        <f>'Disability benefits'!AH20</f>
        <v>47</v>
      </c>
      <c r="AI9" s="215">
        <f>'Disability benefits'!AI20</f>
        <v>79</v>
      </c>
      <c r="AJ9" s="215">
        <f>'Disability benefits'!AJ20</f>
        <v>125.00000000000001</v>
      </c>
      <c r="AK9" s="215">
        <f>'Disability benefits'!AK20</f>
        <v>173</v>
      </c>
      <c r="AL9" s="215">
        <f>'Disability benefits'!AL20</f>
        <v>236</v>
      </c>
      <c r="AM9" s="215">
        <f>'Disability benefits'!AM20</f>
        <v>304</v>
      </c>
      <c r="AN9" s="215">
        <f>'Disability benefits'!AN20</f>
        <v>356</v>
      </c>
      <c r="AO9" s="215">
        <f>'Disability benefits'!AO20</f>
        <v>422</v>
      </c>
      <c r="AP9" s="215">
        <f>'Disability benefits'!AP20</f>
        <v>514</v>
      </c>
      <c r="AQ9" s="215">
        <f>'Disability benefits'!AQ20</f>
        <v>596.22199999999998</v>
      </c>
      <c r="AR9" s="215">
        <f>'Disability benefits'!AR20</f>
        <v>675.34</v>
      </c>
      <c r="AS9" s="215">
        <f>'Disability benefits'!AS20</f>
        <v>769.49900000000002</v>
      </c>
      <c r="AT9" s="215">
        <f>'Disability benefits'!AT20</f>
        <v>883.25800000000027</v>
      </c>
      <c r="AU9" s="215">
        <f>'Disability benefits'!AU20</f>
        <v>1061.8779999999999</v>
      </c>
      <c r="AV9" s="215">
        <f>'Disability benefits'!AV20</f>
        <v>68.302000000000007</v>
      </c>
      <c r="AW9" s="215">
        <f>'Disability benefits'!AW20</f>
        <v>0</v>
      </c>
      <c r="AX9" s="215">
        <f>'Disability benefits'!AX20</f>
        <v>0</v>
      </c>
      <c r="AY9" s="215">
        <f>'Disability benefits'!AY20</f>
        <v>0</v>
      </c>
      <c r="AZ9" s="215">
        <f>'Disability benefits'!AZ20</f>
        <v>0</v>
      </c>
      <c r="BA9" s="215">
        <f>'Disability benefits'!BA20</f>
        <v>0</v>
      </c>
      <c r="BB9" s="215">
        <f>'Disability benefits'!BB20</f>
        <v>0</v>
      </c>
      <c r="BC9" s="215">
        <f>'Disability benefits'!BC20</f>
        <v>0</v>
      </c>
      <c r="BD9" s="215">
        <f>'Disability benefits'!BD20</f>
        <v>0</v>
      </c>
      <c r="BE9" s="215">
        <f>'Disability benefits'!BE20</f>
        <v>0</v>
      </c>
      <c r="BF9" s="215">
        <f>'Disability benefits'!BF20</f>
        <v>0</v>
      </c>
      <c r="BG9" s="215">
        <f>'Disability benefits'!BG20</f>
        <v>0</v>
      </c>
      <c r="BH9" s="215">
        <f>'Disability benefits'!BH20</f>
        <v>0</v>
      </c>
      <c r="BI9" s="215">
        <f>'Disability benefits'!BI20</f>
        <v>0</v>
      </c>
      <c r="BJ9" s="215">
        <f>'Disability benefits'!BJ20</f>
        <v>0</v>
      </c>
      <c r="BK9" s="215">
        <f>'Disability benefits'!BK20</f>
        <v>0</v>
      </c>
      <c r="BL9" s="215">
        <f>'Disability benefits'!BL20</f>
        <v>0</v>
      </c>
      <c r="BM9" s="215">
        <f>'Disability benefits'!BM20</f>
        <v>0</v>
      </c>
      <c r="BN9" s="215">
        <f>'Disability benefits'!BN20</f>
        <v>0</v>
      </c>
      <c r="BO9" s="215">
        <f>'Disability benefits'!BO20</f>
        <v>0</v>
      </c>
      <c r="BP9" s="215">
        <f>'Disability benefits'!BP20</f>
        <v>0</v>
      </c>
      <c r="BQ9" s="215">
        <f>'Disability benefits'!BQ20</f>
        <v>0</v>
      </c>
      <c r="BR9" s="215">
        <f>'Disability benefits'!BR20</f>
        <v>0</v>
      </c>
      <c r="BS9" s="215">
        <f>'Disability benefits'!BS20</f>
        <v>0</v>
      </c>
      <c r="BT9" s="215">
        <f>'Disability benefits'!BT20</f>
        <v>0</v>
      </c>
      <c r="BU9" s="215">
        <f>'Disability benefits'!BU20</f>
        <v>0</v>
      </c>
      <c r="BV9" s="215">
        <f>'Disability benefits'!BV20</f>
        <v>0</v>
      </c>
      <c r="BW9" s="215">
        <f>'Disability benefits'!BW20</f>
        <v>0</v>
      </c>
      <c r="BX9" s="215">
        <f>'Disability benefits'!BX20</f>
        <v>0</v>
      </c>
      <c r="BY9" s="215">
        <f>'Disability benefits'!BY20</f>
        <v>0</v>
      </c>
      <c r="BZ9" s="215">
        <f>'Disability benefits'!BZ20</f>
        <v>0</v>
      </c>
      <c r="CA9" s="216">
        <f>'Disability benefits'!CA20</f>
        <v>0</v>
      </c>
    </row>
    <row r="10" spans="1:79" x14ac:dyDescent="0.4">
      <c r="A10" s="297"/>
      <c r="B10" s="298" t="s">
        <v>172</v>
      </c>
      <c r="C10" s="229"/>
      <c r="D10" s="261"/>
      <c r="E10" s="261"/>
      <c r="F10" s="261"/>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15">
        <f>'Disability benefits'!AH10</f>
        <v>0</v>
      </c>
      <c r="AI10" s="215">
        <f>'Disability benefits'!AI10</f>
        <v>0</v>
      </c>
      <c r="AJ10" s="215">
        <f>'Disability benefits'!AJ10</f>
        <v>0</v>
      </c>
      <c r="AK10" s="215">
        <f>'Disability benefits'!AK10</f>
        <v>0</v>
      </c>
      <c r="AL10" s="215">
        <f>'Disability benefits'!AL10</f>
        <v>0</v>
      </c>
      <c r="AM10" s="215">
        <f>'Disability benefits'!AM10</f>
        <v>0</v>
      </c>
      <c r="AN10" s="215">
        <f>'Disability benefits'!AN10</f>
        <v>0</v>
      </c>
      <c r="AO10" s="215">
        <f>'Disability benefits'!AO10</f>
        <v>0</v>
      </c>
      <c r="AP10" s="215">
        <f>'Disability benefits'!AP10</f>
        <v>0</v>
      </c>
      <c r="AQ10" s="215">
        <f>'Disability benefits'!AQ10</f>
        <v>0</v>
      </c>
      <c r="AR10" s="215">
        <f>'Disability benefits'!AR10</f>
        <v>0</v>
      </c>
      <c r="AS10" s="215">
        <f>'Disability benefits'!AS10</f>
        <v>0</v>
      </c>
      <c r="AT10" s="215">
        <f>'Disability benefits'!AT10</f>
        <v>0</v>
      </c>
      <c r="AU10" s="215">
        <f>'Disability benefits'!AU10</f>
        <v>0</v>
      </c>
      <c r="AV10" s="215">
        <f>'Disability benefits'!AV10</f>
        <v>0</v>
      </c>
      <c r="AW10" s="215">
        <f>'Disability benefits'!AW10</f>
        <v>0</v>
      </c>
      <c r="AX10" s="215">
        <f>'Disability benefits'!AX10</f>
        <v>0</v>
      </c>
      <c r="AY10" s="215">
        <f>'Disability benefits'!AY10</f>
        <v>0</v>
      </c>
      <c r="AZ10" s="215">
        <f>'Disability benefits'!AZ10</f>
        <v>0</v>
      </c>
      <c r="BA10" s="215">
        <f>'Disability benefits'!BA10</f>
        <v>0</v>
      </c>
      <c r="BB10" s="215">
        <f>'Disability benefits'!BB10</f>
        <v>0</v>
      </c>
      <c r="BC10" s="215">
        <f>'Disability benefits'!BC10</f>
        <v>0</v>
      </c>
      <c r="BD10" s="215">
        <f>'Disability benefits'!BD10</f>
        <v>0</v>
      </c>
      <c r="BE10" s="215">
        <f>'Disability benefits'!BE10</f>
        <v>0</v>
      </c>
      <c r="BF10" s="215">
        <f>'Disability benefits'!BF10</f>
        <v>0</v>
      </c>
      <c r="BG10" s="215">
        <f>'Disability benefits'!BG10</f>
        <v>0</v>
      </c>
      <c r="BH10" s="215">
        <f>'Disability benefits'!BH10</f>
        <v>0</v>
      </c>
      <c r="BI10" s="215">
        <f>'Disability benefits'!BI10</f>
        <v>0</v>
      </c>
      <c r="BJ10" s="215">
        <f>'Disability benefits'!BJ10</f>
        <v>0</v>
      </c>
      <c r="BK10" s="215">
        <f>'Disability benefits'!BK10</f>
        <v>0</v>
      </c>
      <c r="BL10" s="215">
        <f>'Disability benefits'!BL10</f>
        <v>0</v>
      </c>
      <c r="BM10" s="215">
        <f>'Disability benefits'!BM10</f>
        <v>0</v>
      </c>
      <c r="BN10" s="215">
        <f>'Disability benefits'!BN10</f>
        <v>0</v>
      </c>
      <c r="BO10" s="215">
        <f>'Disability benefits'!BO10</f>
        <v>0</v>
      </c>
      <c r="BP10" s="215">
        <f>'Disability benefits'!BP10</f>
        <v>0</v>
      </c>
      <c r="BQ10" s="215">
        <f>'Disability benefits'!BQ10</f>
        <v>160.53506744000006</v>
      </c>
      <c r="BR10" s="215">
        <f>'Disability benefits'!BR10</f>
        <v>1564.5904814800003</v>
      </c>
      <c r="BS10" s="215">
        <f>'Disability benefits'!BS10</f>
        <v>3004.5842815999968</v>
      </c>
      <c r="BT10" s="215">
        <f>'Disability benefits'!BT10</f>
        <v>5160.3793347999208</v>
      </c>
      <c r="BU10" s="215">
        <f>'Disability benefits'!BU10</f>
        <v>8649.7824964016072</v>
      </c>
      <c r="BV10" s="215">
        <f>'Disability benefits'!BV10</f>
        <v>10229.278790201079</v>
      </c>
      <c r="BW10" s="215">
        <f>'Disability benefits'!BW10</f>
        <v>14071.312946941334</v>
      </c>
      <c r="BX10" s="215">
        <f>'Disability benefits'!BX10</f>
        <v>15421.489086044579</v>
      </c>
      <c r="BY10" s="215">
        <f>'Disability benefits'!BY10</f>
        <v>16279.71378140711</v>
      </c>
      <c r="BZ10" s="215">
        <f>'Disability benefits'!BZ10</f>
        <v>17289.991215311547</v>
      </c>
      <c r="CA10" s="216">
        <f>'Disability benefits'!CA10</f>
        <v>18359.696331660161</v>
      </c>
    </row>
    <row r="11" spans="1:79" s="256" customFormat="1" ht="24.75" customHeight="1" x14ac:dyDescent="0.4">
      <c r="A11" s="291"/>
      <c r="B11" s="295" t="s">
        <v>352</v>
      </c>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c r="AF11" s="296"/>
      <c r="AG11" s="296"/>
      <c r="AH11" s="293">
        <f t="shared" ref="AH11:CA11" si="2">SUM(AH12:AH17)</f>
        <v>1735</v>
      </c>
      <c r="AI11" s="293">
        <f t="shared" si="2"/>
        <v>1881</v>
      </c>
      <c r="AJ11" s="293">
        <f t="shared" si="2"/>
        <v>2084</v>
      </c>
      <c r="AK11" s="293">
        <f t="shared" si="2"/>
        <v>2378</v>
      </c>
      <c r="AL11" s="293">
        <f t="shared" si="2"/>
        <v>2560</v>
      </c>
      <c r="AM11" s="293">
        <f t="shared" si="2"/>
        <v>2624</v>
      </c>
      <c r="AN11" s="293">
        <f t="shared" si="2"/>
        <v>3010</v>
      </c>
      <c r="AO11" s="293">
        <f t="shared" si="2"/>
        <v>3323</v>
      </c>
      <c r="AP11" s="293">
        <f t="shared" si="2"/>
        <v>3676.8379999999997</v>
      </c>
      <c r="AQ11" s="293">
        <f t="shared" si="2"/>
        <v>4043.5760000000005</v>
      </c>
      <c r="AR11" s="293">
        <f t="shared" si="2"/>
        <v>4639.5420000000004</v>
      </c>
      <c r="AS11" s="293">
        <f t="shared" si="2"/>
        <v>5288.3220000000001</v>
      </c>
      <c r="AT11" s="293">
        <f t="shared" si="2"/>
        <v>6158.0410000000011</v>
      </c>
      <c r="AU11" s="293">
        <f t="shared" si="2"/>
        <v>7754.1389999999992</v>
      </c>
      <c r="AV11" s="293">
        <f t="shared" si="2"/>
        <v>9112.7169999999987</v>
      </c>
      <c r="AW11" s="293">
        <f t="shared" si="2"/>
        <v>10494.066999999999</v>
      </c>
      <c r="AX11" s="293">
        <f t="shared" si="2"/>
        <v>11580.523999999998</v>
      </c>
      <c r="AY11" s="293">
        <f t="shared" si="2"/>
        <v>11948.351999999999</v>
      </c>
      <c r="AZ11" s="293">
        <f t="shared" si="2"/>
        <v>12074.404999999999</v>
      </c>
      <c r="BA11" s="293">
        <f t="shared" si="2"/>
        <v>12090.098000000002</v>
      </c>
      <c r="BB11" s="293">
        <f t="shared" si="2"/>
        <v>12082.812</v>
      </c>
      <c r="BC11" s="293">
        <f t="shared" si="2"/>
        <v>11847.279</v>
      </c>
      <c r="BD11" s="293">
        <f t="shared" si="2"/>
        <v>12180.391000000001</v>
      </c>
      <c r="BE11" s="293">
        <f t="shared" si="2"/>
        <v>12557.704338892207</v>
      </c>
      <c r="BF11" s="293">
        <f t="shared" si="2"/>
        <v>12488.598948891868</v>
      </c>
      <c r="BG11" s="293">
        <f t="shared" si="2"/>
        <v>12665.169673067492</v>
      </c>
      <c r="BH11" s="293">
        <f t="shared" si="2"/>
        <v>12297.070067599381</v>
      </c>
      <c r="BI11" s="293">
        <f t="shared" si="2"/>
        <v>12082.332327895077</v>
      </c>
      <c r="BJ11" s="293">
        <f t="shared" si="2"/>
        <v>12043.921697260022</v>
      </c>
      <c r="BK11" s="293">
        <f t="shared" si="2"/>
        <v>12612.190449657459</v>
      </c>
      <c r="BL11" s="293">
        <f t="shared" si="2"/>
        <v>12629.213878372164</v>
      </c>
      <c r="BM11" s="293">
        <f t="shared" si="2"/>
        <v>13267.210975195316</v>
      </c>
      <c r="BN11" s="293">
        <f t="shared" si="2"/>
        <v>13311.0615577796</v>
      </c>
      <c r="BO11" s="293">
        <f t="shared" si="2"/>
        <v>13412.354468304709</v>
      </c>
      <c r="BP11" s="293">
        <f t="shared" si="2"/>
        <v>13431.776763784655</v>
      </c>
      <c r="BQ11" s="293">
        <f t="shared" si="2"/>
        <v>13474.88355688931</v>
      </c>
      <c r="BR11" s="293">
        <f t="shared" si="2"/>
        <v>14275.5346808656</v>
      </c>
      <c r="BS11" s="293">
        <f t="shared" si="2"/>
        <v>15051.706291605207</v>
      </c>
      <c r="BT11" s="293">
        <f t="shared" si="2"/>
        <v>15441.338284530988</v>
      </c>
      <c r="BU11" s="293">
        <f t="shared" si="2"/>
        <v>16133.098806503931</v>
      </c>
      <c r="BV11" s="293">
        <f t="shared" si="2"/>
        <v>16543.722869365127</v>
      </c>
      <c r="BW11" s="293">
        <f t="shared" si="2"/>
        <v>15643.234489592262</v>
      </c>
      <c r="BX11" s="293">
        <f t="shared" si="2"/>
        <v>15591.541814452741</v>
      </c>
      <c r="BY11" s="293">
        <f t="shared" si="2"/>
        <v>15660.130560072488</v>
      </c>
      <c r="BZ11" s="293">
        <f t="shared" si="2"/>
        <v>15735.123997201234</v>
      </c>
      <c r="CA11" s="294">
        <f t="shared" si="2"/>
        <v>15889.537005914744</v>
      </c>
    </row>
    <row r="12" spans="1:79" x14ac:dyDescent="0.4">
      <c r="A12" s="297"/>
      <c r="B12" s="298" t="s">
        <v>353</v>
      </c>
      <c r="C12" s="229"/>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15">
        <v>0</v>
      </c>
      <c r="AI12" s="215">
        <v>0</v>
      </c>
      <c r="AJ12" s="215">
        <v>0</v>
      </c>
      <c r="AK12" s="215">
        <v>0</v>
      </c>
      <c r="AL12" s="215">
        <v>0</v>
      </c>
      <c r="AM12" s="215">
        <v>0</v>
      </c>
      <c r="AN12" s="215">
        <v>0</v>
      </c>
      <c r="AO12" s="215">
        <v>0</v>
      </c>
      <c r="AP12" s="215">
        <v>0</v>
      </c>
      <c r="AQ12" s="215">
        <v>0</v>
      </c>
      <c r="AR12" s="215">
        <v>0</v>
      </c>
      <c r="AS12" s="215">
        <v>0</v>
      </c>
      <c r="AT12" s="215">
        <v>0</v>
      </c>
      <c r="AU12" s="215">
        <v>0</v>
      </c>
      <c r="AV12" s="215">
        <v>0</v>
      </c>
      <c r="AW12" s="215">
        <v>0</v>
      </c>
      <c r="AX12" s="215">
        <v>0</v>
      </c>
      <c r="AY12" s="215">
        <v>0</v>
      </c>
      <c r="AZ12" s="215">
        <v>0</v>
      </c>
      <c r="BA12" s="215">
        <v>0</v>
      </c>
      <c r="BB12" s="215">
        <v>0</v>
      </c>
      <c r="BC12" s="215">
        <v>0</v>
      </c>
      <c r="BD12" s="215">
        <v>0</v>
      </c>
      <c r="BE12" s="215">
        <v>0</v>
      </c>
      <c r="BF12" s="215">
        <v>0</v>
      </c>
      <c r="BG12" s="215">
        <v>0</v>
      </c>
      <c r="BH12" s="215">
        <v>0</v>
      </c>
      <c r="BI12" s="215">
        <v>0</v>
      </c>
      <c r="BJ12" s="215">
        <v>0</v>
      </c>
      <c r="BK12" s="215">
        <v>0</v>
      </c>
      <c r="BL12" s="215">
        <v>127.18792894999999</v>
      </c>
      <c r="BM12" s="215">
        <v>1267.3993002300001</v>
      </c>
      <c r="BN12" s="215">
        <v>2231.7483618999995</v>
      </c>
      <c r="BO12" s="215">
        <v>3554.1022156099998</v>
      </c>
      <c r="BP12" s="215">
        <v>6779.6544881600003</v>
      </c>
      <c r="BQ12" s="215">
        <v>10436.707839979998</v>
      </c>
      <c r="BR12" s="215">
        <v>12835.996151169997</v>
      </c>
      <c r="BS12" s="215">
        <v>14287.60756918</v>
      </c>
      <c r="BT12" s="215">
        <v>15101.148975707842</v>
      </c>
      <c r="BU12" s="215">
        <v>15984.846421022175</v>
      </c>
      <c r="BV12" s="215">
        <v>16438.549395781454</v>
      </c>
      <c r="BW12" s="215">
        <v>15547.65883284237</v>
      </c>
      <c r="BX12" s="215">
        <v>15499.802707907864</v>
      </c>
      <c r="BY12" s="215">
        <v>15572.401418051042</v>
      </c>
      <c r="BZ12" s="215">
        <v>15651.48895002616</v>
      </c>
      <c r="CA12" s="216">
        <v>15810.025888169479</v>
      </c>
    </row>
    <row r="13" spans="1:79" x14ac:dyDescent="0.4">
      <c r="A13" s="297"/>
      <c r="B13" s="298" t="s">
        <v>156</v>
      </c>
      <c r="C13" s="229"/>
      <c r="D13" s="261"/>
      <c r="E13" s="261"/>
      <c r="F13" s="261"/>
      <c r="G13" s="261"/>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15">
        <f>'Incapacity benefits'!AH17</f>
        <v>0</v>
      </c>
      <c r="AI13" s="215">
        <f>'Incapacity benefits'!AI17</f>
        <v>0</v>
      </c>
      <c r="AJ13" s="215">
        <f>'Incapacity benefits'!AJ17</f>
        <v>0</v>
      </c>
      <c r="AK13" s="215">
        <f>'Incapacity benefits'!AK17</f>
        <v>0</v>
      </c>
      <c r="AL13" s="215">
        <f>'Incapacity benefits'!AL17</f>
        <v>0</v>
      </c>
      <c r="AM13" s="215">
        <f>'Incapacity benefits'!AM17</f>
        <v>0</v>
      </c>
      <c r="AN13" s="215">
        <f>'Incapacity benefits'!AN17</f>
        <v>0</v>
      </c>
      <c r="AO13" s="215">
        <f>'Incapacity benefits'!AO17</f>
        <v>0</v>
      </c>
      <c r="AP13" s="215">
        <f>'Incapacity benefits'!AP17</f>
        <v>0</v>
      </c>
      <c r="AQ13" s="215">
        <f>'Incapacity benefits'!AQ17</f>
        <v>0</v>
      </c>
      <c r="AR13" s="215">
        <f>'Incapacity benefits'!AR17</f>
        <v>0</v>
      </c>
      <c r="AS13" s="215">
        <f>'Incapacity benefits'!AS17</f>
        <v>0</v>
      </c>
      <c r="AT13" s="215">
        <f>'Incapacity benefits'!AT17</f>
        <v>0</v>
      </c>
      <c r="AU13" s="215">
        <f>'Incapacity benefits'!AU17</f>
        <v>0</v>
      </c>
      <c r="AV13" s="215">
        <f>'Incapacity benefits'!AV17</f>
        <v>0</v>
      </c>
      <c r="AW13" s="215">
        <f>'Incapacity benefits'!AW17</f>
        <v>0</v>
      </c>
      <c r="AX13" s="215">
        <f>'Incapacity benefits'!AX17</f>
        <v>0</v>
      </c>
      <c r="AY13" s="215">
        <f>'Incapacity benefits'!AY17</f>
        <v>7622.94</v>
      </c>
      <c r="AZ13" s="215">
        <f>'Incapacity benefits'!AZ17</f>
        <v>7661.6239999999998</v>
      </c>
      <c r="BA13" s="215">
        <f>'Incapacity benefits'!BA17</f>
        <v>7412.2720000000008</v>
      </c>
      <c r="BB13" s="215">
        <f>'Incapacity benefits'!BB17</f>
        <v>7250.5899999999992</v>
      </c>
      <c r="BC13" s="215">
        <f>'Incapacity benefits'!BC17</f>
        <v>6790.04</v>
      </c>
      <c r="BD13" s="215">
        <f>'Incapacity benefits'!BD17</f>
        <v>6766.183</v>
      </c>
      <c r="BE13" s="215">
        <f>'Incapacity benefits'!BE17</f>
        <v>6749.0433528570848</v>
      </c>
      <c r="BF13" s="215">
        <f>'Incapacity benefits'!BF17</f>
        <v>6757.9545089520052</v>
      </c>
      <c r="BG13" s="215">
        <f>'Incapacity benefits'!BG17</f>
        <v>6724.1235550023994</v>
      </c>
      <c r="BH13" s="215">
        <f>'Incapacity benefits'!BH17</f>
        <v>6662.027000000001</v>
      </c>
      <c r="BI13" s="215">
        <f>'Incapacity benefits'!BI17</f>
        <v>6649.9306075200002</v>
      </c>
      <c r="BJ13" s="215">
        <f>'Incapacity benefits'!BJ17</f>
        <v>6566.1693209299992</v>
      </c>
      <c r="BK13" s="215">
        <f>'Incapacity benefits'!BK17</f>
        <v>6657.0001817393668</v>
      </c>
      <c r="BL13" s="215">
        <f>'Incapacity benefits'!BL17</f>
        <v>6515.843602259999</v>
      </c>
      <c r="BM13" s="215">
        <f>'Incapacity benefits'!BM17</f>
        <v>6108.3423565899984</v>
      </c>
      <c r="BN13" s="215">
        <f>'Incapacity benefits'!BN17</f>
        <v>5556.0370140352552</v>
      </c>
      <c r="BO13" s="215">
        <f>'Incapacity benefits'!BO17</f>
        <v>4935.2797263499997</v>
      </c>
      <c r="BP13" s="215">
        <f>'Incapacity benefits'!BP17</f>
        <v>3275.8454461099991</v>
      </c>
      <c r="BQ13" s="215">
        <f>'Incapacity benefits'!BQ17</f>
        <v>1186.7982191800002</v>
      </c>
      <c r="BR13" s="215">
        <f>'Incapacity benefits'!BR17</f>
        <v>244.52811802000031</v>
      </c>
      <c r="BS13" s="215">
        <f>'Incapacity benefits'!BS17</f>
        <v>61.927221750000022</v>
      </c>
      <c r="BT13" s="215">
        <f>'Incapacity benefits'!BT17</f>
        <v>14.895368320000003</v>
      </c>
      <c r="BU13" s="215">
        <f>'Incapacity benefits'!BU17</f>
        <v>8.9284635499999982</v>
      </c>
      <c r="BV13" s="215">
        <f>'Incapacity benefits'!BV17</f>
        <v>2.6178961937010201</v>
      </c>
      <c r="BW13" s="215">
        <f>'Incapacity benefits'!BW17</f>
        <v>0.89325099068244296</v>
      </c>
      <c r="BX13" s="215">
        <f>'Incapacity benefits'!BX17</f>
        <v>0.93539474625409391</v>
      </c>
      <c r="BY13" s="215">
        <f>'Incapacity benefits'!BY17</f>
        <v>0.6995514550628803</v>
      </c>
      <c r="BZ13" s="215">
        <f>'Incapacity benefits'!BZ17</f>
        <v>0.46988894690646638</v>
      </c>
      <c r="CA13" s="216">
        <f>'Incapacity benefits'!CA17</f>
        <v>0.23202771716148193</v>
      </c>
    </row>
    <row r="14" spans="1:79" x14ac:dyDescent="0.4">
      <c r="A14" s="297"/>
      <c r="B14" s="298" t="s">
        <v>354</v>
      </c>
      <c r="C14" s="229"/>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15">
        <f>'Incapacity benefits'!AH40</f>
        <v>130</v>
      </c>
      <c r="AI14" s="215">
        <f>'Incapacity benefits'!AI40</f>
        <v>146</v>
      </c>
      <c r="AJ14" s="215">
        <f>'Incapacity benefits'!AJ40</f>
        <v>172</v>
      </c>
      <c r="AK14" s="215">
        <f>'Incapacity benefits'!AK40</f>
        <v>198</v>
      </c>
      <c r="AL14" s="215">
        <f>'Incapacity benefits'!AL40</f>
        <v>259</v>
      </c>
      <c r="AM14" s="215">
        <f>'Incapacity benefits'!AM40</f>
        <v>305</v>
      </c>
      <c r="AN14" s="215">
        <f>'Incapacity benefits'!AN40</f>
        <v>353</v>
      </c>
      <c r="AO14" s="215">
        <f>'Incapacity benefits'!AO40</f>
        <v>432</v>
      </c>
      <c r="AP14" s="215">
        <f>'Incapacity benefits'!AP40</f>
        <v>539</v>
      </c>
      <c r="AQ14" s="215">
        <f>'Incapacity benefits'!AQ40</f>
        <v>587</v>
      </c>
      <c r="AR14" s="215">
        <f>'Incapacity benefits'!AR40</f>
        <v>772</v>
      </c>
      <c r="AS14" s="215">
        <f>'Incapacity benefits'!AS40</f>
        <v>902</v>
      </c>
      <c r="AT14" s="215">
        <f>'Incapacity benefits'!AT40</f>
        <v>1081.992</v>
      </c>
      <c r="AU14" s="215">
        <f>'Incapacity benefits'!AU40</f>
        <v>1399</v>
      </c>
      <c r="AV14" s="215">
        <f>'Incapacity benefits'!AV40</f>
        <v>1899</v>
      </c>
      <c r="AW14" s="215">
        <f>'Incapacity benefits'!AW40</f>
        <v>2358</v>
      </c>
      <c r="AX14" s="215">
        <f>'Incapacity benefits'!AX40</f>
        <v>2758</v>
      </c>
      <c r="AY14" s="215">
        <f>'Incapacity benefits'!AY40</f>
        <v>3222</v>
      </c>
      <c r="AZ14" s="215">
        <f>'Incapacity benefits'!AZ40</f>
        <v>3507</v>
      </c>
      <c r="BA14" s="215">
        <f>'Incapacity benefits'!BA40</f>
        <v>3679</v>
      </c>
      <c r="BB14" s="215">
        <f>'Incapacity benefits'!BB40</f>
        <v>3848</v>
      </c>
      <c r="BC14" s="215">
        <f>'Incapacity benefits'!BC40</f>
        <v>4051</v>
      </c>
      <c r="BD14" s="215">
        <f>'Incapacity benefits'!BD40</f>
        <v>4400</v>
      </c>
      <c r="BE14" s="215">
        <f>'Incapacity benefits'!BE40</f>
        <v>4769</v>
      </c>
      <c r="BF14" s="215">
        <f>'Incapacity benefits'!BF40</f>
        <v>4773</v>
      </c>
      <c r="BG14" s="215">
        <f>'Incapacity benefits'!BG40</f>
        <v>5005</v>
      </c>
      <c r="BH14" s="215">
        <f>'Incapacity benefits'!BH40</f>
        <v>4716.6390675993789</v>
      </c>
      <c r="BI14" s="215">
        <f>'Incapacity benefits'!BI40</f>
        <v>4532.1900443650775</v>
      </c>
      <c r="BJ14" s="215">
        <f>'Incapacity benefits'!BJ40</f>
        <v>4574.2510630700235</v>
      </c>
      <c r="BK14" s="215">
        <f>'Incapacity benefits'!BK40</f>
        <v>5056.8584049752199</v>
      </c>
      <c r="BL14" s="215">
        <f>'Incapacity benefits'!BL40</f>
        <v>5098.7516794821649</v>
      </c>
      <c r="BM14" s="215">
        <f>'Incapacity benefits'!BM40</f>
        <v>4984.9200626353177</v>
      </c>
      <c r="BN14" s="215">
        <f>'Incapacity benefits'!BN40</f>
        <v>4635.0118573493246</v>
      </c>
      <c r="BO14" s="215">
        <f>'Incapacity benefits'!BO40</f>
        <v>4042.2862376047092</v>
      </c>
      <c r="BP14" s="215">
        <f>'Incapacity benefits'!BP40</f>
        <v>2489.4119175746559</v>
      </c>
      <c r="BQ14" s="215">
        <f>'Incapacity benefits'!BQ40</f>
        <v>991.64976374931302</v>
      </c>
      <c r="BR14" s="215">
        <f>'Incapacity benefits'!BR40</f>
        <v>459.84335153560301</v>
      </c>
      <c r="BS14" s="215">
        <f>'Incapacity benefits'!BS40</f>
        <v>232.57879501520824</v>
      </c>
      <c r="BT14" s="215">
        <f>'Incapacity benefits'!BT40</f>
        <v>91.004562413146644</v>
      </c>
      <c r="BU14" s="215">
        <f>'Incapacity benefits'!BU40</f>
        <v>19.737945281754381</v>
      </c>
      <c r="BV14" s="215">
        <f>'Incapacity benefits'!BV40</f>
        <v>3.8268448299677513</v>
      </c>
      <c r="BW14" s="215">
        <f>'Incapacity benefits'!BW40</f>
        <v>0</v>
      </c>
      <c r="BX14" s="215">
        <f>'Incapacity benefits'!BX40</f>
        <v>0</v>
      </c>
      <c r="BY14" s="215">
        <f>'Incapacity benefits'!BY40</f>
        <v>0</v>
      </c>
      <c r="BZ14" s="215">
        <f>'Incapacity benefits'!BZ40</f>
        <v>0</v>
      </c>
      <c r="CA14" s="216">
        <f>'Incapacity benefits'!CA40</f>
        <v>0</v>
      </c>
    </row>
    <row r="15" spans="1:79" x14ac:dyDescent="0.4">
      <c r="A15" s="297"/>
      <c r="B15" s="298" t="s">
        <v>159</v>
      </c>
      <c r="C15" s="229"/>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15">
        <f>'Incapacity benefits'!AH27</f>
        <v>840</v>
      </c>
      <c r="AI15" s="215">
        <f>'Incapacity benefits'!AI27</f>
        <v>995</v>
      </c>
      <c r="AJ15" s="215">
        <f>'Incapacity benefits'!AJ27</f>
        <v>1150</v>
      </c>
      <c r="AK15" s="215">
        <f>'Incapacity benefits'!AK27</f>
        <v>1370</v>
      </c>
      <c r="AL15" s="215">
        <f>'Incapacity benefits'!AL27</f>
        <v>1593</v>
      </c>
      <c r="AM15" s="215">
        <f>'Incapacity benefits'!AM27</f>
        <v>1872</v>
      </c>
      <c r="AN15" s="215">
        <f>'Incapacity benefits'!AN27</f>
        <v>2142</v>
      </c>
      <c r="AO15" s="215">
        <f>'Incapacity benefits'!AO27</f>
        <v>2349</v>
      </c>
      <c r="AP15" s="215">
        <f>'Incapacity benefits'!AP27</f>
        <v>2673.8379999999997</v>
      </c>
      <c r="AQ15" s="215">
        <f>'Incapacity benefits'!AQ27</f>
        <v>2968.4050000000002</v>
      </c>
      <c r="AR15" s="215">
        <f>'Incapacity benefits'!AR27</f>
        <v>3359.3579999999997</v>
      </c>
      <c r="AS15" s="215">
        <f>'Incapacity benefits'!AS27</f>
        <v>3836.6360000000004</v>
      </c>
      <c r="AT15" s="215">
        <f>'Incapacity benefits'!AT27</f>
        <v>4431.0190000000002</v>
      </c>
      <c r="AU15" s="215">
        <f>'Incapacity benefits'!AU27</f>
        <v>5485.4179999999997</v>
      </c>
      <c r="AV15" s="215">
        <f>'Incapacity benefits'!AV27</f>
        <v>6209.601999999999</v>
      </c>
      <c r="AW15" s="215">
        <f>'Incapacity benefits'!AW27</f>
        <v>7067.8279999999995</v>
      </c>
      <c r="AX15" s="215">
        <f>'Incapacity benefits'!AX27</f>
        <v>7705.1339999999991</v>
      </c>
      <c r="AY15" s="215">
        <f>'Incapacity benefits'!AY27</f>
        <v>271</v>
      </c>
      <c r="AZ15" s="215">
        <f>'Incapacity benefits'!AZ27</f>
        <v>0</v>
      </c>
      <c r="BA15" s="215">
        <f>'Incapacity benefits'!BA27</f>
        <v>0</v>
      </c>
      <c r="BB15" s="215">
        <f>'Incapacity benefits'!BB27</f>
        <v>0</v>
      </c>
      <c r="BC15" s="215">
        <f>'Incapacity benefits'!BC27</f>
        <v>0</v>
      </c>
      <c r="BD15" s="215">
        <f>'Incapacity benefits'!BD27</f>
        <v>0</v>
      </c>
      <c r="BE15" s="215">
        <f>'Incapacity benefits'!BE27</f>
        <v>0</v>
      </c>
      <c r="BF15" s="215">
        <f>'Incapacity benefits'!BF27</f>
        <v>0</v>
      </c>
      <c r="BG15" s="215">
        <f>'Incapacity benefits'!BG27</f>
        <v>0</v>
      </c>
      <c r="BH15" s="215">
        <f>'Incapacity benefits'!BH27</f>
        <v>0</v>
      </c>
      <c r="BI15" s="215">
        <f>'Incapacity benefits'!BI27</f>
        <v>0</v>
      </c>
      <c r="BJ15" s="215">
        <f>'Incapacity benefits'!BJ27</f>
        <v>0</v>
      </c>
      <c r="BK15" s="215">
        <f>'Incapacity benefits'!BK27</f>
        <v>0</v>
      </c>
      <c r="BL15" s="215">
        <f>'Incapacity benefits'!BL27</f>
        <v>0</v>
      </c>
      <c r="BM15" s="215">
        <f>'Incapacity benefits'!BM27</f>
        <v>0</v>
      </c>
      <c r="BN15" s="215">
        <f>'Incapacity benefits'!BN27</f>
        <v>0</v>
      </c>
      <c r="BO15" s="215">
        <f>'Incapacity benefits'!BO27</f>
        <v>0</v>
      </c>
      <c r="BP15" s="215">
        <f>'Incapacity benefits'!BP27</f>
        <v>0</v>
      </c>
      <c r="BQ15" s="215">
        <f>'Incapacity benefits'!BQ27</f>
        <v>0</v>
      </c>
      <c r="BR15" s="215">
        <f>'Incapacity benefits'!BR27</f>
        <v>0</v>
      </c>
      <c r="BS15" s="215">
        <f>'Incapacity benefits'!BS27</f>
        <v>0</v>
      </c>
      <c r="BT15" s="215">
        <f>'Incapacity benefits'!BT27</f>
        <v>0</v>
      </c>
      <c r="BU15" s="215">
        <f>'Incapacity benefits'!BU27</f>
        <v>0</v>
      </c>
      <c r="BV15" s="215">
        <f>'Incapacity benefits'!BV27</f>
        <v>0</v>
      </c>
      <c r="BW15" s="215">
        <f>'Incapacity benefits'!BW27</f>
        <v>0</v>
      </c>
      <c r="BX15" s="215">
        <f>'Incapacity benefits'!BX27</f>
        <v>0</v>
      </c>
      <c r="BY15" s="215">
        <f>'Incapacity benefits'!BY27</f>
        <v>0</v>
      </c>
      <c r="BZ15" s="215">
        <f>'Incapacity benefits'!BZ27</f>
        <v>0</v>
      </c>
      <c r="CA15" s="216">
        <f>'Incapacity benefits'!CA27</f>
        <v>0</v>
      </c>
    </row>
    <row r="16" spans="1:79" x14ac:dyDescent="0.4">
      <c r="A16" s="297"/>
      <c r="B16" s="298" t="s">
        <v>176</v>
      </c>
      <c r="C16" s="229"/>
      <c r="D16" s="26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15">
        <f>'Incapacity benefits'!AH37</f>
        <v>69</v>
      </c>
      <c r="AI16" s="215">
        <f>'Incapacity benefits'!AI37</f>
        <v>85</v>
      </c>
      <c r="AJ16" s="215">
        <f>'Incapacity benefits'!AJ37</f>
        <v>108</v>
      </c>
      <c r="AK16" s="215">
        <f>'Incapacity benefits'!AK37</f>
        <v>130</v>
      </c>
      <c r="AL16" s="215">
        <f>'Incapacity benefits'!AL37</f>
        <v>154</v>
      </c>
      <c r="AM16" s="215">
        <f>'Incapacity benefits'!AM37</f>
        <v>182</v>
      </c>
      <c r="AN16" s="215">
        <f>'Incapacity benefits'!AN37</f>
        <v>236</v>
      </c>
      <c r="AO16" s="215">
        <f>'Incapacity benefits'!AO37</f>
        <v>266</v>
      </c>
      <c r="AP16" s="215">
        <f>'Incapacity benefits'!AP37</f>
        <v>285</v>
      </c>
      <c r="AQ16" s="215">
        <f>'Incapacity benefits'!AQ37</f>
        <v>295.17</v>
      </c>
      <c r="AR16" s="215">
        <f>'Incapacity benefits'!AR37</f>
        <v>316.22399999999999</v>
      </c>
      <c r="AS16" s="215">
        <f>'Incapacity benefits'!AS37</f>
        <v>345.99400000000003</v>
      </c>
      <c r="AT16" s="215">
        <f>'Incapacity benefits'!AT37</f>
        <v>428.738</v>
      </c>
      <c r="AU16" s="215">
        <f>'Incapacity benefits'!AU37</f>
        <v>596.20899999999983</v>
      </c>
      <c r="AV16" s="215">
        <f>'Incapacity benefits'!AV37</f>
        <v>640.11500000000001</v>
      </c>
      <c r="AW16" s="215">
        <f>'Incapacity benefits'!AW37</f>
        <v>703.23900000000003</v>
      </c>
      <c r="AX16" s="215">
        <f>'Incapacity benefits'!AX37</f>
        <v>775.55</v>
      </c>
      <c r="AY16" s="215">
        <f>'Incapacity benefits'!AY37</f>
        <v>820.41200000000003</v>
      </c>
      <c r="AZ16" s="215">
        <f>'Incapacity benefits'!AZ37</f>
        <v>905.78099999999995</v>
      </c>
      <c r="BA16" s="215">
        <f>'Incapacity benefits'!BA37</f>
        <v>998.82600000000002</v>
      </c>
      <c r="BB16" s="215">
        <f>'Incapacity benefits'!BB37</f>
        <v>984.22199999999998</v>
      </c>
      <c r="BC16" s="215">
        <f>'Incapacity benefits'!BC37</f>
        <v>1006.239</v>
      </c>
      <c r="BD16" s="215">
        <f>'Incapacity benefits'!BD37</f>
        <v>1014.208</v>
      </c>
      <c r="BE16" s="215">
        <f>'Incapacity benefits'!BE37</f>
        <v>1039.6609860351221</v>
      </c>
      <c r="BF16" s="215">
        <f>'Incapacity benefits'!BF37</f>
        <v>957.64443993986208</v>
      </c>
      <c r="BG16" s="215">
        <f>'Incapacity benefits'!BG37</f>
        <v>936.04611806509195</v>
      </c>
      <c r="BH16" s="215">
        <f>'Incapacity benefits'!BH37</f>
        <v>918.404</v>
      </c>
      <c r="BI16" s="215">
        <f>'Incapacity benefits'!BI37</f>
        <v>900.21167600999991</v>
      </c>
      <c r="BJ16" s="215">
        <f>'Incapacity benefits'!BJ37</f>
        <v>903.50131326000019</v>
      </c>
      <c r="BK16" s="215">
        <f>'Incapacity benefits'!BK37</f>
        <v>898.33186294287157</v>
      </c>
      <c r="BL16" s="215">
        <f>'Incapacity benefits'!BL37</f>
        <v>887.43066767999994</v>
      </c>
      <c r="BM16" s="215">
        <f>'Incapacity benefits'!BM37</f>
        <v>906.54925574000004</v>
      </c>
      <c r="BN16" s="215">
        <f>'Incapacity benefits'!BN37</f>
        <v>888.26432449502204</v>
      </c>
      <c r="BO16" s="215">
        <f>'Incapacity benefits'!BO37</f>
        <v>880.68628874000012</v>
      </c>
      <c r="BP16" s="215">
        <f>'Incapacity benefits'!BP37</f>
        <v>886.86491193999996</v>
      </c>
      <c r="BQ16" s="215">
        <f>'Incapacity benefits'!BQ37</f>
        <v>859.72773397999993</v>
      </c>
      <c r="BR16" s="215">
        <f>'Incapacity benefits'!BR37</f>
        <v>735.16706013999999</v>
      </c>
      <c r="BS16" s="215">
        <f>'Incapacity benefits'!BS37</f>
        <v>469.59270565999998</v>
      </c>
      <c r="BT16" s="215">
        <f>'Incapacity benefits'!BT37</f>
        <v>234.28937808999993</v>
      </c>
      <c r="BU16" s="215">
        <f>'Incapacity benefits'!BU37</f>
        <v>119.58597665000002</v>
      </c>
      <c r="BV16" s="215">
        <f>'Incapacity benefits'!BV37</f>
        <v>98.728732560005014</v>
      </c>
      <c r="BW16" s="215">
        <f>'Incapacity benefits'!BW37</f>
        <v>94.682405759208592</v>
      </c>
      <c r="BX16" s="215">
        <f>'Incapacity benefits'!BX37</f>
        <v>90.803711798624363</v>
      </c>
      <c r="BY16" s="215">
        <f>'Incapacity benefits'!BY37</f>
        <v>87.029590566383035</v>
      </c>
      <c r="BZ16" s="215">
        <f>'Incapacity benefits'!BZ37</f>
        <v>83.165158228166078</v>
      </c>
      <c r="CA16" s="216">
        <f>'Incapacity benefits'!CA37</f>
        <v>79.279090028103752</v>
      </c>
    </row>
    <row r="17" spans="1:79" x14ac:dyDescent="0.4">
      <c r="A17" s="297"/>
      <c r="B17" s="298" t="s">
        <v>177</v>
      </c>
      <c r="C17" s="229"/>
      <c r="D17" s="261"/>
      <c r="E17" s="261"/>
      <c r="F17" s="261"/>
      <c r="G17" s="261"/>
      <c r="H17" s="261"/>
      <c r="I17" s="261"/>
      <c r="J17" s="261"/>
      <c r="K17" s="261"/>
      <c r="L17" s="261"/>
      <c r="M17" s="261"/>
      <c r="N17" s="261"/>
      <c r="O17" s="261"/>
      <c r="P17" s="261"/>
      <c r="Q17" s="261"/>
      <c r="R17" s="261"/>
      <c r="S17" s="261"/>
      <c r="T17" s="261"/>
      <c r="U17" s="261"/>
      <c r="V17" s="261"/>
      <c r="W17" s="261"/>
      <c r="X17" s="261"/>
      <c r="Y17" s="261"/>
      <c r="Z17" s="261"/>
      <c r="AA17" s="261"/>
      <c r="AB17" s="261"/>
      <c r="AC17" s="261"/>
      <c r="AD17" s="261"/>
      <c r="AE17" s="261"/>
      <c r="AF17" s="261"/>
      <c r="AG17" s="261"/>
      <c r="AH17" s="215">
        <f>'Incapacity benefits'!AH34</f>
        <v>696</v>
      </c>
      <c r="AI17" s="215">
        <f>'Incapacity benefits'!AI34</f>
        <v>655</v>
      </c>
      <c r="AJ17" s="215">
        <f>'Incapacity benefits'!AJ34</f>
        <v>654</v>
      </c>
      <c r="AK17" s="215">
        <f>'Incapacity benefits'!AK34</f>
        <v>680</v>
      </c>
      <c r="AL17" s="215">
        <f>'Incapacity benefits'!AL34</f>
        <v>554</v>
      </c>
      <c r="AM17" s="215">
        <f>'Incapacity benefits'!AM34</f>
        <v>265</v>
      </c>
      <c r="AN17" s="215">
        <f>'Incapacity benefits'!AN34</f>
        <v>279</v>
      </c>
      <c r="AO17" s="215">
        <f>'Incapacity benefits'!AO34</f>
        <v>276</v>
      </c>
      <c r="AP17" s="215">
        <f>'Incapacity benefits'!AP34</f>
        <v>179</v>
      </c>
      <c r="AQ17" s="215">
        <f>'Incapacity benefits'!AQ34</f>
        <v>193.001</v>
      </c>
      <c r="AR17" s="215">
        <f>'Incapacity benefits'!AR34</f>
        <v>191.96</v>
      </c>
      <c r="AS17" s="215">
        <f>'Incapacity benefits'!AS34</f>
        <v>203.69200000000001</v>
      </c>
      <c r="AT17" s="215">
        <f>'Incapacity benefits'!AT34</f>
        <v>216.292</v>
      </c>
      <c r="AU17" s="215">
        <f>'Incapacity benefits'!AU34</f>
        <v>273.512</v>
      </c>
      <c r="AV17" s="215">
        <f>'Incapacity benefits'!AV34</f>
        <v>364</v>
      </c>
      <c r="AW17" s="215">
        <f>'Incapacity benefits'!AW34</f>
        <v>365</v>
      </c>
      <c r="AX17" s="215">
        <f>'Incapacity benefits'!AX34</f>
        <v>341.84</v>
      </c>
      <c r="AY17" s="215">
        <f>'Incapacity benefits'!AY34</f>
        <v>12</v>
      </c>
      <c r="AZ17" s="215">
        <f>'Incapacity benefits'!AZ34</f>
        <v>0</v>
      </c>
      <c r="BA17" s="215">
        <f>'Incapacity benefits'!BA34</f>
        <v>0</v>
      </c>
      <c r="BB17" s="215">
        <f>'Incapacity benefits'!BB34</f>
        <v>0</v>
      </c>
      <c r="BC17" s="215">
        <f>'Incapacity benefits'!BC34</f>
        <v>0</v>
      </c>
      <c r="BD17" s="215">
        <f>'Incapacity benefits'!BD34</f>
        <v>0</v>
      </c>
      <c r="BE17" s="215">
        <f>'Incapacity benefits'!BE34</f>
        <v>0</v>
      </c>
      <c r="BF17" s="215">
        <f>'Incapacity benefits'!BF34</f>
        <v>0</v>
      </c>
      <c r="BG17" s="215">
        <f>'Incapacity benefits'!BG34</f>
        <v>0</v>
      </c>
      <c r="BH17" s="215">
        <f>'Incapacity benefits'!BH34</f>
        <v>0</v>
      </c>
      <c r="BI17" s="215">
        <f>'Incapacity benefits'!BI34</f>
        <v>0</v>
      </c>
      <c r="BJ17" s="215">
        <f>'Incapacity benefits'!BJ34</f>
        <v>0</v>
      </c>
      <c r="BK17" s="215">
        <f>'Incapacity benefits'!BK34</f>
        <v>0</v>
      </c>
      <c r="BL17" s="215">
        <f>'Incapacity benefits'!BL34</f>
        <v>0</v>
      </c>
      <c r="BM17" s="215">
        <f>'Incapacity benefits'!BM34</f>
        <v>0</v>
      </c>
      <c r="BN17" s="215">
        <f>'Incapacity benefits'!BN34</f>
        <v>0</v>
      </c>
      <c r="BO17" s="215">
        <f>'Incapacity benefits'!BO34</f>
        <v>0</v>
      </c>
      <c r="BP17" s="215">
        <f>'Incapacity benefits'!BP34</f>
        <v>0</v>
      </c>
      <c r="BQ17" s="215">
        <f>'Incapacity benefits'!BQ34</f>
        <v>0</v>
      </c>
      <c r="BR17" s="215">
        <f>'Incapacity benefits'!BR34</f>
        <v>0</v>
      </c>
      <c r="BS17" s="215">
        <f>'Incapacity benefits'!BS34</f>
        <v>0</v>
      </c>
      <c r="BT17" s="215">
        <f>'Incapacity benefits'!BT34</f>
        <v>0</v>
      </c>
      <c r="BU17" s="215">
        <f>'Incapacity benefits'!BU34</f>
        <v>0</v>
      </c>
      <c r="BV17" s="215">
        <f>'Incapacity benefits'!BV34</f>
        <v>0</v>
      </c>
      <c r="BW17" s="215">
        <f>'Incapacity benefits'!BW34</f>
        <v>0</v>
      </c>
      <c r="BX17" s="215">
        <f>'Incapacity benefits'!BX34</f>
        <v>0</v>
      </c>
      <c r="BY17" s="215">
        <f>'Incapacity benefits'!BY34</f>
        <v>0</v>
      </c>
      <c r="BZ17" s="215">
        <f>'Incapacity benefits'!BZ34</f>
        <v>0</v>
      </c>
      <c r="CA17" s="216">
        <f>'Incapacity benefits'!CA34</f>
        <v>0</v>
      </c>
    </row>
    <row r="18" spans="1:79" s="256" customFormat="1" ht="24.75" customHeight="1" x14ac:dyDescent="0.4">
      <c r="A18" s="291"/>
      <c r="B18" s="295" t="s">
        <v>355</v>
      </c>
      <c r="D18" s="296"/>
      <c r="E18" s="296"/>
      <c r="F18" s="296"/>
      <c r="G18" s="296"/>
      <c r="H18" s="296"/>
      <c r="I18" s="296"/>
      <c r="J18" s="296"/>
      <c r="K18" s="296"/>
      <c r="L18" s="296"/>
      <c r="M18" s="296"/>
      <c r="N18" s="296"/>
      <c r="O18" s="296"/>
      <c r="P18" s="296"/>
      <c r="Q18" s="296"/>
      <c r="R18" s="296"/>
      <c r="S18" s="296"/>
      <c r="T18" s="296"/>
      <c r="U18" s="296"/>
      <c r="V18" s="296"/>
      <c r="W18" s="296"/>
      <c r="X18" s="296"/>
      <c r="Y18" s="296"/>
      <c r="Z18" s="296"/>
      <c r="AA18" s="296"/>
      <c r="AB18" s="296"/>
      <c r="AC18" s="296"/>
      <c r="AD18" s="296"/>
      <c r="AE18" s="296"/>
      <c r="AF18" s="296"/>
      <c r="AG18" s="296"/>
      <c r="AH18" s="293">
        <f t="shared" ref="AH18:BX18" si="3">SUM(AH19:AH23)</f>
        <v>253</v>
      </c>
      <c r="AI18" s="293">
        <f t="shared" si="3"/>
        <v>285</v>
      </c>
      <c r="AJ18" s="293">
        <f t="shared" si="3"/>
        <v>329</v>
      </c>
      <c r="AK18" s="293">
        <f t="shared" si="3"/>
        <v>367</v>
      </c>
      <c r="AL18" s="293">
        <f t="shared" si="3"/>
        <v>399</v>
      </c>
      <c r="AM18" s="293">
        <f t="shared" si="3"/>
        <v>428</v>
      </c>
      <c r="AN18" s="293">
        <f t="shared" si="3"/>
        <v>441</v>
      </c>
      <c r="AO18" s="293">
        <f t="shared" si="3"/>
        <v>470</v>
      </c>
      <c r="AP18" s="293">
        <f t="shared" si="3"/>
        <v>505</v>
      </c>
      <c r="AQ18" s="293">
        <f t="shared" si="3"/>
        <v>514.10200000000009</v>
      </c>
      <c r="AR18" s="293">
        <f t="shared" si="3"/>
        <v>513.58300000000008</v>
      </c>
      <c r="AS18" s="293">
        <f t="shared" si="3"/>
        <v>533.13800000000003</v>
      </c>
      <c r="AT18" s="293">
        <f t="shared" si="3"/>
        <v>584.37099999999998</v>
      </c>
      <c r="AU18" s="293">
        <f t="shared" si="3"/>
        <v>654.65499413448993</v>
      </c>
      <c r="AV18" s="293">
        <f t="shared" si="3"/>
        <v>667.50399999999991</v>
      </c>
      <c r="AW18" s="293">
        <f t="shared" si="3"/>
        <v>686.28399999999988</v>
      </c>
      <c r="AX18" s="293">
        <f t="shared" si="3"/>
        <v>710.02199999999993</v>
      </c>
      <c r="AY18" s="293">
        <f t="shared" si="3"/>
        <v>734.97559504132221</v>
      </c>
      <c r="AZ18" s="293">
        <f t="shared" si="3"/>
        <v>748.39700000000005</v>
      </c>
      <c r="BA18" s="293">
        <f t="shared" si="3"/>
        <v>751.94600000000003</v>
      </c>
      <c r="BB18" s="293">
        <f t="shared" si="3"/>
        <v>769.20972503840244</v>
      </c>
      <c r="BC18" s="293">
        <f t="shared" si="3"/>
        <v>763.73799999999994</v>
      </c>
      <c r="BD18" s="293">
        <f t="shared" si="3"/>
        <v>770.87267336961202</v>
      </c>
      <c r="BE18" s="293">
        <f t="shared" si="3"/>
        <v>792.85709700000007</v>
      </c>
      <c r="BF18" s="293">
        <f t="shared" si="3"/>
        <v>802.21727761258762</v>
      </c>
      <c r="BG18" s="293">
        <f t="shared" si="3"/>
        <v>802.82745841250244</v>
      </c>
      <c r="BH18" s="293">
        <f t="shared" si="3"/>
        <v>815.19508900000005</v>
      </c>
      <c r="BI18" s="293">
        <f t="shared" si="3"/>
        <v>834.12734177900018</v>
      </c>
      <c r="BJ18" s="293">
        <f t="shared" si="3"/>
        <v>823.13039853999976</v>
      </c>
      <c r="BK18" s="293">
        <f t="shared" si="3"/>
        <v>822.24543098380013</v>
      </c>
      <c r="BL18" s="293">
        <f t="shared" si="3"/>
        <v>853.28739183000016</v>
      </c>
      <c r="BM18" s="293">
        <f t="shared" si="3"/>
        <v>886.07535800000016</v>
      </c>
      <c r="BN18" s="293">
        <f t="shared" si="3"/>
        <v>935.91351682000004</v>
      </c>
      <c r="BO18" s="293">
        <f t="shared" si="3"/>
        <v>934.84436764999998</v>
      </c>
      <c r="BP18" s="293">
        <f t="shared" si="3"/>
        <v>956.67538677023606</v>
      </c>
      <c r="BQ18" s="293">
        <f t="shared" si="3"/>
        <v>955.36992824000004</v>
      </c>
      <c r="BR18" s="293">
        <f t="shared" si="3"/>
        <v>990.27274720504909</v>
      </c>
      <c r="BS18" s="293">
        <f t="shared" si="3"/>
        <v>981.8956384411166</v>
      </c>
      <c r="BT18" s="293">
        <f t="shared" si="3"/>
        <v>944.54616344999954</v>
      </c>
      <c r="BU18" s="293">
        <f t="shared" si="3"/>
        <v>930.13222866000035</v>
      </c>
      <c r="BV18" s="293">
        <f t="shared" si="3"/>
        <v>923.70258680578229</v>
      </c>
      <c r="BW18" s="293">
        <f t="shared" si="3"/>
        <v>938.25021001428183</v>
      </c>
      <c r="BX18" s="293">
        <f t="shared" si="3"/>
        <v>940.1927879152264</v>
      </c>
      <c r="BY18" s="293">
        <f>SUM(BY19:BY23)</f>
        <v>942.77459052218205</v>
      </c>
      <c r="BZ18" s="293">
        <f>SUM(BZ19:BZ23)</f>
        <v>946.20069089905667</v>
      </c>
      <c r="CA18" s="294">
        <f>SUM(CA19:CA23)</f>
        <v>953.60395308711611</v>
      </c>
    </row>
    <row r="19" spans="1:79" x14ac:dyDescent="0.4">
      <c r="A19" s="297"/>
      <c r="B19" s="106" t="s">
        <v>356</v>
      </c>
      <c r="C19" s="229"/>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c r="AG19" s="261"/>
      <c r="AH19" s="215">
        <f>'Industrial injuries benefits'!AH10</f>
        <v>32</v>
      </c>
      <c r="AI19" s="215">
        <f>'Industrial injuries benefits'!AI10</f>
        <v>36</v>
      </c>
      <c r="AJ19" s="215">
        <f>'Industrial injuries benefits'!AJ10</f>
        <v>42</v>
      </c>
      <c r="AK19" s="215">
        <f>'Industrial injuries benefits'!AK10</f>
        <v>47</v>
      </c>
      <c r="AL19" s="215">
        <f>'Industrial injuries benefits'!AL10</f>
        <v>51</v>
      </c>
      <c r="AM19" s="215">
        <f>'Industrial injuries benefits'!AM10</f>
        <v>54</v>
      </c>
      <c r="AN19" s="215">
        <f>'Industrial injuries benefits'!AN10</f>
        <v>55</v>
      </c>
      <c r="AO19" s="215">
        <f>'Industrial injuries benefits'!AO10</f>
        <v>58</v>
      </c>
      <c r="AP19" s="215">
        <f>'Industrial injuries benefits'!AP10</f>
        <v>61</v>
      </c>
      <c r="AQ19" s="215">
        <f>'Industrial injuries benefits'!AQ10</f>
        <v>56.491999999999997</v>
      </c>
      <c r="AR19" s="215">
        <f>'Industrial injuries benefits'!AR10</f>
        <v>58.61</v>
      </c>
      <c r="AS19" s="215">
        <f>'Industrial injuries benefits'!AS10</f>
        <v>59.338999999999999</v>
      </c>
      <c r="AT19" s="215">
        <f>'Industrial injuries benefits'!AT10</f>
        <v>60.216000000000001</v>
      </c>
      <c r="AU19" s="215">
        <f>'Industrial injuries benefits'!AU10</f>
        <v>64.003</v>
      </c>
      <c r="AV19" s="215">
        <f>'Industrial injuries benefits'!AV10</f>
        <v>62.688000000000002</v>
      </c>
      <c r="AW19" s="215">
        <f>'Industrial injuries benefits'!AW10</f>
        <v>66.622</v>
      </c>
      <c r="AX19" s="215">
        <f>'Industrial injuries benefits'!AX10</f>
        <v>58.168999999999997</v>
      </c>
      <c r="AY19" s="215">
        <f>'Industrial injuries benefits'!AY10</f>
        <v>57.765999999999998</v>
      </c>
      <c r="AZ19" s="215">
        <f>'Industrial injuries benefits'!AZ10</f>
        <v>55.347000000000001</v>
      </c>
      <c r="BA19" s="215">
        <f>'Industrial injuries benefits'!BA10</f>
        <v>54.619</v>
      </c>
      <c r="BB19" s="215">
        <f>'Industrial injuries benefits'!BB10</f>
        <v>49.393000000000001</v>
      </c>
      <c r="BC19" s="215">
        <f>'Industrial injuries benefits'!BC10</f>
        <v>51.527999999999999</v>
      </c>
      <c r="BD19" s="215">
        <f>'Industrial injuries benefits'!BD10</f>
        <v>49</v>
      </c>
      <c r="BE19" s="215">
        <f>'Industrial injuries benefits'!BE10</f>
        <v>49</v>
      </c>
      <c r="BF19" s="215">
        <f>'Industrial injuries benefits'!BF10</f>
        <v>48.056406750000008</v>
      </c>
      <c r="BG19" s="215">
        <f>'Industrial injuries benefits'!BG10</f>
        <v>45.566810758911991</v>
      </c>
      <c r="BH19" s="215">
        <f>'Industrial injuries benefits'!BH10</f>
        <v>43.427999999999997</v>
      </c>
      <c r="BI19" s="215">
        <f>'Industrial injuries benefits'!BI10</f>
        <v>40.824999999999996</v>
      </c>
      <c r="BJ19" s="215">
        <f>'Industrial injuries benefits'!BJ10</f>
        <v>39.280999999999992</v>
      </c>
      <c r="BK19" s="215">
        <f>'Industrial injuries benefits'!BK10</f>
        <v>37.953660409999991</v>
      </c>
      <c r="BL19" s="215">
        <f>'Industrial injuries benefits'!BL10</f>
        <v>36.609209720000003</v>
      </c>
      <c r="BM19" s="215">
        <f>'Industrial injuries benefits'!BM10</f>
        <v>35.892877070000004</v>
      </c>
      <c r="BN19" s="215">
        <f>'Industrial injuries benefits'!BN10</f>
        <v>34.066781949999992</v>
      </c>
      <c r="BO19" s="215">
        <f>'Industrial injuries benefits'!BO10</f>
        <v>32.863790210000005</v>
      </c>
      <c r="BP19" s="215">
        <f>'Industrial injuries benefits'!BP10</f>
        <v>31.777945706246079</v>
      </c>
      <c r="BQ19" s="215">
        <f>'Industrial injuries benefits'!BQ10</f>
        <v>30.124750710000001</v>
      </c>
      <c r="BR19" s="215">
        <f>'Industrial injuries benefits'!BR10</f>
        <v>28.755832375049046</v>
      </c>
      <c r="BS19" s="215">
        <f>'Industrial injuries benefits'!BS10</f>
        <v>27.025887466107484</v>
      </c>
      <c r="BT19" s="215">
        <f>'Industrial injuries benefits'!BT10</f>
        <v>25.4982685463332</v>
      </c>
      <c r="BU19" s="215">
        <f>'Industrial injuries benefits'!BU10</f>
        <v>23.831493541905587</v>
      </c>
      <c r="BV19" s="215">
        <f>'Industrial injuries benefits'!BV10</f>
        <v>22.406855757869081</v>
      </c>
      <c r="BW19" s="215">
        <f>'Industrial injuries benefits'!BW10</f>
        <v>21.387943104406705</v>
      </c>
      <c r="BX19" s="215">
        <f>'Industrial injuries benefits'!BX10</f>
        <v>20.333182319304804</v>
      </c>
      <c r="BY19" s="215">
        <f>'Industrial injuries benefits'!BY10</f>
        <v>19.40441704165378</v>
      </c>
      <c r="BZ19" s="215">
        <f>'Industrial injuries benefits'!BZ10</f>
        <v>18.552300093108407</v>
      </c>
      <c r="CA19" s="216">
        <f>'Industrial injuries benefits'!CA10</f>
        <v>17.837833220684342</v>
      </c>
    </row>
    <row r="20" spans="1:79" x14ac:dyDescent="0.4">
      <c r="A20" s="297"/>
      <c r="B20" s="106" t="s">
        <v>357</v>
      </c>
      <c r="C20" s="229"/>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15">
        <f>'Industrial injuries benefits'!AH6</f>
        <v>216</v>
      </c>
      <c r="AI20" s="215">
        <f>'Industrial injuries benefits'!AI6</f>
        <v>244</v>
      </c>
      <c r="AJ20" s="215">
        <f>'Industrial injuries benefits'!AJ6</f>
        <v>282</v>
      </c>
      <c r="AK20" s="215">
        <f>'Industrial injuries benefits'!AK6</f>
        <v>315</v>
      </c>
      <c r="AL20" s="215">
        <f>'Industrial injuries benefits'!AL6</f>
        <v>343</v>
      </c>
      <c r="AM20" s="215">
        <f>'Industrial injuries benefits'!AM6</f>
        <v>369</v>
      </c>
      <c r="AN20" s="215">
        <f>'Industrial injuries benefits'!AN6</f>
        <v>381</v>
      </c>
      <c r="AO20" s="215">
        <f>'Industrial injuries benefits'!AO6</f>
        <v>407</v>
      </c>
      <c r="AP20" s="215">
        <f>'Industrial injuries benefits'!AP6</f>
        <v>440</v>
      </c>
      <c r="AQ20" s="215">
        <f>'Industrial injuries benefits'!AQ6</f>
        <v>453.38600000000002</v>
      </c>
      <c r="AR20" s="215">
        <f>'Industrial injuries benefits'!AR6</f>
        <v>451.27800000000002</v>
      </c>
      <c r="AS20" s="215">
        <f>'Industrial injuries benefits'!AS6</f>
        <v>469.52100000000002</v>
      </c>
      <c r="AT20" s="215">
        <f>'Industrial injuries benefits'!AT6</f>
        <v>520.06299999999999</v>
      </c>
      <c r="AU20" s="215">
        <f>'Industrial injuries benefits'!AU6</f>
        <v>586.55099413448988</v>
      </c>
      <c r="AV20" s="215">
        <f>'Industrial injuries benefits'!AV6</f>
        <v>600.92999999999995</v>
      </c>
      <c r="AW20" s="215">
        <f>'Industrial injuries benefits'!AW6</f>
        <v>616.15499999999997</v>
      </c>
      <c r="AX20" s="215">
        <f>'Industrial injuries benefits'!AX6</f>
        <v>645.43899999999996</v>
      </c>
      <c r="AY20" s="215">
        <f>'Industrial injuries benefits'!AY6</f>
        <v>669.97299999999996</v>
      </c>
      <c r="AZ20" s="215">
        <f>'Industrial injuries benefits'!AZ6</f>
        <v>684.82</v>
      </c>
      <c r="BA20" s="215">
        <f>'Industrial injuries benefits'!BA6</f>
        <v>689.89800000000002</v>
      </c>
      <c r="BB20" s="215">
        <f>'Industrial injuries benefits'!BB6</f>
        <v>709.66099999999994</v>
      </c>
      <c r="BC20" s="215">
        <f>'Industrial injuries benefits'!BC6</f>
        <v>699.61199999999997</v>
      </c>
      <c r="BD20" s="215">
        <f>'Industrial injuries benefits'!BD6</f>
        <v>708</v>
      </c>
      <c r="BE20" s="215">
        <f>'Industrial injuries benefits'!BE6</f>
        <v>727.45800000000008</v>
      </c>
      <c r="BF20" s="215">
        <f>'Industrial injuries benefits'!BF6</f>
        <v>732.7211213525876</v>
      </c>
      <c r="BG20" s="215">
        <f>'Industrial injuries benefits'!BG6</f>
        <v>736.5558877814442</v>
      </c>
      <c r="BH20" s="215">
        <f>'Industrial injuries benefits'!BH6</f>
        <v>749.94100000000003</v>
      </c>
      <c r="BI20" s="215">
        <f>'Industrial injuries benefits'!BI6</f>
        <v>745.66237929900012</v>
      </c>
      <c r="BJ20" s="215">
        <f>'Industrial injuries benefits'!BJ6</f>
        <v>750.09489891999988</v>
      </c>
      <c r="BK20" s="215">
        <f>'Industrial injuries benefits'!BK6</f>
        <v>755.76206665380005</v>
      </c>
      <c r="BL20" s="215">
        <f>'Industrial injuries benefits'!BL6</f>
        <v>778.67019714000014</v>
      </c>
      <c r="BM20" s="215">
        <f>'Industrial injuries benefits'!BM6</f>
        <v>807.08740407000005</v>
      </c>
      <c r="BN20" s="215">
        <f>'Industrial injuries benefits'!BN6</f>
        <v>853.62603838000007</v>
      </c>
      <c r="BO20" s="215">
        <f>'Industrial injuries benefits'!BO6</f>
        <v>854.15397472999996</v>
      </c>
      <c r="BP20" s="215">
        <f>'Industrial injuries benefits'!BP6</f>
        <v>873.08095759619198</v>
      </c>
      <c r="BQ20" s="215">
        <f>'Industrial injuries benefits'!BQ6</f>
        <v>870.57572770000002</v>
      </c>
      <c r="BR20" s="215">
        <f>'Industrial injuries benefits'!BR6</f>
        <v>879.197</v>
      </c>
      <c r="BS20" s="215">
        <f>'Industrial injuries benefits'!BS6</f>
        <v>865.05799890795549</v>
      </c>
      <c r="BT20" s="215">
        <f>'Industrial injuries benefits'!BT6</f>
        <v>835.61493410366643</v>
      </c>
      <c r="BU20" s="215">
        <f>'Industrial injuries benefits'!BU6</f>
        <v>816.60546981378729</v>
      </c>
      <c r="BV20" s="215">
        <f>'Industrial injuries benefits'!BV6</f>
        <v>817.8648490001417</v>
      </c>
      <c r="BW20" s="215">
        <f>'Industrial injuries benefits'!BW6</f>
        <v>828.92674925511801</v>
      </c>
      <c r="BX20" s="215">
        <f>'Industrial injuries benefits'!BX6</f>
        <v>830.82103076191595</v>
      </c>
      <c r="BY20" s="215">
        <f>'Industrial injuries benefits'!BY6</f>
        <v>833.17896870324194</v>
      </c>
      <c r="BZ20" s="215">
        <f>'Industrial injuries benefits'!BZ6</f>
        <v>836.40956383547791</v>
      </c>
      <c r="CA20" s="216">
        <f>'Industrial injuries benefits'!CA6</f>
        <v>842.702516356552</v>
      </c>
    </row>
    <row r="21" spans="1:79" x14ac:dyDescent="0.4">
      <c r="A21" s="297"/>
      <c r="B21" s="299" t="s">
        <v>358</v>
      </c>
      <c r="C21" s="229"/>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15">
        <f>'Industrial injuries benefits'!AH15</f>
        <v>0</v>
      </c>
      <c r="AI21" s="215">
        <f>'Industrial injuries benefits'!AI15</f>
        <v>0</v>
      </c>
      <c r="AJ21" s="215">
        <f>'Industrial injuries benefits'!AJ15</f>
        <v>0</v>
      </c>
      <c r="AK21" s="215">
        <f>'Industrial injuries benefits'!AK15</f>
        <v>0</v>
      </c>
      <c r="AL21" s="215">
        <f>'Industrial injuries benefits'!AL15</f>
        <v>0</v>
      </c>
      <c r="AM21" s="215">
        <f>'Industrial injuries benefits'!AM15</f>
        <v>0</v>
      </c>
      <c r="AN21" s="215">
        <f>'Industrial injuries benefits'!AN15</f>
        <v>0</v>
      </c>
      <c r="AO21" s="215">
        <f>'Industrial injuries benefits'!AO15</f>
        <v>0</v>
      </c>
      <c r="AP21" s="215">
        <f>'Industrial injuries benefits'!AP15</f>
        <v>0</v>
      </c>
      <c r="AQ21" s="215">
        <f>'Industrial injuries benefits'!AQ15</f>
        <v>0</v>
      </c>
      <c r="AR21" s="215">
        <f>'Industrial injuries benefits'!AR15</f>
        <v>0</v>
      </c>
      <c r="AS21" s="215">
        <f>'Industrial injuries benefits'!AS15</f>
        <v>0</v>
      </c>
      <c r="AT21" s="215">
        <f>'Industrial injuries benefits'!AT15</f>
        <v>0</v>
      </c>
      <c r="AU21" s="215">
        <f>'Industrial injuries benefits'!AU15</f>
        <v>0</v>
      </c>
      <c r="AV21" s="215">
        <f>'Industrial injuries benefits'!AV15</f>
        <v>0</v>
      </c>
      <c r="AW21" s="215">
        <f>'Industrial injuries benefits'!AW15</f>
        <v>0</v>
      </c>
      <c r="AX21" s="215">
        <f>'Industrial injuries benefits'!AX15</f>
        <v>0</v>
      </c>
      <c r="AY21" s="215">
        <f>'Industrial injuries benefits'!AY15</f>
        <v>0</v>
      </c>
      <c r="AZ21" s="215">
        <f>'Industrial injuries benefits'!AZ15</f>
        <v>0</v>
      </c>
      <c r="BA21" s="215">
        <f>'Industrial injuries benefits'!BA15</f>
        <v>0</v>
      </c>
      <c r="BB21" s="215">
        <f>'Industrial injuries benefits'!BB15</f>
        <v>0</v>
      </c>
      <c r="BC21" s="215">
        <f>'Industrial injuries benefits'!BC15</f>
        <v>0</v>
      </c>
      <c r="BD21" s="215">
        <f>'Industrial injuries benefits'!BD15</f>
        <v>0</v>
      </c>
      <c r="BE21" s="215">
        <f>'Industrial injuries benefits'!BE15</f>
        <v>0</v>
      </c>
      <c r="BF21" s="215">
        <f>'Industrial injuries benefits'!BF15</f>
        <v>0</v>
      </c>
      <c r="BG21" s="215">
        <f>'Industrial injuries benefits'!BG15</f>
        <v>0</v>
      </c>
      <c r="BH21" s="215">
        <f>'Industrial injuries benefits'!BH15</f>
        <v>0</v>
      </c>
      <c r="BI21" s="215">
        <f>'Industrial injuries benefits'!BI15</f>
        <v>0</v>
      </c>
      <c r="BJ21" s="215">
        <f>'Industrial injuries benefits'!BJ15</f>
        <v>0</v>
      </c>
      <c r="BK21" s="215">
        <f>'Industrial injuries benefits'!BK15</f>
        <v>0</v>
      </c>
      <c r="BL21" s="215">
        <f>'Industrial injuries benefits'!BL15</f>
        <v>5.5109329999999996</v>
      </c>
      <c r="BM21" s="215">
        <f>'Industrial injuries benefits'!BM15</f>
        <v>7.0408049999999998</v>
      </c>
      <c r="BN21" s="215">
        <f>'Industrial injuries benefits'!BN15</f>
        <v>9.2482140000000008</v>
      </c>
      <c r="BO21" s="215">
        <f>'Industrial injuries benefits'!BO15</f>
        <v>9.5133209999999995</v>
      </c>
      <c r="BP21" s="215">
        <f>'Industrial injuries benefits'!BP15</f>
        <v>9.4075343484310903</v>
      </c>
      <c r="BQ21" s="215">
        <f>'Industrial injuries benefits'!BQ15</f>
        <v>9.2168086836232543</v>
      </c>
      <c r="BR21" s="215">
        <f>'Industrial injuries benefits'!BR15</f>
        <v>37.532187830000005</v>
      </c>
      <c r="BS21" s="215">
        <f>'Industrial injuries benefits'!BS15</f>
        <v>43.794516459999997</v>
      </c>
      <c r="BT21" s="215">
        <f>'Industrial injuries benefits'!BT15</f>
        <v>41.280517799999998</v>
      </c>
      <c r="BU21" s="215">
        <f>'Industrial injuries benefits'!BU15</f>
        <v>48.629247100000001</v>
      </c>
      <c r="BV21" s="215">
        <f>'Industrial injuries benefits'!BV15</f>
        <v>40.589526618458983</v>
      </c>
      <c r="BW21" s="215">
        <f>'Industrial injuries benefits'!BW15</f>
        <v>44.302053604921433</v>
      </c>
      <c r="BX21" s="215">
        <f>'Industrial injuries benefits'!BX15</f>
        <v>45.09949056981003</v>
      </c>
      <c r="BY21" s="215">
        <f>'Industrial injuries benefits'!BY15</f>
        <v>46.001480381206242</v>
      </c>
      <c r="BZ21" s="215">
        <f>'Industrial injuries benefits'!BZ15</f>
        <v>46.921509988830351</v>
      </c>
      <c r="CA21" s="216">
        <f>'Industrial injuries benefits'!CA15</f>
        <v>47.85994018860697</v>
      </c>
    </row>
    <row r="22" spans="1:79" x14ac:dyDescent="0.4">
      <c r="A22" s="297"/>
      <c r="B22" s="300" t="s">
        <v>359</v>
      </c>
      <c r="C22" s="229"/>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15">
        <f>'Industrial injuries benefits'!AH13</f>
        <v>5</v>
      </c>
      <c r="AI22" s="215">
        <f>'Industrial injuries benefits'!AI13</f>
        <v>5</v>
      </c>
      <c r="AJ22" s="215">
        <f>'Industrial injuries benefits'!AJ13</f>
        <v>5</v>
      </c>
      <c r="AK22" s="215">
        <f>'Industrial injuries benefits'!AK13</f>
        <v>5</v>
      </c>
      <c r="AL22" s="215">
        <f>'Industrial injuries benefits'!AL13</f>
        <v>5</v>
      </c>
      <c r="AM22" s="215">
        <f>'Industrial injuries benefits'!AM13</f>
        <v>5</v>
      </c>
      <c r="AN22" s="215">
        <f>'Industrial injuries benefits'!AN13</f>
        <v>5</v>
      </c>
      <c r="AO22" s="215">
        <f>'Industrial injuries benefits'!AO13</f>
        <v>5</v>
      </c>
      <c r="AP22" s="215">
        <f>'Industrial injuries benefits'!AP13</f>
        <v>4</v>
      </c>
      <c r="AQ22" s="215">
        <f>'Industrial injuries benefits'!AQ13</f>
        <v>4.2240000000000002</v>
      </c>
      <c r="AR22" s="215">
        <f>'Industrial injuries benefits'!AR13</f>
        <v>3.6949999999999998</v>
      </c>
      <c r="AS22" s="215">
        <f>'Industrial injuries benefits'!AS13</f>
        <v>4.2779999999999996</v>
      </c>
      <c r="AT22" s="215">
        <f>'Industrial injuries benefits'!AT13</f>
        <v>4.0919999999999996</v>
      </c>
      <c r="AU22" s="215">
        <f>'Industrial injuries benefits'!AU13</f>
        <v>4.101</v>
      </c>
      <c r="AV22" s="215">
        <f>'Industrial injuries benefits'!AV13</f>
        <v>3.8860000000000001</v>
      </c>
      <c r="AW22" s="215">
        <f>'Industrial injuries benefits'!AW13</f>
        <v>3.5070000000000001</v>
      </c>
      <c r="AX22" s="215">
        <f>'Industrial injuries benefits'!AX13</f>
        <v>2.9569999999999999</v>
      </c>
      <c r="AY22" s="215">
        <f>'Industrial injuries benefits'!AY13</f>
        <v>3.1080000000000001</v>
      </c>
      <c r="AZ22" s="215">
        <f>'Industrial injuries benefits'!AZ13</f>
        <v>2.7719999999999998</v>
      </c>
      <c r="BA22" s="215">
        <f>'Industrial injuries benefits'!BA13</f>
        <v>2.4620000000000002</v>
      </c>
      <c r="BB22" s="215">
        <f>'Industrial injuries benefits'!BB13</f>
        <v>1.859</v>
      </c>
      <c r="BC22" s="215">
        <f>'Industrial injuries benefits'!BC13</f>
        <v>2.0350000000000001</v>
      </c>
      <c r="BD22" s="215">
        <f>'Industrial injuries benefits'!BD13</f>
        <v>2</v>
      </c>
      <c r="BE22" s="215">
        <f>'Industrial injuries benefits'!BE13</f>
        <v>2</v>
      </c>
      <c r="BF22" s="215">
        <f>'Industrial injuries benefits'!BF13</f>
        <v>1.73005451</v>
      </c>
      <c r="BG22" s="215">
        <f>'Industrial injuries benefits'!BG13</f>
        <v>1.3642590700000001</v>
      </c>
      <c r="BH22" s="215">
        <f>'Industrial injuries benefits'!BH13</f>
        <v>1.1830000000000001</v>
      </c>
      <c r="BI22" s="215">
        <f>'Industrial injuries benefits'!BI13</f>
        <v>1.1019624799999999</v>
      </c>
      <c r="BJ22" s="215">
        <f>'Industrial injuries benefits'!BJ13</f>
        <v>1.0844996200000001</v>
      </c>
      <c r="BK22" s="215">
        <f>'Industrial injuries benefits'!BK13</f>
        <v>1.0897039199999998</v>
      </c>
      <c r="BL22" s="215">
        <f>'Industrial injuries benefits'!BL13</f>
        <v>0.94398397000000001</v>
      </c>
      <c r="BM22" s="215">
        <f>'Industrial injuries benefits'!BM13</f>
        <v>0.84670285999999995</v>
      </c>
      <c r="BN22" s="215">
        <f>'Industrial injuries benefits'!BN13</f>
        <v>0.75357149000000001</v>
      </c>
      <c r="BO22" s="215">
        <f>'Industrial injuries benefits'!BO13</f>
        <v>0.62038171000000009</v>
      </c>
      <c r="BP22" s="215">
        <f>'Industrial injuries benefits'!BP13</f>
        <v>0.38903970756204248</v>
      </c>
      <c r="BQ22" s="215">
        <f>'Industrial injuries benefits'!BQ13</f>
        <v>-6.0504900000000004E-3</v>
      </c>
      <c r="BR22" s="215">
        <f>'Industrial injuries benefits'!BR13</f>
        <v>-2E-3</v>
      </c>
      <c r="BS22" s="215">
        <f>'Industrial injuries benefits'!BS13</f>
        <v>-3.6445392946300642E-2</v>
      </c>
      <c r="BT22" s="215">
        <f>'Industrial injuries benefits'!BT13</f>
        <v>0</v>
      </c>
      <c r="BU22" s="215">
        <f>'Industrial injuries benefits'!BU13</f>
        <v>-2.2412595692622359E-2</v>
      </c>
      <c r="BV22" s="215">
        <f>'Industrial injuries benefits'!BV13</f>
        <v>-3.9436110695943431E-2</v>
      </c>
      <c r="BW22" s="215">
        <f>'Industrial injuries benefits'!BW13</f>
        <v>0</v>
      </c>
      <c r="BX22" s="215">
        <f>'Industrial injuries benefits'!BX13</f>
        <v>0</v>
      </c>
      <c r="BY22" s="215">
        <f>'Industrial injuries benefits'!BY13</f>
        <v>0</v>
      </c>
      <c r="BZ22" s="215">
        <f>'Industrial injuries benefits'!BZ13</f>
        <v>0</v>
      </c>
      <c r="CA22" s="216">
        <f>'Industrial injuries benefits'!CA13</f>
        <v>0</v>
      </c>
    </row>
    <row r="23" spans="1:79" x14ac:dyDescent="0.4">
      <c r="A23" s="297"/>
      <c r="B23" s="301" t="s">
        <v>360</v>
      </c>
      <c r="C23" s="229"/>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15">
        <f>'Industrial injuries benefits'!AH16</f>
        <v>0</v>
      </c>
      <c r="AI23" s="215">
        <f>'Industrial injuries benefits'!AI16</f>
        <v>0</v>
      </c>
      <c r="AJ23" s="215">
        <f>'Industrial injuries benefits'!AJ16</f>
        <v>0</v>
      </c>
      <c r="AK23" s="215">
        <f>'Industrial injuries benefits'!AK16</f>
        <v>0</v>
      </c>
      <c r="AL23" s="215">
        <f>'Industrial injuries benefits'!AL16</f>
        <v>0</v>
      </c>
      <c r="AM23" s="215">
        <f>'Industrial injuries benefits'!AM16</f>
        <v>0</v>
      </c>
      <c r="AN23" s="215">
        <f>'Industrial injuries benefits'!AN16</f>
        <v>0</v>
      </c>
      <c r="AO23" s="215">
        <f>'Industrial injuries benefits'!AO16</f>
        <v>0</v>
      </c>
      <c r="AP23" s="215">
        <f>'Industrial injuries benefits'!AP16</f>
        <v>0</v>
      </c>
      <c r="AQ23" s="215">
        <f>'Industrial injuries benefits'!AQ16</f>
        <v>0</v>
      </c>
      <c r="AR23" s="215">
        <f>'Industrial injuries benefits'!AR16</f>
        <v>0</v>
      </c>
      <c r="AS23" s="215">
        <f>'Industrial injuries benefits'!AS16</f>
        <v>0</v>
      </c>
      <c r="AT23" s="215">
        <f>'Industrial injuries benefits'!AT16</f>
        <v>0</v>
      </c>
      <c r="AU23" s="215">
        <f>'Industrial injuries benefits'!AU16</f>
        <v>0</v>
      </c>
      <c r="AV23" s="215">
        <f>'Industrial injuries benefits'!AV16</f>
        <v>0</v>
      </c>
      <c r="AW23" s="215">
        <f>'Industrial injuries benefits'!AW16</f>
        <v>0</v>
      </c>
      <c r="AX23" s="215">
        <f>'Industrial injuries benefits'!AX16</f>
        <v>3.4569999999999999</v>
      </c>
      <c r="AY23" s="215">
        <f>'Industrial injuries benefits'!AY16</f>
        <v>4.1285950413223143</v>
      </c>
      <c r="AZ23" s="215">
        <f>'Industrial injuries benefits'!AZ16</f>
        <v>5.4580000000000002</v>
      </c>
      <c r="BA23" s="215">
        <f>'Industrial injuries benefits'!BA16</f>
        <v>4.9669999999999996</v>
      </c>
      <c r="BB23" s="215">
        <f>'Industrial injuries benefits'!BB16</f>
        <v>8.2967250384024585</v>
      </c>
      <c r="BC23" s="215">
        <f>'Industrial injuries benefits'!BC16</f>
        <v>10.563000000000001</v>
      </c>
      <c r="BD23" s="215">
        <f>'Industrial injuries benefits'!BD16</f>
        <v>11.87267336961207</v>
      </c>
      <c r="BE23" s="215">
        <f>'Industrial injuries benefits'!BE16</f>
        <v>14.399096999999999</v>
      </c>
      <c r="BF23" s="215">
        <f>'Industrial injuries benefits'!BF16</f>
        <v>19.709695</v>
      </c>
      <c r="BG23" s="215">
        <f>'Industrial injuries benefits'!BG16</f>
        <v>19.340500802146213</v>
      </c>
      <c r="BH23" s="215">
        <f>'Industrial injuries benefits'!BH16</f>
        <v>20.643089</v>
      </c>
      <c r="BI23" s="215">
        <f>'Industrial injuries benefits'!BI16</f>
        <v>46.53799999999999</v>
      </c>
      <c r="BJ23" s="215">
        <f>'Industrial injuries benefits'!BJ16</f>
        <v>32.67</v>
      </c>
      <c r="BK23" s="215">
        <f>'Industrial injuries benefits'!BK16</f>
        <v>27.44</v>
      </c>
      <c r="BL23" s="215">
        <f>'Industrial injuries benefits'!BL16</f>
        <v>31.553068</v>
      </c>
      <c r="BM23" s="215">
        <f>'Industrial injuries benefits'!BM16</f>
        <v>35.207568999999999</v>
      </c>
      <c r="BN23" s="215">
        <f>'Industrial injuries benefits'!BN16</f>
        <v>38.218910999999999</v>
      </c>
      <c r="BO23" s="215">
        <f>'Industrial injuries benefits'!BO16</f>
        <v>37.692900000000002</v>
      </c>
      <c r="BP23" s="215">
        <f>'Industrial injuries benefits'!BP16</f>
        <v>42.019909411804896</v>
      </c>
      <c r="BQ23" s="215">
        <f>'Industrial injuries benefits'!BQ16</f>
        <v>45.458691636376749</v>
      </c>
      <c r="BR23" s="215">
        <f>'Industrial injuries benefits'!BR16</f>
        <v>44.789727000000006</v>
      </c>
      <c r="BS23" s="215">
        <f>'Industrial injuries benefits'!BS16</f>
        <v>46.053681000000005</v>
      </c>
      <c r="BT23" s="215">
        <f>'Industrial injuries benefits'!BT16</f>
        <v>42.152442999999998</v>
      </c>
      <c r="BU23" s="215">
        <f>'Industrial injuries benefits'!BU16</f>
        <v>41.088430800000005</v>
      </c>
      <c r="BV23" s="215">
        <f>'Industrial injuries benefits'!BV16</f>
        <v>42.880791540008573</v>
      </c>
      <c r="BW23" s="215">
        <f>'Industrial injuries benefits'!BW16</f>
        <v>43.633464049835609</v>
      </c>
      <c r="BX23" s="215">
        <f>'Industrial injuries benefits'!BX16</f>
        <v>43.939084264195721</v>
      </c>
      <c r="BY23" s="215">
        <f>'Industrial injuries benefits'!BY16</f>
        <v>44.189724396080088</v>
      </c>
      <c r="BZ23" s="215">
        <f>'Industrial injuries benefits'!BZ16</f>
        <v>44.317316981639927</v>
      </c>
      <c r="CA23" s="216">
        <f>'Industrial injuries benefits'!CA16</f>
        <v>45.203663321272714</v>
      </c>
    </row>
    <row r="24" spans="1:79" s="256" customFormat="1" ht="24.75" customHeight="1" x14ac:dyDescent="0.4">
      <c r="A24" s="291"/>
      <c r="B24" s="295" t="s">
        <v>361</v>
      </c>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6"/>
      <c r="AG24" s="296"/>
      <c r="AH24" s="293">
        <f>'Carers Allowance'!AH4</f>
        <v>4</v>
      </c>
      <c r="AI24" s="293">
        <f>'Carers Allowance'!AI4</f>
        <v>4</v>
      </c>
      <c r="AJ24" s="293">
        <f>'Carers Allowance'!AJ4</f>
        <v>5</v>
      </c>
      <c r="AK24" s="293">
        <f>'Carers Allowance'!AK4</f>
        <v>6</v>
      </c>
      <c r="AL24" s="293">
        <f>'Carers Allowance'!AL4</f>
        <v>8</v>
      </c>
      <c r="AM24" s="293">
        <f>'Carers Allowance'!AM4</f>
        <v>10</v>
      </c>
      <c r="AN24" s="293">
        <f>'Carers Allowance'!AN4</f>
        <v>11</v>
      </c>
      <c r="AO24" s="293">
        <f>'Carers Allowance'!AO4</f>
        <v>13</v>
      </c>
      <c r="AP24" s="293">
        <f>'Carers Allowance'!AP4</f>
        <v>104</v>
      </c>
      <c r="AQ24" s="293">
        <f>'Carers Allowance'!AQ4</f>
        <v>183.72300000000001</v>
      </c>
      <c r="AR24" s="293">
        <f>'Carers Allowance'!AR4</f>
        <v>173.41800000000001</v>
      </c>
      <c r="AS24" s="293">
        <f>'Carers Allowance'!AS4</f>
        <v>183.63200000000001</v>
      </c>
      <c r="AT24" s="293">
        <f>'Carers Allowance'!AT4</f>
        <v>208.02</v>
      </c>
      <c r="AU24" s="293">
        <f>'Carers Allowance'!AU4</f>
        <v>284.64699999999999</v>
      </c>
      <c r="AV24" s="293">
        <f>'Carers Allowance'!AV4</f>
        <v>345.29700000000008</v>
      </c>
      <c r="AW24" s="293">
        <f>'Carers Allowance'!AW4</f>
        <v>441.74999999999994</v>
      </c>
      <c r="AX24" s="293">
        <f>'Carers Allowance'!AX4</f>
        <v>526.322</v>
      </c>
      <c r="AY24" s="293">
        <f>'Carers Allowance'!AY4</f>
        <v>617.35</v>
      </c>
      <c r="AZ24" s="293">
        <f>'Carers Allowance'!AZ4</f>
        <v>736.40099999999995</v>
      </c>
      <c r="BA24" s="293">
        <f>'Carers Allowance'!BA4</f>
        <v>745.90700000000004</v>
      </c>
      <c r="BB24" s="293">
        <f>'Carers Allowance'!BB4</f>
        <v>782.37199999999996</v>
      </c>
      <c r="BC24" s="293">
        <f>'Carers Allowance'!BC4</f>
        <v>834.52800000000002</v>
      </c>
      <c r="BD24" s="293">
        <f>'Carers Allowance'!BD4</f>
        <v>867.01099999999997</v>
      </c>
      <c r="BE24" s="293">
        <f>'Carers Allowance'!BE4</f>
        <v>931.78101869</v>
      </c>
      <c r="BF24" s="293">
        <f>'Carers Allowance'!BF4</f>
        <v>993.10799999999995</v>
      </c>
      <c r="BG24" s="293">
        <f>'Carers Allowance'!BG4</f>
        <v>1053.6691153298639</v>
      </c>
      <c r="BH24" s="293">
        <f>'Carers Allowance'!BH4</f>
        <v>1096.0409999999999</v>
      </c>
      <c r="BI24" s="293">
        <f>'Carers Allowance'!BI4</f>
        <v>1149.1385723000005</v>
      </c>
      <c r="BJ24" s="293">
        <f>'Carers Allowance'!BJ4</f>
        <v>1181.2635561100005</v>
      </c>
      <c r="BK24" s="293">
        <f>'Carers Allowance'!BK4</f>
        <v>1279.8853888127105</v>
      </c>
      <c r="BL24" s="293">
        <f>'Carers Allowance'!BL4</f>
        <v>1362.9964772500002</v>
      </c>
      <c r="BM24" s="293">
        <f>'Carers Allowance'!BM4</f>
        <v>1494.8980367000006</v>
      </c>
      <c r="BN24" s="293">
        <f>'Carers Allowance'!BN4</f>
        <v>1572.0826307400002</v>
      </c>
      <c r="BO24" s="293">
        <f>'Carers Allowance'!BO4</f>
        <v>1732.9771967700003</v>
      </c>
      <c r="BP24" s="293">
        <f>'Carers Allowance'!BP4</f>
        <v>1927.2231981999998</v>
      </c>
      <c r="BQ24" s="293">
        <f>'Carers Allowance'!BQ4</f>
        <v>2088.2668163797011</v>
      </c>
      <c r="BR24" s="293">
        <f>'Carers Allowance'!BR4</f>
        <v>2319.2115774999988</v>
      </c>
      <c r="BS24" s="293">
        <f>'Carers Allowance'!BS4</f>
        <v>2545.4439678199992</v>
      </c>
      <c r="BT24" s="293">
        <f>'Carers Allowance'!BT4</f>
        <v>2666.973573598962</v>
      </c>
      <c r="BU24" s="293">
        <f>'Carers Allowance'!BU4</f>
        <v>2830.0153530399994</v>
      </c>
      <c r="BV24" s="293">
        <f>'Carers Allowance'!BV4</f>
        <v>2871.1114630105744</v>
      </c>
      <c r="BW24" s="293">
        <f>'Carers Allowance'!BW4</f>
        <v>2997.1838689451461</v>
      </c>
      <c r="BX24" s="293">
        <f>'Carers Allowance'!BX4</f>
        <v>3185.9114940111494</v>
      </c>
      <c r="BY24" s="293">
        <f>'Carers Allowance'!BY4</f>
        <v>3409.1664793767345</v>
      </c>
      <c r="BZ24" s="293">
        <f>'Carers Allowance'!BZ4</f>
        <v>3630.7865126915394</v>
      </c>
      <c r="CA24" s="294">
        <f>'Carers Allowance'!CA4</f>
        <v>3753.4862520353277</v>
      </c>
    </row>
    <row r="25" spans="1:79" s="256" customFormat="1" ht="24.75" customHeight="1" x14ac:dyDescent="0.4">
      <c r="A25" s="291"/>
      <c r="B25" s="295" t="s">
        <v>362</v>
      </c>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s="296"/>
      <c r="AG25" s="296"/>
      <c r="AH25" s="293">
        <v>0</v>
      </c>
      <c r="AI25" s="293">
        <v>0</v>
      </c>
      <c r="AJ25" s="293">
        <v>0</v>
      </c>
      <c r="AK25" s="293">
        <v>0</v>
      </c>
      <c r="AL25" s="293">
        <v>0</v>
      </c>
      <c r="AM25" s="293">
        <v>0</v>
      </c>
      <c r="AN25" s="293">
        <v>0</v>
      </c>
      <c r="AO25" s="293">
        <v>0</v>
      </c>
      <c r="AP25" s="293">
        <v>0</v>
      </c>
      <c r="AQ25" s="293">
        <v>0</v>
      </c>
      <c r="AR25" s="293">
        <v>0</v>
      </c>
      <c r="AS25" s="293">
        <v>0</v>
      </c>
      <c r="AT25" s="293">
        <v>0</v>
      </c>
      <c r="AU25" s="293">
        <v>0</v>
      </c>
      <c r="AV25" s="293">
        <v>0</v>
      </c>
      <c r="AW25" s="293">
        <v>0</v>
      </c>
      <c r="AX25" s="293">
        <v>0</v>
      </c>
      <c r="AY25" s="293">
        <v>0</v>
      </c>
      <c r="AZ25" s="293">
        <v>0</v>
      </c>
      <c r="BA25" s="293">
        <v>0</v>
      </c>
      <c r="BB25" s="293">
        <v>0</v>
      </c>
      <c r="BC25" s="293">
        <v>0</v>
      </c>
      <c r="BD25" s="293">
        <v>252.8506024179687</v>
      </c>
      <c r="BE25" s="293">
        <v>334.41491264418875</v>
      </c>
      <c r="BF25" s="293">
        <v>376.31615316717199</v>
      </c>
      <c r="BG25" s="293">
        <v>377.57849637345873</v>
      </c>
      <c r="BH25" s="293">
        <v>328.26976673374355</v>
      </c>
      <c r="BI25" s="293">
        <v>296.30574154435226</v>
      </c>
      <c r="BJ25" s="293">
        <v>290.48548701729464</v>
      </c>
      <c r="BK25" s="293">
        <v>283.72187865289749</v>
      </c>
      <c r="BL25" s="293">
        <v>276.94990169243857</v>
      </c>
      <c r="BM25" s="293">
        <v>304.28514955817326</v>
      </c>
      <c r="BN25" s="293">
        <v>388.24454173128282</v>
      </c>
      <c r="BO25" s="293">
        <v>430.68552026831782</v>
      </c>
      <c r="BP25" s="293">
        <v>508.21788711256067</v>
      </c>
      <c r="BQ25" s="293">
        <v>557.83154347728623</v>
      </c>
      <c r="BR25" s="293">
        <v>585.70178248498928</v>
      </c>
      <c r="BS25" s="293">
        <v>623.85925815614985</v>
      </c>
      <c r="BT25" s="293">
        <v>650.88111904184302</v>
      </c>
      <c r="BU25" s="293">
        <v>757.5939082556697</v>
      </c>
      <c r="BV25" s="293">
        <v>878.16211781942184</v>
      </c>
      <c r="BW25" s="293">
        <v>797.89884144176187</v>
      </c>
      <c r="BX25" s="293">
        <v>853.79221253184733</v>
      </c>
      <c r="BY25" s="293">
        <v>910.72924385998851</v>
      </c>
      <c r="BZ25" s="293">
        <v>977.59522601425192</v>
      </c>
      <c r="CA25" s="294">
        <v>987.73980283635058</v>
      </c>
    </row>
    <row r="26" spans="1:79" s="256" customFormat="1" ht="24.75" customHeight="1" x14ac:dyDescent="0.4">
      <c r="A26" s="291"/>
      <c r="B26" s="295" t="s">
        <v>363</v>
      </c>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96"/>
      <c r="AE26" s="296"/>
      <c r="AF26" s="296"/>
      <c r="AG26" s="296"/>
      <c r="AH26" s="293">
        <f t="shared" ref="AH26:BX26" si="4">SUM(AH28:AH30,AH32)</f>
        <v>51.497172727332845</v>
      </c>
      <c r="AI26" s="293">
        <f t="shared" si="4"/>
        <v>56.414147956273574</v>
      </c>
      <c r="AJ26" s="293">
        <f t="shared" si="4"/>
        <v>72.615417878922116</v>
      </c>
      <c r="AK26" s="293">
        <f t="shared" si="4"/>
        <v>117.78692276529311</v>
      </c>
      <c r="AL26" s="293">
        <f t="shared" si="4"/>
        <v>151.22362386540289</v>
      </c>
      <c r="AM26" s="293">
        <f t="shared" si="4"/>
        <v>178.70507247687672</v>
      </c>
      <c r="AN26" s="293">
        <f t="shared" si="4"/>
        <v>201.80019075346371</v>
      </c>
      <c r="AO26" s="293">
        <f t="shared" si="4"/>
        <v>225.35883833034222</v>
      </c>
      <c r="AP26" s="293">
        <f t="shared" si="4"/>
        <v>242.96586799409306</v>
      </c>
      <c r="AQ26" s="293">
        <f t="shared" si="4"/>
        <v>251.3770479196252</v>
      </c>
      <c r="AR26" s="293">
        <f t="shared" si="4"/>
        <v>219.61099999999999</v>
      </c>
      <c r="AS26" s="293">
        <f t="shared" si="4"/>
        <v>302.30599999999998</v>
      </c>
      <c r="AT26" s="293">
        <f t="shared" si="4"/>
        <v>415.50300000000004</v>
      </c>
      <c r="AU26" s="293">
        <f t="shared" si="4"/>
        <v>549.82100000000003</v>
      </c>
      <c r="AV26" s="293">
        <f t="shared" si="4"/>
        <v>722.96500000000003</v>
      </c>
      <c r="AW26" s="293">
        <f t="shared" si="4"/>
        <v>963.53300000000002</v>
      </c>
      <c r="AX26" s="293">
        <f t="shared" si="4"/>
        <v>1237.7020586775143</v>
      </c>
      <c r="AY26" s="293">
        <f t="shared" si="4"/>
        <v>1440.7675679371928</v>
      </c>
      <c r="AZ26" s="293">
        <f t="shared" si="4"/>
        <v>1632.1173192887268</v>
      </c>
      <c r="BA26" s="293">
        <f t="shared" si="4"/>
        <v>1783.2014949487759</v>
      </c>
      <c r="BB26" s="293">
        <f t="shared" si="4"/>
        <v>1966.2753495570933</v>
      </c>
      <c r="BC26" s="293">
        <f t="shared" si="4"/>
        <v>2143.4684371455282</v>
      </c>
      <c r="BD26" s="293">
        <f t="shared" si="4"/>
        <v>2303.1767229957381</v>
      </c>
      <c r="BE26" s="293">
        <f t="shared" si="4"/>
        <v>2531.7035246192022</v>
      </c>
      <c r="BF26" s="293">
        <f t="shared" si="4"/>
        <v>2999.4614887041653</v>
      </c>
      <c r="BG26" s="293">
        <f t="shared" si="4"/>
        <v>2966.6712049912694</v>
      </c>
      <c r="BH26" s="293">
        <f t="shared" si="4"/>
        <v>3201.5130041258617</v>
      </c>
      <c r="BI26" s="293">
        <f t="shared" si="4"/>
        <v>3472.5465205192463</v>
      </c>
      <c r="BJ26" s="293">
        <f t="shared" si="4"/>
        <v>3760.9241738617989</v>
      </c>
      <c r="BK26" s="293">
        <f t="shared" si="4"/>
        <v>3996.4280011900032</v>
      </c>
      <c r="BL26" s="293">
        <f t="shared" si="4"/>
        <v>4891.7079022417884</v>
      </c>
      <c r="BM26" s="293">
        <f t="shared" si="4"/>
        <v>5587.16694369992</v>
      </c>
      <c r="BN26" s="293">
        <f t="shared" si="4"/>
        <v>5998.1093455519394</v>
      </c>
      <c r="BO26" s="293">
        <f t="shared" si="4"/>
        <v>6471.3592562218046</v>
      </c>
      <c r="BP26" s="293">
        <f t="shared" si="4"/>
        <v>6901.4624032787806</v>
      </c>
      <c r="BQ26" s="293">
        <f t="shared" si="4"/>
        <v>7141.9076247388075</v>
      </c>
      <c r="BR26" s="293">
        <f t="shared" si="4"/>
        <v>7733.6700263693729</v>
      </c>
      <c r="BS26" s="293">
        <f t="shared" si="4"/>
        <v>8132.5337356956888</v>
      </c>
      <c r="BT26" s="293">
        <f t="shared" si="4"/>
        <v>8108.0490092891159</v>
      </c>
      <c r="BU26" s="293">
        <f t="shared" si="4"/>
        <v>7918.391130132075</v>
      </c>
      <c r="BV26" s="293">
        <f t="shared" si="4"/>
        <v>7576.7769011228111</v>
      </c>
      <c r="BW26" s="293">
        <f t="shared" si="4"/>
        <v>8450.2664620244395</v>
      </c>
      <c r="BX26" s="293">
        <f t="shared" si="4"/>
        <v>8740.3463376728014</v>
      </c>
      <c r="BY26" s="293">
        <f>SUM(BY28:BY30,BY32)</f>
        <v>8953.0434441456018</v>
      </c>
      <c r="BZ26" s="293">
        <f>SUM(BZ28:BZ30,BZ32)</f>
        <v>9150.4961425133642</v>
      </c>
      <c r="CA26" s="294">
        <f>SUM(CA28:CA30,CA32)</f>
        <v>9320.0955978248821</v>
      </c>
    </row>
    <row r="27" spans="1:79" x14ac:dyDescent="0.4">
      <c r="A27" s="297"/>
      <c r="B27" s="301" t="s">
        <v>364</v>
      </c>
      <c r="C27" s="229"/>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F27" s="261"/>
      <c r="AG27" s="261"/>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15"/>
      <c r="BM27" s="215"/>
      <c r="BN27" s="215"/>
      <c r="BO27" s="215"/>
      <c r="BP27" s="215"/>
      <c r="BQ27" s="215"/>
      <c r="BR27" s="215"/>
      <c r="BS27" s="215"/>
      <c r="BT27" s="215"/>
      <c r="BU27" s="215"/>
      <c r="BV27" s="215"/>
      <c r="BW27" s="215"/>
      <c r="BX27" s="215"/>
      <c r="BY27" s="215"/>
      <c r="BZ27" s="215"/>
      <c r="CA27" s="216"/>
    </row>
    <row r="28" spans="1:79" x14ac:dyDescent="0.4">
      <c r="A28" s="297"/>
      <c r="B28" s="298" t="s">
        <v>365</v>
      </c>
      <c r="C28" s="229"/>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61"/>
      <c r="AE28" s="261"/>
      <c r="AF28" s="261"/>
      <c r="AG28" s="261"/>
      <c r="AH28" s="215" t="str">
        <f>'Housing benefits'!AH19</f>
        <v>-</v>
      </c>
      <c r="AI28" s="215" t="str">
        <f>'Housing benefits'!AI19</f>
        <v>-</v>
      </c>
      <c r="AJ28" s="215" t="str">
        <f>'Housing benefits'!AJ19</f>
        <v>-</v>
      </c>
      <c r="AK28" s="215" t="str">
        <f>'Housing benefits'!AK19</f>
        <v>-</v>
      </c>
      <c r="AL28" s="215" t="str">
        <f>'Housing benefits'!AL19</f>
        <v>-</v>
      </c>
      <c r="AM28" s="215" t="str">
        <f>'Housing benefits'!AM19</f>
        <v>-</v>
      </c>
      <c r="AN28" s="215" t="str">
        <f>'Housing benefits'!AN19</f>
        <v>-</v>
      </c>
      <c r="AO28" s="215" t="str">
        <f>'Housing benefits'!AO19</f>
        <v>-</v>
      </c>
      <c r="AP28" s="215" t="str">
        <f>'Housing benefits'!AP19</f>
        <v>-</v>
      </c>
      <c r="AQ28" s="215" t="str">
        <f>'Housing benefits'!AQ19</f>
        <v>-</v>
      </c>
      <c r="AR28" s="215" t="str">
        <f>'Housing benefits'!AR19</f>
        <v>-</v>
      </c>
      <c r="AS28" s="215" t="str">
        <f>'Housing benefits'!AS19</f>
        <v>-</v>
      </c>
      <c r="AT28" s="215" t="str">
        <f>'Housing benefits'!AT19</f>
        <v>-</v>
      </c>
      <c r="AU28" s="215" t="str">
        <f>'Housing benefits'!AU19</f>
        <v>-</v>
      </c>
      <c r="AV28" s="215" t="str">
        <f>'Housing benefits'!AV19</f>
        <v>-</v>
      </c>
      <c r="AW28" s="215" t="str">
        <f>'Housing benefits'!AW19</f>
        <v>-</v>
      </c>
      <c r="AX28" s="215" t="str">
        <f>'Housing benefits'!AX19</f>
        <v>-</v>
      </c>
      <c r="AY28" s="215" t="str">
        <f>'Housing benefits'!AY19</f>
        <v>-</v>
      </c>
      <c r="AZ28" s="215" t="str">
        <f>'Housing benefits'!AZ19</f>
        <v>-</v>
      </c>
      <c r="BA28" s="215" t="str">
        <f>'Housing benefits'!BA19</f>
        <v>-</v>
      </c>
      <c r="BB28" s="215" t="str">
        <f>'Housing benefits'!BB19</f>
        <v>-</v>
      </c>
      <c r="BC28" s="215" t="str">
        <f>'Housing benefits'!BC19</f>
        <v>-</v>
      </c>
      <c r="BD28" s="215" t="str">
        <f>'Housing benefits'!BD19</f>
        <v>-</v>
      </c>
      <c r="BE28" s="215" t="str">
        <f>'Housing benefits'!BE19</f>
        <v>-</v>
      </c>
      <c r="BF28" s="215" t="str">
        <f>'Housing benefits'!BF19</f>
        <v>-</v>
      </c>
      <c r="BG28" s="215" t="str">
        <f>'Housing benefits'!BG19</f>
        <v>-</v>
      </c>
      <c r="BH28" s="215" t="str">
        <f>'Housing benefits'!BH19</f>
        <v>-</v>
      </c>
      <c r="BI28" s="215" t="str">
        <f>'Housing benefits'!BI19</f>
        <v>-</v>
      </c>
      <c r="BJ28" s="215" t="str">
        <f>'Housing benefits'!BJ19</f>
        <v>-</v>
      </c>
      <c r="BK28" s="215" t="str">
        <f>'Housing benefits'!BK19</f>
        <v>-</v>
      </c>
      <c r="BL28" s="215">
        <f>'Housing benefits'!BL19</f>
        <v>315.32689004851829</v>
      </c>
      <c r="BM28" s="215">
        <f>'Housing benefits'!BM19</f>
        <v>391.93425198433891</v>
      </c>
      <c r="BN28" s="215">
        <f>'Housing benefits'!BN19</f>
        <v>465.09166515156534</v>
      </c>
      <c r="BO28" s="215">
        <f>'Housing benefits'!BO19</f>
        <v>540.50149467791391</v>
      </c>
      <c r="BP28" s="215">
        <f>'Housing benefits'!BP19</f>
        <v>626.09691811330299</v>
      </c>
      <c r="BQ28" s="215">
        <f>'Housing benefits'!BQ19</f>
        <v>695.36424794605682</v>
      </c>
      <c r="BR28" s="215">
        <f>'Housing benefits'!BR19</f>
        <v>781.28564014637732</v>
      </c>
      <c r="BS28" s="215">
        <f>'Housing benefits'!BS19</f>
        <v>885.7633665276046</v>
      </c>
      <c r="BT28" s="215">
        <f>'Housing benefits'!BT19</f>
        <v>935.86524437191224</v>
      </c>
      <c r="BU28" s="215">
        <f>'Housing benefits'!BU19</f>
        <v>953.07062235629201</v>
      </c>
      <c r="BV28" s="215">
        <f>'Housing benefits'!BV19</f>
        <v>970.21575862554914</v>
      </c>
      <c r="BW28" s="215">
        <f>'Housing benefits'!BW19</f>
        <v>1109.4605661922942</v>
      </c>
      <c r="BX28" s="215">
        <f>'Housing benefits'!BX19</f>
        <v>1179.8913017904354</v>
      </c>
      <c r="BY28" s="215">
        <f>'Housing benefits'!BY19</f>
        <v>1251.0334383460618</v>
      </c>
      <c r="BZ28" s="215">
        <f>'Housing benefits'!BZ19</f>
        <v>1303.7992010868968</v>
      </c>
      <c r="CA28" s="216">
        <f>'Housing benefits'!CA19</f>
        <v>1318.9844294875279</v>
      </c>
    </row>
    <row r="29" spans="1:79" x14ac:dyDescent="0.4">
      <c r="A29" s="297"/>
      <c r="B29" s="298" t="s">
        <v>366</v>
      </c>
      <c r="C29" s="229"/>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s="261"/>
      <c r="AG29" s="261"/>
      <c r="AH29" s="215" t="str">
        <f>'Housing benefits'!AH22</f>
        <v>-</v>
      </c>
      <c r="AI29" s="215" t="str">
        <f>'Housing benefits'!AI22</f>
        <v>-</v>
      </c>
      <c r="AJ29" s="215" t="str">
        <f>'Housing benefits'!AJ22</f>
        <v>-</v>
      </c>
      <c r="AK29" s="215" t="str">
        <f>'Housing benefits'!AK22</f>
        <v>-</v>
      </c>
      <c r="AL29" s="215" t="str">
        <f>'Housing benefits'!AL22</f>
        <v>-</v>
      </c>
      <c r="AM29" s="215" t="str">
        <f>'Housing benefits'!AM22</f>
        <v>-</v>
      </c>
      <c r="AN29" s="215" t="str">
        <f>'Housing benefits'!AN22</f>
        <v>-</v>
      </c>
      <c r="AO29" s="215" t="str">
        <f>'Housing benefits'!AO22</f>
        <v>-</v>
      </c>
      <c r="AP29" s="215" t="str">
        <f>'Housing benefits'!AP22</f>
        <v>-</v>
      </c>
      <c r="AQ29" s="215" t="str">
        <f>'Housing benefits'!AQ22</f>
        <v>-</v>
      </c>
      <c r="AR29" s="215" t="str">
        <f>'Housing benefits'!AR22</f>
        <v>-</v>
      </c>
      <c r="AS29" s="215" t="str">
        <f>'Housing benefits'!AS22</f>
        <v>-</v>
      </c>
      <c r="AT29" s="215" t="str">
        <f>'Housing benefits'!AT22</f>
        <v>-</v>
      </c>
      <c r="AU29" s="215" t="str">
        <f>'Housing benefits'!AU22</f>
        <v>-</v>
      </c>
      <c r="AV29" s="215" t="str">
        <f>'Housing benefits'!AV22</f>
        <v>-</v>
      </c>
      <c r="AW29" s="215" t="str">
        <f>'Housing benefits'!AW22</f>
        <v>-</v>
      </c>
      <c r="AX29" s="215" t="str">
        <f>'Housing benefits'!AX22</f>
        <v>-</v>
      </c>
      <c r="AY29" s="215" t="str">
        <f>'Housing benefits'!AY22</f>
        <v>-</v>
      </c>
      <c r="AZ29" s="215" t="str">
        <f>'Housing benefits'!AZ22</f>
        <v>-</v>
      </c>
      <c r="BA29" s="215" t="str">
        <f>'Housing benefits'!BA22</f>
        <v>-</v>
      </c>
      <c r="BB29" s="215" t="str">
        <f>'Housing benefits'!BB22</f>
        <v>-</v>
      </c>
      <c r="BC29" s="215" t="str">
        <f>'Housing benefits'!BC22</f>
        <v>-</v>
      </c>
      <c r="BD29" s="215" t="str">
        <f>'Housing benefits'!BD22</f>
        <v>-</v>
      </c>
      <c r="BE29" s="215" t="str">
        <f>'Housing benefits'!BE22</f>
        <v>-</v>
      </c>
      <c r="BF29" s="215" t="str">
        <f>'Housing benefits'!BF22</f>
        <v>-</v>
      </c>
      <c r="BG29" s="215" t="str">
        <f>'Housing benefits'!BG22</f>
        <v>-</v>
      </c>
      <c r="BH29" s="215" t="str">
        <f>'Housing benefits'!BH22</f>
        <v>-</v>
      </c>
      <c r="BI29" s="215" t="str">
        <f>'Housing benefits'!BI22</f>
        <v>-</v>
      </c>
      <c r="BJ29" s="215" t="str">
        <f>'Housing benefits'!BJ22</f>
        <v>-</v>
      </c>
      <c r="BK29" s="215" t="str">
        <f>'Housing benefits'!BK22</f>
        <v>-</v>
      </c>
      <c r="BL29" s="215">
        <f>'Housing benefits'!BL22</f>
        <v>99.45993897531325</v>
      </c>
      <c r="BM29" s="215">
        <f>'Housing benefits'!BM22</f>
        <v>126.1038655767793</v>
      </c>
      <c r="BN29" s="215">
        <f>'Housing benefits'!BN22</f>
        <v>152.98604032937789</v>
      </c>
      <c r="BO29" s="215">
        <f>'Housing benefits'!BO22</f>
        <v>179.42766398503792</v>
      </c>
      <c r="BP29" s="215">
        <f>'Housing benefits'!BP22</f>
        <v>220.87045793975454</v>
      </c>
      <c r="BQ29" s="215">
        <f>'Housing benefits'!BQ22</f>
        <v>252.27197576665208</v>
      </c>
      <c r="BR29" s="215">
        <f>'Housing benefits'!BR22</f>
        <v>274.23709589580255</v>
      </c>
      <c r="BS29" s="215">
        <f>'Housing benefits'!BS22</f>
        <v>300.25519274908095</v>
      </c>
      <c r="BT29" s="215">
        <f>'Housing benefits'!BT22</f>
        <v>302.12204374352308</v>
      </c>
      <c r="BU29" s="215">
        <f>'Housing benefits'!BU22</f>
        <v>285.93220021424474</v>
      </c>
      <c r="BV29" s="215">
        <f>'Housing benefits'!BV22</f>
        <v>280.36020563704415</v>
      </c>
      <c r="BW29" s="215">
        <f>'Housing benefits'!BW22</f>
        <v>300.38624867458242</v>
      </c>
      <c r="BX29" s="215">
        <f>'Housing benefits'!BX22</f>
        <v>312.71946205484437</v>
      </c>
      <c r="BY29" s="215">
        <f>'Housing benefits'!BY22</f>
        <v>331.20132709493458</v>
      </c>
      <c r="BZ29" s="215">
        <f>'Housing benefits'!BZ22</f>
        <v>350.98229276068116</v>
      </c>
      <c r="CA29" s="216">
        <f>'Housing benefits'!CA22</f>
        <v>371.54013087354372</v>
      </c>
    </row>
    <row r="30" spans="1:79" x14ac:dyDescent="0.4">
      <c r="A30" s="297"/>
      <c r="B30" s="298" t="s">
        <v>367</v>
      </c>
      <c r="C30" s="229"/>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61"/>
      <c r="AE30" s="261"/>
      <c r="AF30" s="261"/>
      <c r="AG30" s="261"/>
      <c r="AH30" s="215" t="str">
        <f>'Housing benefits'!AH17</f>
        <v>-</v>
      </c>
      <c r="AI30" s="215" t="str">
        <f>'Housing benefits'!AI17</f>
        <v>-</v>
      </c>
      <c r="AJ30" s="215" t="str">
        <f>'Housing benefits'!AJ17</f>
        <v>-</v>
      </c>
      <c r="AK30" s="215" t="str">
        <f>'Housing benefits'!AK17</f>
        <v>-</v>
      </c>
      <c r="AL30" s="215" t="str">
        <f>'Housing benefits'!AL17</f>
        <v>-</v>
      </c>
      <c r="AM30" s="215" t="str">
        <f>'Housing benefits'!AM17</f>
        <v>-</v>
      </c>
      <c r="AN30" s="215" t="str">
        <f>'Housing benefits'!AN17</f>
        <v>-</v>
      </c>
      <c r="AO30" s="215" t="str">
        <f>'Housing benefits'!AO17</f>
        <v>-</v>
      </c>
      <c r="AP30" s="215" t="str">
        <f>'Housing benefits'!AP17</f>
        <v>-</v>
      </c>
      <c r="AQ30" s="215" t="str">
        <f>'Housing benefits'!AQ17</f>
        <v>-</v>
      </c>
      <c r="AR30" s="215" t="str">
        <f>'Housing benefits'!AR17</f>
        <v>-</v>
      </c>
      <c r="AS30" s="215" t="str">
        <f>'Housing benefits'!AS17</f>
        <v>-</v>
      </c>
      <c r="AT30" s="215" t="str">
        <f>'Housing benefits'!AT17</f>
        <v>-</v>
      </c>
      <c r="AU30" s="215" t="str">
        <f>'Housing benefits'!AU17</f>
        <v>-</v>
      </c>
      <c r="AV30" s="215" t="str">
        <f>'Housing benefits'!AV17</f>
        <v>-</v>
      </c>
      <c r="AW30" s="215" t="str">
        <f>'Housing benefits'!AW17</f>
        <v>-</v>
      </c>
      <c r="AX30" s="215" t="str">
        <f>'Housing benefits'!AX17</f>
        <v>-</v>
      </c>
      <c r="AY30" s="215" t="str">
        <f>'Housing benefits'!AY17</f>
        <v>-</v>
      </c>
      <c r="AZ30" s="215" t="str">
        <f>'Housing benefits'!AZ17</f>
        <v>-</v>
      </c>
      <c r="BA30" s="215" t="str">
        <f>'Housing benefits'!BA17</f>
        <v>-</v>
      </c>
      <c r="BB30" s="215" t="str">
        <f>'Housing benefits'!BB17</f>
        <v>-</v>
      </c>
      <c r="BC30" s="215" t="str">
        <f>'Housing benefits'!BC17</f>
        <v>-</v>
      </c>
      <c r="BD30" s="215" t="str">
        <f>'Housing benefits'!BD17</f>
        <v>-</v>
      </c>
      <c r="BE30" s="215" t="str">
        <f>'Housing benefits'!BE17</f>
        <v>-</v>
      </c>
      <c r="BF30" s="215" t="str">
        <f>'Housing benefits'!BF17</f>
        <v>-</v>
      </c>
      <c r="BG30" s="215" t="str">
        <f>'Housing benefits'!BG17</f>
        <v>-</v>
      </c>
      <c r="BH30" s="215" t="str">
        <f>'Housing benefits'!BH17</f>
        <v>-</v>
      </c>
      <c r="BI30" s="215" t="str">
        <f>'Housing benefits'!BI17</f>
        <v>-</v>
      </c>
      <c r="BJ30" s="215" t="str">
        <f>'Housing benefits'!BJ17</f>
        <v>-</v>
      </c>
      <c r="BK30" s="215" t="str">
        <f>'Housing benefits'!BK17</f>
        <v>-</v>
      </c>
      <c r="BL30" s="215">
        <f>'Housing benefits'!BL17</f>
        <v>4476.9210732179572</v>
      </c>
      <c r="BM30" s="215">
        <f>'Housing benefits'!BM17</f>
        <v>5069.1288261388017</v>
      </c>
      <c r="BN30" s="215">
        <f>'Housing benefits'!BN17</f>
        <v>5380.0316400709962</v>
      </c>
      <c r="BO30" s="215">
        <f>'Housing benefits'!BO17</f>
        <v>5751.430097558853</v>
      </c>
      <c r="BP30" s="215">
        <f>'Housing benefits'!BP17</f>
        <v>6054.4950272257229</v>
      </c>
      <c r="BQ30" s="215">
        <f>'Housing benefits'!BQ17</f>
        <v>6194.2714010260988</v>
      </c>
      <c r="BR30" s="215">
        <f>'Housing benefits'!BR17</f>
        <v>6678.1472903271933</v>
      </c>
      <c r="BS30" s="215">
        <f>'Housing benefits'!BS17</f>
        <v>6946.5151764190032</v>
      </c>
      <c r="BT30" s="215">
        <f>'Housing benefits'!BT17</f>
        <v>6870.0617211736808</v>
      </c>
      <c r="BU30" s="215">
        <f>'Housing benefits'!BU17</f>
        <v>6679.3883075615377</v>
      </c>
      <c r="BV30" s="215">
        <f>'Housing benefits'!BV17</f>
        <v>6326.2009368602176</v>
      </c>
      <c r="BW30" s="215">
        <f>'Housing benefits'!BW17</f>
        <v>7040.4196471575633</v>
      </c>
      <c r="BX30" s="215">
        <f>'Housing benefits'!BX17</f>
        <v>7247.7355738275219</v>
      </c>
      <c r="BY30" s="215">
        <f>'Housing benefits'!BY17</f>
        <v>7370.808678704605</v>
      </c>
      <c r="BZ30" s="215">
        <f>'Housing benefits'!BZ17</f>
        <v>7495.7146486657866</v>
      </c>
      <c r="CA30" s="216">
        <f>'Housing benefits'!CA17</f>
        <v>7629.5710374638111</v>
      </c>
    </row>
    <row r="31" spans="1:79" x14ac:dyDescent="0.4">
      <c r="A31" s="297"/>
      <c r="B31" s="301" t="s">
        <v>368</v>
      </c>
      <c r="C31" s="229"/>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c r="BJ31" s="215"/>
      <c r="BK31" s="215"/>
      <c r="BL31" s="215"/>
      <c r="BM31" s="215"/>
      <c r="BN31" s="215"/>
      <c r="BO31" s="215"/>
      <c r="BP31" s="215"/>
      <c r="BQ31" s="215"/>
      <c r="BR31" s="215"/>
      <c r="BS31" s="215"/>
      <c r="BT31" s="215"/>
      <c r="BU31" s="215"/>
      <c r="BV31" s="215"/>
      <c r="BW31" s="215"/>
      <c r="BX31" s="215"/>
      <c r="BY31" s="215"/>
      <c r="BZ31" s="215"/>
      <c r="CA31" s="216"/>
    </row>
    <row r="32" spans="1:79" s="304" customFormat="1" ht="26.25" customHeight="1" thickBot="1" x14ac:dyDescent="0.4">
      <c r="A32" s="302"/>
      <c r="B32" s="303" t="s">
        <v>369</v>
      </c>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6">
        <f>'Housing benefits'!AH30</f>
        <v>51.497172727332845</v>
      </c>
      <c r="AI32" s="306">
        <f>'Housing benefits'!AI30</f>
        <v>56.414147956273574</v>
      </c>
      <c r="AJ32" s="306">
        <f>'Housing benefits'!AJ30</f>
        <v>72.615417878922116</v>
      </c>
      <c r="AK32" s="306">
        <f>'Housing benefits'!AK30</f>
        <v>117.78692276529311</v>
      </c>
      <c r="AL32" s="306">
        <f>'Housing benefits'!AL30</f>
        <v>151.22362386540289</v>
      </c>
      <c r="AM32" s="306">
        <f>'Housing benefits'!AM30</f>
        <v>178.70507247687672</v>
      </c>
      <c r="AN32" s="306">
        <f>'Housing benefits'!AN30</f>
        <v>201.80019075346371</v>
      </c>
      <c r="AO32" s="306">
        <f>'Housing benefits'!AO30</f>
        <v>225.35883833034222</v>
      </c>
      <c r="AP32" s="306">
        <f>'Housing benefits'!AP30</f>
        <v>242.96586799409306</v>
      </c>
      <c r="AQ32" s="306">
        <f>'Housing benefits'!AQ30</f>
        <v>251.3770479196252</v>
      </c>
      <c r="AR32" s="306">
        <f>'Housing benefits'!AR30</f>
        <v>219.61099999999999</v>
      </c>
      <c r="AS32" s="306">
        <f>'Housing benefits'!AS30</f>
        <v>302.30599999999998</v>
      </c>
      <c r="AT32" s="306">
        <f>'Housing benefits'!AT30</f>
        <v>415.50300000000004</v>
      </c>
      <c r="AU32" s="306">
        <f>'Housing benefits'!AU30</f>
        <v>549.82100000000003</v>
      </c>
      <c r="AV32" s="306">
        <f>'Housing benefits'!AV30</f>
        <v>722.96500000000003</v>
      </c>
      <c r="AW32" s="306">
        <f>'Housing benefits'!AW30</f>
        <v>963.53300000000002</v>
      </c>
      <c r="AX32" s="306">
        <f>'Housing benefits'!AX30</f>
        <v>1237.7020586775143</v>
      </c>
      <c r="AY32" s="306">
        <f>'Housing benefits'!AY30</f>
        <v>1440.7675679371928</v>
      </c>
      <c r="AZ32" s="306">
        <f>'Housing benefits'!AZ30</f>
        <v>1632.1173192887268</v>
      </c>
      <c r="BA32" s="306">
        <f>'Housing benefits'!BA30</f>
        <v>1783.2014949487759</v>
      </c>
      <c r="BB32" s="306">
        <f>'Housing benefits'!BB30</f>
        <v>1966.2753495570933</v>
      </c>
      <c r="BC32" s="306">
        <f>'Housing benefits'!BC30</f>
        <v>2143.4684371455282</v>
      </c>
      <c r="BD32" s="306">
        <f>'Housing benefits'!BD30</f>
        <v>2303.1767229957381</v>
      </c>
      <c r="BE32" s="306">
        <f>'Housing benefits'!BE30</f>
        <v>2531.7035246192022</v>
      </c>
      <c r="BF32" s="306">
        <f>'Housing benefits'!BF30</f>
        <v>2999.4614887041653</v>
      </c>
      <c r="BG32" s="306">
        <f>'Housing benefits'!BG30</f>
        <v>2966.6712049912694</v>
      </c>
      <c r="BH32" s="306">
        <f>'Housing benefits'!BH30</f>
        <v>3201.5130041258617</v>
      </c>
      <c r="BI32" s="306">
        <f>'Housing benefits'!BI30</f>
        <v>3472.5465205192463</v>
      </c>
      <c r="BJ32" s="306">
        <f>'Housing benefits'!BJ30</f>
        <v>3760.9241738617989</v>
      </c>
      <c r="BK32" s="306">
        <f>'Housing benefits'!BK30</f>
        <v>3996.4280011900032</v>
      </c>
      <c r="BL32" s="306">
        <v>0</v>
      </c>
      <c r="BM32" s="306">
        <v>0</v>
      </c>
      <c r="BN32" s="306">
        <v>0</v>
      </c>
      <c r="BO32" s="306">
        <v>0</v>
      </c>
      <c r="BP32" s="306">
        <v>0</v>
      </c>
      <c r="BQ32" s="306">
        <v>0</v>
      </c>
      <c r="BR32" s="306">
        <v>0</v>
      </c>
      <c r="BS32" s="306">
        <v>0</v>
      </c>
      <c r="BT32" s="306">
        <v>0</v>
      </c>
      <c r="BU32" s="306">
        <v>0</v>
      </c>
      <c r="BV32" s="306">
        <v>0</v>
      </c>
      <c r="BW32" s="306">
        <v>0</v>
      </c>
      <c r="BX32" s="306">
        <v>0</v>
      </c>
      <c r="BY32" s="306">
        <v>0</v>
      </c>
      <c r="BZ32" s="306">
        <v>0</v>
      </c>
      <c r="CA32" s="307">
        <v>0</v>
      </c>
    </row>
    <row r="33" spans="1:79" ht="30" x14ac:dyDescent="0.4">
      <c r="A33" s="47"/>
      <c r="B33" s="202" t="s">
        <v>17</v>
      </c>
      <c r="C33" s="203"/>
      <c r="D33" s="49" t="s">
        <v>626</v>
      </c>
      <c r="E33" s="49" t="s">
        <v>627</v>
      </c>
      <c r="F33" s="49" t="s">
        <v>628</v>
      </c>
      <c r="G33" s="49" t="s">
        <v>629</v>
      </c>
      <c r="H33" s="49" t="s">
        <v>630</v>
      </c>
      <c r="I33" s="49" t="s">
        <v>631</v>
      </c>
      <c r="J33" s="49" t="s">
        <v>632</v>
      </c>
      <c r="K33" s="49" t="s">
        <v>633</v>
      </c>
      <c r="L33" s="49" t="s">
        <v>634</v>
      </c>
      <c r="M33" s="49" t="s">
        <v>635</v>
      </c>
      <c r="N33" s="49" t="s">
        <v>636</v>
      </c>
      <c r="O33" s="49" t="s">
        <v>637</v>
      </c>
      <c r="P33" s="49" t="s">
        <v>638</v>
      </c>
      <c r="Q33" s="49" t="s">
        <v>639</v>
      </c>
      <c r="R33" s="49" t="s">
        <v>640</v>
      </c>
      <c r="S33" s="49" t="s">
        <v>641</v>
      </c>
      <c r="T33" s="49" t="s">
        <v>642</v>
      </c>
      <c r="U33" s="49" t="s">
        <v>643</v>
      </c>
      <c r="V33" s="49" t="s">
        <v>644</v>
      </c>
      <c r="W33" s="49" t="s">
        <v>645</v>
      </c>
      <c r="X33" s="49" t="s">
        <v>646</v>
      </c>
      <c r="Y33" s="49" t="s">
        <v>647</v>
      </c>
      <c r="Z33" s="49" t="s">
        <v>648</v>
      </c>
      <c r="AA33" s="49" t="s">
        <v>649</v>
      </c>
      <c r="AB33" s="49" t="s">
        <v>650</v>
      </c>
      <c r="AC33" s="49" t="s">
        <v>651</v>
      </c>
      <c r="AD33" s="49" t="s">
        <v>652</v>
      </c>
      <c r="AE33" s="49" t="s">
        <v>653</v>
      </c>
      <c r="AF33" s="49" t="s">
        <v>654</v>
      </c>
      <c r="AG33" s="49" t="s">
        <v>655</v>
      </c>
      <c r="AH33" s="49" t="s">
        <v>656</v>
      </c>
      <c r="AI33" s="49" t="s">
        <v>657</v>
      </c>
      <c r="AJ33" s="49" t="s">
        <v>658</v>
      </c>
      <c r="AK33" s="49" t="s">
        <v>659</v>
      </c>
      <c r="AL33" s="49" t="s">
        <v>660</v>
      </c>
      <c r="AM33" s="49" t="s">
        <v>661</v>
      </c>
      <c r="AN33" s="49" t="s">
        <v>662</v>
      </c>
      <c r="AO33" s="49" t="s">
        <v>663</v>
      </c>
      <c r="AP33" s="49" t="s">
        <v>664</v>
      </c>
      <c r="AQ33" s="49" t="s">
        <v>665</v>
      </c>
      <c r="AR33" s="49" t="s">
        <v>666</v>
      </c>
      <c r="AS33" s="49" t="s">
        <v>667</v>
      </c>
      <c r="AT33" s="49" t="s">
        <v>668</v>
      </c>
      <c r="AU33" s="49" t="s">
        <v>669</v>
      </c>
      <c r="AV33" s="49" t="s">
        <v>670</v>
      </c>
      <c r="AW33" s="49" t="s">
        <v>671</v>
      </c>
      <c r="AX33" s="49" t="s">
        <v>672</v>
      </c>
      <c r="AY33" s="49" t="s">
        <v>595</v>
      </c>
      <c r="AZ33" s="49" t="s">
        <v>596</v>
      </c>
      <c r="BA33" s="49" t="s">
        <v>597</v>
      </c>
      <c r="BB33" s="49" t="s">
        <v>598</v>
      </c>
      <c r="BC33" s="49" t="s">
        <v>599</v>
      </c>
      <c r="BD33" s="49" t="s">
        <v>600</v>
      </c>
      <c r="BE33" s="49" t="s">
        <v>601</v>
      </c>
      <c r="BF33" s="49" t="s">
        <v>602</v>
      </c>
      <c r="BG33" s="49" t="s">
        <v>603</v>
      </c>
      <c r="BH33" s="49" t="s">
        <v>604</v>
      </c>
      <c r="BI33" s="49" t="s">
        <v>605</v>
      </c>
      <c r="BJ33" s="49" t="s">
        <v>606</v>
      </c>
      <c r="BK33" s="49" t="s">
        <v>607</v>
      </c>
      <c r="BL33" s="49" t="s">
        <v>608</v>
      </c>
      <c r="BM33" s="49" t="s">
        <v>609</v>
      </c>
      <c r="BN33" s="49" t="s">
        <v>610</v>
      </c>
      <c r="BO33" s="49" t="s">
        <v>611</v>
      </c>
      <c r="BP33" s="49" t="s">
        <v>612</v>
      </c>
      <c r="BQ33" s="49" t="s">
        <v>613</v>
      </c>
      <c r="BR33" s="49" t="s">
        <v>614</v>
      </c>
      <c r="BS33" s="49" t="s">
        <v>615</v>
      </c>
      <c r="BT33" s="49" t="s">
        <v>616</v>
      </c>
      <c r="BU33" s="49" t="s">
        <v>617</v>
      </c>
      <c r="BV33" s="49" t="s">
        <v>618</v>
      </c>
      <c r="BW33" s="49" t="s">
        <v>619</v>
      </c>
      <c r="BX33" s="49" t="s">
        <v>620</v>
      </c>
      <c r="BY33" s="49" t="s">
        <v>621</v>
      </c>
      <c r="BZ33" s="49" t="s">
        <v>622</v>
      </c>
      <c r="CA33" s="50" t="s">
        <v>623</v>
      </c>
    </row>
    <row r="34" spans="1:79" s="245" customFormat="1" x14ac:dyDescent="0.4">
      <c r="A34" s="308"/>
      <c r="B34" s="101" t="s">
        <v>230</v>
      </c>
      <c r="C34" s="209"/>
      <c r="D34" s="289" t="s">
        <v>624</v>
      </c>
      <c r="E34" s="289" t="s">
        <v>624</v>
      </c>
      <c r="F34" s="289" t="s">
        <v>624</v>
      </c>
      <c r="G34" s="289" t="s">
        <v>624</v>
      </c>
      <c r="H34" s="289" t="s">
        <v>624</v>
      </c>
      <c r="I34" s="289" t="s">
        <v>624</v>
      </c>
      <c r="J34" s="289" t="s">
        <v>624</v>
      </c>
      <c r="K34" s="289" t="s">
        <v>624</v>
      </c>
      <c r="L34" s="289" t="s">
        <v>624</v>
      </c>
      <c r="M34" s="289" t="s">
        <v>624</v>
      </c>
      <c r="N34" s="289" t="s">
        <v>624</v>
      </c>
      <c r="O34" s="289" t="s">
        <v>624</v>
      </c>
      <c r="P34" s="289" t="s">
        <v>624</v>
      </c>
      <c r="Q34" s="289" t="s">
        <v>624</v>
      </c>
      <c r="R34" s="289" t="s">
        <v>624</v>
      </c>
      <c r="S34" s="289" t="s">
        <v>624</v>
      </c>
      <c r="T34" s="289" t="s">
        <v>624</v>
      </c>
      <c r="U34" s="289" t="s">
        <v>624</v>
      </c>
      <c r="V34" s="289" t="s">
        <v>624</v>
      </c>
      <c r="W34" s="289" t="s">
        <v>624</v>
      </c>
      <c r="X34" s="289" t="s">
        <v>624</v>
      </c>
      <c r="Y34" s="289" t="s">
        <v>624</v>
      </c>
      <c r="Z34" s="289" t="s">
        <v>624</v>
      </c>
      <c r="AA34" s="289" t="s">
        <v>624</v>
      </c>
      <c r="AB34" s="289" t="s">
        <v>624</v>
      </c>
      <c r="AC34" s="289" t="s">
        <v>624</v>
      </c>
      <c r="AD34" s="289" t="s">
        <v>624</v>
      </c>
      <c r="AE34" s="289" t="s">
        <v>624</v>
      </c>
      <c r="AF34" s="289" t="s">
        <v>624</v>
      </c>
      <c r="AG34" s="289" t="s">
        <v>624</v>
      </c>
      <c r="AH34" s="289" t="s">
        <v>624</v>
      </c>
      <c r="AI34" s="289" t="s">
        <v>624</v>
      </c>
      <c r="AJ34" s="289" t="s">
        <v>624</v>
      </c>
      <c r="AK34" s="289" t="s">
        <v>624</v>
      </c>
      <c r="AL34" s="289" t="s">
        <v>624</v>
      </c>
      <c r="AM34" s="289" t="s">
        <v>624</v>
      </c>
      <c r="AN34" s="289" t="s">
        <v>624</v>
      </c>
      <c r="AO34" s="289" t="s">
        <v>624</v>
      </c>
      <c r="AP34" s="289" t="s">
        <v>624</v>
      </c>
      <c r="AQ34" s="289" t="s">
        <v>624</v>
      </c>
      <c r="AR34" s="289" t="s">
        <v>624</v>
      </c>
      <c r="AS34" s="289" t="s">
        <v>624</v>
      </c>
      <c r="AT34" s="289" t="s">
        <v>624</v>
      </c>
      <c r="AU34" s="289" t="s">
        <v>624</v>
      </c>
      <c r="AV34" s="289" t="s">
        <v>624</v>
      </c>
      <c r="AW34" s="289" t="s">
        <v>624</v>
      </c>
      <c r="AX34" s="289" t="s">
        <v>624</v>
      </c>
      <c r="AY34" s="289" t="s">
        <v>624</v>
      </c>
      <c r="AZ34" s="289" t="s">
        <v>624</v>
      </c>
      <c r="BA34" s="289" t="s">
        <v>624</v>
      </c>
      <c r="BB34" s="289" t="s">
        <v>624</v>
      </c>
      <c r="BC34" s="289" t="s">
        <v>624</v>
      </c>
      <c r="BD34" s="289" t="s">
        <v>624</v>
      </c>
      <c r="BE34" s="289" t="s">
        <v>624</v>
      </c>
      <c r="BF34" s="289" t="s">
        <v>624</v>
      </c>
      <c r="BG34" s="289" t="s">
        <v>624</v>
      </c>
      <c r="BH34" s="289" t="s">
        <v>624</v>
      </c>
      <c r="BI34" s="289" t="s">
        <v>624</v>
      </c>
      <c r="BJ34" s="289" t="s">
        <v>624</v>
      </c>
      <c r="BK34" s="289" t="s">
        <v>624</v>
      </c>
      <c r="BL34" s="289" t="s">
        <v>624</v>
      </c>
      <c r="BM34" s="289" t="s">
        <v>624</v>
      </c>
      <c r="BN34" s="289" t="s">
        <v>624</v>
      </c>
      <c r="BO34" s="289" t="s">
        <v>624</v>
      </c>
      <c r="BP34" s="289" t="s">
        <v>624</v>
      </c>
      <c r="BQ34" s="289" t="s">
        <v>624</v>
      </c>
      <c r="BR34" s="289" t="s">
        <v>624</v>
      </c>
      <c r="BS34" s="289" t="s">
        <v>624</v>
      </c>
      <c r="BT34" s="289" t="s">
        <v>624</v>
      </c>
      <c r="BU34" s="289" t="s">
        <v>624</v>
      </c>
      <c r="BV34" s="289" t="s">
        <v>625</v>
      </c>
      <c r="BW34" s="289" t="s">
        <v>625</v>
      </c>
      <c r="BX34" s="289" t="s">
        <v>625</v>
      </c>
      <c r="BY34" s="289" t="s">
        <v>625</v>
      </c>
      <c r="BZ34" s="289" t="s">
        <v>625</v>
      </c>
      <c r="CA34" s="290" t="s">
        <v>625</v>
      </c>
    </row>
    <row r="35" spans="1:79" ht="26.25" customHeight="1" x14ac:dyDescent="0.4">
      <c r="A35" s="291"/>
      <c r="B35" s="292" t="s">
        <v>96</v>
      </c>
      <c r="C35" s="256"/>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v>10592.850068040767</v>
      </c>
      <c r="AI35" s="293">
        <v>10058.057326485152</v>
      </c>
      <c r="AJ35" s="293">
        <v>9683.6605982415604</v>
      </c>
      <c r="AK35" s="293">
        <v>10275.210836704242</v>
      </c>
      <c r="AL35" s="293">
        <v>10672.036973302516</v>
      </c>
      <c r="AM35" s="293">
        <v>10953.710166962148</v>
      </c>
      <c r="AN35" s="293">
        <v>11796.520505760755</v>
      </c>
      <c r="AO35" s="293">
        <v>12504.827512576658</v>
      </c>
      <c r="AP35" s="293">
        <v>13602.645138353262</v>
      </c>
      <c r="AQ35" s="293">
        <v>14352.792036926574</v>
      </c>
      <c r="AR35" s="293">
        <v>15013.78686925997</v>
      </c>
      <c r="AS35" s="293">
        <v>15889.692861365873</v>
      </c>
      <c r="AT35" s="293">
        <v>17175.14033381789</v>
      </c>
      <c r="AU35" s="293">
        <v>20256.339877149425</v>
      </c>
      <c r="AV35" s="293">
        <v>23756.676480356673</v>
      </c>
      <c r="AW35" s="293">
        <v>27543.814578773057</v>
      </c>
      <c r="AX35" s="293">
        <v>30369.906198182249</v>
      </c>
      <c r="AY35" s="293">
        <v>31921.048203160721</v>
      </c>
      <c r="AZ35" s="293">
        <v>32834.273270586877</v>
      </c>
      <c r="BA35" s="293">
        <v>33746.704232927375</v>
      </c>
      <c r="BB35" s="293">
        <v>34412.177798812831</v>
      </c>
      <c r="BC35" s="293">
        <v>34971.203074938756</v>
      </c>
      <c r="BD35" s="293">
        <v>36048.965656184497</v>
      </c>
      <c r="BE35" s="293">
        <v>37773.131688365669</v>
      </c>
      <c r="BF35" s="293">
        <v>38381.838940007387</v>
      </c>
      <c r="BG35" s="293">
        <v>38868.869529473865</v>
      </c>
      <c r="BH35" s="293">
        <v>38616.20028258946</v>
      </c>
      <c r="BI35" s="293">
        <v>38760.545676403126</v>
      </c>
      <c r="BJ35" s="293">
        <v>38915.090692552491</v>
      </c>
      <c r="BK35" s="293">
        <v>40273.266567208368</v>
      </c>
      <c r="BL35" s="293">
        <v>41525.884316393152</v>
      </c>
      <c r="BM35" s="293">
        <v>44231.365218417304</v>
      </c>
      <c r="BN35" s="293">
        <v>44796.986876846917</v>
      </c>
      <c r="BO35" s="293">
        <v>45990.513126591657</v>
      </c>
      <c r="BP35" s="293">
        <v>47005.270132205893</v>
      </c>
      <c r="BQ35" s="293">
        <v>47105.951208616905</v>
      </c>
      <c r="BR35" s="293">
        <v>49917.484335072928</v>
      </c>
      <c r="BS35" s="293">
        <v>52039.594710240715</v>
      </c>
      <c r="BT35" s="293">
        <v>51851.449692410941</v>
      </c>
      <c r="BU35" s="293">
        <v>53085.024783327528</v>
      </c>
      <c r="BV35" s="293">
        <v>52674.926399414442</v>
      </c>
      <c r="BW35" s="293">
        <v>53966.192716762111</v>
      </c>
      <c r="BX35" s="293">
        <v>54047.86223660165</v>
      </c>
      <c r="BY35" s="293">
        <v>54549.254354001983</v>
      </c>
      <c r="BZ35" s="293">
        <v>55214.447361581493</v>
      </c>
      <c r="CA35" s="294">
        <v>55892.46937638431</v>
      </c>
    </row>
    <row r="36" spans="1:79" ht="24.75" customHeight="1" x14ac:dyDescent="0.4">
      <c r="A36" s="291"/>
      <c r="B36" s="295" t="s">
        <v>351</v>
      </c>
      <c r="C36" s="25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296"/>
      <c r="AE36" s="296"/>
      <c r="AF36" s="296"/>
      <c r="AG36" s="296"/>
      <c r="AH36" s="293">
        <v>1008.3974388502464</v>
      </c>
      <c r="AI36" s="293">
        <v>1123.6195956331533</v>
      </c>
      <c r="AJ36" s="293">
        <v>1296.490937954756</v>
      </c>
      <c r="AK36" s="293">
        <v>1532.8462827726564</v>
      </c>
      <c r="AL36" s="293">
        <v>1815.0188300276172</v>
      </c>
      <c r="AM36" s="293">
        <v>2166.4983622273708</v>
      </c>
      <c r="AN36" s="293">
        <v>2392.2617727135221</v>
      </c>
      <c r="AO36" s="293">
        <v>2695.9294573087677</v>
      </c>
      <c r="AP36" s="293">
        <v>3021.0945890128041</v>
      </c>
      <c r="AQ36" s="293">
        <v>3304.98891100728</v>
      </c>
      <c r="AR36" s="293">
        <v>3488.6348165231238</v>
      </c>
      <c r="AS36" s="293">
        <v>3719.9955908436291</v>
      </c>
      <c r="AT36" s="293">
        <v>4039.6077892008338</v>
      </c>
      <c r="AU36" s="293">
        <v>4668.2098877037233</v>
      </c>
      <c r="AV36" s="293">
        <v>5913.0389276944934</v>
      </c>
      <c r="AW36" s="293">
        <v>7334.5533600378485</v>
      </c>
      <c r="AX36" s="293">
        <v>8071.2848541510839</v>
      </c>
      <c r="AY36" s="293">
        <v>9229.5588462061751</v>
      </c>
      <c r="AZ36" s="293">
        <v>10245.955515574569</v>
      </c>
      <c r="BA36" s="293">
        <v>11041.195063687795</v>
      </c>
      <c r="BB36" s="293">
        <v>11661.062412237352</v>
      </c>
      <c r="BC36" s="293">
        <v>12323.693612704392</v>
      </c>
      <c r="BD36" s="293">
        <v>12785.054882371001</v>
      </c>
      <c r="BE36" s="293">
        <v>13651.001272697584</v>
      </c>
      <c r="BF36" s="293">
        <v>14141.678729731935</v>
      </c>
      <c r="BG36" s="293">
        <v>14844.416461642328</v>
      </c>
      <c r="BH36" s="293">
        <v>15389.407054874675</v>
      </c>
      <c r="BI36" s="293">
        <v>16004.004073070724</v>
      </c>
      <c r="BJ36" s="293">
        <v>16486.753590382719</v>
      </c>
      <c r="BK36" s="293">
        <v>17305.306797344256</v>
      </c>
      <c r="BL36" s="293">
        <v>17964.573680116984</v>
      </c>
      <c r="BM36" s="293">
        <v>19228.335159154671</v>
      </c>
      <c r="BN36" s="293">
        <v>19491.943581408228</v>
      </c>
      <c r="BO36" s="293">
        <v>20139.894240638478</v>
      </c>
      <c r="BP36" s="293">
        <v>20845.58946538181</v>
      </c>
      <c r="BQ36" s="293">
        <v>20883.818059525471</v>
      </c>
      <c r="BR36" s="293">
        <v>22225.430278517302</v>
      </c>
      <c r="BS36" s="293">
        <v>23049.662641843555</v>
      </c>
      <c r="BT36" s="293">
        <v>22995.908261310247</v>
      </c>
      <c r="BU36" s="293">
        <v>23995.833344771891</v>
      </c>
      <c r="BV36" s="293">
        <v>23881.450461290737</v>
      </c>
      <c r="BW36" s="293">
        <v>25646.285189482522</v>
      </c>
      <c r="BX36" s="293">
        <v>25799.549176358258</v>
      </c>
      <c r="BY36" s="293">
        <v>26302.508669450566</v>
      </c>
      <c r="BZ36" s="293">
        <v>26981.830068063726</v>
      </c>
      <c r="CA36" s="294">
        <v>27763.707594932272</v>
      </c>
    </row>
    <row r="37" spans="1:79" x14ac:dyDescent="0.4">
      <c r="A37" s="297"/>
      <c r="B37" s="298" t="s">
        <v>129</v>
      </c>
      <c r="C37" s="229"/>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261"/>
      <c r="AE37" s="261"/>
      <c r="AF37" s="261"/>
      <c r="AG37" s="261"/>
      <c r="AH37" s="215">
        <v>0</v>
      </c>
      <c r="AI37" s="215">
        <v>0</v>
      </c>
      <c r="AJ37" s="215">
        <v>0</v>
      </c>
      <c r="AK37" s="215">
        <v>0</v>
      </c>
      <c r="AL37" s="215">
        <v>0</v>
      </c>
      <c r="AM37" s="215">
        <v>0</v>
      </c>
      <c r="AN37" s="215">
        <v>0</v>
      </c>
      <c r="AO37" s="215">
        <v>0</v>
      </c>
      <c r="AP37" s="215">
        <v>0</v>
      </c>
      <c r="AQ37" s="215">
        <v>0</v>
      </c>
      <c r="AR37" s="215">
        <v>0</v>
      </c>
      <c r="AS37" s="215">
        <v>0</v>
      </c>
      <c r="AT37" s="215">
        <v>0</v>
      </c>
      <c r="AU37" s="215">
        <v>0</v>
      </c>
      <c r="AV37" s="215">
        <v>0</v>
      </c>
      <c r="AW37" s="215">
        <v>0</v>
      </c>
      <c r="AX37" s="215">
        <v>0</v>
      </c>
      <c r="AY37" s="215">
        <v>0</v>
      </c>
      <c r="AZ37" s="215">
        <v>0</v>
      </c>
      <c r="BA37" s="215">
        <v>0</v>
      </c>
      <c r="BB37" s="215">
        <v>0</v>
      </c>
      <c r="BC37" s="215">
        <v>0</v>
      </c>
      <c r="BD37" s="215">
        <v>0</v>
      </c>
      <c r="BE37" s="215">
        <v>0</v>
      </c>
      <c r="BF37" s="215">
        <v>0</v>
      </c>
      <c r="BG37" s="215">
        <v>0</v>
      </c>
      <c r="BH37" s="215">
        <v>0</v>
      </c>
      <c r="BI37" s="215">
        <v>0</v>
      </c>
      <c r="BJ37" s="215">
        <v>0</v>
      </c>
      <c r="BK37" s="215">
        <v>0</v>
      </c>
      <c r="BL37" s="215">
        <v>0</v>
      </c>
      <c r="BM37" s="215">
        <v>0</v>
      </c>
      <c r="BN37" s="215">
        <v>0</v>
      </c>
      <c r="BO37" s="215">
        <v>0</v>
      </c>
      <c r="BP37" s="215">
        <v>0</v>
      </c>
      <c r="BQ37" s="215">
        <v>5.1637730025308644</v>
      </c>
      <c r="BR37" s="215">
        <v>6.4568898522158209</v>
      </c>
      <c r="BS37" s="215">
        <v>7.3555246721244787</v>
      </c>
      <c r="BT37" s="215">
        <v>7.6241804305308065</v>
      </c>
      <c r="BU37" s="215">
        <v>8.3707466138579889</v>
      </c>
      <c r="BV37" s="215">
        <v>9.5712047702237228</v>
      </c>
      <c r="BW37" s="215">
        <v>10.190322518066838</v>
      </c>
      <c r="BX37" s="215">
        <v>10.739122193974062</v>
      </c>
      <c r="BY37" s="215">
        <v>11.309043428552203</v>
      </c>
      <c r="BZ37" s="215">
        <v>11.878031679217184</v>
      </c>
      <c r="CA37" s="216">
        <v>12.48671089608284</v>
      </c>
    </row>
    <row r="38" spans="1:79" x14ac:dyDescent="0.4">
      <c r="A38" s="297"/>
      <c r="B38" s="298" t="s">
        <v>131</v>
      </c>
      <c r="C38" s="229"/>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261"/>
      <c r="AE38" s="261"/>
      <c r="AF38" s="261"/>
      <c r="AG38" s="261"/>
      <c r="AH38" s="215">
        <v>787.9570684969367</v>
      </c>
      <c r="AI38" s="215">
        <v>806.59835257951363</v>
      </c>
      <c r="AJ38" s="215">
        <v>875.55232173567924</v>
      </c>
      <c r="AK38" s="215">
        <v>1005.6446785586015</v>
      </c>
      <c r="AL38" s="215">
        <v>1144.6832370909699</v>
      </c>
      <c r="AM38" s="215">
        <v>1342.1986098905488</v>
      </c>
      <c r="AN38" s="215">
        <v>1478.4793788444085</v>
      </c>
      <c r="AO38" s="215">
        <v>1669.1404401749228</v>
      </c>
      <c r="AP38" s="215">
        <v>1820.1335536279771</v>
      </c>
      <c r="AQ38" s="215">
        <v>1985.6946799956536</v>
      </c>
      <c r="AR38" s="215">
        <v>2085.2485803502186</v>
      </c>
      <c r="AS38" s="215">
        <v>2235.2993849010836</v>
      </c>
      <c r="AT38" s="215">
        <v>2464.5105063313308</v>
      </c>
      <c r="AU38" s="215">
        <v>2877.4251725851332</v>
      </c>
      <c r="AV38" s="215">
        <v>2555.1615837425688</v>
      </c>
      <c r="AW38" s="215">
        <v>2883.0442993218735</v>
      </c>
      <c r="AX38" s="215">
        <v>3113.9410564697082</v>
      </c>
      <c r="AY38" s="215">
        <v>3377.4710091160587</v>
      </c>
      <c r="AZ38" s="215">
        <v>3558.0467202126256</v>
      </c>
      <c r="BA38" s="215">
        <v>3724.266284636587</v>
      </c>
      <c r="BB38" s="215">
        <v>3908.3208653804832</v>
      </c>
      <c r="BC38" s="215">
        <v>4100.931759267186</v>
      </c>
      <c r="BD38" s="215">
        <v>4198.5100357212632</v>
      </c>
      <c r="BE38" s="215">
        <v>4395.0664889645395</v>
      </c>
      <c r="BF38" s="215">
        <v>4461.9651687551095</v>
      </c>
      <c r="BG38" s="215">
        <v>4648.7179706810894</v>
      </c>
      <c r="BH38" s="215">
        <v>4810.3052575264592</v>
      </c>
      <c r="BI38" s="215">
        <v>5007.1553228968078</v>
      </c>
      <c r="BJ38" s="215">
        <v>5141.7504997983733</v>
      </c>
      <c r="BK38" s="215">
        <v>5374.174711720163</v>
      </c>
      <c r="BL38" s="215">
        <v>5573.964173543689</v>
      </c>
      <c r="BM38" s="215">
        <v>5927.2967091349128</v>
      </c>
      <c r="BN38" s="215">
        <v>5957.4833658100088</v>
      </c>
      <c r="BO38" s="215">
        <v>6005.836417337302</v>
      </c>
      <c r="BP38" s="215">
        <v>6037.4479281358108</v>
      </c>
      <c r="BQ38" s="215">
        <v>5803.5799451728626</v>
      </c>
      <c r="BR38" s="215">
        <v>5795.9305360985218</v>
      </c>
      <c r="BS38" s="215">
        <v>5821.8011660155244</v>
      </c>
      <c r="BT38" s="215">
        <v>5688.5313085369507</v>
      </c>
      <c r="BU38" s="215">
        <v>5629.9521691449281</v>
      </c>
      <c r="BV38" s="215">
        <v>5688.5026329680441</v>
      </c>
      <c r="BW38" s="215">
        <v>5819.7522830999369</v>
      </c>
      <c r="BX38" s="215">
        <v>5881.0068817159108</v>
      </c>
      <c r="BY38" s="215">
        <v>5973.1161463710132</v>
      </c>
      <c r="BZ38" s="215">
        <v>6089.4290788476801</v>
      </c>
      <c r="CA38" s="216">
        <v>6243.0898651023144</v>
      </c>
    </row>
    <row r="39" spans="1:79" x14ac:dyDescent="0.4">
      <c r="A39" s="297"/>
      <c r="B39" s="298" t="s">
        <v>142</v>
      </c>
      <c r="C39" s="229"/>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61"/>
      <c r="AE39" s="261"/>
      <c r="AF39" s="261"/>
      <c r="AG39" s="261"/>
      <c r="AH39" s="215">
        <v>0</v>
      </c>
      <c r="AI39" s="215">
        <v>0</v>
      </c>
      <c r="AJ39" s="215">
        <v>0</v>
      </c>
      <c r="AK39" s="215">
        <v>0</v>
      </c>
      <c r="AL39" s="215">
        <v>0</v>
      </c>
      <c r="AM39" s="215">
        <v>0</v>
      </c>
      <c r="AN39" s="215">
        <v>0</v>
      </c>
      <c r="AO39" s="215">
        <v>0</v>
      </c>
      <c r="AP39" s="215">
        <v>0</v>
      </c>
      <c r="AQ39" s="215">
        <v>0</v>
      </c>
      <c r="AR39" s="215">
        <v>0</v>
      </c>
      <c r="AS39" s="215">
        <v>0</v>
      </c>
      <c r="AT39" s="215">
        <v>0</v>
      </c>
      <c r="AU39" s="215">
        <v>0</v>
      </c>
      <c r="AV39" s="215">
        <v>3245.5338824631685</v>
      </c>
      <c r="AW39" s="215">
        <v>4451.5090607159755</v>
      </c>
      <c r="AX39" s="215">
        <v>4957.3437976813757</v>
      </c>
      <c r="AY39" s="215">
        <v>5852.0878370901164</v>
      </c>
      <c r="AZ39" s="215">
        <v>6687.9087953619446</v>
      </c>
      <c r="BA39" s="215">
        <v>7316.9287790512089</v>
      </c>
      <c r="BB39" s="215">
        <v>7752.7415468568697</v>
      </c>
      <c r="BC39" s="215">
        <v>8222.7618534372068</v>
      </c>
      <c r="BD39" s="215">
        <v>8586.5448466497382</v>
      </c>
      <c r="BE39" s="215">
        <v>9255.9347837330424</v>
      </c>
      <c r="BF39" s="215">
        <v>9679.7135609768247</v>
      </c>
      <c r="BG39" s="215">
        <v>10195.698490961238</v>
      </c>
      <c r="BH39" s="215">
        <v>10579.101797348216</v>
      </c>
      <c r="BI39" s="215">
        <v>10996.848750173916</v>
      </c>
      <c r="BJ39" s="215">
        <v>11345.003090584347</v>
      </c>
      <c r="BK39" s="215">
        <v>11931.132085624095</v>
      </c>
      <c r="BL39" s="215">
        <v>12390.609506573295</v>
      </c>
      <c r="BM39" s="215">
        <v>13301.038450019758</v>
      </c>
      <c r="BN39" s="215">
        <v>13534.460215598221</v>
      </c>
      <c r="BO39" s="215">
        <v>14134.057823301175</v>
      </c>
      <c r="BP39" s="215">
        <v>14808.141537246001</v>
      </c>
      <c r="BQ39" s="215">
        <v>14901.256238576327</v>
      </c>
      <c r="BR39" s="215">
        <v>14750.479907546842</v>
      </c>
      <c r="BS39" s="215">
        <v>14034.067476090948</v>
      </c>
      <c r="BT39" s="215">
        <v>11945.708692440918</v>
      </c>
      <c r="BU39" s="215">
        <v>9550.3018911769886</v>
      </c>
      <c r="BV39" s="215">
        <v>7954.0978333513904</v>
      </c>
      <c r="BW39" s="215">
        <v>5992.4768338484728</v>
      </c>
      <c r="BX39" s="215">
        <v>5045.8267759178425</v>
      </c>
      <c r="BY39" s="215">
        <v>4926.0855127854566</v>
      </c>
      <c r="BZ39" s="215">
        <v>4844.4369992202801</v>
      </c>
      <c r="CA39" s="216">
        <v>4797.4206279504506</v>
      </c>
    </row>
    <row r="40" spans="1:79" x14ac:dyDescent="0.4">
      <c r="A40" s="297"/>
      <c r="B40" s="298" t="s">
        <v>166</v>
      </c>
      <c r="C40" s="229"/>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15">
        <v>220.44037035330967</v>
      </c>
      <c r="AI40" s="215">
        <v>317.02124305363969</v>
      </c>
      <c r="AJ40" s="215">
        <v>420.93861621907661</v>
      </c>
      <c r="AK40" s="215">
        <v>527.20160421405478</v>
      </c>
      <c r="AL40" s="215">
        <v>670.33559293664734</v>
      </c>
      <c r="AM40" s="215">
        <v>824.29975233682183</v>
      </c>
      <c r="AN40" s="215">
        <v>913.78239386911355</v>
      </c>
      <c r="AO40" s="215">
        <v>1026.7890171338447</v>
      </c>
      <c r="AP40" s="215">
        <v>1200.961035384827</v>
      </c>
      <c r="AQ40" s="215">
        <v>1319.2942310116266</v>
      </c>
      <c r="AR40" s="215">
        <v>1403.386236172905</v>
      </c>
      <c r="AS40" s="215">
        <v>1484.6962059425452</v>
      </c>
      <c r="AT40" s="215">
        <v>1575.097282869503</v>
      </c>
      <c r="AU40" s="215">
        <v>1790.7847151185899</v>
      </c>
      <c r="AV40" s="215">
        <v>112.34346148875679</v>
      </c>
      <c r="AW40" s="215">
        <v>0</v>
      </c>
      <c r="AX40" s="215">
        <v>0</v>
      </c>
      <c r="AY40" s="215">
        <v>0</v>
      </c>
      <c r="AZ40" s="215">
        <v>0</v>
      </c>
      <c r="BA40" s="215">
        <v>0</v>
      </c>
      <c r="BB40" s="215">
        <v>0</v>
      </c>
      <c r="BC40" s="215">
        <v>0</v>
      </c>
      <c r="BD40" s="215">
        <v>0</v>
      </c>
      <c r="BE40" s="215">
        <v>0</v>
      </c>
      <c r="BF40" s="215">
        <v>0</v>
      </c>
      <c r="BG40" s="215">
        <v>0</v>
      </c>
      <c r="BH40" s="215">
        <v>0</v>
      </c>
      <c r="BI40" s="215">
        <v>0</v>
      </c>
      <c r="BJ40" s="215">
        <v>0</v>
      </c>
      <c r="BK40" s="215">
        <v>0</v>
      </c>
      <c r="BL40" s="215">
        <v>0</v>
      </c>
      <c r="BM40" s="215">
        <v>0</v>
      </c>
      <c r="BN40" s="215">
        <v>0</v>
      </c>
      <c r="BO40" s="215">
        <v>0</v>
      </c>
      <c r="BP40" s="215">
        <v>0</v>
      </c>
      <c r="BQ40" s="215">
        <v>0</v>
      </c>
      <c r="BR40" s="215">
        <v>0</v>
      </c>
      <c r="BS40" s="215">
        <v>0</v>
      </c>
      <c r="BT40" s="215">
        <v>0</v>
      </c>
      <c r="BU40" s="215">
        <v>0</v>
      </c>
      <c r="BV40" s="215">
        <v>0</v>
      </c>
      <c r="BW40" s="215">
        <v>0</v>
      </c>
      <c r="BX40" s="215">
        <v>0</v>
      </c>
      <c r="BY40" s="215">
        <v>0</v>
      </c>
      <c r="BZ40" s="215">
        <v>0</v>
      </c>
      <c r="CA40" s="216">
        <v>0</v>
      </c>
    </row>
    <row r="41" spans="1:79" x14ac:dyDescent="0.4">
      <c r="A41" s="297"/>
      <c r="B41" s="298" t="s">
        <v>172</v>
      </c>
      <c r="C41" s="229"/>
      <c r="D41" s="261"/>
      <c r="E41" s="261"/>
      <c r="F41" s="261"/>
      <c r="G41" s="261"/>
      <c r="H41" s="261"/>
      <c r="I41" s="261"/>
      <c r="J41" s="261"/>
      <c r="K41" s="261"/>
      <c r="L41" s="261"/>
      <c r="M41" s="261"/>
      <c r="N41" s="261"/>
      <c r="O41" s="261"/>
      <c r="P41" s="261"/>
      <c r="Q41" s="261"/>
      <c r="R41" s="261"/>
      <c r="S41" s="261"/>
      <c r="T41" s="261"/>
      <c r="U41" s="261"/>
      <c r="V41" s="261"/>
      <c r="W41" s="261"/>
      <c r="X41" s="261"/>
      <c r="Y41" s="261"/>
      <c r="Z41" s="261"/>
      <c r="AA41" s="261"/>
      <c r="AB41" s="261"/>
      <c r="AC41" s="261"/>
      <c r="AD41" s="261"/>
      <c r="AE41" s="261"/>
      <c r="AF41" s="261"/>
      <c r="AG41" s="261"/>
      <c r="AH41" s="215">
        <v>0</v>
      </c>
      <c r="AI41" s="215">
        <v>0</v>
      </c>
      <c r="AJ41" s="215">
        <v>0</v>
      </c>
      <c r="AK41" s="215">
        <v>0</v>
      </c>
      <c r="AL41" s="215">
        <v>0</v>
      </c>
      <c r="AM41" s="215">
        <v>0</v>
      </c>
      <c r="AN41" s="215">
        <v>0</v>
      </c>
      <c r="AO41" s="215">
        <v>0</v>
      </c>
      <c r="AP41" s="215">
        <v>0</v>
      </c>
      <c r="AQ41" s="215">
        <v>0</v>
      </c>
      <c r="AR41" s="215">
        <v>0</v>
      </c>
      <c r="AS41" s="215">
        <v>0</v>
      </c>
      <c r="AT41" s="215">
        <v>0</v>
      </c>
      <c r="AU41" s="215">
        <v>0</v>
      </c>
      <c r="AV41" s="215">
        <v>0</v>
      </c>
      <c r="AW41" s="215">
        <v>0</v>
      </c>
      <c r="AX41" s="215">
        <v>0</v>
      </c>
      <c r="AY41" s="215">
        <v>0</v>
      </c>
      <c r="AZ41" s="215">
        <v>0</v>
      </c>
      <c r="BA41" s="215">
        <v>0</v>
      </c>
      <c r="BB41" s="215">
        <v>0</v>
      </c>
      <c r="BC41" s="215">
        <v>0</v>
      </c>
      <c r="BD41" s="215">
        <v>0</v>
      </c>
      <c r="BE41" s="215">
        <v>0</v>
      </c>
      <c r="BF41" s="215">
        <v>0</v>
      </c>
      <c r="BG41" s="215">
        <v>0</v>
      </c>
      <c r="BH41" s="215">
        <v>0</v>
      </c>
      <c r="BI41" s="215">
        <v>0</v>
      </c>
      <c r="BJ41" s="215">
        <v>0</v>
      </c>
      <c r="BK41" s="215">
        <v>0</v>
      </c>
      <c r="BL41" s="215">
        <v>0</v>
      </c>
      <c r="BM41" s="215">
        <v>0</v>
      </c>
      <c r="BN41" s="215">
        <v>0</v>
      </c>
      <c r="BO41" s="215">
        <v>0</v>
      </c>
      <c r="BP41" s="215">
        <v>0</v>
      </c>
      <c r="BQ41" s="215">
        <v>173.81810277375138</v>
      </c>
      <c r="BR41" s="215">
        <v>1672.5629450197237</v>
      </c>
      <c r="BS41" s="215">
        <v>3186.4384750649588</v>
      </c>
      <c r="BT41" s="215">
        <v>5354.0440799018506</v>
      </c>
      <c r="BU41" s="215">
        <v>8807.2085378361171</v>
      </c>
      <c r="BV41" s="215">
        <v>10229.278790201079</v>
      </c>
      <c r="BW41" s="215">
        <v>13823.865750016046</v>
      </c>
      <c r="BX41" s="215">
        <v>14861.976396530528</v>
      </c>
      <c r="BY41" s="215">
        <v>15391.997966865547</v>
      </c>
      <c r="BZ41" s="215">
        <v>16036.085958316551</v>
      </c>
      <c r="CA41" s="216">
        <v>16710.710390983422</v>
      </c>
    </row>
    <row r="42" spans="1:79" ht="24.75" customHeight="1" x14ac:dyDescent="0.4">
      <c r="A42" s="291"/>
      <c r="B42" s="295" t="s">
        <v>352</v>
      </c>
      <c r="C42" s="25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296"/>
      <c r="AF42" s="296"/>
      <c r="AG42" s="296"/>
      <c r="AH42" s="293">
        <v>8137.5328204891975</v>
      </c>
      <c r="AI42" s="293">
        <v>7548.3159263784337</v>
      </c>
      <c r="AJ42" s="293">
        <v>7017.8886096044453</v>
      </c>
      <c r="AK42" s="293">
        <v>7246.7365018556202</v>
      </c>
      <c r="AL42" s="293">
        <v>7271.4369403297342</v>
      </c>
      <c r="AM42" s="293">
        <v>7115.0083885915155</v>
      </c>
      <c r="AN42" s="293">
        <v>7726.081476252898</v>
      </c>
      <c r="AO42" s="293">
        <v>8085.3552225966014</v>
      </c>
      <c r="AP42" s="293">
        <v>8590.9322401211612</v>
      </c>
      <c r="AQ42" s="293">
        <v>8947.4499254590901</v>
      </c>
      <c r="AR42" s="293">
        <v>9641.1724241805787</v>
      </c>
      <c r="AS42" s="293">
        <v>10203.459145759114</v>
      </c>
      <c r="AT42" s="293">
        <v>10981.518024064313</v>
      </c>
      <c r="AU42" s="293">
        <v>13076.825774811181</v>
      </c>
      <c r="AV42" s="293">
        <v>14988.641201537861</v>
      </c>
      <c r="AW42" s="293">
        <v>16850.747546759183</v>
      </c>
      <c r="AX42" s="293">
        <v>18373.363152580398</v>
      </c>
      <c r="AY42" s="293">
        <v>18392.084306771278</v>
      </c>
      <c r="AZ42" s="293">
        <v>17953.705873504969</v>
      </c>
      <c r="BA42" s="293">
        <v>17858.897118235891</v>
      </c>
      <c r="BB42" s="293">
        <v>17620.875661925835</v>
      </c>
      <c r="BC42" s="293">
        <v>17211.567899152469</v>
      </c>
      <c r="BD42" s="293">
        <v>17305.380677308629</v>
      </c>
      <c r="BE42" s="293">
        <v>17664.476345407886</v>
      </c>
      <c r="BF42" s="293">
        <v>17142.171571147763</v>
      </c>
      <c r="BG42" s="293">
        <v>17030.964171631058</v>
      </c>
      <c r="BH42" s="293">
        <v>16102.157618834719</v>
      </c>
      <c r="BI42" s="293">
        <v>15416.908876602838</v>
      </c>
      <c r="BJ42" s="293">
        <v>14924.267147160308</v>
      </c>
      <c r="BK42" s="293">
        <v>15250.557942926458</v>
      </c>
      <c r="BL42" s="293">
        <v>14867.518667790331</v>
      </c>
      <c r="BM42" s="293">
        <v>15400.467662620127</v>
      </c>
      <c r="BN42" s="293">
        <v>15169.139631699856</v>
      </c>
      <c r="BO42" s="293">
        <v>15086.342899657378</v>
      </c>
      <c r="BP42" s="293">
        <v>14809.93567695656</v>
      </c>
      <c r="BQ42" s="293">
        <v>14589.825963296818</v>
      </c>
      <c r="BR42" s="293">
        <v>15260.690008144458</v>
      </c>
      <c r="BS42" s="293">
        <v>15962.719480582467</v>
      </c>
      <c r="BT42" s="293">
        <v>16020.838869447252</v>
      </c>
      <c r="BU42" s="293">
        <v>16426.721204782301</v>
      </c>
      <c r="BV42" s="293">
        <v>16543.722869365127</v>
      </c>
      <c r="BW42" s="293">
        <v>15368.144699471717</v>
      </c>
      <c r="BX42" s="293">
        <v>15025.859379663123</v>
      </c>
      <c r="BY42" s="293">
        <v>14806.199972432856</v>
      </c>
      <c r="BZ42" s="293">
        <v>14593.980866828439</v>
      </c>
      <c r="CA42" s="294">
        <v>14462.409745567138</v>
      </c>
    </row>
    <row r="43" spans="1:79" x14ac:dyDescent="0.4">
      <c r="A43" s="297"/>
      <c r="B43" s="298" t="s">
        <v>353</v>
      </c>
      <c r="C43" s="229"/>
      <c r="D43" s="261"/>
      <c r="E43" s="261"/>
      <c r="F43" s="261"/>
      <c r="G43" s="261"/>
      <c r="H43" s="261"/>
      <c r="I43" s="261"/>
      <c r="J43" s="261"/>
      <c r="K43" s="261"/>
      <c r="L43" s="261"/>
      <c r="M43" s="261"/>
      <c r="N43" s="261"/>
      <c r="O43" s="261"/>
      <c r="P43" s="261"/>
      <c r="Q43" s="261"/>
      <c r="R43" s="261"/>
      <c r="S43" s="261"/>
      <c r="T43" s="261"/>
      <c r="U43" s="261"/>
      <c r="V43" s="261"/>
      <c r="W43" s="261"/>
      <c r="X43" s="261"/>
      <c r="Y43" s="261"/>
      <c r="Z43" s="261"/>
      <c r="AA43" s="261"/>
      <c r="AB43" s="261"/>
      <c r="AC43" s="261"/>
      <c r="AD43" s="261"/>
      <c r="AE43" s="261"/>
      <c r="AF43" s="261"/>
      <c r="AG43" s="261"/>
      <c r="AH43" s="215">
        <v>0</v>
      </c>
      <c r="AI43" s="215">
        <v>0</v>
      </c>
      <c r="AJ43" s="215">
        <v>0</v>
      </c>
      <c r="AK43" s="215">
        <v>0</v>
      </c>
      <c r="AL43" s="215">
        <v>0</v>
      </c>
      <c r="AM43" s="215">
        <v>0</v>
      </c>
      <c r="AN43" s="215">
        <v>0</v>
      </c>
      <c r="AO43" s="215">
        <v>0</v>
      </c>
      <c r="AP43" s="215">
        <v>0</v>
      </c>
      <c r="AQ43" s="215">
        <v>0</v>
      </c>
      <c r="AR43" s="215">
        <v>0</v>
      </c>
      <c r="AS43" s="215">
        <v>0</v>
      </c>
      <c r="AT43" s="215">
        <v>0</v>
      </c>
      <c r="AU43" s="215">
        <v>0</v>
      </c>
      <c r="AV43" s="215">
        <v>0</v>
      </c>
      <c r="AW43" s="215">
        <v>0</v>
      </c>
      <c r="AX43" s="215">
        <v>0</v>
      </c>
      <c r="AY43" s="215">
        <v>0</v>
      </c>
      <c r="AZ43" s="215">
        <v>0</v>
      </c>
      <c r="BA43" s="215">
        <v>0</v>
      </c>
      <c r="BB43" s="215">
        <v>0</v>
      </c>
      <c r="BC43" s="215">
        <v>0</v>
      </c>
      <c r="BD43" s="215">
        <v>0</v>
      </c>
      <c r="BE43" s="215">
        <v>0</v>
      </c>
      <c r="BF43" s="215">
        <v>0</v>
      </c>
      <c r="BG43" s="215">
        <v>0</v>
      </c>
      <c r="BH43" s="215">
        <v>0</v>
      </c>
      <c r="BI43" s="215">
        <v>0</v>
      </c>
      <c r="BJ43" s="215">
        <v>0</v>
      </c>
      <c r="BK43" s="215">
        <v>0</v>
      </c>
      <c r="BL43" s="215">
        <v>149.72973980748282</v>
      </c>
      <c r="BM43" s="215">
        <v>1471.1865195565076</v>
      </c>
      <c r="BN43" s="215">
        <v>2543.2759346449607</v>
      </c>
      <c r="BO43" s="215">
        <v>3997.6877178300315</v>
      </c>
      <c r="BP43" s="215">
        <v>7475.2766255287361</v>
      </c>
      <c r="BQ43" s="215">
        <v>11300.264701525572</v>
      </c>
      <c r="BR43" s="215">
        <v>13721.808856049314</v>
      </c>
      <c r="BS43" s="215">
        <v>15152.373243069998</v>
      </c>
      <c r="BT43" s="215">
        <v>15667.882538762875</v>
      </c>
      <c r="BU43" s="215">
        <v>16275.770625884779</v>
      </c>
      <c r="BV43" s="215">
        <v>16438.549395781454</v>
      </c>
      <c r="BW43" s="215">
        <v>15274.249762100766</v>
      </c>
      <c r="BX43" s="215">
        <v>14937.448693217637</v>
      </c>
      <c r="BY43" s="215">
        <v>14723.254609033953</v>
      </c>
      <c r="BZ43" s="215">
        <v>14516.411203031292</v>
      </c>
      <c r="CA43" s="216">
        <v>14390.039961366881</v>
      </c>
    </row>
    <row r="44" spans="1:79" x14ac:dyDescent="0.4">
      <c r="A44" s="297"/>
      <c r="B44" s="298" t="s">
        <v>156</v>
      </c>
      <c r="C44" s="229"/>
      <c r="D44" s="261"/>
      <c r="E44" s="261"/>
      <c r="F44" s="261"/>
      <c r="G44" s="261"/>
      <c r="H44" s="261"/>
      <c r="I44" s="261"/>
      <c r="J44" s="261"/>
      <c r="K44" s="261"/>
      <c r="L44" s="261"/>
      <c r="M44" s="261"/>
      <c r="N44" s="261"/>
      <c r="O44" s="261"/>
      <c r="P44" s="261"/>
      <c r="Q44" s="261"/>
      <c r="R44" s="261"/>
      <c r="S44" s="261"/>
      <c r="T44" s="261"/>
      <c r="U44" s="261"/>
      <c r="V44" s="261"/>
      <c r="W44" s="261"/>
      <c r="X44" s="261"/>
      <c r="Y44" s="261"/>
      <c r="Z44" s="261"/>
      <c r="AA44" s="261"/>
      <c r="AB44" s="261"/>
      <c r="AC44" s="261"/>
      <c r="AD44" s="261"/>
      <c r="AE44" s="261"/>
      <c r="AF44" s="261"/>
      <c r="AG44" s="261"/>
      <c r="AH44" s="215">
        <v>0</v>
      </c>
      <c r="AI44" s="215">
        <v>0</v>
      </c>
      <c r="AJ44" s="215">
        <v>0</v>
      </c>
      <c r="AK44" s="215">
        <v>0</v>
      </c>
      <c r="AL44" s="215">
        <v>0</v>
      </c>
      <c r="AM44" s="215">
        <v>0</v>
      </c>
      <c r="AN44" s="215">
        <v>0</v>
      </c>
      <c r="AO44" s="215">
        <v>0</v>
      </c>
      <c r="AP44" s="215">
        <v>0</v>
      </c>
      <c r="AQ44" s="215">
        <v>0</v>
      </c>
      <c r="AR44" s="215">
        <v>0</v>
      </c>
      <c r="AS44" s="215">
        <v>0</v>
      </c>
      <c r="AT44" s="215">
        <v>0</v>
      </c>
      <c r="AU44" s="215">
        <v>0</v>
      </c>
      <c r="AV44" s="215">
        <v>0</v>
      </c>
      <c r="AW44" s="215">
        <v>0</v>
      </c>
      <c r="AX44" s="215">
        <v>0</v>
      </c>
      <c r="AY44" s="215">
        <v>11733.982656809831</v>
      </c>
      <c r="AZ44" s="215">
        <v>11392.242003592444</v>
      </c>
      <c r="BA44" s="215">
        <v>10949.043015232844</v>
      </c>
      <c r="BB44" s="215">
        <v>10573.841988570444</v>
      </c>
      <c r="BC44" s="215">
        <v>9864.478965841965</v>
      </c>
      <c r="BD44" s="215">
        <v>9613.104583205426</v>
      </c>
      <c r="BE44" s="215">
        <v>9493.6393980425</v>
      </c>
      <c r="BF44" s="215">
        <v>9276.1418744050625</v>
      </c>
      <c r="BG44" s="215">
        <v>9041.9876169831114</v>
      </c>
      <c r="BH44" s="215">
        <v>8723.4608101956055</v>
      </c>
      <c r="BI44" s="215">
        <v>8485.2304529955563</v>
      </c>
      <c r="BJ44" s="215">
        <v>8136.4913806556306</v>
      </c>
      <c r="BK44" s="215">
        <v>8049.5903866124618</v>
      </c>
      <c r="BL44" s="215">
        <v>7670.6616362640389</v>
      </c>
      <c r="BM44" s="215">
        <v>7090.5127770075433</v>
      </c>
      <c r="BN44" s="215">
        <v>6331.5987908970501</v>
      </c>
      <c r="BO44" s="215">
        <v>5551.2492182779533</v>
      </c>
      <c r="BP44" s="215">
        <v>3611.9614848981546</v>
      </c>
      <c r="BQ44" s="215">
        <v>1284.9965937207712</v>
      </c>
      <c r="BR44" s="215">
        <v>261.40301507445304</v>
      </c>
      <c r="BS44" s="215">
        <v>65.675402499609433</v>
      </c>
      <c r="BT44" s="215">
        <v>15.454379106171986</v>
      </c>
      <c r="BU44" s="215">
        <v>9.090961586609998</v>
      </c>
      <c r="BV44" s="215">
        <v>2.6178961937010201</v>
      </c>
      <c r="BW44" s="215">
        <v>0.8775429714927232</v>
      </c>
      <c r="BX44" s="215">
        <v>0.90145734712786096</v>
      </c>
      <c r="BY44" s="215">
        <v>0.66140564377385613</v>
      </c>
      <c r="BZ44" s="215">
        <v>0.43581164672784717</v>
      </c>
      <c r="CA44" s="216">
        <v>0.21118802370822942</v>
      </c>
    </row>
    <row r="45" spans="1:79" x14ac:dyDescent="0.4">
      <c r="A45" s="297"/>
      <c r="B45" s="298" t="s">
        <v>354</v>
      </c>
      <c r="C45" s="229"/>
      <c r="D45" s="261"/>
      <c r="E45" s="261"/>
      <c r="F45" s="261"/>
      <c r="G45" s="261"/>
      <c r="H45" s="261"/>
      <c r="I45" s="261"/>
      <c r="J45" s="261"/>
      <c r="K45" s="261"/>
      <c r="L45" s="261"/>
      <c r="M45" s="261"/>
      <c r="N45" s="261"/>
      <c r="O45" s="261"/>
      <c r="P45" s="261"/>
      <c r="Q45" s="261"/>
      <c r="R45" s="261"/>
      <c r="S45" s="261"/>
      <c r="T45" s="261"/>
      <c r="U45" s="261"/>
      <c r="V45" s="261"/>
      <c r="W45" s="261"/>
      <c r="X45" s="261"/>
      <c r="Y45" s="261"/>
      <c r="Z45" s="261"/>
      <c r="AA45" s="261"/>
      <c r="AB45" s="261"/>
      <c r="AC45" s="261"/>
      <c r="AD45" s="261"/>
      <c r="AE45" s="261"/>
      <c r="AF45" s="261"/>
      <c r="AG45" s="261"/>
      <c r="AH45" s="215">
        <v>609.72868395596299</v>
      </c>
      <c r="AI45" s="215">
        <v>585.88736058014422</v>
      </c>
      <c r="AJ45" s="215">
        <v>579.2115359174494</v>
      </c>
      <c r="AK45" s="215">
        <v>603.38680713516089</v>
      </c>
      <c r="AL45" s="215">
        <v>735.66490919742239</v>
      </c>
      <c r="AM45" s="215">
        <v>827.01126468003508</v>
      </c>
      <c r="AN45" s="215">
        <v>906.0819804376323</v>
      </c>
      <c r="AO45" s="215">
        <v>1051.1205104308551</v>
      </c>
      <c r="AP45" s="215">
        <v>1259.373537105879</v>
      </c>
      <c r="AQ45" s="215">
        <v>1298.888188634141</v>
      </c>
      <c r="AR45" s="215">
        <v>1604.2499693865057</v>
      </c>
      <c r="AS45" s="215">
        <v>1740.3479117713937</v>
      </c>
      <c r="AT45" s="215">
        <v>1929.4958656321696</v>
      </c>
      <c r="AU45" s="215">
        <v>2359.3179409036702</v>
      </c>
      <c r="AV45" s="215">
        <v>3123.4844275006458</v>
      </c>
      <c r="AW45" s="215">
        <v>3786.3359091625925</v>
      </c>
      <c r="AX45" s="215">
        <v>4375.7722513089002</v>
      </c>
      <c r="AY45" s="215">
        <v>4959.6208444827425</v>
      </c>
      <c r="AZ45" s="215">
        <v>5214.6376155497455</v>
      </c>
      <c r="BA45" s="215">
        <v>5434.4375453358471</v>
      </c>
      <c r="BB45" s="215">
        <v>5611.701112877583</v>
      </c>
      <c r="BC45" s="215">
        <v>5885.2384213680334</v>
      </c>
      <c r="BD45" s="215">
        <v>6251.3325705355401</v>
      </c>
      <c r="BE45" s="215">
        <v>6708.3827917771887</v>
      </c>
      <c r="BF45" s="215">
        <v>6551.5423502608546</v>
      </c>
      <c r="BG45" s="215">
        <v>6730.2671720440048</v>
      </c>
      <c r="BH45" s="215">
        <v>6176.1106735293497</v>
      </c>
      <c r="BI45" s="215">
        <v>5783.0192904150799</v>
      </c>
      <c r="BJ45" s="215">
        <v>5668.1989952632957</v>
      </c>
      <c r="BK45" s="215">
        <v>6114.7119861596921</v>
      </c>
      <c r="BL45" s="215">
        <v>6002.4152340113305</v>
      </c>
      <c r="BM45" s="215">
        <v>5786.4535635178081</v>
      </c>
      <c r="BN45" s="215">
        <v>5282.008632709274</v>
      </c>
      <c r="BO45" s="215">
        <v>4546.8017135382715</v>
      </c>
      <c r="BP45" s="215">
        <v>2744.8364442844922</v>
      </c>
      <c r="BQ45" s="215">
        <v>1073.7011127825162</v>
      </c>
      <c r="BR45" s="215">
        <v>491.57716309547908</v>
      </c>
      <c r="BS45" s="215">
        <v>246.65576048545969</v>
      </c>
      <c r="BT45" s="215">
        <v>94.419887961794132</v>
      </c>
      <c r="BU45" s="215">
        <v>20.097175885882312</v>
      </c>
      <c r="BV45" s="215">
        <v>3.8268448299677513</v>
      </c>
      <c r="BW45" s="215">
        <v>0</v>
      </c>
      <c r="BX45" s="215">
        <v>0</v>
      </c>
      <c r="BY45" s="215">
        <v>0</v>
      </c>
      <c r="BZ45" s="215">
        <v>0</v>
      </c>
      <c r="CA45" s="216">
        <v>0</v>
      </c>
    </row>
    <row r="46" spans="1:79" x14ac:dyDescent="0.4">
      <c r="A46" s="297"/>
      <c r="B46" s="298" t="s">
        <v>159</v>
      </c>
      <c r="C46" s="229"/>
      <c r="D46" s="261"/>
      <c r="E46" s="261"/>
      <c r="F46" s="261"/>
      <c r="G46" s="261"/>
      <c r="H46" s="261"/>
      <c r="I46" s="261"/>
      <c r="J46" s="261"/>
      <c r="K46" s="261"/>
      <c r="L46" s="261"/>
      <c r="M46" s="261"/>
      <c r="N46" s="261"/>
      <c r="O46" s="261"/>
      <c r="P46" s="261"/>
      <c r="Q46" s="261"/>
      <c r="R46" s="261"/>
      <c r="S46" s="261"/>
      <c r="T46" s="261"/>
      <c r="U46" s="261"/>
      <c r="V46" s="261"/>
      <c r="W46" s="261"/>
      <c r="X46" s="261"/>
      <c r="Y46" s="261"/>
      <c r="Z46" s="261"/>
      <c r="AA46" s="261"/>
      <c r="AB46" s="261"/>
      <c r="AC46" s="261"/>
      <c r="AD46" s="261"/>
      <c r="AE46" s="261"/>
      <c r="AF46" s="261"/>
      <c r="AG46" s="261"/>
      <c r="AH46" s="215">
        <v>3939.7853424846835</v>
      </c>
      <c r="AI46" s="215">
        <v>3992.8624916249555</v>
      </c>
      <c r="AJ46" s="215">
        <v>3872.6352692155046</v>
      </c>
      <c r="AK46" s="215">
        <v>4174.9491200766188</v>
      </c>
      <c r="AL46" s="215">
        <v>4524.7652523223696</v>
      </c>
      <c r="AM46" s="215">
        <v>5075.9511064951666</v>
      </c>
      <c r="AN46" s="215">
        <v>5498.0951900776436</v>
      </c>
      <c r="AO46" s="215">
        <v>5715.467775467775</v>
      </c>
      <c r="AP46" s="215">
        <v>6247.4226710725579</v>
      </c>
      <c r="AQ46" s="215">
        <v>6568.3580810605235</v>
      </c>
      <c r="AR46" s="215">
        <v>6980.8937417853786</v>
      </c>
      <c r="AS46" s="215">
        <v>7402.529324641856</v>
      </c>
      <c r="AT46" s="215">
        <v>7901.7523614200391</v>
      </c>
      <c r="AU46" s="215">
        <v>9250.7827739499135</v>
      </c>
      <c r="AV46" s="215">
        <v>10213.58354290514</v>
      </c>
      <c r="AW46" s="215">
        <v>11349.097097618671</v>
      </c>
      <c r="AX46" s="215">
        <v>12224.768509723259</v>
      </c>
      <c r="AY46" s="215">
        <v>417.14998412626414</v>
      </c>
      <c r="AZ46" s="215">
        <v>0</v>
      </c>
      <c r="BA46" s="215">
        <v>0</v>
      </c>
      <c r="BB46" s="215">
        <v>0</v>
      </c>
      <c r="BC46" s="215">
        <v>0</v>
      </c>
      <c r="BD46" s="215">
        <v>0</v>
      </c>
      <c r="BE46" s="215">
        <v>0</v>
      </c>
      <c r="BF46" s="215">
        <v>0</v>
      </c>
      <c r="BG46" s="215">
        <v>0</v>
      </c>
      <c r="BH46" s="215">
        <v>0</v>
      </c>
      <c r="BI46" s="215">
        <v>0</v>
      </c>
      <c r="BJ46" s="215">
        <v>0</v>
      </c>
      <c r="BK46" s="215">
        <v>0</v>
      </c>
      <c r="BL46" s="215">
        <v>0</v>
      </c>
      <c r="BM46" s="215">
        <v>0</v>
      </c>
      <c r="BN46" s="215">
        <v>0</v>
      </c>
      <c r="BO46" s="215">
        <v>0</v>
      </c>
      <c r="BP46" s="215">
        <v>0</v>
      </c>
      <c r="BQ46" s="215">
        <v>0</v>
      </c>
      <c r="BR46" s="215">
        <v>0</v>
      </c>
      <c r="BS46" s="215">
        <v>0</v>
      </c>
      <c r="BT46" s="215">
        <v>0</v>
      </c>
      <c r="BU46" s="215">
        <v>0</v>
      </c>
      <c r="BV46" s="215">
        <v>0</v>
      </c>
      <c r="BW46" s="215">
        <v>0</v>
      </c>
      <c r="BX46" s="215">
        <v>0</v>
      </c>
      <c r="BY46" s="215">
        <v>0</v>
      </c>
      <c r="BZ46" s="215">
        <v>0</v>
      </c>
      <c r="CA46" s="216">
        <v>0</v>
      </c>
    </row>
    <row r="47" spans="1:79" x14ac:dyDescent="0.4">
      <c r="A47" s="297"/>
      <c r="B47" s="298" t="s">
        <v>176</v>
      </c>
      <c r="C47" s="229"/>
      <c r="D47" s="261"/>
      <c r="E47" s="261"/>
      <c r="F47" s="261"/>
      <c r="G47" s="261"/>
      <c r="H47" s="261"/>
      <c r="I47" s="261"/>
      <c r="J47" s="261"/>
      <c r="K47" s="261"/>
      <c r="L47" s="261"/>
      <c r="M47" s="261"/>
      <c r="N47" s="261"/>
      <c r="O47" s="261"/>
      <c r="P47" s="261"/>
      <c r="Q47" s="261"/>
      <c r="R47" s="261"/>
      <c r="S47" s="261"/>
      <c r="T47" s="261"/>
      <c r="U47" s="261"/>
      <c r="V47" s="261"/>
      <c r="W47" s="261"/>
      <c r="X47" s="261"/>
      <c r="Y47" s="261"/>
      <c r="Z47" s="261"/>
      <c r="AA47" s="261"/>
      <c r="AB47" s="261"/>
      <c r="AC47" s="261"/>
      <c r="AD47" s="261"/>
      <c r="AE47" s="261"/>
      <c r="AF47" s="261"/>
      <c r="AG47" s="261"/>
      <c r="AH47" s="215">
        <v>323.62522456124185</v>
      </c>
      <c r="AI47" s="215">
        <v>341.09880581720722</v>
      </c>
      <c r="AJ47" s="215">
        <v>363.69096441328219</v>
      </c>
      <c r="AK47" s="215">
        <v>396.16305518975213</v>
      </c>
      <c r="AL47" s="215">
        <v>437.42237844171058</v>
      </c>
      <c r="AM47" s="215">
        <v>493.49524646480785</v>
      </c>
      <c r="AN47" s="215">
        <v>605.76585660986177</v>
      </c>
      <c r="AO47" s="215">
        <v>647.2177217004803</v>
      </c>
      <c r="AP47" s="215">
        <v>665.90251961999161</v>
      </c>
      <c r="AQ47" s="215">
        <v>653.13939802238406</v>
      </c>
      <c r="AR47" s="215">
        <v>657.1273864239356</v>
      </c>
      <c r="AS47" s="215">
        <v>667.57199044948072</v>
      </c>
      <c r="AT47" s="215">
        <v>764.56036499290667</v>
      </c>
      <c r="AU47" s="215">
        <v>1005.4657542732209</v>
      </c>
      <c r="AV47" s="215">
        <v>1052.8642624063064</v>
      </c>
      <c r="AW47" s="215">
        <v>1129.2192868632708</v>
      </c>
      <c r="AX47" s="215">
        <v>1230.4677916978308</v>
      </c>
      <c r="AY47" s="215">
        <v>1262.8592353394711</v>
      </c>
      <c r="AZ47" s="215">
        <v>1346.8262543627784</v>
      </c>
      <c r="BA47" s="215">
        <v>1475.4165576671983</v>
      </c>
      <c r="BB47" s="215">
        <v>1435.3325604778067</v>
      </c>
      <c r="BC47" s="215">
        <v>1461.8505119424706</v>
      </c>
      <c r="BD47" s="215">
        <v>1440.943523567661</v>
      </c>
      <c r="BE47" s="215">
        <v>1462.4541555881981</v>
      </c>
      <c r="BF47" s="215">
        <v>1314.4873464818445</v>
      </c>
      <c r="BG47" s="215">
        <v>1258.709382603939</v>
      </c>
      <c r="BH47" s="215">
        <v>1202.5861351097622</v>
      </c>
      <c r="BI47" s="215">
        <v>1148.6591331922025</v>
      </c>
      <c r="BJ47" s="215">
        <v>1119.5767712413831</v>
      </c>
      <c r="BK47" s="215">
        <v>1086.2555701543042</v>
      </c>
      <c r="BL47" s="215">
        <v>1044.7120577074793</v>
      </c>
      <c r="BM47" s="215">
        <v>1052.3148025382691</v>
      </c>
      <c r="BN47" s="215">
        <v>1012.2562734485734</v>
      </c>
      <c r="BO47" s="215">
        <v>990.60425001112208</v>
      </c>
      <c r="BP47" s="215">
        <v>977.86112224517603</v>
      </c>
      <c r="BQ47" s="215">
        <v>930.86355526795887</v>
      </c>
      <c r="BR47" s="215">
        <v>785.90097392521329</v>
      </c>
      <c r="BS47" s="215">
        <v>498.01507452740049</v>
      </c>
      <c r="BT47" s="215">
        <v>243.08206361641166</v>
      </c>
      <c r="BU47" s="215">
        <v>121.76244142503002</v>
      </c>
      <c r="BV47" s="215">
        <v>98.728732560005014</v>
      </c>
      <c r="BW47" s="215">
        <v>93.017394399458283</v>
      </c>
      <c r="BX47" s="215">
        <v>87.509229098358858</v>
      </c>
      <c r="BY47" s="215">
        <v>82.28395775512989</v>
      </c>
      <c r="BZ47" s="215">
        <v>77.133852150418079</v>
      </c>
      <c r="CA47" s="216">
        <v>72.158596176549551</v>
      </c>
    </row>
    <row r="48" spans="1:79" x14ac:dyDescent="0.4">
      <c r="A48" s="297"/>
      <c r="B48" s="298" t="s">
        <v>177</v>
      </c>
      <c r="C48" s="229"/>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261"/>
      <c r="AE48" s="261"/>
      <c r="AF48" s="261"/>
      <c r="AG48" s="261"/>
      <c r="AH48" s="215">
        <v>3264.3935694873094</v>
      </c>
      <c r="AI48" s="215">
        <v>2628.4672683561266</v>
      </c>
      <c r="AJ48" s="215">
        <v>2202.3508400582086</v>
      </c>
      <c r="AK48" s="215">
        <v>2072.2375194540882</v>
      </c>
      <c r="AL48" s="215">
        <v>1573.5844003682316</v>
      </c>
      <c r="AM48" s="215">
        <v>718.55077095150591</v>
      </c>
      <c r="AN48" s="215">
        <v>716.1384491277604</v>
      </c>
      <c r="AO48" s="215">
        <v>671.54921499749082</v>
      </c>
      <c r="AP48" s="215">
        <v>418.2335123227316</v>
      </c>
      <c r="AQ48" s="215">
        <v>427.06425774204064</v>
      </c>
      <c r="AR48" s="215">
        <v>398.90132658475858</v>
      </c>
      <c r="AS48" s="215">
        <v>393.00991889638442</v>
      </c>
      <c r="AT48" s="215">
        <v>385.70943201919539</v>
      </c>
      <c r="AU48" s="215">
        <v>461.25930568437792</v>
      </c>
      <c r="AV48" s="215">
        <v>598.70896872576884</v>
      </c>
      <c r="AW48" s="215">
        <v>586.09525311465063</v>
      </c>
      <c r="AX48" s="215">
        <v>542.35459985041132</v>
      </c>
      <c r="AY48" s="215">
        <v>18.471586012971105</v>
      </c>
      <c r="AZ48" s="215">
        <v>0</v>
      </c>
      <c r="BA48" s="215">
        <v>0</v>
      </c>
      <c r="BB48" s="215">
        <v>0</v>
      </c>
      <c r="BC48" s="215">
        <v>0</v>
      </c>
      <c r="BD48" s="215">
        <v>0</v>
      </c>
      <c r="BE48" s="215">
        <v>0</v>
      </c>
      <c r="BF48" s="215">
        <v>0</v>
      </c>
      <c r="BG48" s="215">
        <v>0</v>
      </c>
      <c r="BH48" s="215">
        <v>0</v>
      </c>
      <c r="BI48" s="215">
        <v>0</v>
      </c>
      <c r="BJ48" s="215">
        <v>0</v>
      </c>
      <c r="BK48" s="215">
        <v>0</v>
      </c>
      <c r="BL48" s="215">
        <v>0</v>
      </c>
      <c r="BM48" s="215">
        <v>0</v>
      </c>
      <c r="BN48" s="215">
        <v>0</v>
      </c>
      <c r="BO48" s="215">
        <v>0</v>
      </c>
      <c r="BP48" s="215">
        <v>0</v>
      </c>
      <c r="BQ48" s="215">
        <v>0</v>
      </c>
      <c r="BR48" s="215">
        <v>0</v>
      </c>
      <c r="BS48" s="215">
        <v>0</v>
      </c>
      <c r="BT48" s="215">
        <v>0</v>
      </c>
      <c r="BU48" s="215">
        <v>0</v>
      </c>
      <c r="BV48" s="215">
        <v>0</v>
      </c>
      <c r="BW48" s="215">
        <v>0</v>
      </c>
      <c r="BX48" s="215">
        <v>0</v>
      </c>
      <c r="BY48" s="215">
        <v>0</v>
      </c>
      <c r="BZ48" s="215">
        <v>0</v>
      </c>
      <c r="CA48" s="216">
        <v>0</v>
      </c>
    </row>
    <row r="49" spans="1:79" ht="24.75" customHeight="1" x14ac:dyDescent="0.4">
      <c r="A49" s="291"/>
      <c r="B49" s="295" t="s">
        <v>355</v>
      </c>
      <c r="C49" s="25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96"/>
      <c r="AE49" s="296"/>
      <c r="AF49" s="296"/>
      <c r="AG49" s="296"/>
      <c r="AH49" s="293">
        <v>1186.6258233912201</v>
      </c>
      <c r="AI49" s="293">
        <v>1143.6842312694596</v>
      </c>
      <c r="AJ49" s="293">
        <v>1107.9104378886095</v>
      </c>
      <c r="AK49" s="293">
        <v>1118.3987788818388</v>
      </c>
      <c r="AL49" s="293">
        <v>1133.3216168717047</v>
      </c>
      <c r="AM49" s="293">
        <v>1160.5272828952625</v>
      </c>
      <c r="AN49" s="293">
        <v>1131.9607744277503</v>
      </c>
      <c r="AO49" s="293">
        <v>1143.5801849594952</v>
      </c>
      <c r="AP49" s="293">
        <v>1179.9325347652484</v>
      </c>
      <c r="AQ49" s="293">
        <v>1137.5826500054332</v>
      </c>
      <c r="AR49" s="293">
        <v>1067.248072574391</v>
      </c>
      <c r="AS49" s="293">
        <v>1028.6536640642764</v>
      </c>
      <c r="AT49" s="293">
        <v>1042.0977497942097</v>
      </c>
      <c r="AU49" s="293">
        <v>1104.0309312106426</v>
      </c>
      <c r="AV49" s="293">
        <v>1097.9138226932021</v>
      </c>
      <c r="AW49" s="293">
        <v>1101.9939580507805</v>
      </c>
      <c r="AX49" s="293">
        <v>1126.5027430815255</v>
      </c>
      <c r="AY49" s="293">
        <v>1131.3470767700337</v>
      </c>
      <c r="AZ49" s="293">
        <v>1112.8084253106881</v>
      </c>
      <c r="BA49" s="293">
        <v>1110.7375847961698</v>
      </c>
      <c r="BB49" s="293">
        <v>1121.7710680962221</v>
      </c>
      <c r="BC49" s="293">
        <v>1109.5483143566473</v>
      </c>
      <c r="BD49" s="293">
        <v>1095.2230569934684</v>
      </c>
      <c r="BE49" s="293">
        <v>1115.2838972223144</v>
      </c>
      <c r="BF49" s="293">
        <v>1101.1440327655221</v>
      </c>
      <c r="BG49" s="293">
        <v>1079.5690885452923</v>
      </c>
      <c r="BH49" s="293">
        <v>1067.4412474694891</v>
      </c>
      <c r="BI49" s="293">
        <v>1064.3363276807122</v>
      </c>
      <c r="BJ49" s="293">
        <v>1019.9848748231421</v>
      </c>
      <c r="BK49" s="293">
        <v>994.25247648916968</v>
      </c>
      <c r="BL49" s="293">
        <v>1004.5174900987456</v>
      </c>
      <c r="BM49" s="293">
        <v>1028.5488730854122</v>
      </c>
      <c r="BN49" s="293">
        <v>1066.5567699625331</v>
      </c>
      <c r="BO49" s="293">
        <v>1051.5217683449657</v>
      </c>
      <c r="BP49" s="293">
        <v>1054.8344564507599</v>
      </c>
      <c r="BQ49" s="293">
        <v>1034.4194014546815</v>
      </c>
      <c r="BR49" s="293">
        <v>1058.611516587589</v>
      </c>
      <c r="BS49" s="293">
        <v>1041.3254372618658</v>
      </c>
      <c r="BT49" s="293">
        <v>979.99419548670687</v>
      </c>
      <c r="BU49" s="293">
        <v>947.0606352216123</v>
      </c>
      <c r="BV49" s="293">
        <v>923.70258680578229</v>
      </c>
      <c r="BW49" s="293">
        <v>921.75086945110695</v>
      </c>
      <c r="BX49" s="293">
        <v>906.08130928349021</v>
      </c>
      <c r="BY49" s="293">
        <v>891.36607531165532</v>
      </c>
      <c r="BZ49" s="293">
        <v>877.58029626057123</v>
      </c>
      <c r="CA49" s="294">
        <v>867.95550426703574</v>
      </c>
    </row>
    <row r="50" spans="1:79" x14ac:dyDescent="0.4">
      <c r="A50" s="297"/>
      <c r="B50" s="309" t="s">
        <v>370</v>
      </c>
      <c r="C50" s="229"/>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261"/>
      <c r="AE50" s="261"/>
      <c r="AF50" s="261"/>
      <c r="AG50" s="261"/>
      <c r="AH50" s="215">
        <v>150.08706066608318</v>
      </c>
      <c r="AI50" s="215">
        <v>144.46537658140542</v>
      </c>
      <c r="AJ50" s="215">
        <v>141.43537504960975</v>
      </c>
      <c r="AK50" s="215">
        <v>143.22818149167961</v>
      </c>
      <c r="AL50" s="215">
        <v>144.86065779563143</v>
      </c>
      <c r="AM50" s="215">
        <v>146.42166653351441</v>
      </c>
      <c r="AN50" s="215">
        <v>141.17424624382372</v>
      </c>
      <c r="AO50" s="215">
        <v>141.12266112266113</v>
      </c>
      <c r="AP50" s="215">
        <v>142.52650419936663</v>
      </c>
      <c r="AQ50" s="215">
        <v>125.00305204824512</v>
      </c>
      <c r="AR50" s="215">
        <v>121.79415894526306</v>
      </c>
      <c r="AS50" s="215">
        <v>114.4905817478966</v>
      </c>
      <c r="AT50" s="215">
        <v>107.3820536980927</v>
      </c>
      <c r="AU50" s="215">
        <v>107.93668775672452</v>
      </c>
      <c r="AV50" s="215">
        <v>103.10952700956318</v>
      </c>
      <c r="AW50" s="215">
        <v>106.97763822740892</v>
      </c>
      <c r="AX50" s="215">
        <v>92.289447456993258</v>
      </c>
      <c r="AY50" s="215">
        <v>88.919136468774084</v>
      </c>
      <c r="AZ50" s="215">
        <v>82.296706047285937</v>
      </c>
      <c r="BA50" s="215">
        <v>80.680495865370645</v>
      </c>
      <c r="BB50" s="215">
        <v>72.031900485541172</v>
      </c>
      <c r="BC50" s="215">
        <v>74.859186713466315</v>
      </c>
      <c r="BD50" s="215">
        <v>69.617112717327601</v>
      </c>
      <c r="BE50" s="215">
        <v>68.926558355437663</v>
      </c>
      <c r="BF50" s="215">
        <v>65.963457788390244</v>
      </c>
      <c r="BG50" s="215">
        <v>61.274088029060323</v>
      </c>
      <c r="BH50" s="215">
        <v>56.865944263686508</v>
      </c>
      <c r="BI50" s="215">
        <v>52.092202714387746</v>
      </c>
      <c r="BJ50" s="215">
        <v>48.675186749260654</v>
      </c>
      <c r="BK50" s="215">
        <v>45.893256967474606</v>
      </c>
      <c r="BL50" s="215">
        <v>43.097544642684205</v>
      </c>
      <c r="BM50" s="215">
        <v>41.66415184535775</v>
      </c>
      <c r="BN50" s="215">
        <v>38.822130748858385</v>
      </c>
      <c r="BO50" s="215">
        <v>36.965501416033668</v>
      </c>
      <c r="BP50" s="215">
        <v>35.038501616871251</v>
      </c>
      <c r="BQ50" s="215">
        <v>32.617340861687168</v>
      </c>
      <c r="BR50" s="215">
        <v>30.740273734894469</v>
      </c>
      <c r="BS50" s="215">
        <v>28.661644864534196</v>
      </c>
      <c r="BT50" s="215">
        <v>26.455197360706425</v>
      </c>
      <c r="BU50" s="215">
        <v>24.265226724368269</v>
      </c>
      <c r="BV50" s="215">
        <v>22.406855757869081</v>
      </c>
      <c r="BW50" s="215">
        <v>21.011831323712254</v>
      </c>
      <c r="BX50" s="215">
        <v>19.595466690004848</v>
      </c>
      <c r="BY50" s="215">
        <v>18.346314417054256</v>
      </c>
      <c r="BZ50" s="215">
        <v>17.206849634145971</v>
      </c>
      <c r="CA50" s="216">
        <v>16.235718694295269</v>
      </c>
    </row>
    <row r="51" spans="1:79" x14ac:dyDescent="0.4">
      <c r="A51" s="297"/>
      <c r="B51" s="309" t="s">
        <v>371</v>
      </c>
      <c r="C51" s="229"/>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F51" s="261"/>
      <c r="AG51" s="261"/>
      <c r="AH51" s="215">
        <v>1013.0876594960615</v>
      </c>
      <c r="AI51" s="215">
        <v>979.15421905174787</v>
      </c>
      <c r="AJ51" s="215">
        <v>949.63751819023673</v>
      </c>
      <c r="AK51" s="215">
        <v>959.93355680593788</v>
      </c>
      <c r="AL51" s="215">
        <v>974.25893380199182</v>
      </c>
      <c r="AM51" s="215">
        <v>1000.5480546456818</v>
      </c>
      <c r="AN51" s="215">
        <v>977.95250579812432</v>
      </c>
      <c r="AO51" s="215">
        <v>990.29177718832887</v>
      </c>
      <c r="AP51" s="215">
        <v>1028.0600302905134</v>
      </c>
      <c r="AQ51" s="215">
        <v>1003.2329136151255</v>
      </c>
      <c r="AR51" s="215">
        <v>937.77554104249157</v>
      </c>
      <c r="AS51" s="215">
        <v>905.90897104525118</v>
      </c>
      <c r="AT51" s="215">
        <v>927.418509904198</v>
      </c>
      <c r="AU51" s="215">
        <v>989.17818707389961</v>
      </c>
      <c r="AV51" s="215">
        <v>988.41258400103368</v>
      </c>
      <c r="AW51" s="215">
        <v>989.3849881722125</v>
      </c>
      <c r="AX51" s="215">
        <v>1024.0370072924457</v>
      </c>
      <c r="AY51" s="215">
        <v>1031.2886579890242</v>
      </c>
      <c r="AZ51" s="215">
        <v>1018.2743461308175</v>
      </c>
      <c r="BA51" s="215">
        <v>1019.083336138111</v>
      </c>
      <c r="BB51" s="215">
        <v>1034.9286443518238</v>
      </c>
      <c r="BC51" s="215">
        <v>1016.3869223525382</v>
      </c>
      <c r="BD51" s="215">
        <v>1005.8962408952642</v>
      </c>
      <c r="BE51" s="215">
        <v>1023.2893120026527</v>
      </c>
      <c r="BF51" s="215">
        <v>1005.7518243184791</v>
      </c>
      <c r="BG51" s="215">
        <v>990.45312925298333</v>
      </c>
      <c r="BH51" s="215">
        <v>981.99555832765327</v>
      </c>
      <c r="BI51" s="215">
        <v>951.4561131398948</v>
      </c>
      <c r="BJ51" s="215">
        <v>929.48268334815293</v>
      </c>
      <c r="BK51" s="215">
        <v>913.86133396698438</v>
      </c>
      <c r="BL51" s="215">
        <v>916.67571739018865</v>
      </c>
      <c r="BM51" s="215">
        <v>936.86031604732784</v>
      </c>
      <c r="BN51" s="215">
        <v>972.78286282682996</v>
      </c>
      <c r="BO51" s="215">
        <v>960.76045278505319</v>
      </c>
      <c r="BP51" s="215">
        <v>962.66287403155832</v>
      </c>
      <c r="BQ51" s="215">
        <v>942.60913657539948</v>
      </c>
      <c r="BR51" s="215">
        <v>939.87042678509556</v>
      </c>
      <c r="BS51" s="215">
        <v>917.41613232934435</v>
      </c>
      <c r="BT51" s="215">
        <v>866.97486768940678</v>
      </c>
      <c r="BU51" s="215">
        <v>831.46768936439821</v>
      </c>
      <c r="BV51" s="215">
        <v>817.8648490001417</v>
      </c>
      <c r="BW51" s="215">
        <v>814.3498862905177</v>
      </c>
      <c r="BX51" s="215">
        <v>800.67770887952406</v>
      </c>
      <c r="BY51" s="215">
        <v>787.74658845427109</v>
      </c>
      <c r="BZ51" s="215">
        <v>775.75144457828424</v>
      </c>
      <c r="CA51" s="216">
        <v>767.01473936164734</v>
      </c>
    </row>
    <row r="52" spans="1:79" x14ac:dyDescent="0.4">
      <c r="A52" s="297"/>
      <c r="B52" s="310" t="s">
        <v>165</v>
      </c>
      <c r="C52" s="229"/>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15">
        <v>0</v>
      </c>
      <c r="AI52" s="215">
        <v>0</v>
      </c>
      <c r="AJ52" s="215">
        <v>0</v>
      </c>
      <c r="AK52" s="215">
        <v>0</v>
      </c>
      <c r="AL52" s="215">
        <v>0</v>
      </c>
      <c r="AM52" s="215">
        <v>0</v>
      </c>
      <c r="AN52" s="215">
        <v>0</v>
      </c>
      <c r="AO52" s="215">
        <v>0</v>
      </c>
      <c r="AP52" s="215">
        <v>0</v>
      </c>
      <c r="AQ52" s="215">
        <v>0</v>
      </c>
      <c r="AR52" s="215">
        <v>0</v>
      </c>
      <c r="AS52" s="215">
        <v>0</v>
      </c>
      <c r="AT52" s="215">
        <v>0</v>
      </c>
      <c r="AU52" s="215">
        <v>0</v>
      </c>
      <c r="AV52" s="215">
        <v>0</v>
      </c>
      <c r="AW52" s="215">
        <v>0</v>
      </c>
      <c r="AX52" s="215">
        <v>0</v>
      </c>
      <c r="AY52" s="215">
        <v>0</v>
      </c>
      <c r="AZ52" s="215">
        <v>0</v>
      </c>
      <c r="BA52" s="215">
        <v>0</v>
      </c>
      <c r="BB52" s="215">
        <v>0</v>
      </c>
      <c r="BC52" s="215">
        <v>0</v>
      </c>
      <c r="BD52" s="215">
        <v>0</v>
      </c>
      <c r="BE52" s="215">
        <v>0</v>
      </c>
      <c r="BF52" s="215">
        <v>0</v>
      </c>
      <c r="BG52" s="215">
        <v>0</v>
      </c>
      <c r="BH52" s="215">
        <v>0</v>
      </c>
      <c r="BI52" s="215">
        <v>0</v>
      </c>
      <c r="BJ52" s="215">
        <v>0</v>
      </c>
      <c r="BK52" s="215">
        <v>0</v>
      </c>
      <c r="BL52" s="215">
        <v>6.4876484034176958</v>
      </c>
      <c r="BM52" s="215">
        <v>8.1729076234666422</v>
      </c>
      <c r="BN52" s="215">
        <v>10.539163153959798</v>
      </c>
      <c r="BO52" s="215">
        <v>10.700673253131832</v>
      </c>
      <c r="BP52" s="215">
        <v>10.372788427714045</v>
      </c>
      <c r="BQ52" s="215">
        <v>9.9794283240625656</v>
      </c>
      <c r="BR52" s="215">
        <v>40.122285897199916</v>
      </c>
      <c r="BS52" s="215">
        <v>46.445204782439141</v>
      </c>
      <c r="BT52" s="215">
        <v>42.829741304462125</v>
      </c>
      <c r="BU52" s="215">
        <v>49.51429939722</v>
      </c>
      <c r="BV52" s="215">
        <v>40.589526618458983</v>
      </c>
      <c r="BW52" s="215">
        <v>43.522992047275203</v>
      </c>
      <c r="BX52" s="215">
        <v>43.463219446857138</v>
      </c>
      <c r="BY52" s="215">
        <v>43.493067630525154</v>
      </c>
      <c r="BZ52" s="215">
        <v>43.518666846317082</v>
      </c>
      <c r="CA52" s="216">
        <v>43.56137407580318</v>
      </c>
    </row>
    <row r="53" spans="1:79" x14ac:dyDescent="0.4">
      <c r="A53" s="297"/>
      <c r="B53" s="311" t="s">
        <v>372</v>
      </c>
      <c r="C53" s="229"/>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15">
        <v>23.451103229075496</v>
      </c>
      <c r="AI53" s="215">
        <v>20.06463563630631</v>
      </c>
      <c r="AJ53" s="215">
        <v>16.837544648763064</v>
      </c>
      <c r="AK53" s="215">
        <v>15.237040584221235</v>
      </c>
      <c r="AL53" s="215">
        <v>14.202025274081512</v>
      </c>
      <c r="AM53" s="215">
        <v>13.557561716066148</v>
      </c>
      <c r="AN53" s="215">
        <v>12.834022385802157</v>
      </c>
      <c r="AO53" s="215">
        <v>12.165746648505269</v>
      </c>
      <c r="AP53" s="215">
        <v>9.3460002753683042</v>
      </c>
      <c r="AQ53" s="215">
        <v>9.3466843420623711</v>
      </c>
      <c r="AR53" s="215">
        <v>7.6783725866361889</v>
      </c>
      <c r="AS53" s="215">
        <v>8.2541112711286271</v>
      </c>
      <c r="AT53" s="215">
        <v>7.297186191919014</v>
      </c>
      <c r="AU53" s="215">
        <v>6.9160563800185502</v>
      </c>
      <c r="AV53" s="215">
        <v>6.3917116826053242</v>
      </c>
      <c r="AW53" s="215">
        <v>5.6313316511591234</v>
      </c>
      <c r="AX53" s="215">
        <v>4.6915005609573663</v>
      </c>
      <c r="AY53" s="215">
        <v>4.784140777359517</v>
      </c>
      <c r="AZ53" s="215">
        <v>4.1217494925303377</v>
      </c>
      <c r="BA53" s="215">
        <v>3.6367451037284195</v>
      </c>
      <c r="BB53" s="215">
        <v>2.711058307910454</v>
      </c>
      <c r="BC53" s="215">
        <v>2.9564206831606885</v>
      </c>
      <c r="BD53" s="215">
        <v>2.8415148047888819</v>
      </c>
      <c r="BE53" s="215">
        <v>2.8133289124668437</v>
      </c>
      <c r="BF53" s="215">
        <v>2.3747172408390509</v>
      </c>
      <c r="BG53" s="215">
        <v>1.8345310755213355</v>
      </c>
      <c r="BH53" s="215">
        <v>1.5490561864221504</v>
      </c>
      <c r="BI53" s="215">
        <v>1.4060907015752468</v>
      </c>
      <c r="BJ53" s="215">
        <v>1.3438614478501625</v>
      </c>
      <c r="BK53" s="215">
        <v>1.31766110248085</v>
      </c>
      <c r="BL53" s="215">
        <v>1.1112884326161103</v>
      </c>
      <c r="BM53" s="215">
        <v>0.98284560633407814</v>
      </c>
      <c r="BN53" s="215">
        <v>0.85876179782199935</v>
      </c>
      <c r="BO53" s="215">
        <v>0.69781120293630272</v>
      </c>
      <c r="BP53" s="215">
        <v>0.4289568793542386</v>
      </c>
      <c r="BQ53" s="215">
        <v>-6.5511212560746069E-3</v>
      </c>
      <c r="BR53" s="215">
        <v>-2.1380200951211059E-3</v>
      </c>
      <c r="BS53" s="215">
        <v>-3.8651271336982269E-2</v>
      </c>
      <c r="BT53" s="215">
        <v>0</v>
      </c>
      <c r="BU53" s="215">
        <v>-2.2820504934228086E-2</v>
      </c>
      <c r="BV53" s="215">
        <v>-3.9436110695943431E-2</v>
      </c>
      <c r="BW53" s="215">
        <v>0</v>
      </c>
      <c r="BX53" s="215">
        <v>0</v>
      </c>
      <c r="BY53" s="215">
        <v>0</v>
      </c>
      <c r="BZ53" s="215">
        <v>0</v>
      </c>
      <c r="CA53" s="216">
        <v>0</v>
      </c>
    </row>
    <row r="54" spans="1:79" x14ac:dyDescent="0.4">
      <c r="A54" s="297"/>
      <c r="B54" s="298" t="s">
        <v>173</v>
      </c>
      <c r="C54" s="229"/>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15">
        <v>0</v>
      </c>
      <c r="AI54" s="215">
        <v>0</v>
      </c>
      <c r="AJ54" s="215">
        <v>0</v>
      </c>
      <c r="AK54" s="215">
        <v>0</v>
      </c>
      <c r="AL54" s="215">
        <v>0</v>
      </c>
      <c r="AM54" s="215">
        <v>0</v>
      </c>
      <c r="AN54" s="215">
        <v>0</v>
      </c>
      <c r="AO54" s="215">
        <v>0</v>
      </c>
      <c r="AP54" s="215">
        <v>0</v>
      </c>
      <c r="AQ54" s="215">
        <v>0</v>
      </c>
      <c r="AR54" s="215">
        <v>0</v>
      </c>
      <c r="AS54" s="215">
        <v>0</v>
      </c>
      <c r="AT54" s="215">
        <v>0</v>
      </c>
      <c r="AU54" s="215">
        <v>0</v>
      </c>
      <c r="AV54" s="215">
        <v>0</v>
      </c>
      <c r="AW54" s="215">
        <v>0</v>
      </c>
      <c r="AX54" s="215">
        <v>5.484787771129394</v>
      </c>
      <c r="AY54" s="215">
        <v>6.3551415348759273</v>
      </c>
      <c r="AZ54" s="215">
        <v>8.1156236400543236</v>
      </c>
      <c r="BA54" s="215">
        <v>7.3370076889598126</v>
      </c>
      <c r="BB54" s="215">
        <v>12.099464950946565</v>
      </c>
      <c r="BC54" s="215">
        <v>15.345784607482237</v>
      </c>
      <c r="BD54" s="215">
        <v>16.868188576087697</v>
      </c>
      <c r="BE54" s="215">
        <v>20.254697951757294</v>
      </c>
      <c r="BF54" s="215">
        <v>27.054033417813663</v>
      </c>
      <c r="BG54" s="215">
        <v>26.007340187727351</v>
      </c>
      <c r="BH54" s="215">
        <v>27.030688691727001</v>
      </c>
      <c r="BI54" s="215">
        <v>59.381921124854301</v>
      </c>
      <c r="BJ54" s="215">
        <v>40.483143277878519</v>
      </c>
      <c r="BK54" s="215">
        <v>33.18022445222968</v>
      </c>
      <c r="BL54" s="215">
        <v>37.145291229838939</v>
      </c>
      <c r="BM54" s="215">
        <v>40.86865196292581</v>
      </c>
      <c r="BN54" s="215">
        <v>43.553851435062896</v>
      </c>
      <c r="BO54" s="215">
        <v>42.397329687810689</v>
      </c>
      <c r="BP54" s="215">
        <v>46.331335495262053</v>
      </c>
      <c r="BQ54" s="215">
        <v>49.220046814788333</v>
      </c>
      <c r="BR54" s="215">
        <v>47.880668190494191</v>
      </c>
      <c r="BS54" s="215">
        <v>48.841106556885293</v>
      </c>
      <c r="BT54" s="215">
        <v>43.734389132131604</v>
      </c>
      <c r="BU54" s="215">
        <v>41.836240240560002</v>
      </c>
      <c r="BV54" s="215">
        <v>42.880791540008573</v>
      </c>
      <c r="BW54" s="215">
        <v>42.866159789601738</v>
      </c>
      <c r="BX54" s="215">
        <v>42.344914267104329</v>
      </c>
      <c r="BY54" s="215">
        <v>41.780104809804854</v>
      </c>
      <c r="BZ54" s="215">
        <v>41.103335201823818</v>
      </c>
      <c r="CA54" s="216">
        <v>41.143672135289783</v>
      </c>
    </row>
    <row r="55" spans="1:79" ht="24.75" customHeight="1" x14ac:dyDescent="0.4">
      <c r="A55" s="291"/>
      <c r="B55" s="295" t="s">
        <v>361</v>
      </c>
      <c r="C55" s="25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296"/>
      <c r="AG55" s="296"/>
      <c r="AH55" s="293">
        <v>18.760882583260397</v>
      </c>
      <c r="AI55" s="293">
        <v>16.051708509045046</v>
      </c>
      <c r="AJ55" s="293">
        <v>16.837544648763064</v>
      </c>
      <c r="AK55" s="293">
        <v>18.284448701065482</v>
      </c>
      <c r="AL55" s="293">
        <v>22.723240438530421</v>
      </c>
      <c r="AM55" s="293">
        <v>27.115123432132297</v>
      </c>
      <c r="AN55" s="293">
        <v>28.234849248764746</v>
      </c>
      <c r="AO55" s="293">
        <v>31.6309412861137</v>
      </c>
      <c r="AP55" s="293">
        <v>242.9960071595759</v>
      </c>
      <c r="AQ55" s="293">
        <v>406.53430098880801</v>
      </c>
      <c r="AR55" s="293">
        <v>360.3702347034573</v>
      </c>
      <c r="AS55" s="293">
        <v>354.30550746608048</v>
      </c>
      <c r="AT55" s="293">
        <v>370.95813090004725</v>
      </c>
      <c r="AU55" s="293">
        <v>480.03772260500858</v>
      </c>
      <c r="AV55" s="293">
        <v>567.94618344533478</v>
      </c>
      <c r="AW55" s="293">
        <v>709.33583031067644</v>
      </c>
      <c r="AX55" s="293">
        <v>835.04902206432303</v>
      </c>
      <c r="AY55" s="293">
        <v>950.28613542564278</v>
      </c>
      <c r="AZ55" s="293">
        <v>1094.9713016049182</v>
      </c>
      <c r="BA55" s="293">
        <v>1101.8170715218337</v>
      </c>
      <c r="BB55" s="293">
        <v>1140.9661702401922</v>
      </c>
      <c r="BC55" s="293">
        <v>1212.3910761064976</v>
      </c>
      <c r="BD55" s="293">
        <v>1231.8122962074065</v>
      </c>
      <c r="BE55" s="293">
        <v>1310.7032399841926</v>
      </c>
      <c r="BF55" s="293">
        <v>1363.1655395731943</v>
      </c>
      <c r="BG55" s="293">
        <v>1416.8780533668794</v>
      </c>
      <c r="BH55" s="293">
        <v>1435.1894265615554</v>
      </c>
      <c r="BI55" s="293">
        <v>1466.2868207023578</v>
      </c>
      <c r="BJ55" s="293">
        <v>1463.766813313053</v>
      </c>
      <c r="BK55" s="293">
        <v>1547.6269852017124</v>
      </c>
      <c r="BL55" s="293">
        <v>1604.5634957810062</v>
      </c>
      <c r="BM55" s="293">
        <v>1735.2651522731778</v>
      </c>
      <c r="BN55" s="293">
        <v>1791.5281087651299</v>
      </c>
      <c r="BO55" s="293">
        <v>1949.2691077872937</v>
      </c>
      <c r="BP55" s="293">
        <v>2124.9647088713409</v>
      </c>
      <c r="BQ55" s="293">
        <v>2261.0547458371648</v>
      </c>
      <c r="BR55" s="293">
        <v>2479.260478766259</v>
      </c>
      <c r="BS55" s="293">
        <v>2699.5084294538251</v>
      </c>
      <c r="BT55" s="293">
        <v>2767.0628739807239</v>
      </c>
      <c r="BU55" s="293">
        <v>2881.5216324653275</v>
      </c>
      <c r="BV55" s="293">
        <v>2871.1114630105744</v>
      </c>
      <c r="BW55" s="293">
        <v>2944.4777177965871</v>
      </c>
      <c r="BX55" s="293">
        <v>3070.3222731115284</v>
      </c>
      <c r="BY55" s="293">
        <v>3223.2681866435969</v>
      </c>
      <c r="BZ55" s="293">
        <v>3367.4745052650269</v>
      </c>
      <c r="CA55" s="294">
        <v>3416.3648777859967</v>
      </c>
    </row>
    <row r="56" spans="1:79" ht="24.75" customHeight="1" x14ac:dyDescent="0.4">
      <c r="A56" s="291"/>
      <c r="B56" s="295" t="s">
        <v>362</v>
      </c>
      <c r="C56" s="25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296"/>
      <c r="AE56" s="296"/>
      <c r="AF56" s="296"/>
      <c r="AG56" s="296"/>
      <c r="AH56" s="293">
        <v>0</v>
      </c>
      <c r="AI56" s="293">
        <v>0</v>
      </c>
      <c r="AJ56" s="293">
        <v>0</v>
      </c>
      <c r="AK56" s="293">
        <v>0</v>
      </c>
      <c r="AL56" s="293">
        <v>0</v>
      </c>
      <c r="AM56" s="293">
        <v>0</v>
      </c>
      <c r="AN56" s="293">
        <v>0</v>
      </c>
      <c r="AO56" s="293">
        <v>0</v>
      </c>
      <c r="AP56" s="293">
        <v>0</v>
      </c>
      <c r="AQ56" s="293">
        <v>0</v>
      </c>
      <c r="AR56" s="293">
        <v>0</v>
      </c>
      <c r="AS56" s="293">
        <v>0</v>
      </c>
      <c r="AT56" s="293">
        <v>0</v>
      </c>
      <c r="AU56" s="293">
        <v>0</v>
      </c>
      <c r="AV56" s="293">
        <v>0</v>
      </c>
      <c r="AW56" s="293">
        <v>0</v>
      </c>
      <c r="AX56" s="293">
        <v>0</v>
      </c>
      <c r="AY56" s="293">
        <v>0</v>
      </c>
      <c r="AZ56" s="293">
        <v>0</v>
      </c>
      <c r="BA56" s="293">
        <v>0</v>
      </c>
      <c r="BB56" s="293">
        <v>0</v>
      </c>
      <c r="BC56" s="293">
        <v>0</v>
      </c>
      <c r="BD56" s="293">
        <v>359.23936508522274</v>
      </c>
      <c r="BE56" s="293">
        <v>470.40957125098498</v>
      </c>
      <c r="BF56" s="293">
        <v>516.54121402932697</v>
      </c>
      <c r="BG56" s="293">
        <v>507.73309870370139</v>
      </c>
      <c r="BH56" s="293">
        <v>429.8464184059693</v>
      </c>
      <c r="BI56" s="293">
        <v>378.08251693730273</v>
      </c>
      <c r="BJ56" s="293">
        <v>359.95609400261583</v>
      </c>
      <c r="BK56" s="293">
        <v>343.07418424604265</v>
      </c>
      <c r="BL56" s="293">
        <v>326.03437340676015</v>
      </c>
      <c r="BM56" s="293">
        <v>353.21165953774914</v>
      </c>
      <c r="BN56" s="293">
        <v>442.43921787929463</v>
      </c>
      <c r="BO56" s="293">
        <v>484.4391382616393</v>
      </c>
      <c r="BP56" s="293">
        <v>560.36326022850096</v>
      </c>
      <c r="BQ56" s="293">
        <v>603.98778971338788</v>
      </c>
      <c r="BR56" s="293">
        <v>626.12109035057904</v>
      </c>
      <c r="BS56" s="293">
        <v>661.61869892884181</v>
      </c>
      <c r="BT56" s="293">
        <v>675.30814617158103</v>
      </c>
      <c r="BU56" s="293">
        <v>771.38211738592292</v>
      </c>
      <c r="BV56" s="293">
        <v>878.16211781942184</v>
      </c>
      <c r="BW56" s="293">
        <v>783.86761120125936</v>
      </c>
      <c r="BX56" s="293">
        <v>822.81546479662768</v>
      </c>
      <c r="BY56" s="293">
        <v>861.06812798316423</v>
      </c>
      <c r="BZ56" s="293">
        <v>906.69803596669794</v>
      </c>
      <c r="CA56" s="294">
        <v>899.02542442284471</v>
      </c>
    </row>
    <row r="57" spans="1:79" s="304" customFormat="1" ht="24.75" customHeight="1" x14ac:dyDescent="0.4">
      <c r="A57" s="291"/>
      <c r="B57" s="295" t="s">
        <v>205</v>
      </c>
      <c r="C57" s="25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296"/>
      <c r="AE57" s="296"/>
      <c r="AF57" s="296"/>
      <c r="AG57" s="296"/>
      <c r="AH57" s="293">
        <v>241.5331027268428</v>
      </c>
      <c r="AI57" s="293">
        <v>226.38586469506069</v>
      </c>
      <c r="AJ57" s="293">
        <v>244.53306814498777</v>
      </c>
      <c r="AK57" s="293">
        <v>358.94482449306065</v>
      </c>
      <c r="AL57" s="293">
        <v>429.5363456349296</v>
      </c>
      <c r="AM57" s="293">
        <v>484.56100981586604</v>
      </c>
      <c r="AN57" s="293">
        <v>517.98163311781968</v>
      </c>
      <c r="AO57" s="293">
        <v>548.3317064256803</v>
      </c>
      <c r="AP57" s="293">
        <v>567.6897672944732</v>
      </c>
      <c r="AQ57" s="293">
        <v>556.23624946596192</v>
      </c>
      <c r="AR57" s="293">
        <v>456.3613212784195</v>
      </c>
      <c r="AS57" s="293">
        <v>583.27895323277482</v>
      </c>
      <c r="AT57" s="293">
        <v>740.95863985848644</v>
      </c>
      <c r="AU57" s="293">
        <v>927.23556081886841</v>
      </c>
      <c r="AV57" s="293">
        <v>1189.1363449857843</v>
      </c>
      <c r="AW57" s="293">
        <v>1547.1838836145719</v>
      </c>
      <c r="AX57" s="293">
        <v>1963.7064263049192</v>
      </c>
      <c r="AY57" s="293">
        <v>2217.7718379875873</v>
      </c>
      <c r="AZ57" s="293">
        <v>2426.8321545917333</v>
      </c>
      <c r="BA57" s="293">
        <v>2634.0573946856857</v>
      </c>
      <c r="BB57" s="293">
        <v>2867.5024863132271</v>
      </c>
      <c r="BC57" s="293">
        <v>3114.0021726187497</v>
      </c>
      <c r="BD57" s="293">
        <v>3272.2553782187656</v>
      </c>
      <c r="BE57" s="293">
        <v>3561.2573618027072</v>
      </c>
      <c r="BF57" s="293">
        <v>4117.1378527596498</v>
      </c>
      <c r="BG57" s="293">
        <v>3989.3086555846094</v>
      </c>
      <c r="BH57" s="293">
        <v>4192.1585164430508</v>
      </c>
      <c r="BI57" s="293">
        <v>4430.9270614091965</v>
      </c>
      <c r="BJ57" s="293">
        <v>4660.3621728706485</v>
      </c>
      <c r="BK57" s="293">
        <v>4832.4481810007264</v>
      </c>
      <c r="BL57" s="293">
        <v>5758.676609199325</v>
      </c>
      <c r="BM57" s="293">
        <v>6485.5367117461565</v>
      </c>
      <c r="BN57" s="293">
        <v>6835.3795671318712</v>
      </c>
      <c r="BO57" s="293">
        <v>7279.0459719019027</v>
      </c>
      <c r="BP57" s="293">
        <v>7609.5825643169137</v>
      </c>
      <c r="BQ57" s="293">
        <v>7732.8452487893883</v>
      </c>
      <c r="BR57" s="293">
        <v>8267.3709627067474</v>
      </c>
      <c r="BS57" s="293">
        <v>8624.7600221701614</v>
      </c>
      <c r="BT57" s="293">
        <v>8412.3373460144267</v>
      </c>
      <c r="BU57" s="293">
        <v>8062.505848700479</v>
      </c>
      <c r="BV57" s="293">
        <v>7576.7769011228111</v>
      </c>
      <c r="BW57" s="293">
        <v>8301.6666293589151</v>
      </c>
      <c r="BX57" s="293">
        <v>8423.2346333886144</v>
      </c>
      <c r="BY57" s="293">
        <v>8464.8433221801424</v>
      </c>
      <c r="BZ57" s="293">
        <v>8486.8835891970266</v>
      </c>
      <c r="CA57" s="294">
        <v>8483.0062294090221</v>
      </c>
    </row>
    <row r="58" spans="1:79" x14ac:dyDescent="0.4">
      <c r="A58" s="297"/>
      <c r="B58" s="301" t="s">
        <v>364</v>
      </c>
      <c r="C58" s="229"/>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61"/>
      <c r="AE58" s="261"/>
      <c r="AF58" s="261"/>
      <c r="AG58" s="261"/>
      <c r="AH58" s="215">
        <v>0</v>
      </c>
      <c r="AI58" s="215">
        <v>0</v>
      </c>
      <c r="AJ58" s="215">
        <v>0</v>
      </c>
      <c r="AK58" s="215">
        <v>0</v>
      </c>
      <c r="AL58" s="215">
        <v>0</v>
      </c>
      <c r="AM58" s="215">
        <v>0</v>
      </c>
      <c r="AN58" s="215">
        <v>0</v>
      </c>
      <c r="AO58" s="215">
        <v>0</v>
      </c>
      <c r="AP58" s="215">
        <v>0</v>
      </c>
      <c r="AQ58" s="215">
        <v>0</v>
      </c>
      <c r="AR58" s="215">
        <v>0</v>
      </c>
      <c r="AS58" s="215">
        <v>0</v>
      </c>
      <c r="AT58" s="215">
        <v>0</v>
      </c>
      <c r="AU58" s="215">
        <v>0</v>
      </c>
      <c r="AV58" s="215">
        <v>0</v>
      </c>
      <c r="AW58" s="215">
        <v>0</v>
      </c>
      <c r="AX58" s="215">
        <v>0</v>
      </c>
      <c r="AY58" s="215">
        <v>0</v>
      </c>
      <c r="AZ58" s="215">
        <v>0</v>
      </c>
      <c r="BA58" s="215">
        <v>0</v>
      </c>
      <c r="BB58" s="215">
        <v>0</v>
      </c>
      <c r="BC58" s="215">
        <v>0</v>
      </c>
      <c r="BD58" s="215">
        <v>0</v>
      </c>
      <c r="BE58" s="215">
        <v>0</v>
      </c>
      <c r="BF58" s="215">
        <v>0</v>
      </c>
      <c r="BG58" s="215">
        <v>0</v>
      </c>
      <c r="BH58" s="215">
        <v>0</v>
      </c>
      <c r="BI58" s="215">
        <v>0</v>
      </c>
      <c r="BJ58" s="215">
        <v>0</v>
      </c>
      <c r="BK58" s="215">
        <v>0</v>
      </c>
      <c r="BL58" s="215">
        <v>0</v>
      </c>
      <c r="BM58" s="215">
        <v>0</v>
      </c>
      <c r="BN58" s="215">
        <v>0</v>
      </c>
      <c r="BO58" s="215">
        <v>0</v>
      </c>
      <c r="BP58" s="215">
        <v>0</v>
      </c>
      <c r="BQ58" s="215">
        <v>0</v>
      </c>
      <c r="BR58" s="215">
        <v>0</v>
      </c>
      <c r="BS58" s="215">
        <v>0</v>
      </c>
      <c r="BT58" s="215">
        <v>0</v>
      </c>
      <c r="BU58" s="215">
        <v>0</v>
      </c>
      <c r="BV58" s="215">
        <v>0</v>
      </c>
      <c r="BW58" s="215">
        <v>0</v>
      </c>
      <c r="BX58" s="215">
        <v>0</v>
      </c>
      <c r="BY58" s="215">
        <v>0</v>
      </c>
      <c r="BZ58" s="215">
        <v>0</v>
      </c>
      <c r="CA58" s="216">
        <v>0</v>
      </c>
    </row>
    <row r="59" spans="1:79" x14ac:dyDescent="0.4">
      <c r="A59" s="297"/>
      <c r="B59" s="298" t="s">
        <v>365</v>
      </c>
      <c r="C59" s="229"/>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15">
        <v>0</v>
      </c>
      <c r="AI59" s="215">
        <v>0</v>
      </c>
      <c r="AJ59" s="215">
        <v>0</v>
      </c>
      <c r="AK59" s="215">
        <v>0</v>
      </c>
      <c r="AL59" s="215">
        <v>0</v>
      </c>
      <c r="AM59" s="215">
        <v>0</v>
      </c>
      <c r="AN59" s="215">
        <v>0</v>
      </c>
      <c r="AO59" s="215">
        <v>0</v>
      </c>
      <c r="AP59" s="215">
        <v>0</v>
      </c>
      <c r="AQ59" s="215">
        <v>0</v>
      </c>
      <c r="AR59" s="215">
        <v>0</v>
      </c>
      <c r="AS59" s="215">
        <v>0</v>
      </c>
      <c r="AT59" s="215">
        <v>0</v>
      </c>
      <c r="AU59" s="215">
        <v>0</v>
      </c>
      <c r="AV59" s="215">
        <v>0</v>
      </c>
      <c r="AW59" s="215">
        <v>0</v>
      </c>
      <c r="AX59" s="215">
        <v>0</v>
      </c>
      <c r="AY59" s="215">
        <v>0</v>
      </c>
      <c r="AZ59" s="215">
        <v>0</v>
      </c>
      <c r="BA59" s="215">
        <v>0</v>
      </c>
      <c r="BB59" s="215">
        <v>0</v>
      </c>
      <c r="BC59" s="215">
        <v>0</v>
      </c>
      <c r="BD59" s="215">
        <v>0</v>
      </c>
      <c r="BE59" s="215">
        <v>0</v>
      </c>
      <c r="BF59" s="215">
        <v>0</v>
      </c>
      <c r="BG59" s="215">
        <v>0</v>
      </c>
      <c r="BH59" s="215">
        <v>0</v>
      </c>
      <c r="BI59" s="215">
        <v>0</v>
      </c>
      <c r="BJ59" s="215">
        <v>0</v>
      </c>
      <c r="BK59" s="215">
        <v>0</v>
      </c>
      <c r="BL59" s="215">
        <v>371.21300418240196</v>
      </c>
      <c r="BM59" s="215">
        <v>454.95400539292024</v>
      </c>
      <c r="BN59" s="215">
        <v>530.01335615494895</v>
      </c>
      <c r="BO59" s="215">
        <v>607.96118278545748</v>
      </c>
      <c r="BP59" s="215">
        <v>690.3371942422059</v>
      </c>
      <c r="BQ59" s="215">
        <v>752.90026186866623</v>
      </c>
      <c r="BR59" s="215">
        <v>835.20219933125588</v>
      </c>
      <c r="BS59" s="215">
        <v>939.37470424481762</v>
      </c>
      <c r="BT59" s="215">
        <v>970.9874887346067</v>
      </c>
      <c r="BU59" s="215">
        <v>970.41650768317652</v>
      </c>
      <c r="BV59" s="215">
        <v>970.21575862554914</v>
      </c>
      <c r="BW59" s="215">
        <v>1089.9504530821241</v>
      </c>
      <c r="BX59" s="215">
        <v>1137.0832336515157</v>
      </c>
      <c r="BY59" s="215">
        <v>1182.8158896439174</v>
      </c>
      <c r="BZ59" s="215">
        <v>1209.2450366601986</v>
      </c>
      <c r="CA59" s="216">
        <v>1200.5191378559975</v>
      </c>
    </row>
    <row r="60" spans="1:79" x14ac:dyDescent="0.4">
      <c r="A60" s="297"/>
      <c r="B60" s="298" t="s">
        <v>366</v>
      </c>
      <c r="C60" s="229"/>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1"/>
      <c r="AG60" s="261"/>
      <c r="AH60" s="215">
        <v>0</v>
      </c>
      <c r="AI60" s="215">
        <v>0</v>
      </c>
      <c r="AJ60" s="215">
        <v>0</v>
      </c>
      <c r="AK60" s="215">
        <v>0</v>
      </c>
      <c r="AL60" s="215">
        <v>0</v>
      </c>
      <c r="AM60" s="215">
        <v>0</v>
      </c>
      <c r="AN60" s="215">
        <v>0</v>
      </c>
      <c r="AO60" s="215">
        <v>0</v>
      </c>
      <c r="AP60" s="215">
        <v>0</v>
      </c>
      <c r="AQ60" s="215">
        <v>0</v>
      </c>
      <c r="AR60" s="215">
        <v>0</v>
      </c>
      <c r="AS60" s="215">
        <v>0</v>
      </c>
      <c r="AT60" s="215">
        <v>0</v>
      </c>
      <c r="AU60" s="215">
        <v>0</v>
      </c>
      <c r="AV60" s="215">
        <v>0</v>
      </c>
      <c r="AW60" s="215">
        <v>0</v>
      </c>
      <c r="AX60" s="215">
        <v>0</v>
      </c>
      <c r="AY60" s="215">
        <v>0</v>
      </c>
      <c r="AZ60" s="215">
        <v>0</v>
      </c>
      <c r="BA60" s="215">
        <v>0</v>
      </c>
      <c r="BB60" s="215">
        <v>0</v>
      </c>
      <c r="BC60" s="215">
        <v>0</v>
      </c>
      <c r="BD60" s="215">
        <v>0</v>
      </c>
      <c r="BE60" s="215">
        <v>0</v>
      </c>
      <c r="BF60" s="215">
        <v>0</v>
      </c>
      <c r="BG60" s="215">
        <v>0</v>
      </c>
      <c r="BH60" s="215">
        <v>0</v>
      </c>
      <c r="BI60" s="215">
        <v>0</v>
      </c>
      <c r="BJ60" s="215">
        <v>0</v>
      </c>
      <c r="BK60" s="215">
        <v>0</v>
      </c>
      <c r="BL60" s="215">
        <v>117.08745402951051</v>
      </c>
      <c r="BM60" s="215">
        <v>146.38031366030904</v>
      </c>
      <c r="BN60" s="215">
        <v>174.34121218535677</v>
      </c>
      <c r="BO60" s="215">
        <v>201.82192999443845</v>
      </c>
      <c r="BP60" s="215">
        <v>243.53273081840712</v>
      </c>
      <c r="BQ60" s="215">
        <v>273.14553081764495</v>
      </c>
      <c r="BR60" s="215">
        <v>293.1622109264398</v>
      </c>
      <c r="BS60" s="215">
        <v>318.42831115532312</v>
      </c>
      <c r="BT60" s="215">
        <v>313.46043280277081</v>
      </c>
      <c r="BU60" s="215">
        <v>291.13616625814399</v>
      </c>
      <c r="BV60" s="215">
        <v>280.36020563704415</v>
      </c>
      <c r="BW60" s="215">
        <v>295.10388906040123</v>
      </c>
      <c r="BX60" s="215">
        <v>301.37357280242259</v>
      </c>
      <c r="BY60" s="215">
        <v>313.1412641351597</v>
      </c>
      <c r="BZ60" s="215">
        <v>325.52834448943878</v>
      </c>
      <c r="CA60" s="216">
        <v>338.17005540278734</v>
      </c>
    </row>
    <row r="61" spans="1:79" x14ac:dyDescent="0.4">
      <c r="A61" s="297"/>
      <c r="B61" s="298" t="s">
        <v>367</v>
      </c>
      <c r="C61" s="229"/>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15">
        <v>0</v>
      </c>
      <c r="AI61" s="215">
        <v>0</v>
      </c>
      <c r="AJ61" s="215">
        <v>0</v>
      </c>
      <c r="AK61" s="215">
        <v>0</v>
      </c>
      <c r="AL61" s="215">
        <v>0</v>
      </c>
      <c r="AM61" s="215">
        <v>0</v>
      </c>
      <c r="AN61" s="215">
        <v>0</v>
      </c>
      <c r="AO61" s="215">
        <v>0</v>
      </c>
      <c r="AP61" s="215">
        <v>0</v>
      </c>
      <c r="AQ61" s="215">
        <v>0</v>
      </c>
      <c r="AR61" s="215">
        <v>0</v>
      </c>
      <c r="AS61" s="215">
        <v>0</v>
      </c>
      <c r="AT61" s="215">
        <v>0</v>
      </c>
      <c r="AU61" s="215">
        <v>0</v>
      </c>
      <c r="AV61" s="215">
        <v>0</v>
      </c>
      <c r="AW61" s="215">
        <v>0</v>
      </c>
      <c r="AX61" s="215">
        <v>0</v>
      </c>
      <c r="AY61" s="215">
        <v>0</v>
      </c>
      <c r="AZ61" s="215">
        <v>0</v>
      </c>
      <c r="BA61" s="215">
        <v>0</v>
      </c>
      <c r="BB61" s="215">
        <v>0</v>
      </c>
      <c r="BC61" s="215">
        <v>0</v>
      </c>
      <c r="BD61" s="215">
        <v>0</v>
      </c>
      <c r="BE61" s="215">
        <v>0</v>
      </c>
      <c r="BF61" s="215">
        <v>0</v>
      </c>
      <c r="BG61" s="215">
        <v>0</v>
      </c>
      <c r="BH61" s="215">
        <v>0</v>
      </c>
      <c r="BI61" s="215">
        <v>0</v>
      </c>
      <c r="BJ61" s="215">
        <v>0</v>
      </c>
      <c r="BK61" s="215">
        <v>0</v>
      </c>
      <c r="BL61" s="215">
        <v>5270.376150987413</v>
      </c>
      <c r="BM61" s="215">
        <v>5884.2023926929269</v>
      </c>
      <c r="BN61" s="215">
        <v>6131.0249987915658</v>
      </c>
      <c r="BO61" s="215">
        <v>6469.2628591220073</v>
      </c>
      <c r="BP61" s="215">
        <v>6675.7126392563005</v>
      </c>
      <c r="BQ61" s="215">
        <v>6706.7994561030782</v>
      </c>
      <c r="BR61" s="215">
        <v>7139.006552449051</v>
      </c>
      <c r="BS61" s="215">
        <v>7366.9570067700197</v>
      </c>
      <c r="BT61" s="215">
        <v>7127.889424477049</v>
      </c>
      <c r="BU61" s="215">
        <v>6800.9531747591573</v>
      </c>
      <c r="BV61" s="215">
        <v>6326.2009368602176</v>
      </c>
      <c r="BW61" s="215">
        <v>6916.6122872163896</v>
      </c>
      <c r="BX61" s="215">
        <v>6984.7778269346754</v>
      </c>
      <c r="BY61" s="215">
        <v>6968.8861684010644</v>
      </c>
      <c r="BZ61" s="215">
        <v>6952.1102080473893</v>
      </c>
      <c r="CA61" s="216">
        <v>6944.317036150238</v>
      </c>
    </row>
    <row r="62" spans="1:79" x14ac:dyDescent="0.4">
      <c r="A62" s="297"/>
      <c r="B62" s="301" t="s">
        <v>368</v>
      </c>
      <c r="C62" s="229"/>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61"/>
      <c r="AE62" s="261"/>
      <c r="AF62" s="261"/>
      <c r="AG62" s="261"/>
      <c r="AH62" s="215">
        <v>0</v>
      </c>
      <c r="AI62" s="215">
        <v>0</v>
      </c>
      <c r="AJ62" s="215">
        <v>0</v>
      </c>
      <c r="AK62" s="215">
        <v>0</v>
      </c>
      <c r="AL62" s="215">
        <v>0</v>
      </c>
      <c r="AM62" s="215">
        <v>0</v>
      </c>
      <c r="AN62" s="215">
        <v>0</v>
      </c>
      <c r="AO62" s="215">
        <v>0</v>
      </c>
      <c r="AP62" s="215">
        <v>0</v>
      </c>
      <c r="AQ62" s="215">
        <v>0</v>
      </c>
      <c r="AR62" s="215">
        <v>0</v>
      </c>
      <c r="AS62" s="215">
        <v>0</v>
      </c>
      <c r="AT62" s="215">
        <v>0</v>
      </c>
      <c r="AU62" s="215">
        <v>0</v>
      </c>
      <c r="AV62" s="215">
        <v>0</v>
      </c>
      <c r="AW62" s="215">
        <v>0</v>
      </c>
      <c r="AX62" s="215">
        <v>0</v>
      </c>
      <c r="AY62" s="215">
        <v>0</v>
      </c>
      <c r="AZ62" s="215">
        <v>0</v>
      </c>
      <c r="BA62" s="215">
        <v>0</v>
      </c>
      <c r="BB62" s="215">
        <v>0</v>
      </c>
      <c r="BC62" s="215">
        <v>0</v>
      </c>
      <c r="BD62" s="215">
        <v>0</v>
      </c>
      <c r="BE62" s="215">
        <v>0</v>
      </c>
      <c r="BF62" s="215">
        <v>0</v>
      </c>
      <c r="BG62" s="215">
        <v>0</v>
      </c>
      <c r="BH62" s="215">
        <v>0</v>
      </c>
      <c r="BI62" s="215">
        <v>0</v>
      </c>
      <c r="BJ62" s="215">
        <v>0</v>
      </c>
      <c r="BK62" s="215">
        <v>0</v>
      </c>
      <c r="BL62" s="215">
        <v>0</v>
      </c>
      <c r="BM62" s="215">
        <v>0</v>
      </c>
      <c r="BN62" s="215">
        <v>0</v>
      </c>
      <c r="BO62" s="215">
        <v>0</v>
      </c>
      <c r="BP62" s="215">
        <v>0</v>
      </c>
      <c r="BQ62" s="215">
        <v>0</v>
      </c>
      <c r="BR62" s="215">
        <v>0</v>
      </c>
      <c r="BS62" s="215">
        <v>0</v>
      </c>
      <c r="BT62" s="215">
        <v>0</v>
      </c>
      <c r="BU62" s="215">
        <v>0</v>
      </c>
      <c r="BV62" s="215">
        <v>0</v>
      </c>
      <c r="BW62" s="215">
        <v>0</v>
      </c>
      <c r="BX62" s="215">
        <v>0</v>
      </c>
      <c r="BY62" s="215">
        <v>0</v>
      </c>
      <c r="BZ62" s="215">
        <v>0</v>
      </c>
      <c r="CA62" s="216">
        <v>0</v>
      </c>
    </row>
    <row r="63" spans="1:79" ht="24.75" customHeight="1" x14ac:dyDescent="0.4">
      <c r="A63" s="302"/>
      <c r="B63" s="303" t="s">
        <v>369</v>
      </c>
      <c r="C63" s="304"/>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6">
        <v>241.5331027268428</v>
      </c>
      <c r="AI63" s="306">
        <v>226.38586469506069</v>
      </c>
      <c r="AJ63" s="306">
        <v>244.53306814498777</v>
      </c>
      <c r="AK63" s="306">
        <v>358.94482449306065</v>
      </c>
      <c r="AL63" s="306">
        <v>429.5363456349296</v>
      </c>
      <c r="AM63" s="306">
        <v>484.56100981586604</v>
      </c>
      <c r="AN63" s="306">
        <v>517.98163311781968</v>
      </c>
      <c r="AO63" s="306">
        <v>548.3317064256803</v>
      </c>
      <c r="AP63" s="306">
        <v>567.6897672944732</v>
      </c>
      <c r="AQ63" s="306">
        <v>556.23624946596192</v>
      </c>
      <c r="AR63" s="306">
        <v>456.3613212784195</v>
      </c>
      <c r="AS63" s="306">
        <v>583.27895323277482</v>
      </c>
      <c r="AT63" s="306">
        <v>740.95863985848644</v>
      </c>
      <c r="AU63" s="306">
        <v>927.23556081886841</v>
      </c>
      <c r="AV63" s="306">
        <v>1189.1363449857843</v>
      </c>
      <c r="AW63" s="306">
        <v>1547.1838836145719</v>
      </c>
      <c r="AX63" s="306">
        <v>1963.7064263049192</v>
      </c>
      <c r="AY63" s="306">
        <v>2217.7718379875873</v>
      </c>
      <c r="AZ63" s="306">
        <v>2426.8321545917333</v>
      </c>
      <c r="BA63" s="306">
        <v>2634.0573946856857</v>
      </c>
      <c r="BB63" s="306">
        <v>2867.5024863132271</v>
      </c>
      <c r="BC63" s="306">
        <v>3114.0021726187497</v>
      </c>
      <c r="BD63" s="306">
        <v>3272.2553782187656</v>
      </c>
      <c r="BE63" s="306">
        <v>3561.2573618027072</v>
      </c>
      <c r="BF63" s="306">
        <v>4117.1378527596498</v>
      </c>
      <c r="BG63" s="306">
        <v>3989.3086555846094</v>
      </c>
      <c r="BH63" s="306">
        <v>4192.1585164430508</v>
      </c>
      <c r="BI63" s="306">
        <v>4430.9270614091965</v>
      </c>
      <c r="BJ63" s="306">
        <v>4660.3621728706485</v>
      </c>
      <c r="BK63" s="306">
        <v>4832.4481810007264</v>
      </c>
      <c r="BL63" s="306">
        <v>0</v>
      </c>
      <c r="BM63" s="306">
        <v>0</v>
      </c>
      <c r="BN63" s="306">
        <v>0</v>
      </c>
      <c r="BO63" s="306">
        <v>0</v>
      </c>
      <c r="BP63" s="306">
        <v>0</v>
      </c>
      <c r="BQ63" s="306">
        <v>0</v>
      </c>
      <c r="BR63" s="306">
        <v>0</v>
      </c>
      <c r="BS63" s="306">
        <v>0</v>
      </c>
      <c r="BT63" s="306">
        <v>0</v>
      </c>
      <c r="BU63" s="306">
        <v>0</v>
      </c>
      <c r="BV63" s="306">
        <v>0</v>
      </c>
      <c r="BW63" s="306">
        <v>0</v>
      </c>
      <c r="BX63" s="306">
        <v>0</v>
      </c>
      <c r="BY63" s="306">
        <v>0</v>
      </c>
      <c r="BZ63" s="306">
        <v>0</v>
      </c>
      <c r="CA63" s="307">
        <v>0</v>
      </c>
    </row>
    <row r="64" spans="1:79" s="304" customFormat="1" ht="40.9" customHeight="1" x14ac:dyDescent="0.35">
      <c r="A64" s="302"/>
      <c r="B64" s="312" t="s">
        <v>373</v>
      </c>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13">
        <v>1.1751927467998047E-2</v>
      </c>
      <c r="AI64" s="313">
        <v>1.0780507744064491E-2</v>
      </c>
      <c r="AJ64" s="313">
        <v>1.0751129722021909E-2</v>
      </c>
      <c r="AK64" s="313">
        <v>1.1316468054683922E-2</v>
      </c>
      <c r="AL64" s="313">
        <v>1.1485765541285775E-2</v>
      </c>
      <c r="AM64" s="313">
        <v>1.1289516394683695E-2</v>
      </c>
      <c r="AN64" s="313">
        <v>1.1916065843931808E-2</v>
      </c>
      <c r="AO64" s="313">
        <v>1.2136528988032792E-2</v>
      </c>
      <c r="AP64" s="313">
        <v>1.2792783475601465E-2</v>
      </c>
      <c r="AQ64" s="313">
        <v>1.2709156766194839E-2</v>
      </c>
      <c r="AR64" s="313">
        <v>1.2690732641267499E-2</v>
      </c>
      <c r="AS64" s="313">
        <v>1.3132197022246246E-2</v>
      </c>
      <c r="AT64" s="313">
        <v>1.4227493304458428E-2</v>
      </c>
      <c r="AU64" s="313">
        <v>1.6849135256340842E-2</v>
      </c>
      <c r="AV64" s="313">
        <v>1.9667371562949777E-2</v>
      </c>
      <c r="AW64" s="313">
        <v>2.2047487333197942E-2</v>
      </c>
      <c r="AX64" s="313">
        <v>2.3464743154836126E-2</v>
      </c>
      <c r="AY64" s="313">
        <v>2.4117709161319958E-2</v>
      </c>
      <c r="AZ64" s="313">
        <v>2.4091820138917502E-2</v>
      </c>
      <c r="BA64" s="313">
        <v>2.381431382385097E-2</v>
      </c>
      <c r="BB64" s="313">
        <v>2.3517476145034438E-2</v>
      </c>
      <c r="BC64" s="313">
        <v>2.3033219535088838E-2</v>
      </c>
      <c r="BD64" s="313">
        <v>2.3082241826473168E-2</v>
      </c>
      <c r="BE64" s="313">
        <v>2.352682717098431E-2</v>
      </c>
      <c r="BF64" s="313">
        <v>2.3290002420073157E-2</v>
      </c>
      <c r="BG64" s="313">
        <v>2.2787781461029229E-2</v>
      </c>
      <c r="BH64" s="313">
        <v>2.220831084385342E-2</v>
      </c>
      <c r="BI64" s="313">
        <v>2.1499083242495023E-2</v>
      </c>
      <c r="BJ64" s="313">
        <v>2.1111895262333612E-2</v>
      </c>
      <c r="BK64" s="313">
        <v>2.1367121204614106E-2</v>
      </c>
      <c r="BL64" s="313">
        <v>2.2560231549511461E-2</v>
      </c>
      <c r="BM64" s="313">
        <v>2.4629029445558743E-2</v>
      </c>
      <c r="BN64" s="313">
        <v>2.4467649081014467E-2</v>
      </c>
      <c r="BO64" s="313">
        <v>2.4774675946075627E-2</v>
      </c>
      <c r="BP64" s="313">
        <v>2.49205026846709E-2</v>
      </c>
      <c r="BQ64" s="313">
        <v>2.4423136084444935E-2</v>
      </c>
      <c r="BR64" s="313">
        <v>2.5171872160964483E-2</v>
      </c>
      <c r="BS64" s="313">
        <v>2.5657697089974729E-2</v>
      </c>
      <c r="BT64" s="313">
        <v>2.512453748786881E-2</v>
      </c>
      <c r="BU64" s="313">
        <v>2.5303294043955128E-2</v>
      </c>
      <c r="BV64" s="313">
        <v>2.4774932953276995E-2</v>
      </c>
      <c r="BW64" s="313">
        <v>2.4990645402819766E-2</v>
      </c>
      <c r="BX64" s="313">
        <v>2.4673770233447141E-2</v>
      </c>
      <c r="BY64" s="313">
        <v>2.4547815527885462E-2</v>
      </c>
      <c r="BZ64" s="313">
        <v>2.4479005545261209E-2</v>
      </c>
      <c r="CA64" s="314">
        <v>2.4390619501629865E-2</v>
      </c>
    </row>
    <row r="65" spans="1:79" s="304" customFormat="1" ht="45" customHeight="1" thickBot="1" x14ac:dyDescent="0.4">
      <c r="A65" s="315"/>
      <c r="B65" s="316" t="s">
        <v>374</v>
      </c>
      <c r="C65" s="317"/>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318"/>
      <c r="AE65" s="318"/>
      <c r="AF65" s="318"/>
      <c r="AG65" s="318"/>
      <c r="AH65" s="319">
        <v>2.8336058073965331E-2</v>
      </c>
      <c r="AI65" s="319">
        <v>2.6291425208285504E-2</v>
      </c>
      <c r="AJ65" s="319">
        <v>2.5063979376793735E-2</v>
      </c>
      <c r="AK65" s="319">
        <v>2.6310430597291486E-2</v>
      </c>
      <c r="AL65" s="319">
        <v>2.6528819328560757E-2</v>
      </c>
      <c r="AM65" s="319">
        <v>2.6332907928979896E-2</v>
      </c>
      <c r="AN65" s="319">
        <v>2.8014460081032505E-2</v>
      </c>
      <c r="AO65" s="319">
        <v>3.0008926949686984E-2</v>
      </c>
      <c r="AP65" s="319">
        <v>3.2627577273101754E-2</v>
      </c>
      <c r="AQ65" s="319">
        <v>3.4272350459260414E-2</v>
      </c>
      <c r="AR65" s="319">
        <v>3.6882933702249744E-2</v>
      </c>
      <c r="AS65" s="319">
        <v>3.7987149150118769E-2</v>
      </c>
      <c r="AT65" s="319">
        <v>4.0970936811387054E-2</v>
      </c>
      <c r="AU65" s="319">
        <v>4.6041532323682029E-2</v>
      </c>
      <c r="AV65" s="319">
        <v>5.1312386981714565E-2</v>
      </c>
      <c r="AW65" s="319">
        <v>5.840827431217651E-2</v>
      </c>
      <c r="AX65" s="319">
        <v>6.2661213164411242E-2</v>
      </c>
      <c r="AY65" s="319">
        <v>6.4925689767060049E-2</v>
      </c>
      <c r="AZ65" s="319">
        <v>6.8170200877637491E-2</v>
      </c>
      <c r="BA65" s="319">
        <v>6.8525573560620334E-2</v>
      </c>
      <c r="BB65" s="319">
        <v>6.8776420090690876E-2</v>
      </c>
      <c r="BC65" s="319">
        <v>6.760244338235484E-2</v>
      </c>
      <c r="BD65" s="319">
        <v>6.7073931027620243E-2</v>
      </c>
      <c r="BE65" s="319">
        <v>6.6429130124646699E-2</v>
      </c>
      <c r="BF65" s="319">
        <v>6.386956159737818E-2</v>
      </c>
      <c r="BG65" s="319">
        <v>6.0531595441730646E-2</v>
      </c>
      <c r="BH65" s="319">
        <v>5.7057800923383334E-2</v>
      </c>
      <c r="BI65" s="319">
        <v>5.5595827832177272E-2</v>
      </c>
      <c r="BJ65" s="319">
        <v>5.4911843596759477E-2</v>
      </c>
      <c r="BK65" s="319">
        <v>5.4911269108483388E-2</v>
      </c>
      <c r="BL65" s="319">
        <v>5.3306136116948948E-2</v>
      </c>
      <c r="BM65" s="319">
        <v>5.4809717194005611E-2</v>
      </c>
      <c r="BN65" s="319">
        <v>5.4798215595982469E-2</v>
      </c>
      <c r="BO65" s="319">
        <v>5.6998370293046469E-2</v>
      </c>
      <c r="BP65" s="319">
        <v>5.8254210282321466E-2</v>
      </c>
      <c r="BQ65" s="319">
        <v>5.9287793298873126E-2</v>
      </c>
      <c r="BR65" s="319">
        <v>6.2223155967892387E-2</v>
      </c>
      <c r="BS65" s="319">
        <v>6.4841129791677166E-2</v>
      </c>
      <c r="BT65" s="319">
        <v>6.4738886912204141E-2</v>
      </c>
      <c r="BU65" s="319">
        <v>6.5677128976252067E-2</v>
      </c>
      <c r="BV65" s="319">
        <v>6.4807884582326961E-2</v>
      </c>
      <c r="BW65" s="319">
        <v>6.5272209029827832E-2</v>
      </c>
      <c r="BX65" s="319">
        <v>6.4680901301151408E-2</v>
      </c>
      <c r="BY65" s="319">
        <v>6.4580977136114742E-2</v>
      </c>
      <c r="BZ65" s="319">
        <v>6.4592490323775772E-2</v>
      </c>
      <c r="CA65" s="320">
        <v>6.4284524538793575E-2</v>
      </c>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64"/>
  <sheetViews>
    <sheetView zoomScale="70" zoomScaleNormal="70" workbookViewId="0">
      <pane xSplit="3" ySplit="3" topLeftCell="BS4" activePane="bottomRight" state="frozen"/>
      <selection activeCell="B1" sqref="B1"/>
      <selection pane="topRight" activeCell="B1" sqref="B1"/>
      <selection pane="bottomLeft" activeCell="B1" sqref="B1"/>
      <selection pane="bottomRight" activeCell="B1" sqref="B1"/>
    </sheetView>
  </sheetViews>
  <sheetFormatPr defaultColWidth="9.1328125" defaultRowHeight="15" x14ac:dyDescent="0.4"/>
  <cols>
    <col min="1" max="1" width="23.1328125" style="367" bestFit="1" customWidth="1"/>
    <col min="2" max="2" width="75.73046875" style="367" customWidth="1"/>
    <col min="3" max="3" width="25.73046875" style="367" customWidth="1"/>
    <col min="4" max="33" width="12.73046875" style="369" customWidth="1"/>
    <col min="34" max="75" width="12.73046875" style="219" customWidth="1"/>
    <col min="76" max="79" width="12.73046875" style="326" customWidth="1"/>
    <col min="80" max="16384" width="9.1328125" style="326"/>
  </cols>
  <sheetData>
    <row r="1" spans="1:79" s="324" customFormat="1" ht="25.15" customHeight="1" thickBot="1" x14ac:dyDescent="0.4">
      <c r="A1" s="43" t="s">
        <v>42</v>
      </c>
      <c r="B1" s="44" t="s">
        <v>755</v>
      </c>
      <c r="C1" s="98"/>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3"/>
      <c r="BW1" s="323"/>
      <c r="BX1" s="323"/>
    </row>
    <row r="2" spans="1:79" x14ac:dyDescent="0.4">
      <c r="A2" s="47" t="s">
        <v>594</v>
      </c>
      <c r="B2" s="17" t="s">
        <v>375</v>
      </c>
      <c r="C2" s="325"/>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x14ac:dyDescent="0.4">
      <c r="A3" s="52">
        <v>2018</v>
      </c>
      <c r="B3" s="327" t="s">
        <v>127</v>
      </c>
      <c r="C3" s="328"/>
      <c r="D3" s="289" t="s">
        <v>624</v>
      </c>
      <c r="E3" s="289" t="s">
        <v>624</v>
      </c>
      <c r="F3" s="289" t="s">
        <v>624</v>
      </c>
      <c r="G3" s="289" t="s">
        <v>624</v>
      </c>
      <c r="H3" s="289" t="s">
        <v>624</v>
      </c>
      <c r="I3" s="289" t="s">
        <v>624</v>
      </c>
      <c r="J3" s="289" t="s">
        <v>624</v>
      </c>
      <c r="K3" s="289" t="s">
        <v>624</v>
      </c>
      <c r="L3" s="289" t="s">
        <v>624</v>
      </c>
      <c r="M3" s="289" t="s">
        <v>624</v>
      </c>
      <c r="N3" s="289" t="s">
        <v>624</v>
      </c>
      <c r="O3" s="289" t="s">
        <v>624</v>
      </c>
      <c r="P3" s="289" t="s">
        <v>624</v>
      </c>
      <c r="Q3" s="289" t="s">
        <v>624</v>
      </c>
      <c r="R3" s="289" t="s">
        <v>624</v>
      </c>
      <c r="S3" s="289" t="s">
        <v>624</v>
      </c>
      <c r="T3" s="289" t="s">
        <v>624</v>
      </c>
      <c r="U3" s="289" t="s">
        <v>624</v>
      </c>
      <c r="V3" s="289" t="s">
        <v>624</v>
      </c>
      <c r="W3" s="289" t="s">
        <v>624</v>
      </c>
      <c r="X3" s="289" t="s">
        <v>624</v>
      </c>
      <c r="Y3" s="289" t="s">
        <v>624</v>
      </c>
      <c r="Z3" s="289" t="s">
        <v>624</v>
      </c>
      <c r="AA3" s="289" t="s">
        <v>624</v>
      </c>
      <c r="AB3" s="289" t="s">
        <v>624</v>
      </c>
      <c r="AC3" s="289" t="s">
        <v>624</v>
      </c>
      <c r="AD3" s="289" t="s">
        <v>624</v>
      </c>
      <c r="AE3" s="289" t="s">
        <v>624</v>
      </c>
      <c r="AF3" s="289" t="s">
        <v>624</v>
      </c>
      <c r="AG3" s="289" t="s">
        <v>624</v>
      </c>
      <c r="AH3" s="289" t="s">
        <v>624</v>
      </c>
      <c r="AI3" s="289" t="s">
        <v>624</v>
      </c>
      <c r="AJ3" s="289" t="s">
        <v>624</v>
      </c>
      <c r="AK3" s="289" t="s">
        <v>624</v>
      </c>
      <c r="AL3" s="289" t="s">
        <v>624</v>
      </c>
      <c r="AM3" s="289" t="s">
        <v>624</v>
      </c>
      <c r="AN3" s="289" t="s">
        <v>624</v>
      </c>
      <c r="AO3" s="289" t="s">
        <v>624</v>
      </c>
      <c r="AP3" s="289" t="s">
        <v>624</v>
      </c>
      <c r="AQ3" s="289" t="s">
        <v>624</v>
      </c>
      <c r="AR3" s="289" t="s">
        <v>624</v>
      </c>
      <c r="AS3" s="289" t="s">
        <v>624</v>
      </c>
      <c r="AT3" s="289" t="s">
        <v>624</v>
      </c>
      <c r="AU3" s="289" t="s">
        <v>624</v>
      </c>
      <c r="AV3" s="289" t="s">
        <v>624</v>
      </c>
      <c r="AW3" s="289" t="s">
        <v>624</v>
      </c>
      <c r="AX3" s="289" t="s">
        <v>624</v>
      </c>
      <c r="AY3" s="289" t="s">
        <v>624</v>
      </c>
      <c r="AZ3" s="289" t="s">
        <v>624</v>
      </c>
      <c r="BA3" s="289" t="s">
        <v>624</v>
      </c>
      <c r="BB3" s="289" t="s">
        <v>624</v>
      </c>
      <c r="BC3" s="289" t="s">
        <v>624</v>
      </c>
      <c r="BD3" s="289" t="s">
        <v>624</v>
      </c>
      <c r="BE3" s="289" t="s">
        <v>624</v>
      </c>
      <c r="BF3" s="289" t="s">
        <v>624</v>
      </c>
      <c r="BG3" s="289" t="s">
        <v>624</v>
      </c>
      <c r="BH3" s="289" t="s">
        <v>624</v>
      </c>
      <c r="BI3" s="289" t="s">
        <v>624</v>
      </c>
      <c r="BJ3" s="289" t="s">
        <v>624</v>
      </c>
      <c r="BK3" s="289" t="s">
        <v>624</v>
      </c>
      <c r="BL3" s="289" t="s">
        <v>624</v>
      </c>
      <c r="BM3" s="289" t="s">
        <v>624</v>
      </c>
      <c r="BN3" s="289" t="s">
        <v>624</v>
      </c>
      <c r="BO3" s="289" t="s">
        <v>624</v>
      </c>
      <c r="BP3" s="289" t="s">
        <v>624</v>
      </c>
      <c r="BQ3" s="289" t="s">
        <v>624</v>
      </c>
      <c r="BR3" s="289" t="s">
        <v>624</v>
      </c>
      <c r="BS3" s="289" t="s">
        <v>624</v>
      </c>
      <c r="BT3" s="289" t="s">
        <v>624</v>
      </c>
      <c r="BU3" s="289" t="s">
        <v>624</v>
      </c>
      <c r="BV3" s="289" t="s">
        <v>625</v>
      </c>
      <c r="BW3" s="289" t="s">
        <v>625</v>
      </c>
      <c r="BX3" s="289" t="s">
        <v>625</v>
      </c>
      <c r="BY3" s="289" t="s">
        <v>625</v>
      </c>
      <c r="BZ3" s="289" t="s">
        <v>625</v>
      </c>
      <c r="CA3" s="290" t="s">
        <v>625</v>
      </c>
    </row>
    <row r="4" spans="1:79" s="335" customFormat="1" ht="27" customHeight="1" x14ac:dyDescent="0.4">
      <c r="A4" s="329"/>
      <c r="B4" s="330" t="s">
        <v>96</v>
      </c>
      <c r="C4" s="169"/>
      <c r="D4" s="331"/>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2">
        <f t="shared" ref="AH4:BO4" si="0">AH5+AH12+AH15</f>
        <v>2111.5062637963429</v>
      </c>
      <c r="AI4" s="332">
        <f t="shared" si="0"/>
        <v>3161.0804560000001</v>
      </c>
      <c r="AJ4" s="332">
        <f t="shared" si="0"/>
        <v>3444.8856461538462</v>
      </c>
      <c r="AK4" s="332">
        <f t="shared" si="0"/>
        <v>4080.3645305</v>
      </c>
      <c r="AL4" s="332">
        <f t="shared" si="0"/>
        <v>4602.4666057499999</v>
      </c>
      <c r="AM4" s="332">
        <f t="shared" si="0"/>
        <v>5102.9625655</v>
      </c>
      <c r="AN4" s="332">
        <f t="shared" si="0"/>
        <v>5544.77059775</v>
      </c>
      <c r="AO4" s="332">
        <f t="shared" si="0"/>
        <v>5905.1197127142859</v>
      </c>
      <c r="AP4" s="332">
        <f t="shared" si="0"/>
        <v>6069.5755610666665</v>
      </c>
      <c r="AQ4" s="332">
        <f t="shared" si="0"/>
        <v>6232.6336330000004</v>
      </c>
      <c r="AR4" s="332">
        <f t="shared" si="0"/>
        <v>6411.6289533333329</v>
      </c>
      <c r="AS4" s="332">
        <f t="shared" si="0"/>
        <v>6580.5892833333328</v>
      </c>
      <c r="AT4" s="332">
        <f t="shared" si="0"/>
        <v>6916.8506243333341</v>
      </c>
      <c r="AU4" s="332">
        <f t="shared" si="0"/>
        <v>8149.3117297970839</v>
      </c>
      <c r="AV4" s="332">
        <f t="shared" si="0"/>
        <v>9475.6990103333337</v>
      </c>
      <c r="AW4" s="332">
        <f t="shared" si="0"/>
        <v>10419.255622000001</v>
      </c>
      <c r="AX4" s="332">
        <f t="shared" si="0"/>
        <v>10642.777</v>
      </c>
      <c r="AY4" s="332">
        <f t="shared" si="0"/>
        <v>11147.022000000001</v>
      </c>
      <c r="AZ4" s="332">
        <f t="shared" si="0"/>
        <v>11713.101000000001</v>
      </c>
      <c r="BA4" s="332">
        <f t="shared" si="0"/>
        <v>11942.684000000001</v>
      </c>
      <c r="BB4" s="332">
        <f t="shared" si="0"/>
        <v>12240.063999999998</v>
      </c>
      <c r="BC4" s="332">
        <f t="shared" si="0"/>
        <v>13943.945950556819</v>
      </c>
      <c r="BD4" s="332">
        <f t="shared" si="0"/>
        <v>16210.604790365282</v>
      </c>
      <c r="BE4" s="332">
        <f t="shared" si="0"/>
        <v>17861.120389863565</v>
      </c>
      <c r="BF4" s="332">
        <f t="shared" si="0"/>
        <v>19283.975570154427</v>
      </c>
      <c r="BG4" s="332">
        <f t="shared" si="0"/>
        <v>26093.4046757299</v>
      </c>
      <c r="BH4" s="332">
        <f t="shared" si="0"/>
        <v>28064.738201712167</v>
      </c>
      <c r="BI4" s="332">
        <f t="shared" si="0"/>
        <v>29194.853963024398</v>
      </c>
      <c r="BJ4" s="332">
        <f t="shared" si="0"/>
        <v>30172.21997582119</v>
      </c>
      <c r="BK4" s="332">
        <f t="shared" si="0"/>
        <v>31588.020692079455</v>
      </c>
      <c r="BL4" s="332">
        <f t="shared" si="0"/>
        <v>35954.370152276264</v>
      </c>
      <c r="BM4" s="332">
        <f t="shared" si="0"/>
        <v>39524.795636119074</v>
      </c>
      <c r="BN4" s="332">
        <f t="shared" si="0"/>
        <v>40768.655697460606</v>
      </c>
      <c r="BO4" s="332">
        <f t="shared" si="0"/>
        <v>41187.168341537625</v>
      </c>
      <c r="BP4" s="332">
        <f>BP5+BP12+BP15</f>
        <v>40941.186586629425</v>
      </c>
      <c r="BQ4" s="332">
        <f t="shared" ref="BQ4:BX4" si="1">BQ5+BQ12+BQ15</f>
        <v>39948.325714141763</v>
      </c>
      <c r="BR4" s="332">
        <f t="shared" si="1"/>
        <v>40062.782400474927</v>
      </c>
      <c r="BS4" s="332">
        <f t="shared" si="1"/>
        <v>38977.209654665319</v>
      </c>
      <c r="BT4" s="332">
        <f t="shared" si="1"/>
        <v>37807.813329530531</v>
      </c>
      <c r="BU4" s="332">
        <f t="shared" si="1"/>
        <v>36440.328291303238</v>
      </c>
      <c r="BV4" s="332">
        <f t="shared" si="1"/>
        <v>33460.059770996864</v>
      </c>
      <c r="BW4" s="332">
        <f t="shared" si="1"/>
        <v>36110.485756770606</v>
      </c>
      <c r="BX4" s="333">
        <f t="shared" si="1"/>
        <v>36581.876275396746</v>
      </c>
      <c r="BY4" s="333">
        <f>BY5+BY12+BY15</f>
        <v>37198.613472336037</v>
      </c>
      <c r="BZ4" s="333">
        <f>BZ5+BZ12+BZ15</f>
        <v>37943.66115774378</v>
      </c>
      <c r="CA4" s="334">
        <f>CA5+CA12+CA15</f>
        <v>39641.251058912479</v>
      </c>
    </row>
    <row r="5" spans="1:79" s="340" customFormat="1" ht="25.5" customHeight="1" x14ac:dyDescent="0.4">
      <c r="A5" s="336"/>
      <c r="B5" s="330" t="s">
        <v>376</v>
      </c>
      <c r="C5" s="337"/>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s="338"/>
      <c r="AG5" s="338"/>
      <c r="AH5" s="332">
        <f>SUM(AH6:AH11)</f>
        <v>311.50626379634298</v>
      </c>
      <c r="AI5" s="332">
        <f t="shared" ref="AI5:BW5" si="2">SUM(AI6:AI11)</f>
        <v>329.08045600000003</v>
      </c>
      <c r="AJ5" s="332">
        <f t="shared" si="2"/>
        <v>437.88564615384615</v>
      </c>
      <c r="AK5" s="332">
        <f t="shared" si="2"/>
        <v>630.3645305</v>
      </c>
      <c r="AL5" s="332">
        <f t="shared" si="2"/>
        <v>849.4666057500001</v>
      </c>
      <c r="AM5" s="332">
        <f t="shared" si="2"/>
        <v>1005.9625654999999</v>
      </c>
      <c r="AN5" s="332">
        <f t="shared" si="2"/>
        <v>1146.77059775</v>
      </c>
      <c r="AO5" s="332">
        <f t="shared" si="2"/>
        <v>1302.1197127142857</v>
      </c>
      <c r="AP5" s="332">
        <f t="shared" si="2"/>
        <v>1406.5755610666668</v>
      </c>
      <c r="AQ5" s="332">
        <f t="shared" si="2"/>
        <v>1470.9986329999999</v>
      </c>
      <c r="AR5" s="332">
        <f t="shared" si="2"/>
        <v>1716.6079533333336</v>
      </c>
      <c r="AS5" s="332">
        <f t="shared" si="2"/>
        <v>1842.417283333333</v>
      </c>
      <c r="AT5" s="332">
        <f t="shared" si="2"/>
        <v>2095.6676243333332</v>
      </c>
      <c r="AU5" s="332">
        <f t="shared" si="2"/>
        <v>2710.3011549999997</v>
      </c>
      <c r="AV5" s="332">
        <f t="shared" si="2"/>
        <v>3520.5180103333332</v>
      </c>
      <c r="AW5" s="332">
        <f t="shared" si="2"/>
        <v>4086.8566219999993</v>
      </c>
      <c r="AX5" s="332">
        <f t="shared" si="2"/>
        <v>4238.0829999999996</v>
      </c>
      <c r="AY5" s="332">
        <f t="shared" si="2"/>
        <v>4503.076</v>
      </c>
      <c r="AZ5" s="332">
        <f t="shared" si="2"/>
        <v>4770.2340000000004</v>
      </c>
      <c r="BA5" s="332">
        <f t="shared" si="2"/>
        <v>4852.8389999999999</v>
      </c>
      <c r="BB5" s="332">
        <f t="shared" si="2"/>
        <v>4943.3379999999997</v>
      </c>
      <c r="BC5" s="332">
        <f t="shared" si="2"/>
        <v>5659.2429505568198</v>
      </c>
      <c r="BD5" s="332">
        <f t="shared" si="2"/>
        <v>7549.6077903652822</v>
      </c>
      <c r="BE5" s="332">
        <f t="shared" si="2"/>
        <v>9064.2876641951043</v>
      </c>
      <c r="BF5" s="332">
        <f t="shared" si="2"/>
        <v>10337.278440494429</v>
      </c>
      <c r="BG5" s="332">
        <f t="shared" si="2"/>
        <v>16958.865181806952</v>
      </c>
      <c r="BH5" s="332">
        <f t="shared" si="2"/>
        <v>18748.567681119741</v>
      </c>
      <c r="BI5" s="332">
        <f t="shared" si="2"/>
        <v>19262.542705080788</v>
      </c>
      <c r="BJ5" s="332">
        <f t="shared" si="2"/>
        <v>20093.391693370242</v>
      </c>
      <c r="BK5" s="332">
        <f t="shared" si="2"/>
        <v>21080.123790563062</v>
      </c>
      <c r="BL5" s="332">
        <f t="shared" si="2"/>
        <v>24724.50828017875</v>
      </c>
      <c r="BM5" s="332">
        <f t="shared" si="2"/>
        <v>27528.875527765325</v>
      </c>
      <c r="BN5" s="332">
        <f t="shared" si="2"/>
        <v>28511.41036584723</v>
      </c>
      <c r="BO5" s="332">
        <f t="shared" si="2"/>
        <v>29233.207774117411</v>
      </c>
      <c r="BP5" s="332">
        <f t="shared" si="2"/>
        <v>29123.860384905372</v>
      </c>
      <c r="BQ5" s="332">
        <f t="shared" si="2"/>
        <v>28825.945449816598</v>
      </c>
      <c r="BR5" s="332">
        <f t="shared" si="2"/>
        <v>28791.045176829601</v>
      </c>
      <c r="BS5" s="332">
        <f t="shared" si="2"/>
        <v>27582.718548626941</v>
      </c>
      <c r="BT5" s="332">
        <f t="shared" si="2"/>
        <v>26470.969822080671</v>
      </c>
      <c r="BU5" s="332">
        <f t="shared" si="2"/>
        <v>25022.998256353243</v>
      </c>
      <c r="BV5" s="332">
        <f t="shared" si="2"/>
        <v>21957.53602344522</v>
      </c>
      <c r="BW5" s="332">
        <f t="shared" si="2"/>
        <v>24372.391783323437</v>
      </c>
      <c r="BX5" s="196">
        <f>SUM(BX6:BX11)</f>
        <v>24411.065121798103</v>
      </c>
      <c r="BY5" s="196">
        <f>SUM(BY6:BY11)</f>
        <v>24565.504500957424</v>
      </c>
      <c r="BZ5" s="196">
        <f>SUM(BZ6:BZ11)</f>
        <v>24874.311661030963</v>
      </c>
      <c r="CA5" s="339">
        <f>SUM(CA6:CA11)</f>
        <v>26165.873672807367</v>
      </c>
    </row>
    <row r="6" spans="1:79" s="340" customFormat="1" x14ac:dyDescent="0.4">
      <c r="A6" s="336"/>
      <c r="B6" s="341" t="s">
        <v>377</v>
      </c>
      <c r="C6" s="342"/>
      <c r="D6" s="343"/>
      <c r="E6" s="343"/>
      <c r="F6" s="343"/>
      <c r="G6" s="343"/>
      <c r="H6" s="343"/>
      <c r="I6" s="343"/>
      <c r="J6" s="343"/>
      <c r="K6" s="343"/>
      <c r="L6" s="343"/>
      <c r="M6" s="343"/>
      <c r="N6" s="343"/>
      <c r="O6" s="343"/>
      <c r="P6" s="343"/>
      <c r="Q6" s="343"/>
      <c r="R6" s="343"/>
      <c r="S6" s="343"/>
      <c r="T6" s="343"/>
      <c r="U6" s="343"/>
      <c r="V6" s="343"/>
      <c r="W6" s="343"/>
      <c r="X6" s="343"/>
      <c r="Y6" s="343"/>
      <c r="Z6" s="343"/>
      <c r="AA6" s="343"/>
      <c r="AB6" s="343"/>
      <c r="AC6" s="343"/>
      <c r="AD6" s="343"/>
      <c r="AE6" s="343"/>
      <c r="AF6" s="343"/>
      <c r="AG6" s="343"/>
      <c r="AH6" s="246">
        <v>0</v>
      </c>
      <c r="AI6" s="246">
        <v>0</v>
      </c>
      <c r="AJ6" s="246">
        <v>0</v>
      </c>
      <c r="AK6" s="246">
        <v>0</v>
      </c>
      <c r="AL6" s="246">
        <v>0</v>
      </c>
      <c r="AM6" s="246">
        <v>0</v>
      </c>
      <c r="AN6" s="246">
        <v>0</v>
      </c>
      <c r="AO6" s="246">
        <v>0</v>
      </c>
      <c r="AP6" s="246">
        <v>0</v>
      </c>
      <c r="AQ6" s="246">
        <v>0</v>
      </c>
      <c r="AR6" s="246">
        <v>0</v>
      </c>
      <c r="AS6" s="246">
        <v>0</v>
      </c>
      <c r="AT6" s="246">
        <v>0</v>
      </c>
      <c r="AU6" s="246">
        <v>0</v>
      </c>
      <c r="AV6" s="246">
        <v>2.8769999999999998</v>
      </c>
      <c r="AW6" s="246">
        <v>7.2039999999999997</v>
      </c>
      <c r="AX6" s="246">
        <v>11.369</v>
      </c>
      <c r="AY6" s="246">
        <v>19.163</v>
      </c>
      <c r="AZ6" s="246">
        <v>34.027000000000001</v>
      </c>
      <c r="BA6" s="246">
        <v>42.026000000000003</v>
      </c>
      <c r="BB6" s="246">
        <v>48.832000000000001</v>
      </c>
      <c r="BC6" s="246">
        <v>39.287999999999997</v>
      </c>
      <c r="BD6" s="246">
        <v>-6.0999999999999999E-2</v>
      </c>
      <c r="BE6" s="246">
        <v>-8.6436562195121955E-2</v>
      </c>
      <c r="BF6" s="246">
        <v>-0.14737339999999999</v>
      </c>
      <c r="BG6" s="246">
        <v>8.5208560000000017E-2</v>
      </c>
      <c r="BH6" s="246">
        <v>-2.9000000000000001E-2</v>
      </c>
      <c r="BI6" s="246">
        <v>0</v>
      </c>
      <c r="BJ6" s="246">
        <v>0</v>
      </c>
      <c r="BK6" s="246">
        <v>0</v>
      </c>
      <c r="BL6" s="246">
        <v>0</v>
      </c>
      <c r="BM6" s="246">
        <v>0</v>
      </c>
      <c r="BN6" s="246">
        <v>0</v>
      </c>
      <c r="BO6" s="246">
        <v>0</v>
      </c>
      <c r="BP6" s="246">
        <v>0</v>
      </c>
      <c r="BQ6" s="246">
        <v>0</v>
      </c>
      <c r="BR6" s="246">
        <v>0</v>
      </c>
      <c r="BS6" s="246">
        <v>0</v>
      </c>
      <c r="BT6" s="246">
        <v>0</v>
      </c>
      <c r="BU6" s="246">
        <v>0</v>
      </c>
      <c r="BV6" s="219">
        <v>0</v>
      </c>
      <c r="BW6" s="219">
        <v>0</v>
      </c>
      <c r="BX6" s="220">
        <v>0</v>
      </c>
      <c r="BY6" s="220">
        <v>0</v>
      </c>
      <c r="BZ6" s="220">
        <v>0</v>
      </c>
      <c r="CA6" s="221">
        <v>0</v>
      </c>
    </row>
    <row r="7" spans="1:79" s="340" customFormat="1" x14ac:dyDescent="0.4">
      <c r="A7" s="336"/>
      <c r="B7" s="341" t="s">
        <v>378</v>
      </c>
      <c r="C7" s="247"/>
      <c r="D7" s="343"/>
      <c r="E7" s="343"/>
      <c r="F7" s="343"/>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c r="AF7" s="343"/>
      <c r="AG7" s="343"/>
      <c r="AH7" s="246">
        <v>24</v>
      </c>
      <c r="AI7" s="246">
        <v>27</v>
      </c>
      <c r="AJ7" s="246">
        <v>42</v>
      </c>
      <c r="AK7" s="246">
        <v>66</v>
      </c>
      <c r="AL7" s="246">
        <v>94</v>
      </c>
      <c r="AM7" s="246">
        <v>123</v>
      </c>
      <c r="AN7" s="246">
        <v>126</v>
      </c>
      <c r="AO7" s="246">
        <v>130</v>
      </c>
      <c r="AP7" s="246">
        <v>161</v>
      </c>
      <c r="AQ7" s="246">
        <v>179.708</v>
      </c>
      <c r="AR7" s="246">
        <v>394.245</v>
      </c>
      <c r="AS7" s="246">
        <v>425.16500000000002</v>
      </c>
      <c r="AT7" s="246">
        <v>494.35300000000001</v>
      </c>
      <c r="AU7" s="246">
        <v>626.245</v>
      </c>
      <c r="AV7" s="246">
        <v>928.67899999999997</v>
      </c>
      <c r="AW7" s="246">
        <v>1207.7750000000001</v>
      </c>
      <c r="AX7" s="246">
        <v>1440.797</v>
      </c>
      <c r="AY7" s="246">
        <v>1739.5630000000001</v>
      </c>
      <c r="AZ7" s="246">
        <v>2083.6799999999998</v>
      </c>
      <c r="BA7" s="246">
        <v>2326.3319999999999</v>
      </c>
      <c r="BB7" s="246">
        <v>2428.9789999999998</v>
      </c>
      <c r="BC7" s="246">
        <v>1895.7190000000001</v>
      </c>
      <c r="BD7" s="246">
        <v>1.71</v>
      </c>
      <c r="BE7" s="246">
        <v>-0.81900222</v>
      </c>
      <c r="BF7" s="246">
        <v>-0.73990369000000011</v>
      </c>
      <c r="BG7" s="246">
        <v>8.5208560000000017E-2</v>
      </c>
      <c r="BH7" s="246">
        <v>-2.9000000000000001E-2</v>
      </c>
      <c r="BI7" s="246">
        <v>0</v>
      </c>
      <c r="BJ7" s="246">
        <v>0</v>
      </c>
      <c r="BK7" s="246">
        <v>0</v>
      </c>
      <c r="BL7" s="246">
        <v>0</v>
      </c>
      <c r="BM7" s="246">
        <v>0</v>
      </c>
      <c r="BN7" s="246">
        <v>0</v>
      </c>
      <c r="BO7" s="246">
        <v>0</v>
      </c>
      <c r="BP7" s="246">
        <v>0</v>
      </c>
      <c r="BQ7" s="246">
        <v>0</v>
      </c>
      <c r="BR7" s="246">
        <v>0</v>
      </c>
      <c r="BS7" s="246">
        <v>0</v>
      </c>
      <c r="BT7" s="246">
        <v>0</v>
      </c>
      <c r="BU7" s="246">
        <v>0</v>
      </c>
      <c r="BV7" s="219">
        <v>0</v>
      </c>
      <c r="BW7" s="219">
        <v>0</v>
      </c>
      <c r="BX7" s="220">
        <v>0</v>
      </c>
      <c r="BY7" s="220">
        <v>0</v>
      </c>
      <c r="BZ7" s="220">
        <v>0</v>
      </c>
      <c r="CA7" s="221">
        <v>0</v>
      </c>
    </row>
    <row r="8" spans="1:79" s="340" customFormat="1" x14ac:dyDescent="0.4">
      <c r="A8" s="336"/>
      <c r="B8" s="128" t="s">
        <v>379</v>
      </c>
      <c r="C8" s="247"/>
      <c r="D8" s="343"/>
      <c r="E8" s="343"/>
      <c r="F8" s="343"/>
      <c r="G8" s="343"/>
      <c r="H8" s="343"/>
      <c r="I8" s="343"/>
      <c r="J8" s="343"/>
      <c r="K8" s="343"/>
      <c r="L8" s="343"/>
      <c r="M8" s="343"/>
      <c r="N8" s="343"/>
      <c r="O8" s="343"/>
      <c r="P8" s="343"/>
      <c r="Q8" s="343"/>
      <c r="R8" s="343"/>
      <c r="S8" s="343"/>
      <c r="T8" s="343"/>
      <c r="U8" s="343"/>
      <c r="V8" s="343"/>
      <c r="W8" s="343"/>
      <c r="X8" s="343"/>
      <c r="Y8" s="343"/>
      <c r="Z8" s="343"/>
      <c r="AA8" s="343"/>
      <c r="AB8" s="343"/>
      <c r="AC8" s="343"/>
      <c r="AD8" s="343"/>
      <c r="AE8" s="343"/>
      <c r="AF8" s="343"/>
      <c r="AG8" s="343"/>
      <c r="AH8" s="246">
        <f>+'Income Support'!AH29</f>
        <v>287.50626379634298</v>
      </c>
      <c r="AI8" s="246">
        <f>+'Income Support'!AI29</f>
        <v>302.08045600000003</v>
      </c>
      <c r="AJ8" s="246">
        <f>+'Income Support'!AJ29</f>
        <v>395.88564615384615</v>
      </c>
      <c r="AK8" s="246">
        <f>+'Income Support'!AK29</f>
        <v>564.3645305</v>
      </c>
      <c r="AL8" s="246">
        <f>+'Income Support'!AL29</f>
        <v>755.4666057500001</v>
      </c>
      <c r="AM8" s="246">
        <f>+'Income Support'!AM29</f>
        <v>882.96256549999987</v>
      </c>
      <c r="AN8" s="246">
        <f>+'Income Support'!AN29</f>
        <v>1020.7705977499999</v>
      </c>
      <c r="AO8" s="246">
        <f>+'Income Support'!AO29</f>
        <v>1172.1197127142857</v>
      </c>
      <c r="AP8" s="246">
        <f>+'Income Support'!AP29</f>
        <v>1245.5755610666668</v>
      </c>
      <c r="AQ8" s="246">
        <f>+'Income Support'!AQ29</f>
        <v>1291.2906329999998</v>
      </c>
      <c r="AR8" s="246">
        <f>+'Income Support'!AR29</f>
        <v>1322.3629533333335</v>
      </c>
      <c r="AS8" s="246">
        <f>+'Income Support'!AS29</f>
        <v>1417.252283333333</v>
      </c>
      <c r="AT8" s="246">
        <f>+'Income Support'!AT29</f>
        <v>1601.3146243333333</v>
      </c>
      <c r="AU8" s="246">
        <f>+'Income Support'!AU29</f>
        <v>2084.0561549999998</v>
      </c>
      <c r="AV8" s="246">
        <f>+'Income Support'!AV29</f>
        <v>2588.9620103333332</v>
      </c>
      <c r="AW8" s="246">
        <f>+'Income Support'!AW29</f>
        <v>2871.8776219999995</v>
      </c>
      <c r="AX8" s="246">
        <f>+'Income Support'!AX29</f>
        <v>2785.9169999999999</v>
      </c>
      <c r="AY8" s="246">
        <f>+'Income Support'!AY29</f>
        <v>2744.35</v>
      </c>
      <c r="AZ8" s="246">
        <f>+'Income Support'!AZ29</f>
        <v>2438.2424801734269</v>
      </c>
      <c r="BA8" s="246">
        <f>+'Income Support'!BA29</f>
        <v>2154.4810000000002</v>
      </c>
      <c r="BB8" s="246">
        <f>+'Income Support'!BB29</f>
        <v>2160.527</v>
      </c>
      <c r="BC8" s="246">
        <f>+'Income Support'!BC29</f>
        <v>2384.0059999999999</v>
      </c>
      <c r="BD8" s="246">
        <f>+'Income Support'!BD29</f>
        <v>2944.4639999999999</v>
      </c>
      <c r="BE8" s="246">
        <f>+'Income Support'!BE29</f>
        <v>3325.067</v>
      </c>
      <c r="BF8" s="246">
        <f>+'Income Support'!BF29</f>
        <v>3655.0069999999996</v>
      </c>
      <c r="BG8" s="246">
        <f>+'Income Support'!BG29</f>
        <v>3752.7889999999998</v>
      </c>
      <c r="BH8" s="246">
        <f>+'Income Support'!BH29</f>
        <v>3278.0000000000005</v>
      </c>
      <c r="BI8" s="246">
        <f>+'Income Support'!BI29</f>
        <v>2525.9999999999995</v>
      </c>
      <c r="BJ8" s="246">
        <f>+'Income Support'!BJ29</f>
        <v>2050</v>
      </c>
      <c r="BK8" s="246">
        <f>+'Income Support'!BK29</f>
        <v>1737.5119804834528</v>
      </c>
      <c r="BL8" s="246">
        <f>+'Income Support'!BL29</f>
        <v>1455.6900798477316</v>
      </c>
      <c r="BM8" s="246">
        <f>+'Income Support'!BM29</f>
        <v>877.14850322825873</v>
      </c>
      <c r="BN8" s="246">
        <f>+'Income Support'!BN10</f>
        <v>633.219714059539</v>
      </c>
      <c r="BO8" s="246">
        <f>+'Income Support'!BO10</f>
        <v>451.05771460709826</v>
      </c>
      <c r="BP8" s="246">
        <f>+'Income Support'!BP10</f>
        <v>292.27523465753882</v>
      </c>
      <c r="BQ8" s="246">
        <f>+'Income Support'!BQ10</f>
        <v>172.17469324246855</v>
      </c>
      <c r="BR8" s="246">
        <f>+'Income Support'!BR10</f>
        <v>119.49141678258313</v>
      </c>
      <c r="BS8" s="246">
        <f>+'Income Support'!BS10</f>
        <v>80.22480311229458</v>
      </c>
      <c r="BT8" s="246">
        <f>+'Income Support'!BT10</f>
        <v>59.174369123155131</v>
      </c>
      <c r="BU8" s="246">
        <f>+'Income Support'!BU10</f>
        <v>42.607802019297836</v>
      </c>
      <c r="BV8" s="246">
        <f>+'Income Support'!BV10</f>
        <v>32.681386523429374</v>
      </c>
      <c r="BW8" s="246">
        <f>+'Income Support'!BW10</f>
        <v>25.502906301287172</v>
      </c>
      <c r="BX8" s="143">
        <f>+'Income Support'!BX10</f>
        <v>19.906815776762869</v>
      </c>
      <c r="BY8" s="143">
        <f>+'Income Support'!BY10</f>
        <v>16.077206537917384</v>
      </c>
      <c r="BZ8" s="143">
        <f>+'Income Support'!BZ10</f>
        <v>12.808500506505023</v>
      </c>
      <c r="CA8" s="144">
        <f>+'Income Support'!CA10</f>
        <v>0</v>
      </c>
    </row>
    <row r="9" spans="1:79" s="340" customFormat="1" x14ac:dyDescent="0.4">
      <c r="A9" s="336"/>
      <c r="B9" s="128" t="s">
        <v>380</v>
      </c>
      <c r="C9" s="247"/>
      <c r="D9" s="343"/>
      <c r="E9" s="343"/>
      <c r="F9" s="343"/>
      <c r="G9" s="343"/>
      <c r="H9" s="343"/>
      <c r="I9" s="343"/>
      <c r="J9" s="343"/>
      <c r="K9" s="343"/>
      <c r="L9" s="343"/>
      <c r="M9" s="343"/>
      <c r="N9" s="343"/>
      <c r="O9" s="343"/>
      <c r="P9" s="343"/>
      <c r="Q9" s="343"/>
      <c r="R9" s="343"/>
      <c r="S9" s="343"/>
      <c r="T9" s="343"/>
      <c r="U9" s="343"/>
      <c r="V9" s="343"/>
      <c r="W9" s="343"/>
      <c r="X9" s="343"/>
      <c r="Y9" s="343"/>
      <c r="Z9" s="343"/>
      <c r="AA9" s="343"/>
      <c r="AB9" s="343"/>
      <c r="AC9" s="343"/>
      <c r="AD9" s="343"/>
      <c r="AE9" s="343"/>
      <c r="AF9" s="343"/>
      <c r="AG9" s="343"/>
      <c r="AH9" s="246">
        <v>0</v>
      </c>
      <c r="AI9" s="246">
        <v>0</v>
      </c>
      <c r="AJ9" s="246">
        <v>0</v>
      </c>
      <c r="AK9" s="246">
        <v>0</v>
      </c>
      <c r="AL9" s="246">
        <v>0</v>
      </c>
      <c r="AM9" s="246">
        <v>0</v>
      </c>
      <c r="AN9" s="246">
        <v>0</v>
      </c>
      <c r="AO9" s="246">
        <v>0</v>
      </c>
      <c r="AP9" s="246">
        <v>0</v>
      </c>
      <c r="AQ9" s="246">
        <v>0</v>
      </c>
      <c r="AR9" s="246">
        <v>0</v>
      </c>
      <c r="AS9" s="246">
        <v>0</v>
      </c>
      <c r="AT9" s="246">
        <v>0</v>
      </c>
      <c r="AU9" s="246">
        <v>0</v>
      </c>
      <c r="AV9" s="246">
        <v>0</v>
      </c>
      <c r="AW9" s="246">
        <v>0</v>
      </c>
      <c r="AX9" s="246">
        <v>0</v>
      </c>
      <c r="AY9" s="246">
        <v>0</v>
      </c>
      <c r="AZ9" s="246">
        <v>214.28451982657336</v>
      </c>
      <c r="BA9" s="246">
        <v>330</v>
      </c>
      <c r="BB9" s="246">
        <v>305</v>
      </c>
      <c r="BC9" s="246">
        <v>285</v>
      </c>
      <c r="BD9" s="246">
        <v>305</v>
      </c>
      <c r="BE9" s="246">
        <v>284</v>
      </c>
      <c r="BF9" s="246">
        <v>289.81299999999999</v>
      </c>
      <c r="BG9" s="246">
        <v>255.8872903330878</v>
      </c>
      <c r="BH9" s="246">
        <v>142.881</v>
      </c>
      <c r="BI9" s="246">
        <v>24.123565300067376</v>
      </c>
      <c r="BJ9" s="246">
        <v>12.22461096189574</v>
      </c>
      <c r="BK9" s="246">
        <v>0</v>
      </c>
      <c r="BL9" s="246">
        <v>0</v>
      </c>
      <c r="BM9" s="246">
        <v>0</v>
      </c>
      <c r="BN9" s="246">
        <v>0</v>
      </c>
      <c r="BO9" s="246">
        <v>0</v>
      </c>
      <c r="BP9" s="246">
        <v>0</v>
      </c>
      <c r="BQ9" s="246">
        <v>0</v>
      </c>
      <c r="BR9" s="246">
        <v>0</v>
      </c>
      <c r="BS9" s="246">
        <v>0</v>
      </c>
      <c r="BT9" s="246">
        <v>0</v>
      </c>
      <c r="BU9" s="246">
        <v>0</v>
      </c>
      <c r="BV9" s="219">
        <v>0</v>
      </c>
      <c r="BW9" s="219">
        <v>0</v>
      </c>
      <c r="BX9" s="220">
        <v>0</v>
      </c>
      <c r="BY9" s="220">
        <v>0</v>
      </c>
      <c r="BZ9" s="220">
        <v>0</v>
      </c>
      <c r="CA9" s="221">
        <v>0</v>
      </c>
    </row>
    <row r="10" spans="1:79" s="340" customFormat="1" x14ac:dyDescent="0.4">
      <c r="A10" s="336"/>
      <c r="B10" s="128" t="s">
        <v>381</v>
      </c>
      <c r="C10" s="247"/>
      <c r="D10" s="343"/>
      <c r="E10" s="343"/>
      <c r="F10" s="343"/>
      <c r="G10" s="343"/>
      <c r="H10" s="343"/>
      <c r="I10" s="343"/>
      <c r="J10" s="343"/>
      <c r="K10" s="343"/>
      <c r="L10" s="343"/>
      <c r="M10" s="343"/>
      <c r="N10" s="343"/>
      <c r="O10" s="343"/>
      <c r="P10" s="343"/>
      <c r="Q10" s="343"/>
      <c r="R10" s="343"/>
      <c r="S10" s="343"/>
      <c r="T10" s="343"/>
      <c r="U10" s="343"/>
      <c r="V10" s="343"/>
      <c r="W10" s="343"/>
      <c r="X10" s="343"/>
      <c r="Y10" s="343"/>
      <c r="Z10" s="343"/>
      <c r="AA10" s="343"/>
      <c r="AB10" s="343"/>
      <c r="AC10" s="343"/>
      <c r="AD10" s="343"/>
      <c r="AE10" s="343"/>
      <c r="AF10" s="343"/>
      <c r="AG10" s="343"/>
      <c r="AH10" s="246">
        <v>0</v>
      </c>
      <c r="AI10" s="246">
        <v>0</v>
      </c>
      <c r="AJ10" s="246">
        <v>0</v>
      </c>
      <c r="AK10" s="246">
        <v>0</v>
      </c>
      <c r="AL10" s="246">
        <v>0</v>
      </c>
      <c r="AM10" s="246">
        <v>0</v>
      </c>
      <c r="AN10" s="246">
        <v>0</v>
      </c>
      <c r="AO10" s="246">
        <v>0</v>
      </c>
      <c r="AP10" s="246">
        <v>0</v>
      </c>
      <c r="AQ10" s="246">
        <v>0</v>
      </c>
      <c r="AR10" s="246">
        <v>0</v>
      </c>
      <c r="AS10" s="246">
        <v>0</v>
      </c>
      <c r="AT10" s="246">
        <v>0</v>
      </c>
      <c r="AU10" s="246">
        <v>0</v>
      </c>
      <c r="AV10" s="246">
        <v>0</v>
      </c>
      <c r="AW10" s="246">
        <v>0</v>
      </c>
      <c r="AX10" s="246">
        <v>0</v>
      </c>
      <c r="AY10" s="246">
        <v>0</v>
      </c>
      <c r="AZ10" s="246">
        <v>0</v>
      </c>
      <c r="BA10" s="246">
        <v>0</v>
      </c>
      <c r="BB10" s="246">
        <v>0</v>
      </c>
      <c r="BC10" s="246">
        <v>0</v>
      </c>
      <c r="BD10" s="246">
        <v>0</v>
      </c>
      <c r="BE10" s="246">
        <v>0</v>
      </c>
      <c r="BF10" s="246">
        <v>0</v>
      </c>
      <c r="BG10" s="246">
        <v>12874.042214362229</v>
      </c>
      <c r="BH10" s="246">
        <v>15327.744681119742</v>
      </c>
      <c r="BI10" s="246">
        <v>16712.419139780723</v>
      </c>
      <c r="BJ10" s="246">
        <v>18031.167082408345</v>
      </c>
      <c r="BK10" s="246">
        <v>19342.611810079608</v>
      </c>
      <c r="BL10" s="246">
        <v>23268.818200331018</v>
      </c>
      <c r="BM10" s="246">
        <v>26651.727024537067</v>
      </c>
      <c r="BN10" s="246">
        <v>27878.190651787692</v>
      </c>
      <c r="BO10" s="246">
        <v>28782.150059510313</v>
      </c>
      <c r="BP10" s="246">
        <v>28831.585150247833</v>
      </c>
      <c r="BQ10" s="246">
        <v>28653.770756574129</v>
      </c>
      <c r="BR10" s="246">
        <v>28671.553760047016</v>
      </c>
      <c r="BS10" s="246">
        <v>27502.493745514646</v>
      </c>
      <c r="BT10" s="246">
        <v>26411.795452957514</v>
      </c>
      <c r="BU10" s="246">
        <v>24980.390454333945</v>
      </c>
      <c r="BV10" s="219">
        <v>21924.854636921791</v>
      </c>
      <c r="BW10" s="219">
        <v>24346.888877022149</v>
      </c>
      <c r="BX10" s="220">
        <v>24391.158306021342</v>
      </c>
      <c r="BY10" s="220">
        <v>24549.427294419507</v>
      </c>
      <c r="BZ10" s="220">
        <v>24861.503160524459</v>
      </c>
      <c r="CA10" s="221">
        <v>26165.873672807367</v>
      </c>
    </row>
    <row r="11" spans="1:79" s="340" customFormat="1" x14ac:dyDescent="0.4">
      <c r="A11" s="336"/>
      <c r="B11" s="128" t="s">
        <v>382</v>
      </c>
      <c r="C11" s="247"/>
      <c r="D11" s="343"/>
      <c r="E11" s="343"/>
      <c r="F11" s="343"/>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c r="AE11" s="343"/>
      <c r="AF11" s="343"/>
      <c r="AG11" s="343"/>
      <c r="AH11" s="246">
        <v>0</v>
      </c>
      <c r="AI11" s="246">
        <v>0</v>
      </c>
      <c r="AJ11" s="246">
        <v>0</v>
      </c>
      <c r="AK11" s="246">
        <v>0</v>
      </c>
      <c r="AL11" s="246">
        <v>0</v>
      </c>
      <c r="AM11" s="246">
        <v>0</v>
      </c>
      <c r="AN11" s="246">
        <v>0</v>
      </c>
      <c r="AO11" s="246">
        <v>0</v>
      </c>
      <c r="AP11" s="246">
        <v>0</v>
      </c>
      <c r="AQ11" s="246">
        <v>0</v>
      </c>
      <c r="AR11" s="246">
        <v>0</v>
      </c>
      <c r="AS11" s="246">
        <v>0</v>
      </c>
      <c r="AT11" s="246">
        <v>0</v>
      </c>
      <c r="AU11" s="246">
        <v>0</v>
      </c>
      <c r="AV11" s="246">
        <v>0</v>
      </c>
      <c r="AW11" s="246">
        <v>0</v>
      </c>
      <c r="AX11" s="246">
        <v>0</v>
      </c>
      <c r="AY11" s="246">
        <v>0</v>
      </c>
      <c r="AZ11" s="246">
        <v>0</v>
      </c>
      <c r="BA11" s="246">
        <v>0</v>
      </c>
      <c r="BB11" s="246">
        <v>0</v>
      </c>
      <c r="BC11" s="246">
        <v>1055.2299505568199</v>
      </c>
      <c r="BD11" s="246">
        <v>4298.4947903652828</v>
      </c>
      <c r="BE11" s="246">
        <v>5456.1261029772995</v>
      </c>
      <c r="BF11" s="246">
        <v>6393.3457175844296</v>
      </c>
      <c r="BG11" s="246">
        <v>75.976259991636823</v>
      </c>
      <c r="BH11" s="246">
        <v>0</v>
      </c>
      <c r="BI11" s="246">
        <v>0</v>
      </c>
      <c r="BJ11" s="246">
        <v>0</v>
      </c>
      <c r="BK11" s="246">
        <v>0</v>
      </c>
      <c r="BL11" s="246">
        <v>0</v>
      </c>
      <c r="BM11" s="246">
        <v>0</v>
      </c>
      <c r="BN11" s="246">
        <v>0</v>
      </c>
      <c r="BO11" s="246">
        <v>0</v>
      </c>
      <c r="BP11" s="246">
        <v>0</v>
      </c>
      <c r="BQ11" s="246">
        <v>0</v>
      </c>
      <c r="BR11" s="246">
        <v>0</v>
      </c>
      <c r="BS11" s="246">
        <v>0</v>
      </c>
      <c r="BT11" s="246">
        <v>0</v>
      </c>
      <c r="BU11" s="246">
        <v>0</v>
      </c>
      <c r="BV11" s="219">
        <v>0</v>
      </c>
      <c r="BW11" s="219">
        <v>0</v>
      </c>
      <c r="BX11" s="220">
        <v>0</v>
      </c>
      <c r="BY11" s="220">
        <v>0</v>
      </c>
      <c r="BZ11" s="220">
        <v>0</v>
      </c>
      <c r="CA11" s="221">
        <v>0</v>
      </c>
    </row>
    <row r="12" spans="1:79" s="340" customFormat="1" ht="25.5" customHeight="1" x14ac:dyDescent="0.4">
      <c r="A12" s="336"/>
      <c r="B12" s="337" t="s">
        <v>383</v>
      </c>
      <c r="C12" s="344"/>
      <c r="D12" s="34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c r="AH12" s="280">
        <f>AH13+AH14</f>
        <v>1800</v>
      </c>
      <c r="AI12" s="280">
        <f t="shared" ref="AI12:CA12" si="3">AI13+AI14</f>
        <v>2832</v>
      </c>
      <c r="AJ12" s="280">
        <f t="shared" si="3"/>
        <v>3007</v>
      </c>
      <c r="AK12" s="280">
        <f t="shared" si="3"/>
        <v>3450</v>
      </c>
      <c r="AL12" s="280">
        <f t="shared" si="3"/>
        <v>3753</v>
      </c>
      <c r="AM12" s="280">
        <f t="shared" si="3"/>
        <v>4097</v>
      </c>
      <c r="AN12" s="280">
        <f t="shared" si="3"/>
        <v>4398</v>
      </c>
      <c r="AO12" s="280">
        <f t="shared" si="3"/>
        <v>4603</v>
      </c>
      <c r="AP12" s="280">
        <f t="shared" si="3"/>
        <v>4663</v>
      </c>
      <c r="AQ12" s="280">
        <f t="shared" si="3"/>
        <v>4761.6350000000002</v>
      </c>
      <c r="AR12" s="280">
        <f t="shared" si="3"/>
        <v>4695.0209999999997</v>
      </c>
      <c r="AS12" s="280">
        <f t="shared" si="3"/>
        <v>4738.1719999999996</v>
      </c>
      <c r="AT12" s="280">
        <f t="shared" si="3"/>
        <v>4821.1830000000009</v>
      </c>
      <c r="AU12" s="280">
        <f t="shared" si="3"/>
        <v>5439.0105747970838</v>
      </c>
      <c r="AV12" s="280">
        <f t="shared" si="3"/>
        <v>5955.1810000000005</v>
      </c>
      <c r="AW12" s="280">
        <f t="shared" si="3"/>
        <v>6332.3990000000003</v>
      </c>
      <c r="AX12" s="280">
        <f t="shared" si="3"/>
        <v>6404.6940000000004</v>
      </c>
      <c r="AY12" s="280">
        <f t="shared" si="3"/>
        <v>6643.9459999999999</v>
      </c>
      <c r="AZ12" s="280">
        <f t="shared" si="3"/>
        <v>6942.8670000000002</v>
      </c>
      <c r="BA12" s="280">
        <f t="shared" si="3"/>
        <v>7089.8450000000003</v>
      </c>
      <c r="BB12" s="280">
        <f t="shared" si="3"/>
        <v>7296.7259999999997</v>
      </c>
      <c r="BC12" s="280">
        <f t="shared" si="3"/>
        <v>8284.7029999999995</v>
      </c>
      <c r="BD12" s="280">
        <f t="shared" si="3"/>
        <v>8660.9969999999994</v>
      </c>
      <c r="BE12" s="280">
        <f t="shared" si="3"/>
        <v>8796.8327256684606</v>
      </c>
      <c r="BF12" s="280">
        <f t="shared" si="3"/>
        <v>8946.6971296600004</v>
      </c>
      <c r="BG12" s="280">
        <f t="shared" si="3"/>
        <v>9114.53949392295</v>
      </c>
      <c r="BH12" s="280">
        <f t="shared" si="3"/>
        <v>9278.3705205924289</v>
      </c>
      <c r="BI12" s="280">
        <f t="shared" si="3"/>
        <v>9452.1882566145086</v>
      </c>
      <c r="BJ12" s="280">
        <f t="shared" si="3"/>
        <v>9824.0936157842825</v>
      </c>
      <c r="BK12" s="280">
        <f t="shared" si="3"/>
        <v>10259.685861516396</v>
      </c>
      <c r="BL12" s="280">
        <f t="shared" si="3"/>
        <v>10898.584552097513</v>
      </c>
      <c r="BM12" s="280">
        <f t="shared" si="3"/>
        <v>11443.974330956784</v>
      </c>
      <c r="BN12" s="280">
        <f t="shared" si="3"/>
        <v>11769.154769909232</v>
      </c>
      <c r="BO12" s="280">
        <f t="shared" si="3"/>
        <v>11786.060301156902</v>
      </c>
      <c r="BP12" s="280">
        <f t="shared" si="3"/>
        <v>11778.51920172405</v>
      </c>
      <c r="BQ12" s="280">
        <f t="shared" si="3"/>
        <v>11060.380264325166</v>
      </c>
      <c r="BR12" s="280">
        <f t="shared" si="3"/>
        <v>11197.737223645327</v>
      </c>
      <c r="BS12" s="280">
        <f t="shared" si="3"/>
        <v>11292.491106038378</v>
      </c>
      <c r="BT12" s="280">
        <f t="shared" si="3"/>
        <v>11252.843507449856</v>
      </c>
      <c r="BU12" s="280">
        <f t="shared" si="3"/>
        <v>11296.346679600676</v>
      </c>
      <c r="BV12" s="332">
        <f t="shared" si="3"/>
        <v>11288.953629529366</v>
      </c>
      <c r="BW12" s="332">
        <f t="shared" si="3"/>
        <v>11330.617704655993</v>
      </c>
      <c r="BX12" s="196">
        <f t="shared" si="3"/>
        <v>11570.841396211739</v>
      </c>
      <c r="BY12" s="196">
        <f t="shared" si="3"/>
        <v>11833.521377295332</v>
      </c>
      <c r="BZ12" s="196">
        <f t="shared" si="3"/>
        <v>12101.540596085397</v>
      </c>
      <c r="CA12" s="339">
        <f t="shared" si="3"/>
        <v>12377.387805300628</v>
      </c>
    </row>
    <row r="13" spans="1:79" s="340" customFormat="1" x14ac:dyDescent="0.4">
      <c r="A13" s="336"/>
      <c r="B13" s="247" t="s">
        <v>112</v>
      </c>
      <c r="C13" s="344"/>
      <c r="D13" s="345"/>
      <c r="E13" s="345"/>
      <c r="F13" s="345"/>
      <c r="G13" s="345"/>
      <c r="H13" s="345"/>
      <c r="I13" s="345"/>
      <c r="J13" s="345"/>
      <c r="K13" s="345"/>
      <c r="L13" s="345"/>
      <c r="M13" s="345"/>
      <c r="N13" s="345"/>
      <c r="O13" s="345"/>
      <c r="P13" s="345"/>
      <c r="Q13" s="345"/>
      <c r="R13" s="345"/>
      <c r="S13" s="345"/>
      <c r="T13" s="345"/>
      <c r="U13" s="345"/>
      <c r="V13" s="345"/>
      <c r="W13" s="345"/>
      <c r="X13" s="345"/>
      <c r="Y13" s="345"/>
      <c r="Z13" s="345"/>
      <c r="AA13" s="345"/>
      <c r="AB13" s="345"/>
      <c r="AC13" s="345"/>
      <c r="AD13" s="345"/>
      <c r="AE13" s="345"/>
      <c r="AF13" s="345"/>
      <c r="AG13" s="345"/>
      <c r="AH13" s="246">
        <v>1800</v>
      </c>
      <c r="AI13" s="246">
        <v>2832</v>
      </c>
      <c r="AJ13" s="246">
        <v>3007</v>
      </c>
      <c r="AK13" s="246">
        <v>3450</v>
      </c>
      <c r="AL13" s="246">
        <v>3753</v>
      </c>
      <c r="AM13" s="246">
        <v>4097</v>
      </c>
      <c r="AN13" s="246">
        <v>4398</v>
      </c>
      <c r="AO13" s="246">
        <v>4603</v>
      </c>
      <c r="AP13" s="246">
        <v>4663</v>
      </c>
      <c r="AQ13" s="246">
        <v>4761.6350000000002</v>
      </c>
      <c r="AR13" s="246">
        <v>4695.0209999999997</v>
      </c>
      <c r="AS13" s="246">
        <v>4738.1719999999996</v>
      </c>
      <c r="AT13" s="246">
        <v>4821.1830000000009</v>
      </c>
      <c r="AU13" s="246">
        <v>5439.0105747970838</v>
      </c>
      <c r="AV13" s="246">
        <v>5955.1810000000005</v>
      </c>
      <c r="AW13" s="246">
        <v>6332.3990000000003</v>
      </c>
      <c r="AX13" s="246">
        <v>6404.6940000000004</v>
      </c>
      <c r="AY13" s="246">
        <v>6643.9459999999999</v>
      </c>
      <c r="AZ13" s="246">
        <v>6942.8670000000002</v>
      </c>
      <c r="BA13" s="246">
        <v>7089.8450000000003</v>
      </c>
      <c r="BB13" s="246">
        <v>7296.7259999999997</v>
      </c>
      <c r="BC13" s="246">
        <v>8284.7029999999995</v>
      </c>
      <c r="BD13" s="246">
        <v>8660.9969999999994</v>
      </c>
      <c r="BE13" s="246">
        <v>8796.8327256684606</v>
      </c>
      <c r="BF13" s="246">
        <v>8946.6971296600004</v>
      </c>
      <c r="BG13" s="246">
        <v>0</v>
      </c>
      <c r="BH13" s="246">
        <v>0</v>
      </c>
      <c r="BI13" s="246">
        <v>0</v>
      </c>
      <c r="BJ13" s="246">
        <v>0</v>
      </c>
      <c r="BK13" s="246">
        <v>0</v>
      </c>
      <c r="BL13" s="246">
        <v>0</v>
      </c>
      <c r="BM13" s="246">
        <v>0</v>
      </c>
      <c r="BN13" s="246">
        <v>0</v>
      </c>
      <c r="BO13" s="246">
        <v>0</v>
      </c>
      <c r="BP13" s="246">
        <v>0</v>
      </c>
      <c r="BQ13" s="246">
        <v>0</v>
      </c>
      <c r="BR13" s="246">
        <v>0</v>
      </c>
      <c r="BS13" s="246">
        <v>0</v>
      </c>
      <c r="BT13" s="246">
        <v>0</v>
      </c>
      <c r="BU13" s="246">
        <v>0</v>
      </c>
      <c r="BV13" s="246">
        <v>0</v>
      </c>
      <c r="BW13" s="246">
        <v>0</v>
      </c>
      <c r="BX13" s="143">
        <v>0</v>
      </c>
      <c r="BY13" s="143">
        <v>0</v>
      </c>
      <c r="BZ13" s="143">
        <v>0</v>
      </c>
      <c r="CA13" s="144">
        <v>0</v>
      </c>
    </row>
    <row r="14" spans="1:79" s="340" customFormat="1" ht="15.75" customHeight="1" x14ac:dyDescent="0.4">
      <c r="A14" s="336"/>
      <c r="B14" s="346" t="s">
        <v>384</v>
      </c>
      <c r="C14" s="344"/>
      <c r="D14" s="345"/>
      <c r="E14" s="345"/>
      <c r="F14" s="345"/>
      <c r="G14" s="345"/>
      <c r="H14" s="345"/>
      <c r="I14" s="345"/>
      <c r="J14" s="345"/>
      <c r="K14" s="345"/>
      <c r="L14" s="345"/>
      <c r="M14" s="345"/>
      <c r="N14" s="345"/>
      <c r="O14" s="345"/>
      <c r="P14" s="345"/>
      <c r="Q14" s="345"/>
      <c r="R14" s="345"/>
      <c r="S14" s="345"/>
      <c r="T14" s="345"/>
      <c r="U14" s="345"/>
      <c r="V14" s="345"/>
      <c r="W14" s="345"/>
      <c r="X14" s="345"/>
      <c r="Y14" s="345"/>
      <c r="Z14" s="345"/>
      <c r="AA14" s="345"/>
      <c r="AB14" s="345"/>
      <c r="AC14" s="345"/>
      <c r="AD14" s="345"/>
      <c r="AE14" s="345"/>
      <c r="AF14" s="345"/>
      <c r="AG14" s="345"/>
      <c r="AH14" s="246">
        <v>0</v>
      </c>
      <c r="AI14" s="246">
        <v>0</v>
      </c>
      <c r="AJ14" s="246">
        <v>0</v>
      </c>
      <c r="AK14" s="246">
        <v>0</v>
      </c>
      <c r="AL14" s="246">
        <v>0</v>
      </c>
      <c r="AM14" s="246">
        <v>0</v>
      </c>
      <c r="AN14" s="246">
        <v>0</v>
      </c>
      <c r="AO14" s="246">
        <v>0</v>
      </c>
      <c r="AP14" s="246">
        <v>0</v>
      </c>
      <c r="AQ14" s="246">
        <v>0</v>
      </c>
      <c r="AR14" s="246">
        <v>0</v>
      </c>
      <c r="AS14" s="246">
        <v>0</v>
      </c>
      <c r="AT14" s="246">
        <v>0</v>
      </c>
      <c r="AU14" s="246">
        <v>0</v>
      </c>
      <c r="AV14" s="246">
        <v>0</v>
      </c>
      <c r="AW14" s="246">
        <v>0</v>
      </c>
      <c r="AX14" s="246">
        <v>0</v>
      </c>
      <c r="AY14" s="246">
        <v>0</v>
      </c>
      <c r="AZ14" s="246">
        <v>0</v>
      </c>
      <c r="BA14" s="246">
        <v>0</v>
      </c>
      <c r="BB14" s="246">
        <v>0</v>
      </c>
      <c r="BC14" s="246">
        <v>0</v>
      </c>
      <c r="BD14" s="246">
        <v>0</v>
      </c>
      <c r="BE14" s="246">
        <v>0</v>
      </c>
      <c r="BF14" s="246">
        <v>0</v>
      </c>
      <c r="BG14" s="246">
        <v>9114.53949392295</v>
      </c>
      <c r="BH14" s="246">
        <v>9278.3705205924289</v>
      </c>
      <c r="BI14" s="246">
        <v>9452.1882566145086</v>
      </c>
      <c r="BJ14" s="246">
        <v>9824.0936157842825</v>
      </c>
      <c r="BK14" s="246">
        <v>10259.685861516396</v>
      </c>
      <c r="BL14" s="246">
        <v>10898.584552097513</v>
      </c>
      <c r="BM14" s="246">
        <v>11443.974330956784</v>
      </c>
      <c r="BN14" s="246">
        <v>11769.154769909232</v>
      </c>
      <c r="BO14" s="246">
        <v>11786.060301156902</v>
      </c>
      <c r="BP14" s="246">
        <v>11778.51920172405</v>
      </c>
      <c r="BQ14" s="246">
        <v>11060.380264325166</v>
      </c>
      <c r="BR14" s="246">
        <v>11197.737223645327</v>
      </c>
      <c r="BS14" s="246">
        <v>11292.491106038378</v>
      </c>
      <c r="BT14" s="246">
        <v>11252.843507449856</v>
      </c>
      <c r="BU14" s="246">
        <v>11296.346679600676</v>
      </c>
      <c r="BV14" s="246">
        <v>11288.953629529366</v>
      </c>
      <c r="BW14" s="246">
        <v>11330.617704655993</v>
      </c>
      <c r="BX14" s="143">
        <v>11570.841396211739</v>
      </c>
      <c r="BY14" s="143">
        <v>11833.521377295332</v>
      </c>
      <c r="BZ14" s="143">
        <v>12101.540596085397</v>
      </c>
      <c r="CA14" s="144">
        <v>12377.387805300628</v>
      </c>
    </row>
    <row r="15" spans="1:79" s="340" customFormat="1" ht="25.5" customHeight="1" x14ac:dyDescent="0.4">
      <c r="A15" s="336"/>
      <c r="B15" s="330" t="s">
        <v>385</v>
      </c>
      <c r="C15" s="344"/>
      <c r="D15" s="345"/>
      <c r="E15" s="345"/>
      <c r="F15" s="345"/>
      <c r="G15" s="345"/>
      <c r="H15" s="345"/>
      <c r="I15" s="345"/>
      <c r="J15" s="345"/>
      <c r="K15" s="345"/>
      <c r="L15" s="345"/>
      <c r="M15" s="345"/>
      <c r="N15" s="345"/>
      <c r="O15" s="345"/>
      <c r="P15" s="345"/>
      <c r="Q15" s="345"/>
      <c r="R15" s="345"/>
      <c r="S15" s="345"/>
      <c r="T15" s="345"/>
      <c r="U15" s="345"/>
      <c r="V15" s="345"/>
      <c r="W15" s="345"/>
      <c r="X15" s="345"/>
      <c r="Y15" s="345"/>
      <c r="Z15" s="345"/>
      <c r="AA15" s="345"/>
      <c r="AB15" s="345"/>
      <c r="AC15" s="345"/>
      <c r="AD15" s="345"/>
      <c r="AE15" s="345"/>
      <c r="AF15" s="345"/>
      <c r="AG15" s="345"/>
      <c r="AH15" s="54">
        <f t="shared" ref="AH15:BW15" si="4">SUM(AH16:AH19)</f>
        <v>0</v>
      </c>
      <c r="AI15" s="54">
        <f t="shared" si="4"/>
        <v>0</v>
      </c>
      <c r="AJ15" s="54">
        <f t="shared" si="4"/>
        <v>0</v>
      </c>
      <c r="AK15" s="54">
        <f t="shared" si="4"/>
        <v>0</v>
      </c>
      <c r="AL15" s="54">
        <f t="shared" si="4"/>
        <v>0</v>
      </c>
      <c r="AM15" s="54">
        <f t="shared" si="4"/>
        <v>0</v>
      </c>
      <c r="AN15" s="54">
        <f t="shared" si="4"/>
        <v>0</v>
      </c>
      <c r="AO15" s="54">
        <f t="shared" si="4"/>
        <v>0</v>
      </c>
      <c r="AP15" s="54">
        <f t="shared" si="4"/>
        <v>0</v>
      </c>
      <c r="AQ15" s="54">
        <f t="shared" si="4"/>
        <v>0</v>
      </c>
      <c r="AR15" s="54">
        <f t="shared" si="4"/>
        <v>0</v>
      </c>
      <c r="AS15" s="54">
        <f t="shared" si="4"/>
        <v>0</v>
      </c>
      <c r="AT15" s="54">
        <f t="shared" si="4"/>
        <v>0</v>
      </c>
      <c r="AU15" s="54">
        <f t="shared" si="4"/>
        <v>0</v>
      </c>
      <c r="AV15" s="54">
        <f t="shared" si="4"/>
        <v>0</v>
      </c>
      <c r="AW15" s="54">
        <f t="shared" si="4"/>
        <v>0</v>
      </c>
      <c r="AX15" s="54">
        <f t="shared" si="4"/>
        <v>0</v>
      </c>
      <c r="AY15" s="54">
        <f t="shared" si="4"/>
        <v>0</v>
      </c>
      <c r="AZ15" s="54">
        <f t="shared" si="4"/>
        <v>0</v>
      </c>
      <c r="BA15" s="54">
        <f t="shared" si="4"/>
        <v>0</v>
      </c>
      <c r="BB15" s="54">
        <f t="shared" si="4"/>
        <v>0</v>
      </c>
      <c r="BC15" s="54">
        <f t="shared" si="4"/>
        <v>0</v>
      </c>
      <c r="BD15" s="54">
        <f t="shared" si="4"/>
        <v>0</v>
      </c>
      <c r="BE15" s="54">
        <f t="shared" si="4"/>
        <v>0</v>
      </c>
      <c r="BF15" s="54">
        <f t="shared" si="4"/>
        <v>0</v>
      </c>
      <c r="BG15" s="54">
        <f t="shared" si="4"/>
        <v>20</v>
      </c>
      <c r="BH15" s="54">
        <f t="shared" si="4"/>
        <v>37.799999999999997</v>
      </c>
      <c r="BI15" s="54">
        <f t="shared" si="4"/>
        <v>480.12300132909712</v>
      </c>
      <c r="BJ15" s="54">
        <f t="shared" si="4"/>
        <v>254.73466666666667</v>
      </c>
      <c r="BK15" s="54">
        <f t="shared" si="4"/>
        <v>248.21104000000003</v>
      </c>
      <c r="BL15" s="54">
        <f t="shared" si="4"/>
        <v>331.27731999999997</v>
      </c>
      <c r="BM15" s="54">
        <f t="shared" si="4"/>
        <v>551.94577739695978</v>
      </c>
      <c r="BN15" s="54">
        <f t="shared" si="4"/>
        <v>488.09056170414323</v>
      </c>
      <c r="BO15" s="54">
        <f t="shared" si="4"/>
        <v>167.90026626331317</v>
      </c>
      <c r="BP15" s="54">
        <f t="shared" si="4"/>
        <v>38.807000000000002</v>
      </c>
      <c r="BQ15" s="54">
        <f t="shared" si="4"/>
        <v>62</v>
      </c>
      <c r="BR15" s="54">
        <f t="shared" si="4"/>
        <v>74</v>
      </c>
      <c r="BS15" s="54">
        <f t="shared" si="4"/>
        <v>102</v>
      </c>
      <c r="BT15" s="54">
        <f t="shared" si="4"/>
        <v>84</v>
      </c>
      <c r="BU15" s="54">
        <f t="shared" si="4"/>
        <v>120.98335534931286</v>
      </c>
      <c r="BV15" s="54">
        <f t="shared" si="4"/>
        <v>213.57011802227578</v>
      </c>
      <c r="BW15" s="54">
        <f t="shared" si="4"/>
        <v>407.47626879117456</v>
      </c>
      <c r="BX15" s="54">
        <f>SUM(BX16:BX19)</f>
        <v>599.9697573869048</v>
      </c>
      <c r="BY15" s="54">
        <f>SUM(BY16:BY19)</f>
        <v>799.58759408328649</v>
      </c>
      <c r="BZ15" s="54">
        <f>SUM(BZ16:BZ19)</f>
        <v>967.80890062741582</v>
      </c>
      <c r="CA15" s="55">
        <f>SUM(CA16:CA19)</f>
        <v>1097.9895808044823</v>
      </c>
    </row>
    <row r="16" spans="1:79" s="340" customFormat="1" x14ac:dyDescent="0.4">
      <c r="A16" s="336"/>
      <c r="B16" s="342" t="s">
        <v>386</v>
      </c>
      <c r="C16" s="342"/>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3"/>
      <c r="AD16" s="343"/>
      <c r="AE16" s="343"/>
      <c r="AF16" s="343"/>
      <c r="AG16" s="343"/>
      <c r="AH16" s="246">
        <v>0</v>
      </c>
      <c r="AI16" s="246">
        <v>0</v>
      </c>
      <c r="AJ16" s="246">
        <v>0</v>
      </c>
      <c r="AK16" s="246">
        <v>0</v>
      </c>
      <c r="AL16" s="246">
        <v>0</v>
      </c>
      <c r="AM16" s="246">
        <v>0</v>
      </c>
      <c r="AN16" s="246">
        <v>0</v>
      </c>
      <c r="AO16" s="246">
        <v>0</v>
      </c>
      <c r="AP16" s="246">
        <v>0</v>
      </c>
      <c r="AQ16" s="246">
        <v>0</v>
      </c>
      <c r="AR16" s="246">
        <v>0</v>
      </c>
      <c r="AS16" s="246">
        <v>0</v>
      </c>
      <c r="AT16" s="246">
        <v>0</v>
      </c>
      <c r="AU16" s="246">
        <v>0</v>
      </c>
      <c r="AV16" s="246">
        <v>0</v>
      </c>
      <c r="AW16" s="246">
        <v>0</v>
      </c>
      <c r="AX16" s="246">
        <v>0</v>
      </c>
      <c r="AY16" s="246">
        <v>0</v>
      </c>
      <c r="AZ16" s="246">
        <v>0</v>
      </c>
      <c r="BA16" s="246">
        <v>0</v>
      </c>
      <c r="BB16" s="246">
        <v>0</v>
      </c>
      <c r="BC16" s="246">
        <v>0</v>
      </c>
      <c r="BD16" s="246">
        <v>0</v>
      </c>
      <c r="BE16" s="246">
        <v>0</v>
      </c>
      <c r="BF16" s="246">
        <v>0</v>
      </c>
      <c r="BG16" s="246">
        <v>0</v>
      </c>
      <c r="BH16" s="246">
        <v>0</v>
      </c>
      <c r="BI16" s="246">
        <v>430.12300132909712</v>
      </c>
      <c r="BJ16" s="246">
        <v>248.04266666666666</v>
      </c>
      <c r="BK16" s="246">
        <v>205.41104000000001</v>
      </c>
      <c r="BL16" s="246">
        <v>286.80032</v>
      </c>
      <c r="BM16" s="246">
        <v>374.97</v>
      </c>
      <c r="BN16" s="246">
        <v>330.3943697184859</v>
      </c>
      <c r="BO16" s="246">
        <v>83.325266263313168</v>
      </c>
      <c r="BP16" s="246">
        <v>0</v>
      </c>
      <c r="BQ16" s="246">
        <v>0</v>
      </c>
      <c r="BR16" s="246">
        <v>0</v>
      </c>
      <c r="BS16" s="246">
        <v>0</v>
      </c>
      <c r="BT16" s="246">
        <v>0</v>
      </c>
      <c r="BU16" s="246">
        <v>0</v>
      </c>
      <c r="BV16" s="219">
        <v>0</v>
      </c>
      <c r="BW16" s="219">
        <v>0</v>
      </c>
      <c r="BX16" s="220">
        <v>0</v>
      </c>
      <c r="BY16" s="220">
        <v>0</v>
      </c>
      <c r="BZ16" s="220">
        <v>0</v>
      </c>
      <c r="CA16" s="221">
        <v>0</v>
      </c>
    </row>
    <row r="17" spans="1:79" s="348" customFormat="1" x14ac:dyDescent="0.35">
      <c r="A17" s="347"/>
      <c r="B17" s="28" t="s">
        <v>387</v>
      </c>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50">
        <v>0</v>
      </c>
      <c r="AI17" s="350">
        <v>0</v>
      </c>
      <c r="AJ17" s="350">
        <v>0</v>
      </c>
      <c r="AK17" s="350">
        <v>0</v>
      </c>
      <c r="AL17" s="350">
        <v>0</v>
      </c>
      <c r="AM17" s="350">
        <v>0</v>
      </c>
      <c r="AN17" s="350">
        <v>0</v>
      </c>
      <c r="AO17" s="350">
        <v>0</v>
      </c>
      <c r="AP17" s="350">
        <v>0</v>
      </c>
      <c r="AQ17" s="350">
        <v>0</v>
      </c>
      <c r="AR17" s="350">
        <v>0</v>
      </c>
      <c r="AS17" s="350">
        <v>0</v>
      </c>
      <c r="AT17" s="350">
        <v>0</v>
      </c>
      <c r="AU17" s="350">
        <v>0</v>
      </c>
      <c r="AV17" s="350">
        <v>0</v>
      </c>
      <c r="AW17" s="350">
        <v>0</v>
      </c>
      <c r="AX17" s="350">
        <v>0</v>
      </c>
      <c r="AY17" s="350">
        <v>0</v>
      </c>
      <c r="AZ17" s="350">
        <v>0</v>
      </c>
      <c r="BA17" s="350">
        <v>0</v>
      </c>
      <c r="BB17" s="350">
        <v>0</v>
      </c>
      <c r="BC17" s="350">
        <v>0</v>
      </c>
      <c r="BD17" s="350">
        <v>0</v>
      </c>
      <c r="BE17" s="350">
        <v>0</v>
      </c>
      <c r="BF17" s="350">
        <v>0</v>
      </c>
      <c r="BG17" s="350">
        <v>0</v>
      </c>
      <c r="BH17" s="350">
        <v>0</v>
      </c>
      <c r="BI17" s="350">
        <v>0</v>
      </c>
      <c r="BJ17" s="350">
        <v>0</v>
      </c>
      <c r="BK17" s="350">
        <v>0</v>
      </c>
      <c r="BL17" s="350">
        <v>0</v>
      </c>
      <c r="BM17" s="350">
        <v>129.30577739695983</v>
      </c>
      <c r="BN17" s="350">
        <v>100.65719198565735</v>
      </c>
      <c r="BO17" s="350">
        <v>0</v>
      </c>
      <c r="BP17" s="350">
        <v>0</v>
      </c>
      <c r="BQ17" s="350">
        <v>0</v>
      </c>
      <c r="BR17" s="350">
        <v>0</v>
      </c>
      <c r="BS17" s="350">
        <v>0</v>
      </c>
      <c r="BT17" s="350">
        <v>0</v>
      </c>
      <c r="BU17" s="350">
        <v>0</v>
      </c>
      <c r="BV17" s="350">
        <v>0</v>
      </c>
      <c r="BW17" s="350">
        <v>0</v>
      </c>
      <c r="BX17" s="350">
        <v>0</v>
      </c>
      <c r="BY17" s="350">
        <v>0</v>
      </c>
      <c r="BZ17" s="350">
        <v>0</v>
      </c>
      <c r="CA17" s="351">
        <v>0</v>
      </c>
    </row>
    <row r="18" spans="1:79" s="348" customFormat="1" x14ac:dyDescent="0.35">
      <c r="A18" s="347"/>
      <c r="B18" s="28" t="s">
        <v>388</v>
      </c>
      <c r="D18" s="349"/>
      <c r="E18" s="349"/>
      <c r="F18" s="349"/>
      <c r="G18" s="349"/>
      <c r="H18" s="349"/>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50">
        <v>0</v>
      </c>
      <c r="AI18" s="350">
        <v>0</v>
      </c>
      <c r="AJ18" s="350">
        <v>0</v>
      </c>
      <c r="AK18" s="350">
        <v>0</v>
      </c>
      <c r="AL18" s="350">
        <v>0</v>
      </c>
      <c r="AM18" s="350">
        <v>0</v>
      </c>
      <c r="AN18" s="350">
        <v>0</v>
      </c>
      <c r="AO18" s="350">
        <v>0</v>
      </c>
      <c r="AP18" s="350">
        <v>0</v>
      </c>
      <c r="AQ18" s="350">
        <v>0</v>
      </c>
      <c r="AR18" s="350">
        <v>0</v>
      </c>
      <c r="AS18" s="350">
        <v>0</v>
      </c>
      <c r="AT18" s="350">
        <v>0</v>
      </c>
      <c r="AU18" s="350">
        <v>0</v>
      </c>
      <c r="AV18" s="350">
        <v>0</v>
      </c>
      <c r="AW18" s="350">
        <v>0</v>
      </c>
      <c r="AX18" s="350">
        <v>0</v>
      </c>
      <c r="AY18" s="350">
        <v>0</v>
      </c>
      <c r="AZ18" s="350">
        <v>0</v>
      </c>
      <c r="BA18" s="350">
        <v>0</v>
      </c>
      <c r="BB18" s="350">
        <v>0</v>
      </c>
      <c r="BC18" s="350">
        <v>0</v>
      </c>
      <c r="BD18" s="350">
        <v>0</v>
      </c>
      <c r="BE18" s="350">
        <v>0</v>
      </c>
      <c r="BF18" s="350">
        <v>0</v>
      </c>
      <c r="BG18" s="350">
        <v>20</v>
      </c>
      <c r="BH18" s="350">
        <v>37.799999999999997</v>
      </c>
      <c r="BI18" s="350">
        <v>50</v>
      </c>
      <c r="BJ18" s="350">
        <v>6.6920000000000002</v>
      </c>
      <c r="BK18" s="350">
        <v>42.8</v>
      </c>
      <c r="BL18" s="350">
        <v>44.476999999999997</v>
      </c>
      <c r="BM18" s="350">
        <v>47.67</v>
      </c>
      <c r="BN18" s="350">
        <v>57.039000000000001</v>
      </c>
      <c r="BO18" s="350">
        <v>84.575000000000003</v>
      </c>
      <c r="BP18" s="350">
        <v>38.807000000000002</v>
      </c>
      <c r="BQ18" s="350">
        <v>62</v>
      </c>
      <c r="BR18" s="350">
        <v>74</v>
      </c>
      <c r="BS18" s="350">
        <v>102</v>
      </c>
      <c r="BT18" s="350">
        <v>84</v>
      </c>
      <c r="BU18" s="350">
        <v>90</v>
      </c>
      <c r="BV18" s="350">
        <v>90</v>
      </c>
      <c r="BW18" s="350">
        <v>96</v>
      </c>
      <c r="BX18" s="350">
        <v>98</v>
      </c>
      <c r="BY18" s="350">
        <v>101</v>
      </c>
      <c r="BZ18" s="350">
        <v>102</v>
      </c>
      <c r="CA18" s="351">
        <v>102</v>
      </c>
    </row>
    <row r="19" spans="1:79" s="348" customFormat="1" ht="25.5" customHeight="1" thickBot="1" x14ac:dyDescent="0.4">
      <c r="A19" s="347"/>
      <c r="B19" s="79" t="s">
        <v>389</v>
      </c>
      <c r="C19" s="352"/>
      <c r="D19" s="353"/>
      <c r="E19" s="353"/>
      <c r="F19" s="353"/>
      <c r="G19" s="353"/>
      <c r="H19" s="353"/>
      <c r="I19" s="353"/>
      <c r="J19" s="353"/>
      <c r="K19" s="353"/>
      <c r="L19" s="353"/>
      <c r="M19" s="353"/>
      <c r="N19" s="353"/>
      <c r="O19" s="353"/>
      <c r="P19" s="353"/>
      <c r="Q19" s="353"/>
      <c r="R19" s="353"/>
      <c r="S19" s="353"/>
      <c r="T19" s="353"/>
      <c r="U19" s="353"/>
      <c r="V19" s="353"/>
      <c r="W19" s="353"/>
      <c r="X19" s="353"/>
      <c r="Y19" s="353"/>
      <c r="Z19" s="353"/>
      <c r="AA19" s="353"/>
      <c r="AB19" s="353"/>
      <c r="AC19" s="353"/>
      <c r="AD19" s="353"/>
      <c r="AE19" s="353"/>
      <c r="AF19" s="353"/>
      <c r="AG19" s="353"/>
      <c r="AH19" s="354">
        <v>0</v>
      </c>
      <c r="AI19" s="354">
        <v>0</v>
      </c>
      <c r="AJ19" s="354">
        <v>0</v>
      </c>
      <c r="AK19" s="354">
        <v>0</v>
      </c>
      <c r="AL19" s="354">
        <v>0</v>
      </c>
      <c r="AM19" s="354">
        <v>0</v>
      </c>
      <c r="AN19" s="354">
        <v>0</v>
      </c>
      <c r="AO19" s="354">
        <v>0</v>
      </c>
      <c r="AP19" s="354">
        <v>0</v>
      </c>
      <c r="AQ19" s="350">
        <v>0</v>
      </c>
      <c r="AR19" s="350">
        <v>0</v>
      </c>
      <c r="AS19" s="350">
        <v>0</v>
      </c>
      <c r="AT19" s="350">
        <v>0</v>
      </c>
      <c r="AU19" s="350">
        <v>0</v>
      </c>
      <c r="AV19" s="350">
        <v>0</v>
      </c>
      <c r="AW19" s="350">
        <v>0</v>
      </c>
      <c r="AX19" s="350">
        <v>0</v>
      </c>
      <c r="AY19" s="350">
        <v>0</v>
      </c>
      <c r="AZ19" s="350">
        <v>0</v>
      </c>
      <c r="BA19" s="350">
        <v>0</v>
      </c>
      <c r="BB19" s="350">
        <v>0</v>
      </c>
      <c r="BC19" s="350">
        <v>0</v>
      </c>
      <c r="BD19" s="350">
        <v>0</v>
      </c>
      <c r="BE19" s="350">
        <v>0</v>
      </c>
      <c r="BF19" s="350">
        <v>0</v>
      </c>
      <c r="BG19" s="350">
        <v>0</v>
      </c>
      <c r="BH19" s="350">
        <v>0</v>
      </c>
      <c r="BI19" s="350">
        <v>0</v>
      </c>
      <c r="BJ19" s="350">
        <v>0</v>
      </c>
      <c r="BK19" s="350">
        <v>0</v>
      </c>
      <c r="BL19" s="350">
        <v>0</v>
      </c>
      <c r="BM19" s="350">
        <v>0</v>
      </c>
      <c r="BN19" s="350">
        <v>0</v>
      </c>
      <c r="BO19" s="350">
        <v>0</v>
      </c>
      <c r="BP19" s="350">
        <v>0</v>
      </c>
      <c r="BQ19" s="350">
        <v>0</v>
      </c>
      <c r="BR19" s="350">
        <v>0</v>
      </c>
      <c r="BS19" s="350">
        <v>0</v>
      </c>
      <c r="BT19" s="350">
        <v>0</v>
      </c>
      <c r="BU19" s="350">
        <v>30.983355349312856</v>
      </c>
      <c r="BV19" s="350">
        <v>123.57011802227579</v>
      </c>
      <c r="BW19" s="350">
        <v>311.47626879117456</v>
      </c>
      <c r="BX19" s="354">
        <v>501.96975738690475</v>
      </c>
      <c r="BY19" s="354">
        <v>698.58759408328649</v>
      </c>
      <c r="BZ19" s="354">
        <v>865.80890062741582</v>
      </c>
      <c r="CA19" s="355">
        <v>995.98958080448233</v>
      </c>
    </row>
    <row r="20" spans="1:79" s="340" customFormat="1" ht="26.25" customHeight="1" x14ac:dyDescent="0.4">
      <c r="A20" s="356"/>
      <c r="B20" s="63" t="s">
        <v>375</v>
      </c>
      <c r="D20" s="49" t="s">
        <v>626</v>
      </c>
      <c r="E20" s="49" t="s">
        <v>627</v>
      </c>
      <c r="F20" s="49" t="s">
        <v>628</v>
      </c>
      <c r="G20" s="49" t="s">
        <v>629</v>
      </c>
      <c r="H20" s="49" t="s">
        <v>630</v>
      </c>
      <c r="I20" s="49" t="s">
        <v>631</v>
      </c>
      <c r="J20" s="49" t="s">
        <v>632</v>
      </c>
      <c r="K20" s="49" t="s">
        <v>633</v>
      </c>
      <c r="L20" s="49" t="s">
        <v>634</v>
      </c>
      <c r="M20" s="49" t="s">
        <v>635</v>
      </c>
      <c r="N20" s="49" t="s">
        <v>636</v>
      </c>
      <c r="O20" s="49" t="s">
        <v>637</v>
      </c>
      <c r="P20" s="49" t="s">
        <v>638</v>
      </c>
      <c r="Q20" s="49" t="s">
        <v>639</v>
      </c>
      <c r="R20" s="49" t="s">
        <v>640</v>
      </c>
      <c r="S20" s="49" t="s">
        <v>641</v>
      </c>
      <c r="T20" s="49" t="s">
        <v>642</v>
      </c>
      <c r="U20" s="49" t="s">
        <v>643</v>
      </c>
      <c r="V20" s="49" t="s">
        <v>644</v>
      </c>
      <c r="W20" s="49" t="s">
        <v>645</v>
      </c>
      <c r="X20" s="49" t="s">
        <v>646</v>
      </c>
      <c r="Y20" s="49" t="s">
        <v>647</v>
      </c>
      <c r="Z20" s="49" t="s">
        <v>648</v>
      </c>
      <c r="AA20" s="49" t="s">
        <v>649</v>
      </c>
      <c r="AB20" s="49" t="s">
        <v>650</v>
      </c>
      <c r="AC20" s="49" t="s">
        <v>651</v>
      </c>
      <c r="AD20" s="49" t="s">
        <v>652</v>
      </c>
      <c r="AE20" s="49" t="s">
        <v>653</v>
      </c>
      <c r="AF20" s="49" t="s">
        <v>654</v>
      </c>
      <c r="AG20" s="49" t="s">
        <v>655</v>
      </c>
      <c r="AH20" s="49" t="s">
        <v>656</v>
      </c>
      <c r="AI20" s="49" t="s">
        <v>657</v>
      </c>
      <c r="AJ20" s="49" t="s">
        <v>658</v>
      </c>
      <c r="AK20" s="49" t="s">
        <v>659</v>
      </c>
      <c r="AL20" s="49" t="s">
        <v>660</v>
      </c>
      <c r="AM20" s="49" t="s">
        <v>661</v>
      </c>
      <c r="AN20" s="49" t="s">
        <v>662</v>
      </c>
      <c r="AO20" s="49" t="s">
        <v>663</v>
      </c>
      <c r="AP20" s="49" t="s">
        <v>664</v>
      </c>
      <c r="AQ20" s="49" t="s">
        <v>665</v>
      </c>
      <c r="AR20" s="49" t="s">
        <v>666</v>
      </c>
      <c r="AS20" s="49" t="s">
        <v>667</v>
      </c>
      <c r="AT20" s="49" t="s">
        <v>668</v>
      </c>
      <c r="AU20" s="49" t="s">
        <v>669</v>
      </c>
      <c r="AV20" s="49" t="s">
        <v>670</v>
      </c>
      <c r="AW20" s="49" t="s">
        <v>671</v>
      </c>
      <c r="AX20" s="49" t="s">
        <v>672</v>
      </c>
      <c r="AY20" s="49" t="s">
        <v>595</v>
      </c>
      <c r="AZ20" s="49" t="s">
        <v>596</v>
      </c>
      <c r="BA20" s="49" t="s">
        <v>597</v>
      </c>
      <c r="BB20" s="49" t="s">
        <v>598</v>
      </c>
      <c r="BC20" s="49" t="s">
        <v>599</v>
      </c>
      <c r="BD20" s="49" t="s">
        <v>600</v>
      </c>
      <c r="BE20" s="49" t="s">
        <v>601</v>
      </c>
      <c r="BF20" s="49" t="s">
        <v>602</v>
      </c>
      <c r="BG20" s="49" t="s">
        <v>603</v>
      </c>
      <c r="BH20" s="49" t="s">
        <v>604</v>
      </c>
      <c r="BI20" s="49" t="s">
        <v>605</v>
      </c>
      <c r="BJ20" s="49" t="s">
        <v>606</v>
      </c>
      <c r="BK20" s="49" t="s">
        <v>607</v>
      </c>
      <c r="BL20" s="49" t="s">
        <v>608</v>
      </c>
      <c r="BM20" s="49" t="s">
        <v>609</v>
      </c>
      <c r="BN20" s="49" t="s">
        <v>610</v>
      </c>
      <c r="BO20" s="49" t="s">
        <v>611</v>
      </c>
      <c r="BP20" s="49" t="s">
        <v>612</v>
      </c>
      <c r="BQ20" s="49" t="s">
        <v>613</v>
      </c>
      <c r="BR20" s="49" t="s">
        <v>614</v>
      </c>
      <c r="BS20" s="49" t="s">
        <v>615</v>
      </c>
      <c r="BT20" s="49" t="s">
        <v>616</v>
      </c>
      <c r="BU20" s="49" t="s">
        <v>617</v>
      </c>
      <c r="BV20" s="49" t="s">
        <v>618</v>
      </c>
      <c r="BW20" s="49" t="s">
        <v>619</v>
      </c>
      <c r="BX20" s="49" t="s">
        <v>620</v>
      </c>
      <c r="BY20" s="49" t="s">
        <v>621</v>
      </c>
      <c r="BZ20" s="49" t="s">
        <v>622</v>
      </c>
      <c r="CA20" s="50" t="s">
        <v>623</v>
      </c>
    </row>
    <row r="21" spans="1:79" s="340" customFormat="1" x14ac:dyDescent="0.4">
      <c r="A21" s="356"/>
      <c r="B21" s="357" t="s">
        <v>230</v>
      </c>
      <c r="C21" s="358"/>
      <c r="D21" s="289" t="s">
        <v>624</v>
      </c>
      <c r="E21" s="289" t="s">
        <v>624</v>
      </c>
      <c r="F21" s="289" t="s">
        <v>624</v>
      </c>
      <c r="G21" s="289" t="s">
        <v>624</v>
      </c>
      <c r="H21" s="289" t="s">
        <v>624</v>
      </c>
      <c r="I21" s="289" t="s">
        <v>624</v>
      </c>
      <c r="J21" s="289" t="s">
        <v>624</v>
      </c>
      <c r="K21" s="289" t="s">
        <v>624</v>
      </c>
      <c r="L21" s="289" t="s">
        <v>624</v>
      </c>
      <c r="M21" s="289" t="s">
        <v>624</v>
      </c>
      <c r="N21" s="289" t="s">
        <v>624</v>
      </c>
      <c r="O21" s="289" t="s">
        <v>624</v>
      </c>
      <c r="P21" s="289" t="s">
        <v>624</v>
      </c>
      <c r="Q21" s="289" t="s">
        <v>624</v>
      </c>
      <c r="R21" s="289" t="s">
        <v>624</v>
      </c>
      <c r="S21" s="289" t="s">
        <v>624</v>
      </c>
      <c r="T21" s="289" t="s">
        <v>624</v>
      </c>
      <c r="U21" s="289" t="s">
        <v>624</v>
      </c>
      <c r="V21" s="289" t="s">
        <v>624</v>
      </c>
      <c r="W21" s="289" t="s">
        <v>624</v>
      </c>
      <c r="X21" s="289" t="s">
        <v>624</v>
      </c>
      <c r="Y21" s="289" t="s">
        <v>624</v>
      </c>
      <c r="Z21" s="289" t="s">
        <v>624</v>
      </c>
      <c r="AA21" s="289" t="s">
        <v>624</v>
      </c>
      <c r="AB21" s="289" t="s">
        <v>624</v>
      </c>
      <c r="AC21" s="289" t="s">
        <v>624</v>
      </c>
      <c r="AD21" s="289" t="s">
        <v>624</v>
      </c>
      <c r="AE21" s="289" t="s">
        <v>624</v>
      </c>
      <c r="AF21" s="289" t="s">
        <v>624</v>
      </c>
      <c r="AG21" s="289" t="s">
        <v>624</v>
      </c>
      <c r="AH21" s="289" t="s">
        <v>624</v>
      </c>
      <c r="AI21" s="289" t="s">
        <v>624</v>
      </c>
      <c r="AJ21" s="289" t="s">
        <v>624</v>
      </c>
      <c r="AK21" s="289" t="s">
        <v>624</v>
      </c>
      <c r="AL21" s="289" t="s">
        <v>624</v>
      </c>
      <c r="AM21" s="289" t="s">
        <v>624</v>
      </c>
      <c r="AN21" s="289" t="s">
        <v>624</v>
      </c>
      <c r="AO21" s="289" t="s">
        <v>624</v>
      </c>
      <c r="AP21" s="289" t="s">
        <v>624</v>
      </c>
      <c r="AQ21" s="289" t="s">
        <v>624</v>
      </c>
      <c r="AR21" s="289" t="s">
        <v>624</v>
      </c>
      <c r="AS21" s="289" t="s">
        <v>624</v>
      </c>
      <c r="AT21" s="289" t="s">
        <v>624</v>
      </c>
      <c r="AU21" s="289" t="s">
        <v>624</v>
      </c>
      <c r="AV21" s="289" t="s">
        <v>624</v>
      </c>
      <c r="AW21" s="289" t="s">
        <v>624</v>
      </c>
      <c r="AX21" s="289" t="s">
        <v>624</v>
      </c>
      <c r="AY21" s="289" t="s">
        <v>624</v>
      </c>
      <c r="AZ21" s="289" t="s">
        <v>624</v>
      </c>
      <c r="BA21" s="289" t="s">
        <v>624</v>
      </c>
      <c r="BB21" s="289" t="s">
        <v>624</v>
      </c>
      <c r="BC21" s="289" t="s">
        <v>624</v>
      </c>
      <c r="BD21" s="289" t="s">
        <v>624</v>
      </c>
      <c r="BE21" s="289" t="s">
        <v>624</v>
      </c>
      <c r="BF21" s="289" t="s">
        <v>624</v>
      </c>
      <c r="BG21" s="289" t="s">
        <v>624</v>
      </c>
      <c r="BH21" s="289" t="s">
        <v>624</v>
      </c>
      <c r="BI21" s="289" t="s">
        <v>624</v>
      </c>
      <c r="BJ21" s="289" t="s">
        <v>624</v>
      </c>
      <c r="BK21" s="289" t="s">
        <v>624</v>
      </c>
      <c r="BL21" s="289" t="s">
        <v>624</v>
      </c>
      <c r="BM21" s="289" t="s">
        <v>624</v>
      </c>
      <c r="BN21" s="289" t="s">
        <v>624</v>
      </c>
      <c r="BO21" s="289" t="s">
        <v>624</v>
      </c>
      <c r="BP21" s="289" t="s">
        <v>624</v>
      </c>
      <c r="BQ21" s="289" t="s">
        <v>624</v>
      </c>
      <c r="BR21" s="289" t="s">
        <v>624</v>
      </c>
      <c r="BS21" s="289" t="s">
        <v>624</v>
      </c>
      <c r="BT21" s="289" t="s">
        <v>624</v>
      </c>
      <c r="BU21" s="289" t="s">
        <v>624</v>
      </c>
      <c r="BV21" s="289" t="s">
        <v>625</v>
      </c>
      <c r="BW21" s="289" t="s">
        <v>625</v>
      </c>
      <c r="BX21" s="289" t="s">
        <v>625</v>
      </c>
      <c r="BY21" s="289" t="s">
        <v>625</v>
      </c>
      <c r="BZ21" s="289" t="s">
        <v>625</v>
      </c>
      <c r="CA21" s="290" t="s">
        <v>625</v>
      </c>
    </row>
    <row r="22" spans="1:79" s="335" customFormat="1" ht="25.5" customHeight="1" x14ac:dyDescent="0.4">
      <c r="A22" s="359"/>
      <c r="B22" s="330" t="s">
        <v>96</v>
      </c>
      <c r="C22" s="169"/>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1"/>
      <c r="AG22" s="331"/>
      <c r="AH22" s="332">
        <v>9903.4302722255106</v>
      </c>
      <c r="AI22" s="332">
        <v>12685.185513337799</v>
      </c>
      <c r="AJ22" s="332">
        <v>11600.683175399676</v>
      </c>
      <c r="AK22" s="332">
        <v>12434.535989929065</v>
      </c>
      <c r="AL22" s="332">
        <v>13072.86941159553</v>
      </c>
      <c r="AM22" s="332">
        <v>13836.745983308299</v>
      </c>
      <c r="AN22" s="332">
        <v>14232.341995132221</v>
      </c>
      <c r="AO22" s="332">
        <v>14368.038070795244</v>
      </c>
      <c r="AP22" s="332">
        <v>14181.563716274448</v>
      </c>
      <c r="AQ22" s="332">
        <v>13791.301890949908</v>
      </c>
      <c r="AR22" s="332">
        <v>13323.647088215845</v>
      </c>
      <c r="AS22" s="332">
        <v>12696.801349749865</v>
      </c>
      <c r="AT22" s="332">
        <v>12334.688872788764</v>
      </c>
      <c r="AU22" s="332">
        <v>13743.257591227293</v>
      </c>
      <c r="AV22" s="332">
        <v>15585.675775913349</v>
      </c>
      <c r="AW22" s="332">
        <v>16730.619893266678</v>
      </c>
      <c r="AX22" s="332">
        <v>16885.557749626027</v>
      </c>
      <c r="AY22" s="332">
        <v>17158.597971790103</v>
      </c>
      <c r="AZ22" s="332">
        <v>17416.474784526188</v>
      </c>
      <c r="BA22" s="332">
        <v>17641.144420136367</v>
      </c>
      <c r="BB22" s="332">
        <v>17850.202902934725</v>
      </c>
      <c r="BC22" s="332">
        <v>20257.577500295283</v>
      </c>
      <c r="BD22" s="332">
        <v>23031.336753202257</v>
      </c>
      <c r="BE22" s="332">
        <v>25124.603200927115</v>
      </c>
      <c r="BF22" s="332">
        <v>26469.679997750354</v>
      </c>
      <c r="BG22" s="332">
        <v>35088.028950234664</v>
      </c>
      <c r="BH22" s="332">
        <v>36748.821920270741</v>
      </c>
      <c r="BI22" s="332">
        <v>37252.27803695808</v>
      </c>
      <c r="BJ22" s="332">
        <v>37388.010538501301</v>
      </c>
      <c r="BK22" s="332">
        <v>38195.977280060928</v>
      </c>
      <c r="BL22" s="332">
        <v>42326.646343605331</v>
      </c>
      <c r="BM22" s="332">
        <v>45880.052575010763</v>
      </c>
      <c r="BN22" s="332">
        <v>46459.512502970843</v>
      </c>
      <c r="BO22" s="332">
        <v>46327.715699336739</v>
      </c>
      <c r="BP22" s="332">
        <v>45141.93100060217</v>
      </c>
      <c r="BQ22" s="332">
        <v>43253.740726867727</v>
      </c>
      <c r="BR22" s="332">
        <v>42827.516919339789</v>
      </c>
      <c r="BS22" s="332">
        <v>41336.327709256657</v>
      </c>
      <c r="BT22" s="332">
        <v>39226.709123091176</v>
      </c>
      <c r="BU22" s="332">
        <v>37103.542266204953</v>
      </c>
      <c r="BV22" s="332">
        <v>33460.059770996864</v>
      </c>
      <c r="BW22" s="332">
        <v>35475.474758591808</v>
      </c>
      <c r="BX22" s="196">
        <v>35254.635833950684</v>
      </c>
      <c r="BY22" s="196">
        <v>35170.21187376952</v>
      </c>
      <c r="BZ22" s="196">
        <v>35191.90983509428</v>
      </c>
      <c r="CA22" s="339">
        <v>36080.85090380421</v>
      </c>
    </row>
    <row r="23" spans="1:79" s="340" customFormat="1" ht="25.5" customHeight="1" x14ac:dyDescent="0.4">
      <c r="A23" s="336"/>
      <c r="B23" s="330" t="s">
        <v>376</v>
      </c>
      <c r="C23" s="337"/>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38"/>
      <c r="AH23" s="332">
        <v>1461.0331097583326</v>
      </c>
      <c r="AI23" s="332">
        <v>1320.5758889339061</v>
      </c>
      <c r="AJ23" s="332">
        <v>1474.5838236335696</v>
      </c>
      <c r="AK23" s="332">
        <v>1920.977986816413</v>
      </c>
      <c r="AL23" s="332">
        <v>2412.8292408699476</v>
      </c>
      <c r="AM23" s="332">
        <v>2727.6799131636967</v>
      </c>
      <c r="AN23" s="332">
        <v>2943.535904580644</v>
      </c>
      <c r="AO23" s="332">
        <v>3168.2517061812928</v>
      </c>
      <c r="AP23" s="332">
        <v>3286.4638952638484</v>
      </c>
      <c r="AQ23" s="332">
        <v>3254.9620952311197</v>
      </c>
      <c r="AR23" s="332">
        <v>3567.1868608596274</v>
      </c>
      <c r="AS23" s="332">
        <v>3554.8193699120734</v>
      </c>
      <c r="AT23" s="332">
        <v>3737.1644308741256</v>
      </c>
      <c r="AU23" s="332">
        <v>4570.7377700096058</v>
      </c>
      <c r="AV23" s="332">
        <v>5790.5651300746313</v>
      </c>
      <c r="AW23" s="332">
        <v>6562.4308666147281</v>
      </c>
      <c r="AX23" s="332">
        <v>6724.0340790949876</v>
      </c>
      <c r="AY23" s="332">
        <v>6931.5796380788233</v>
      </c>
      <c r="AZ23" s="332">
        <v>7092.968819895731</v>
      </c>
      <c r="BA23" s="332">
        <v>7168.3746841723469</v>
      </c>
      <c r="BB23" s="332">
        <v>7209.0788347011548</v>
      </c>
      <c r="BC23" s="332">
        <v>8221.6721916744482</v>
      </c>
      <c r="BD23" s="332">
        <v>10726.161153336214</v>
      </c>
      <c r="BE23" s="332">
        <v>12750.411278298319</v>
      </c>
      <c r="BF23" s="332">
        <v>14189.213804596215</v>
      </c>
      <c r="BG23" s="332">
        <v>22804.733987659423</v>
      </c>
      <c r="BH23" s="332">
        <v>24549.944846147864</v>
      </c>
      <c r="BI23" s="332">
        <v>24578.769856402192</v>
      </c>
      <c r="BJ23" s="332">
        <v>24898.795679866591</v>
      </c>
      <c r="BK23" s="332">
        <v>25489.913952320301</v>
      </c>
      <c r="BL23" s="332">
        <v>29106.490075126894</v>
      </c>
      <c r="BM23" s="332">
        <v>31955.288729958793</v>
      </c>
      <c r="BN23" s="332">
        <v>32491.2902745508</v>
      </c>
      <c r="BO23" s="332">
        <v>32881.788024575617</v>
      </c>
      <c r="BP23" s="332">
        <v>32112.095558948127</v>
      </c>
      <c r="BQ23" s="332">
        <v>31211.069510525693</v>
      </c>
      <c r="BR23" s="332">
        <v>30777.916573800641</v>
      </c>
      <c r="BS23" s="332">
        <v>29252.178468905986</v>
      </c>
      <c r="BT23" s="332">
        <v>27464.403306441545</v>
      </c>
      <c r="BU23" s="332">
        <v>25478.416824618871</v>
      </c>
      <c r="BV23" s="332">
        <v>21957.53602344522</v>
      </c>
      <c r="BW23" s="332">
        <v>23943.797802655896</v>
      </c>
      <c r="BX23" s="196">
        <v>23525.398334110283</v>
      </c>
      <c r="BY23" s="196">
        <v>23225.973159651065</v>
      </c>
      <c r="BZ23" s="196">
        <v>23070.376091169157</v>
      </c>
      <c r="CA23" s="339">
        <v>23815.771741242283</v>
      </c>
    </row>
    <row r="24" spans="1:79" s="340" customFormat="1" x14ac:dyDescent="0.4">
      <c r="A24" s="336"/>
      <c r="B24" s="341" t="s">
        <v>377</v>
      </c>
      <c r="C24" s="342"/>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c r="AF24" s="343"/>
      <c r="AG24" s="343"/>
      <c r="AH24" s="246">
        <v>0</v>
      </c>
      <c r="AI24" s="246">
        <v>0</v>
      </c>
      <c r="AJ24" s="246">
        <v>0</v>
      </c>
      <c r="AK24" s="246">
        <v>0</v>
      </c>
      <c r="AL24" s="246">
        <v>0</v>
      </c>
      <c r="AM24" s="246">
        <v>0</v>
      </c>
      <c r="AN24" s="246">
        <v>0</v>
      </c>
      <c r="AO24" s="246">
        <v>0</v>
      </c>
      <c r="AP24" s="246">
        <v>0</v>
      </c>
      <c r="AQ24" s="246">
        <v>0</v>
      </c>
      <c r="AR24" s="246">
        <v>0</v>
      </c>
      <c r="AS24" s="246">
        <v>0</v>
      </c>
      <c r="AT24" s="246">
        <v>0</v>
      </c>
      <c r="AU24" s="246">
        <v>0</v>
      </c>
      <c r="AV24" s="246">
        <v>4.7321035797363651</v>
      </c>
      <c r="AW24" s="246">
        <v>11.567753982021763</v>
      </c>
      <c r="AX24" s="246">
        <v>18.037764584891548</v>
      </c>
      <c r="AY24" s="246">
        <v>29.497583563880443</v>
      </c>
      <c r="AZ24" s="246">
        <v>50.59551586664135</v>
      </c>
      <c r="BA24" s="246">
        <v>62.078736689395029</v>
      </c>
      <c r="BB24" s="246">
        <v>71.21377046362737</v>
      </c>
      <c r="BC24" s="246">
        <v>57.077079017207424</v>
      </c>
      <c r="BD24" s="246">
        <v>-8.6666201546060889E-2</v>
      </c>
      <c r="BE24" s="246">
        <v>-0.12158723975888756</v>
      </c>
      <c r="BF24" s="246">
        <v>-0.20228851275967588</v>
      </c>
      <c r="BG24" s="246">
        <v>0.11458069413489351</v>
      </c>
      <c r="BH24" s="246">
        <v>-3.7973482169266576E-2</v>
      </c>
      <c r="BI24" s="246">
        <v>0</v>
      </c>
      <c r="BJ24" s="246">
        <v>0</v>
      </c>
      <c r="BK24" s="246">
        <v>0</v>
      </c>
      <c r="BL24" s="246">
        <v>0</v>
      </c>
      <c r="BM24" s="246">
        <v>0</v>
      </c>
      <c r="BN24" s="246">
        <v>0</v>
      </c>
      <c r="BO24" s="246">
        <v>0</v>
      </c>
      <c r="BP24" s="246">
        <v>0</v>
      </c>
      <c r="BQ24" s="246">
        <v>0</v>
      </c>
      <c r="BR24" s="246">
        <v>0</v>
      </c>
      <c r="BS24" s="246">
        <v>0</v>
      </c>
      <c r="BT24" s="246">
        <v>0</v>
      </c>
      <c r="BU24" s="246">
        <v>0</v>
      </c>
      <c r="BV24" s="219">
        <v>0</v>
      </c>
      <c r="BW24" s="219">
        <v>0</v>
      </c>
      <c r="BX24" s="220">
        <v>0</v>
      </c>
      <c r="BY24" s="220">
        <v>0</v>
      </c>
      <c r="BZ24" s="220">
        <v>0</v>
      </c>
      <c r="CA24" s="221">
        <v>0</v>
      </c>
    </row>
    <row r="25" spans="1:79" s="340" customFormat="1" x14ac:dyDescent="0.4">
      <c r="A25" s="336"/>
      <c r="B25" s="341" t="s">
        <v>378</v>
      </c>
      <c r="C25" s="247"/>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s="343"/>
      <c r="AG25" s="343"/>
      <c r="AH25" s="246">
        <v>112.5652954995624</v>
      </c>
      <c r="AI25" s="246">
        <v>108.34903243605406</v>
      </c>
      <c r="AJ25" s="246">
        <v>141.43537504960975</v>
      </c>
      <c r="AK25" s="246">
        <v>201.12893571172032</v>
      </c>
      <c r="AL25" s="246">
        <v>266.99807515273244</v>
      </c>
      <c r="AM25" s="246">
        <v>333.51601821522729</v>
      </c>
      <c r="AN25" s="246">
        <v>323.41736412221434</v>
      </c>
      <c r="AO25" s="246">
        <v>316.30941286113699</v>
      </c>
      <c r="AP25" s="246">
        <v>376.17651108357421</v>
      </c>
      <c r="AQ25" s="246">
        <v>397.65008279908722</v>
      </c>
      <c r="AR25" s="246">
        <v>819.25845748806069</v>
      </c>
      <c r="AS25" s="246">
        <v>820.32707306905172</v>
      </c>
      <c r="AT25" s="246">
        <v>881.57035325848983</v>
      </c>
      <c r="AU25" s="246">
        <v>1056.1194166556247</v>
      </c>
      <c r="AV25" s="246">
        <v>1527.4957317782371</v>
      </c>
      <c r="AW25" s="246">
        <v>1939.3731351521842</v>
      </c>
      <c r="AX25" s="246">
        <v>2285.9316651084519</v>
      </c>
      <c r="AY25" s="246">
        <v>2677.7072982901718</v>
      </c>
      <c r="AZ25" s="246">
        <v>3098.2709172422851</v>
      </c>
      <c r="BA25" s="246">
        <v>3436.3430181343383</v>
      </c>
      <c r="BB25" s="246">
        <v>3542.2827852017354</v>
      </c>
      <c r="BC25" s="246">
        <v>2754.0751160003424</v>
      </c>
      <c r="BD25" s="246">
        <v>2.4294951580944941</v>
      </c>
      <c r="BE25" s="246">
        <v>-1.1520613124502652</v>
      </c>
      <c r="BF25" s="246">
        <v>-1.0156108024616131</v>
      </c>
      <c r="BG25" s="246">
        <v>0.11458069413489351</v>
      </c>
      <c r="BH25" s="246">
        <v>-3.7973482169266576E-2</v>
      </c>
      <c r="BI25" s="246">
        <v>0</v>
      </c>
      <c r="BJ25" s="246">
        <v>0</v>
      </c>
      <c r="BK25" s="246">
        <v>0</v>
      </c>
      <c r="BL25" s="246">
        <v>0</v>
      </c>
      <c r="BM25" s="246">
        <v>0</v>
      </c>
      <c r="BN25" s="246">
        <v>0</v>
      </c>
      <c r="BO25" s="246">
        <v>0</v>
      </c>
      <c r="BP25" s="246">
        <v>0</v>
      </c>
      <c r="BQ25" s="246">
        <v>0</v>
      </c>
      <c r="BR25" s="246">
        <v>0</v>
      </c>
      <c r="BS25" s="246">
        <v>0</v>
      </c>
      <c r="BT25" s="246">
        <v>0</v>
      </c>
      <c r="BU25" s="246">
        <v>0</v>
      </c>
      <c r="BV25" s="219">
        <v>0</v>
      </c>
      <c r="BW25" s="219">
        <v>0</v>
      </c>
      <c r="BX25" s="220">
        <v>0</v>
      </c>
      <c r="BY25" s="220">
        <v>0</v>
      </c>
      <c r="BZ25" s="220">
        <v>0</v>
      </c>
      <c r="CA25" s="221">
        <v>0</v>
      </c>
    </row>
    <row r="26" spans="1:79" s="340" customFormat="1" x14ac:dyDescent="0.4">
      <c r="A26" s="336"/>
      <c r="B26" s="128" t="s">
        <v>379</v>
      </c>
      <c r="C26" s="247"/>
      <c r="D26" s="343"/>
      <c r="E26" s="343"/>
      <c r="F26" s="343"/>
      <c r="G26" s="343"/>
      <c r="H26" s="343"/>
      <c r="I26" s="343"/>
      <c r="J26" s="343"/>
      <c r="K26" s="343"/>
      <c r="L26" s="343"/>
      <c r="M26" s="343"/>
      <c r="N26" s="343"/>
      <c r="O26" s="343"/>
      <c r="P26" s="343"/>
      <c r="Q26" s="343"/>
      <c r="R26" s="343"/>
      <c r="S26" s="343"/>
      <c r="T26" s="343"/>
      <c r="U26" s="343"/>
      <c r="V26" s="343"/>
      <c r="W26" s="343"/>
      <c r="X26" s="343"/>
      <c r="Y26" s="343"/>
      <c r="Z26" s="343"/>
      <c r="AA26" s="343"/>
      <c r="AB26" s="343"/>
      <c r="AC26" s="343"/>
      <c r="AD26" s="343"/>
      <c r="AE26" s="343"/>
      <c r="AF26" s="343"/>
      <c r="AG26" s="343"/>
      <c r="AH26" s="246">
        <v>1348.4678142587702</v>
      </c>
      <c r="AI26" s="246">
        <v>1212.2268564978522</v>
      </c>
      <c r="AJ26" s="246">
        <v>1333.1484485839601</v>
      </c>
      <c r="AK26" s="246">
        <v>1719.8490511046928</v>
      </c>
      <c r="AL26" s="246">
        <v>2145.8311657172148</v>
      </c>
      <c r="AM26" s="246">
        <v>2394.1638949484695</v>
      </c>
      <c r="AN26" s="246">
        <v>2620.1185404584294</v>
      </c>
      <c r="AO26" s="246">
        <v>2851.9422933201558</v>
      </c>
      <c r="AP26" s="246">
        <v>2910.2873841802743</v>
      </c>
      <c r="AQ26" s="246">
        <v>2857.3120124320326</v>
      </c>
      <c r="AR26" s="246">
        <v>2747.9284033715667</v>
      </c>
      <c r="AS26" s="246">
        <v>2734.4922968430219</v>
      </c>
      <c r="AT26" s="246">
        <v>2855.5940776156363</v>
      </c>
      <c r="AU26" s="246">
        <v>3514.6183533539811</v>
      </c>
      <c r="AV26" s="246">
        <v>4258.3372947166572</v>
      </c>
      <c r="AW26" s="246">
        <v>4611.4899774805226</v>
      </c>
      <c r="AX26" s="246">
        <v>4420.0646494016446</v>
      </c>
      <c r="AY26" s="246">
        <v>4224.3747562247709</v>
      </c>
      <c r="AZ26" s="246">
        <v>3625.4778879223431</v>
      </c>
      <c r="BA26" s="246">
        <v>3182.4931875816042</v>
      </c>
      <c r="BB26" s="246">
        <v>3150.7878820951314</v>
      </c>
      <c r="BC26" s="246">
        <v>3463.4519150757637</v>
      </c>
      <c r="BD26" s="246">
        <v>4183.3690240839451</v>
      </c>
      <c r="BE26" s="246">
        <v>4677.2535634946953</v>
      </c>
      <c r="BF26" s="246">
        <v>5016.956453174078</v>
      </c>
      <c r="BG26" s="246">
        <v>5046.4081139476211</v>
      </c>
      <c r="BH26" s="246">
        <v>4292.3129155467532</v>
      </c>
      <c r="BI26" s="246">
        <v>3223.1452310237219</v>
      </c>
      <c r="BJ26" s="246">
        <v>2540.2645766651654</v>
      </c>
      <c r="BK26" s="246">
        <v>2100.9853316646895</v>
      </c>
      <c r="BL26" s="246">
        <v>1713.6853999849234</v>
      </c>
      <c r="BM26" s="246">
        <v>1018.1866546434095</v>
      </c>
      <c r="BN26" s="246">
        <v>721.61023509806887</v>
      </c>
      <c r="BO26" s="246">
        <v>507.35397473867943</v>
      </c>
      <c r="BP26" s="246">
        <v>322.26394924284585</v>
      </c>
      <c r="BQ26" s="246">
        <v>186.42081759640305</v>
      </c>
      <c r="BR26" s="246">
        <v>127.73752513782705</v>
      </c>
      <c r="BS26" s="246">
        <v>85.080455508273531</v>
      </c>
      <c r="BT26" s="246">
        <v>61.39513398738147</v>
      </c>
      <c r="BU26" s="246">
        <v>43.383264016049054</v>
      </c>
      <c r="BV26" s="246">
        <v>32.681386523429374</v>
      </c>
      <c r="BW26" s="246">
        <v>25.054431969041332</v>
      </c>
      <c r="BX26" s="143">
        <v>19.184569308035243</v>
      </c>
      <c r="BY26" s="143">
        <v>15.200533232170438</v>
      </c>
      <c r="BZ26" s="143">
        <v>11.879602051940925</v>
      </c>
      <c r="CA26" s="144">
        <v>0</v>
      </c>
    </row>
    <row r="27" spans="1:79" s="340" customFormat="1" x14ac:dyDescent="0.4">
      <c r="A27" s="336"/>
      <c r="B27" s="128" t="s">
        <v>380</v>
      </c>
      <c r="C27" s="247"/>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3"/>
      <c r="AC27" s="343"/>
      <c r="AD27" s="343"/>
      <c r="AE27" s="343"/>
      <c r="AF27" s="343"/>
      <c r="AG27" s="343"/>
      <c r="AH27" s="246">
        <v>0</v>
      </c>
      <c r="AI27" s="246">
        <v>0</v>
      </c>
      <c r="AJ27" s="246">
        <v>0</v>
      </c>
      <c r="AK27" s="246">
        <v>0</v>
      </c>
      <c r="AL27" s="246">
        <v>0</v>
      </c>
      <c r="AM27" s="246">
        <v>0</v>
      </c>
      <c r="AN27" s="246">
        <v>0</v>
      </c>
      <c r="AO27" s="246">
        <v>0</v>
      </c>
      <c r="AP27" s="246">
        <v>0</v>
      </c>
      <c r="AQ27" s="246">
        <v>0</v>
      </c>
      <c r="AR27" s="246">
        <v>0</v>
      </c>
      <c r="AS27" s="246">
        <v>0</v>
      </c>
      <c r="AT27" s="246">
        <v>0</v>
      </c>
      <c r="AU27" s="246">
        <v>0</v>
      </c>
      <c r="AV27" s="246">
        <v>0</v>
      </c>
      <c r="AW27" s="246">
        <v>0</v>
      </c>
      <c r="AX27" s="246">
        <v>0</v>
      </c>
      <c r="AY27" s="246">
        <v>0</v>
      </c>
      <c r="AZ27" s="246">
        <v>318.62449886446097</v>
      </c>
      <c r="BA27" s="246">
        <v>487.45974176700992</v>
      </c>
      <c r="BB27" s="246">
        <v>444.79439694066082</v>
      </c>
      <c r="BC27" s="246">
        <v>414.04417430014553</v>
      </c>
      <c r="BD27" s="246">
        <v>433.33100773030446</v>
      </c>
      <c r="BE27" s="246">
        <v>399.49270557029178</v>
      </c>
      <c r="BF27" s="246">
        <v>397.80476496043349</v>
      </c>
      <c r="BG27" s="246">
        <v>344.0938721023125</v>
      </c>
      <c r="BH27" s="246">
        <v>187.09272778713716</v>
      </c>
      <c r="BI27" s="246">
        <v>30.781375475930925</v>
      </c>
      <c r="BJ27" s="246">
        <v>15.148168873178744</v>
      </c>
      <c r="BK27" s="246">
        <v>0</v>
      </c>
      <c r="BL27" s="246">
        <v>0</v>
      </c>
      <c r="BM27" s="246">
        <v>0</v>
      </c>
      <c r="BN27" s="246">
        <v>0</v>
      </c>
      <c r="BO27" s="246">
        <v>0</v>
      </c>
      <c r="BP27" s="246">
        <v>0</v>
      </c>
      <c r="BQ27" s="246">
        <v>0</v>
      </c>
      <c r="BR27" s="246">
        <v>0</v>
      </c>
      <c r="BS27" s="246">
        <v>0</v>
      </c>
      <c r="BT27" s="246">
        <v>0</v>
      </c>
      <c r="BU27" s="246">
        <v>0</v>
      </c>
      <c r="BV27" s="219">
        <v>0</v>
      </c>
      <c r="BW27" s="219">
        <v>0</v>
      </c>
      <c r="BX27" s="220">
        <v>0</v>
      </c>
      <c r="BY27" s="220">
        <v>0</v>
      </c>
      <c r="BZ27" s="220">
        <v>0</v>
      </c>
      <c r="CA27" s="221">
        <v>0</v>
      </c>
    </row>
    <row r="28" spans="1:79" s="340" customFormat="1" x14ac:dyDescent="0.4">
      <c r="A28" s="336"/>
      <c r="B28" s="128" t="s">
        <v>381</v>
      </c>
      <c r="C28" s="247"/>
      <c r="D28" s="343"/>
      <c r="E28" s="343"/>
      <c r="F28" s="343"/>
      <c r="G28" s="343"/>
      <c r="H28" s="343"/>
      <c r="I28" s="343"/>
      <c r="J28" s="343"/>
      <c r="K28" s="343"/>
      <c r="L28" s="343"/>
      <c r="M28" s="343"/>
      <c r="N28" s="343"/>
      <c r="O28" s="343"/>
      <c r="P28" s="343"/>
      <c r="Q28" s="343"/>
      <c r="R28" s="343"/>
      <c r="S28" s="343"/>
      <c r="T28" s="343"/>
      <c r="U28" s="343"/>
      <c r="V28" s="343"/>
      <c r="W28" s="343"/>
      <c r="X28" s="343"/>
      <c r="Y28" s="343"/>
      <c r="Z28" s="343"/>
      <c r="AA28" s="343"/>
      <c r="AB28" s="343"/>
      <c r="AC28" s="343"/>
      <c r="AD28" s="343"/>
      <c r="AE28" s="343"/>
      <c r="AF28" s="343"/>
      <c r="AG28" s="343"/>
      <c r="AH28" s="246">
        <v>0</v>
      </c>
      <c r="AI28" s="246">
        <v>0</v>
      </c>
      <c r="AJ28" s="246">
        <v>0</v>
      </c>
      <c r="AK28" s="246">
        <v>0</v>
      </c>
      <c r="AL28" s="246">
        <v>0</v>
      </c>
      <c r="AM28" s="246">
        <v>0</v>
      </c>
      <c r="AN28" s="246">
        <v>0</v>
      </c>
      <c r="AO28" s="246">
        <v>0</v>
      </c>
      <c r="AP28" s="246">
        <v>0</v>
      </c>
      <c r="AQ28" s="246">
        <v>0</v>
      </c>
      <c r="AR28" s="246">
        <v>0</v>
      </c>
      <c r="AS28" s="246">
        <v>0</v>
      </c>
      <c r="AT28" s="246">
        <v>0</v>
      </c>
      <c r="AU28" s="246">
        <v>0</v>
      </c>
      <c r="AV28" s="246">
        <v>0</v>
      </c>
      <c r="AW28" s="246">
        <v>0</v>
      </c>
      <c r="AX28" s="246">
        <v>0</v>
      </c>
      <c r="AY28" s="246">
        <v>0</v>
      </c>
      <c r="AZ28" s="246">
        <v>0</v>
      </c>
      <c r="BA28" s="246">
        <v>0</v>
      </c>
      <c r="BB28" s="246">
        <v>0</v>
      </c>
      <c r="BC28" s="246">
        <v>0</v>
      </c>
      <c r="BD28" s="246">
        <v>0</v>
      </c>
      <c r="BE28" s="246">
        <v>0</v>
      </c>
      <c r="BF28" s="246">
        <v>0</v>
      </c>
      <c r="BG28" s="246">
        <v>17311.836900465696</v>
      </c>
      <c r="BH28" s="246">
        <v>20070.615149778314</v>
      </c>
      <c r="BI28" s="246">
        <v>21324.84324990254</v>
      </c>
      <c r="BJ28" s="246">
        <v>22343.382934328245</v>
      </c>
      <c r="BK28" s="246">
        <v>23388.92862065561</v>
      </c>
      <c r="BL28" s="246">
        <v>27392.804675141968</v>
      </c>
      <c r="BM28" s="246">
        <v>30937.102075315386</v>
      </c>
      <c r="BN28" s="246">
        <v>31769.680039452731</v>
      </c>
      <c r="BO28" s="246">
        <v>32374.434049836942</v>
      </c>
      <c r="BP28" s="246">
        <v>31789.831609705278</v>
      </c>
      <c r="BQ28" s="246">
        <v>31024.648692929291</v>
      </c>
      <c r="BR28" s="246">
        <v>30650.179048662812</v>
      </c>
      <c r="BS28" s="246">
        <v>29167.098013397714</v>
      </c>
      <c r="BT28" s="246">
        <v>27403.00817245416</v>
      </c>
      <c r="BU28" s="246">
        <v>25435.033560602824</v>
      </c>
      <c r="BV28" s="219">
        <v>21924.854636921791</v>
      </c>
      <c r="BW28" s="219">
        <v>23918.743370686854</v>
      </c>
      <c r="BX28" s="220">
        <v>23506.213764802247</v>
      </c>
      <c r="BY28" s="220">
        <v>23210.772626418897</v>
      </c>
      <c r="BZ28" s="220">
        <v>23058.496489117217</v>
      </c>
      <c r="CA28" s="221">
        <v>23815.771741242283</v>
      </c>
    </row>
    <row r="29" spans="1:79" s="340" customFormat="1" x14ac:dyDescent="0.4">
      <c r="A29" s="336"/>
      <c r="B29" s="128" t="s">
        <v>382</v>
      </c>
      <c r="C29" s="247"/>
      <c r="D29" s="343"/>
      <c r="E29" s="343"/>
      <c r="F29" s="343"/>
      <c r="G29" s="343"/>
      <c r="H29" s="343"/>
      <c r="I29" s="343"/>
      <c r="J29" s="343"/>
      <c r="K29" s="343"/>
      <c r="L29" s="343"/>
      <c r="M29" s="343"/>
      <c r="N29" s="343"/>
      <c r="O29" s="343"/>
      <c r="P29" s="343"/>
      <c r="Q29" s="343"/>
      <c r="R29" s="343"/>
      <c r="S29" s="343"/>
      <c r="T29" s="343"/>
      <c r="U29" s="343"/>
      <c r="V29" s="343"/>
      <c r="W29" s="343"/>
      <c r="X29" s="343"/>
      <c r="Y29" s="343"/>
      <c r="Z29" s="343"/>
      <c r="AA29" s="343"/>
      <c r="AB29" s="343"/>
      <c r="AC29" s="343"/>
      <c r="AD29" s="343"/>
      <c r="AE29" s="343"/>
      <c r="AF29" s="343"/>
      <c r="AG29" s="343"/>
      <c r="AH29" s="246">
        <v>0</v>
      </c>
      <c r="AI29" s="246">
        <v>0</v>
      </c>
      <c r="AJ29" s="246">
        <v>0</v>
      </c>
      <c r="AK29" s="246">
        <v>0</v>
      </c>
      <c r="AL29" s="246">
        <v>0</v>
      </c>
      <c r="AM29" s="246">
        <v>0</v>
      </c>
      <c r="AN29" s="246">
        <v>0</v>
      </c>
      <c r="AO29" s="246">
        <v>0</v>
      </c>
      <c r="AP29" s="246">
        <v>0</v>
      </c>
      <c r="AQ29" s="246">
        <v>0</v>
      </c>
      <c r="AR29" s="246">
        <v>0</v>
      </c>
      <c r="AS29" s="246">
        <v>0</v>
      </c>
      <c r="AT29" s="246">
        <v>0</v>
      </c>
      <c r="AU29" s="246">
        <v>0</v>
      </c>
      <c r="AV29" s="246">
        <v>0</v>
      </c>
      <c r="AW29" s="246">
        <v>0</v>
      </c>
      <c r="AX29" s="246">
        <v>0</v>
      </c>
      <c r="AY29" s="246">
        <v>0</v>
      </c>
      <c r="AZ29" s="246">
        <v>0</v>
      </c>
      <c r="BA29" s="246">
        <v>0</v>
      </c>
      <c r="BB29" s="246">
        <v>0</v>
      </c>
      <c r="BC29" s="246">
        <v>1533.0239072809891</v>
      </c>
      <c r="BD29" s="246">
        <v>6107.1182925654157</v>
      </c>
      <c r="BE29" s="246">
        <v>7674.9386577855412</v>
      </c>
      <c r="BF29" s="246">
        <v>8775.6704857769255</v>
      </c>
      <c r="BG29" s="246">
        <v>102.1659397555232</v>
      </c>
      <c r="BH29" s="246">
        <v>0</v>
      </c>
      <c r="BI29" s="246">
        <v>0</v>
      </c>
      <c r="BJ29" s="246">
        <v>0</v>
      </c>
      <c r="BK29" s="246">
        <v>0</v>
      </c>
      <c r="BL29" s="246">
        <v>0</v>
      </c>
      <c r="BM29" s="246">
        <v>0</v>
      </c>
      <c r="BN29" s="246">
        <v>0</v>
      </c>
      <c r="BO29" s="246">
        <v>0</v>
      </c>
      <c r="BP29" s="246">
        <v>0</v>
      </c>
      <c r="BQ29" s="246">
        <v>0</v>
      </c>
      <c r="BR29" s="246">
        <v>0</v>
      </c>
      <c r="BS29" s="246">
        <v>0</v>
      </c>
      <c r="BT29" s="246">
        <v>0</v>
      </c>
      <c r="BU29" s="246">
        <v>0</v>
      </c>
      <c r="BV29" s="219">
        <v>0</v>
      </c>
      <c r="BW29" s="219">
        <v>0</v>
      </c>
      <c r="BX29" s="220">
        <v>0</v>
      </c>
      <c r="BY29" s="220">
        <v>0</v>
      </c>
      <c r="BZ29" s="220">
        <v>0</v>
      </c>
      <c r="CA29" s="221">
        <v>0</v>
      </c>
    </row>
    <row r="30" spans="1:79" s="340" customFormat="1" ht="25.5" customHeight="1" x14ac:dyDescent="0.4">
      <c r="A30" s="336"/>
      <c r="B30" s="337" t="s">
        <v>383</v>
      </c>
      <c r="C30" s="344"/>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c r="AE30" s="345"/>
      <c r="AF30" s="345"/>
      <c r="AG30" s="345"/>
      <c r="AH30" s="280">
        <v>8442.3971624671794</v>
      </c>
      <c r="AI30" s="280">
        <v>11364.609624403893</v>
      </c>
      <c r="AJ30" s="280">
        <v>10126.099351766106</v>
      </c>
      <c r="AK30" s="280">
        <v>10513.558003112654</v>
      </c>
      <c r="AL30" s="280">
        <v>10660.040170725584</v>
      </c>
      <c r="AM30" s="280">
        <v>11109.066070144603</v>
      </c>
      <c r="AN30" s="280">
        <v>11288.806090551578</v>
      </c>
      <c r="AO30" s="280">
        <v>11199.78636461395</v>
      </c>
      <c r="AP30" s="280">
        <v>10895.099821010601</v>
      </c>
      <c r="AQ30" s="280">
        <v>10536.339795718788</v>
      </c>
      <c r="AR30" s="280">
        <v>9756.4602273562177</v>
      </c>
      <c r="AS30" s="280">
        <v>9141.9819798377903</v>
      </c>
      <c r="AT30" s="280">
        <v>8597.5244419146366</v>
      </c>
      <c r="AU30" s="280">
        <v>9172.5198212176874</v>
      </c>
      <c r="AV30" s="280">
        <v>9795.1106458387185</v>
      </c>
      <c r="AW30" s="280">
        <v>10168.189026651948</v>
      </c>
      <c r="AX30" s="280">
        <v>10161.52367053104</v>
      </c>
      <c r="AY30" s="280">
        <v>10227.018333711278</v>
      </c>
      <c r="AZ30" s="280">
        <v>10323.505964630458</v>
      </c>
      <c r="BA30" s="280">
        <v>10472.769735964021</v>
      </c>
      <c r="BB30" s="280">
        <v>10641.124068233574</v>
      </c>
      <c r="BC30" s="280">
        <v>12035.905308620837</v>
      </c>
      <c r="BD30" s="280">
        <v>12305.175599866045</v>
      </c>
      <c r="BE30" s="280">
        <v>12374.191922628794</v>
      </c>
      <c r="BF30" s="280">
        <v>12280.466193154141</v>
      </c>
      <c r="BG30" s="280">
        <v>12256.400788061579</v>
      </c>
      <c r="BH30" s="280">
        <v>12149.38060426087</v>
      </c>
      <c r="BI30" s="280">
        <v>12060.877079194572</v>
      </c>
      <c r="BJ30" s="280">
        <v>12173.559517082544</v>
      </c>
      <c r="BK30" s="280">
        <v>12405.928560294513</v>
      </c>
      <c r="BL30" s="280">
        <v>12830.1659027479</v>
      </c>
      <c r="BM30" s="280">
        <v>13284.06979773382</v>
      </c>
      <c r="BN30" s="280">
        <v>13411.999582219612</v>
      </c>
      <c r="BO30" s="280">
        <v>13257.071870526452</v>
      </c>
      <c r="BP30" s="280">
        <v>12987.046674097597</v>
      </c>
      <c r="BQ30" s="280">
        <v>11975.541195818631</v>
      </c>
      <c r="BR30" s="280">
        <v>11970.493602019666</v>
      </c>
      <c r="BS30" s="280">
        <v>11975.975631626488</v>
      </c>
      <c r="BT30" s="280">
        <v>11675.1533665034</v>
      </c>
      <c r="BU30" s="280">
        <v>11501.940189169409</v>
      </c>
      <c r="BV30" s="332">
        <v>11288.953629529366</v>
      </c>
      <c r="BW30" s="332">
        <v>11131.366248802429</v>
      </c>
      <c r="BX30" s="196">
        <v>11151.035464799221</v>
      </c>
      <c r="BY30" s="196">
        <v>11188.25179765824</v>
      </c>
      <c r="BZ30" s="196">
        <v>11223.91230916458</v>
      </c>
      <c r="CA30" s="339">
        <v>11265.70610291602</v>
      </c>
    </row>
    <row r="31" spans="1:79" s="340" customFormat="1" x14ac:dyDescent="0.4">
      <c r="A31" s="336"/>
      <c r="B31" s="247" t="s">
        <v>112</v>
      </c>
      <c r="C31" s="344"/>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c r="AE31" s="345"/>
      <c r="AF31" s="345"/>
      <c r="AG31" s="345"/>
      <c r="AH31" s="246">
        <v>8442.3971624671794</v>
      </c>
      <c r="AI31" s="246">
        <v>11364.609624403893</v>
      </c>
      <c r="AJ31" s="246">
        <v>10126.099351766106</v>
      </c>
      <c r="AK31" s="246">
        <v>10513.558003112654</v>
      </c>
      <c r="AL31" s="246">
        <v>10660.040170725584</v>
      </c>
      <c r="AM31" s="246">
        <v>11109.066070144603</v>
      </c>
      <c r="AN31" s="246">
        <v>11288.806090551578</v>
      </c>
      <c r="AO31" s="246">
        <v>11199.78636461395</v>
      </c>
      <c r="AP31" s="246">
        <v>10895.099821010601</v>
      </c>
      <c r="AQ31" s="246">
        <v>10536.339795718788</v>
      </c>
      <c r="AR31" s="246">
        <v>9756.4602273562177</v>
      </c>
      <c r="AS31" s="246">
        <v>9141.9819798377903</v>
      </c>
      <c r="AT31" s="246">
        <v>8597.5244419146366</v>
      </c>
      <c r="AU31" s="246">
        <v>9172.5198212176874</v>
      </c>
      <c r="AV31" s="246">
        <v>9795.1106458387185</v>
      </c>
      <c r="AW31" s="246">
        <v>10168.189026651948</v>
      </c>
      <c r="AX31" s="246">
        <v>10161.52367053104</v>
      </c>
      <c r="AY31" s="246">
        <v>10227.018333711278</v>
      </c>
      <c r="AZ31" s="246">
        <v>10323.505964630458</v>
      </c>
      <c r="BA31" s="246">
        <v>10472.769735964021</v>
      </c>
      <c r="BB31" s="246">
        <v>10641.124068233574</v>
      </c>
      <c r="BC31" s="246">
        <v>12035.905308620837</v>
      </c>
      <c r="BD31" s="246">
        <v>12305.175599866045</v>
      </c>
      <c r="BE31" s="246">
        <v>12374.191922628794</v>
      </c>
      <c r="BF31" s="246">
        <v>12280.466193154141</v>
      </c>
      <c r="BG31" s="246">
        <v>0</v>
      </c>
      <c r="BH31" s="246">
        <v>0</v>
      </c>
      <c r="BI31" s="246">
        <v>0</v>
      </c>
      <c r="BJ31" s="246">
        <v>0</v>
      </c>
      <c r="BK31" s="246">
        <v>0</v>
      </c>
      <c r="BL31" s="246">
        <v>0</v>
      </c>
      <c r="BM31" s="246">
        <v>0</v>
      </c>
      <c r="BN31" s="246">
        <v>0</v>
      </c>
      <c r="BO31" s="246">
        <v>0</v>
      </c>
      <c r="BP31" s="246">
        <v>0</v>
      </c>
      <c r="BQ31" s="246">
        <v>0</v>
      </c>
      <c r="BR31" s="246">
        <v>0</v>
      </c>
      <c r="BS31" s="246">
        <v>0</v>
      </c>
      <c r="BT31" s="246">
        <v>0</v>
      </c>
      <c r="BU31" s="246">
        <v>0</v>
      </c>
      <c r="BV31" s="219">
        <v>0</v>
      </c>
      <c r="BW31" s="219">
        <v>0</v>
      </c>
      <c r="BX31" s="220">
        <v>0</v>
      </c>
      <c r="BY31" s="220">
        <v>0</v>
      </c>
      <c r="BZ31" s="220">
        <v>0</v>
      </c>
      <c r="CA31" s="221">
        <v>0</v>
      </c>
    </row>
    <row r="32" spans="1:79" s="340" customFormat="1" x14ac:dyDescent="0.4">
      <c r="A32" s="336"/>
      <c r="B32" s="346" t="s">
        <v>384</v>
      </c>
      <c r="C32" s="344"/>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5"/>
      <c r="AD32" s="345"/>
      <c r="AE32" s="345"/>
      <c r="AF32" s="345"/>
      <c r="AG32" s="345"/>
      <c r="AH32" s="246">
        <v>0</v>
      </c>
      <c r="AI32" s="246">
        <v>0</v>
      </c>
      <c r="AJ32" s="246">
        <v>0</v>
      </c>
      <c r="AK32" s="246">
        <v>0</v>
      </c>
      <c r="AL32" s="246">
        <v>0</v>
      </c>
      <c r="AM32" s="246">
        <v>0</v>
      </c>
      <c r="AN32" s="246">
        <v>0</v>
      </c>
      <c r="AO32" s="246">
        <v>0</v>
      </c>
      <c r="AP32" s="246">
        <v>0</v>
      </c>
      <c r="AQ32" s="246">
        <v>0</v>
      </c>
      <c r="AR32" s="246">
        <v>0</v>
      </c>
      <c r="AS32" s="246">
        <v>0</v>
      </c>
      <c r="AT32" s="246">
        <v>0</v>
      </c>
      <c r="AU32" s="246">
        <v>0</v>
      </c>
      <c r="AV32" s="246">
        <v>0</v>
      </c>
      <c r="AW32" s="246">
        <v>0</v>
      </c>
      <c r="AX32" s="246">
        <v>0</v>
      </c>
      <c r="AY32" s="246">
        <v>0</v>
      </c>
      <c r="AZ32" s="246">
        <v>0</v>
      </c>
      <c r="BA32" s="246">
        <v>0</v>
      </c>
      <c r="BB32" s="246">
        <v>0</v>
      </c>
      <c r="BC32" s="246">
        <v>0</v>
      </c>
      <c r="BD32" s="246">
        <v>0</v>
      </c>
      <c r="BE32" s="246">
        <v>0</v>
      </c>
      <c r="BF32" s="246">
        <v>0</v>
      </c>
      <c r="BG32" s="246">
        <v>12256.400788061579</v>
      </c>
      <c r="BH32" s="246">
        <v>12149.38060426087</v>
      </c>
      <c r="BI32" s="246">
        <v>12060.877079194572</v>
      </c>
      <c r="BJ32" s="246">
        <v>12173.559517082544</v>
      </c>
      <c r="BK32" s="246">
        <v>12405.928560294513</v>
      </c>
      <c r="BL32" s="246">
        <v>12830.1659027479</v>
      </c>
      <c r="BM32" s="246">
        <v>13284.06979773382</v>
      </c>
      <c r="BN32" s="246">
        <v>13411.999582219612</v>
      </c>
      <c r="BO32" s="246">
        <v>13257.071870526452</v>
      </c>
      <c r="BP32" s="246">
        <v>12987.046674097597</v>
      </c>
      <c r="BQ32" s="246">
        <v>11975.541195818631</v>
      </c>
      <c r="BR32" s="246">
        <v>11970.493602019666</v>
      </c>
      <c r="BS32" s="246">
        <v>11975.975631626488</v>
      </c>
      <c r="BT32" s="246">
        <v>11675.1533665034</v>
      </c>
      <c r="BU32" s="246">
        <v>11501.940189169409</v>
      </c>
      <c r="BV32" s="219">
        <v>11288.953629529366</v>
      </c>
      <c r="BW32" s="219">
        <v>11131.366248802429</v>
      </c>
      <c r="BX32" s="220">
        <v>11151.035464799221</v>
      </c>
      <c r="BY32" s="220">
        <v>11188.25179765824</v>
      </c>
      <c r="BZ32" s="220">
        <v>11223.91230916458</v>
      </c>
      <c r="CA32" s="221">
        <v>11265.70610291602</v>
      </c>
    </row>
    <row r="33" spans="1:79" s="340" customFormat="1" ht="25.5" customHeight="1" x14ac:dyDescent="0.4">
      <c r="A33" s="336"/>
      <c r="B33" s="330" t="s">
        <v>385</v>
      </c>
      <c r="C33" s="344"/>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196">
        <v>0</v>
      </c>
      <c r="AI33" s="196">
        <v>0</v>
      </c>
      <c r="AJ33" s="196">
        <v>0</v>
      </c>
      <c r="AK33" s="196">
        <v>0</v>
      </c>
      <c r="AL33" s="196">
        <v>0</v>
      </c>
      <c r="AM33" s="196">
        <v>0</v>
      </c>
      <c r="AN33" s="196">
        <v>0</v>
      </c>
      <c r="AO33" s="196">
        <v>0</v>
      </c>
      <c r="AP33" s="196">
        <v>0</v>
      </c>
      <c r="AQ33" s="196">
        <v>0</v>
      </c>
      <c r="AR33" s="196">
        <v>0</v>
      </c>
      <c r="AS33" s="196">
        <v>0</v>
      </c>
      <c r="AT33" s="196">
        <v>0</v>
      </c>
      <c r="AU33" s="196">
        <v>0</v>
      </c>
      <c r="AV33" s="196">
        <v>0</v>
      </c>
      <c r="AW33" s="196">
        <v>0</v>
      </c>
      <c r="AX33" s="196">
        <v>0</v>
      </c>
      <c r="AY33" s="196">
        <v>0</v>
      </c>
      <c r="AZ33" s="196">
        <v>0</v>
      </c>
      <c r="BA33" s="196">
        <v>0</v>
      </c>
      <c r="BB33" s="196">
        <v>0</v>
      </c>
      <c r="BC33" s="196">
        <v>0</v>
      </c>
      <c r="BD33" s="196">
        <v>0</v>
      </c>
      <c r="BE33" s="196">
        <v>0</v>
      </c>
      <c r="BF33" s="196">
        <v>0</v>
      </c>
      <c r="BG33" s="196">
        <v>26.894174513662357</v>
      </c>
      <c r="BH33" s="196">
        <v>49.496469862009533</v>
      </c>
      <c r="BI33" s="196">
        <v>612.63110136131263</v>
      </c>
      <c r="BJ33" s="196">
        <v>315.65534155216687</v>
      </c>
      <c r="BK33" s="196">
        <v>300.1347674461137</v>
      </c>
      <c r="BL33" s="196">
        <v>389.99036573053837</v>
      </c>
      <c r="BM33" s="196">
        <v>640.69404731814541</v>
      </c>
      <c r="BN33" s="196">
        <v>556.22264620042824</v>
      </c>
      <c r="BO33" s="196">
        <v>188.8558042346672</v>
      </c>
      <c r="BP33" s="196">
        <v>42.788767556445933</v>
      </c>
      <c r="BQ33" s="196">
        <v>67.130020523399864</v>
      </c>
      <c r="BR33" s="196">
        <v>79.106743519480929</v>
      </c>
      <c r="BS33" s="196">
        <v>108.1736087241821</v>
      </c>
      <c r="BT33" s="196">
        <v>87.152450146224155</v>
      </c>
      <c r="BU33" s="196">
        <v>123.18525241667035</v>
      </c>
      <c r="BV33" s="196">
        <v>213.57011802227578</v>
      </c>
      <c r="BW33" s="196">
        <v>400.31070713348515</v>
      </c>
      <c r="BX33" s="196">
        <v>578.20203504118024</v>
      </c>
      <c r="BY33" s="196">
        <v>755.98691646021689</v>
      </c>
      <c r="BZ33" s="196">
        <v>897.62143476053984</v>
      </c>
      <c r="CA33" s="339">
        <v>999.37305964590951</v>
      </c>
    </row>
    <row r="34" spans="1:79" s="340" customFormat="1" x14ac:dyDescent="0.4">
      <c r="A34" s="336"/>
      <c r="B34" s="342" t="s">
        <v>386</v>
      </c>
      <c r="C34" s="342"/>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3"/>
      <c r="AB34" s="343"/>
      <c r="AC34" s="343"/>
      <c r="AD34" s="343"/>
      <c r="AE34" s="343"/>
      <c r="AF34" s="343"/>
      <c r="AG34" s="343"/>
      <c r="AH34" s="246">
        <v>0</v>
      </c>
      <c r="AI34" s="246">
        <v>0</v>
      </c>
      <c r="AJ34" s="246">
        <v>0</v>
      </c>
      <c r="AK34" s="246">
        <v>0</v>
      </c>
      <c r="AL34" s="246">
        <v>0</v>
      </c>
      <c r="AM34" s="246">
        <v>0</v>
      </c>
      <c r="AN34" s="246">
        <v>0</v>
      </c>
      <c r="AO34" s="246">
        <v>0</v>
      </c>
      <c r="AP34" s="246">
        <v>0</v>
      </c>
      <c r="AQ34" s="246">
        <v>0</v>
      </c>
      <c r="AR34" s="246">
        <v>0</v>
      </c>
      <c r="AS34" s="246">
        <v>0</v>
      </c>
      <c r="AT34" s="246">
        <v>0</v>
      </c>
      <c r="AU34" s="246">
        <v>0</v>
      </c>
      <c r="AV34" s="246">
        <v>0</v>
      </c>
      <c r="AW34" s="246">
        <v>0</v>
      </c>
      <c r="AX34" s="246">
        <v>0</v>
      </c>
      <c r="AY34" s="246">
        <v>0</v>
      </c>
      <c r="AZ34" s="246">
        <v>0</v>
      </c>
      <c r="BA34" s="246">
        <v>0</v>
      </c>
      <c r="BB34" s="246">
        <v>0</v>
      </c>
      <c r="BC34" s="246">
        <v>0</v>
      </c>
      <c r="BD34" s="246">
        <v>0</v>
      </c>
      <c r="BE34" s="246">
        <v>0</v>
      </c>
      <c r="BF34" s="246">
        <v>0</v>
      </c>
      <c r="BG34" s="246">
        <v>0</v>
      </c>
      <c r="BH34" s="246">
        <v>0</v>
      </c>
      <c r="BI34" s="246">
        <v>548.83171040676552</v>
      </c>
      <c r="BJ34" s="246">
        <v>307.36292665117014</v>
      </c>
      <c r="BK34" s="246">
        <v>248.38135612849595</v>
      </c>
      <c r="BL34" s="246">
        <v>337.63060413684656</v>
      </c>
      <c r="BM34" s="246">
        <v>435.26204341283238</v>
      </c>
      <c r="BN34" s="246">
        <v>376.51379689233374</v>
      </c>
      <c r="BO34" s="246">
        <v>93.725045965959055</v>
      </c>
      <c r="BP34" s="246">
        <v>0</v>
      </c>
      <c r="BQ34" s="246">
        <v>0</v>
      </c>
      <c r="BR34" s="246">
        <v>0</v>
      </c>
      <c r="BS34" s="246">
        <v>0</v>
      </c>
      <c r="BT34" s="246">
        <v>0</v>
      </c>
      <c r="BU34" s="246">
        <v>0</v>
      </c>
      <c r="BV34" s="219">
        <v>0</v>
      </c>
      <c r="BW34" s="219">
        <v>0</v>
      </c>
      <c r="BX34" s="220">
        <v>0</v>
      </c>
      <c r="BY34" s="220">
        <v>0</v>
      </c>
      <c r="BZ34" s="220">
        <v>0</v>
      </c>
      <c r="CA34" s="221">
        <v>0</v>
      </c>
    </row>
    <row r="35" spans="1:79" s="348" customFormat="1" x14ac:dyDescent="0.35">
      <c r="A35" s="347"/>
      <c r="B35" s="28" t="s">
        <v>387</v>
      </c>
      <c r="D35" s="349"/>
      <c r="E35" s="349"/>
      <c r="F35" s="349"/>
      <c r="G35" s="349"/>
      <c r="H35" s="349"/>
      <c r="I35" s="349"/>
      <c r="J35" s="349"/>
      <c r="K35" s="349"/>
      <c r="L35" s="349"/>
      <c r="M35" s="349"/>
      <c r="N35" s="349"/>
      <c r="O35" s="349"/>
      <c r="P35" s="349"/>
      <c r="Q35" s="349"/>
      <c r="R35" s="349"/>
      <c r="S35" s="349"/>
      <c r="T35" s="349"/>
      <c r="U35" s="349"/>
      <c r="V35" s="349"/>
      <c r="W35" s="349"/>
      <c r="X35" s="349"/>
      <c r="Y35" s="349"/>
      <c r="Z35" s="349"/>
      <c r="AA35" s="349"/>
      <c r="AB35" s="349"/>
      <c r="AC35" s="349"/>
      <c r="AD35" s="349"/>
      <c r="AE35" s="349"/>
      <c r="AF35" s="349"/>
      <c r="AG35" s="349"/>
      <c r="AH35" s="350">
        <v>0</v>
      </c>
      <c r="AI35" s="350">
        <v>0</v>
      </c>
      <c r="AJ35" s="350">
        <v>0</v>
      </c>
      <c r="AK35" s="350">
        <v>0</v>
      </c>
      <c r="AL35" s="350">
        <v>0</v>
      </c>
      <c r="AM35" s="350">
        <v>0</v>
      </c>
      <c r="AN35" s="350">
        <v>0</v>
      </c>
      <c r="AO35" s="350">
        <v>0</v>
      </c>
      <c r="AP35" s="350">
        <v>0</v>
      </c>
      <c r="AQ35" s="350">
        <v>0</v>
      </c>
      <c r="AR35" s="350">
        <v>0</v>
      </c>
      <c r="AS35" s="350">
        <v>0</v>
      </c>
      <c r="AT35" s="350">
        <v>0</v>
      </c>
      <c r="AU35" s="350">
        <v>0</v>
      </c>
      <c r="AV35" s="350">
        <v>0</v>
      </c>
      <c r="AW35" s="350">
        <v>0</v>
      </c>
      <c r="AX35" s="350">
        <v>0</v>
      </c>
      <c r="AY35" s="350">
        <v>0</v>
      </c>
      <c r="AZ35" s="350">
        <v>0</v>
      </c>
      <c r="BA35" s="350">
        <v>0</v>
      </c>
      <c r="BB35" s="350">
        <v>0</v>
      </c>
      <c r="BC35" s="350">
        <v>0</v>
      </c>
      <c r="BD35" s="350">
        <v>0</v>
      </c>
      <c r="BE35" s="350">
        <v>0</v>
      </c>
      <c r="BF35" s="350">
        <v>0</v>
      </c>
      <c r="BG35" s="350">
        <v>0</v>
      </c>
      <c r="BH35" s="350">
        <v>0</v>
      </c>
      <c r="BI35" s="350">
        <v>0</v>
      </c>
      <c r="BJ35" s="350">
        <v>0</v>
      </c>
      <c r="BK35" s="350">
        <v>0</v>
      </c>
      <c r="BL35" s="350">
        <v>0</v>
      </c>
      <c r="BM35" s="350">
        <v>150.09706615165362</v>
      </c>
      <c r="BN35" s="350">
        <v>114.70783104243667</v>
      </c>
      <c r="BO35" s="350">
        <v>0</v>
      </c>
      <c r="BP35" s="350">
        <v>0</v>
      </c>
      <c r="BQ35" s="350">
        <v>0</v>
      </c>
      <c r="BR35" s="350">
        <v>0</v>
      </c>
      <c r="BS35" s="350">
        <v>0</v>
      </c>
      <c r="BT35" s="350">
        <v>0</v>
      </c>
      <c r="BU35" s="350">
        <v>0</v>
      </c>
      <c r="BV35" s="350">
        <v>0</v>
      </c>
      <c r="BW35" s="350">
        <v>0</v>
      </c>
      <c r="BX35" s="350">
        <v>0</v>
      </c>
      <c r="BY35" s="350">
        <v>0</v>
      </c>
      <c r="BZ35" s="350">
        <v>0</v>
      </c>
      <c r="CA35" s="351">
        <v>0</v>
      </c>
    </row>
    <row r="36" spans="1:79" s="348" customFormat="1" x14ac:dyDescent="0.35">
      <c r="A36" s="347"/>
      <c r="B36" s="28" t="s">
        <v>388</v>
      </c>
      <c r="D36" s="349"/>
      <c r="E36" s="349"/>
      <c r="F36" s="349"/>
      <c r="G36" s="349"/>
      <c r="H36" s="349"/>
      <c r="I36" s="349"/>
      <c r="J36" s="349"/>
      <c r="K36" s="349"/>
      <c r="L36" s="349"/>
      <c r="M36" s="349"/>
      <c r="N36" s="349"/>
      <c r="O36" s="349"/>
      <c r="P36" s="349"/>
      <c r="Q36" s="349"/>
      <c r="R36" s="349"/>
      <c r="S36" s="349"/>
      <c r="T36" s="349"/>
      <c r="U36" s="349"/>
      <c r="V36" s="349"/>
      <c r="W36" s="349"/>
      <c r="X36" s="349"/>
      <c r="Y36" s="349"/>
      <c r="Z36" s="349"/>
      <c r="AA36" s="349"/>
      <c r="AB36" s="349"/>
      <c r="AC36" s="349"/>
      <c r="AD36" s="349"/>
      <c r="AE36" s="349"/>
      <c r="AF36" s="349"/>
      <c r="AG36" s="349"/>
      <c r="AH36" s="350">
        <v>0</v>
      </c>
      <c r="AI36" s="350">
        <v>0</v>
      </c>
      <c r="AJ36" s="350">
        <v>0</v>
      </c>
      <c r="AK36" s="350">
        <v>0</v>
      </c>
      <c r="AL36" s="350">
        <v>0</v>
      </c>
      <c r="AM36" s="350">
        <v>0</v>
      </c>
      <c r="AN36" s="350">
        <v>0</v>
      </c>
      <c r="AO36" s="350">
        <v>0</v>
      </c>
      <c r="AP36" s="350">
        <v>0</v>
      </c>
      <c r="AQ36" s="350">
        <v>0</v>
      </c>
      <c r="AR36" s="350">
        <v>0</v>
      </c>
      <c r="AS36" s="350">
        <v>0</v>
      </c>
      <c r="AT36" s="350">
        <v>0</v>
      </c>
      <c r="AU36" s="350">
        <v>0</v>
      </c>
      <c r="AV36" s="350">
        <v>0</v>
      </c>
      <c r="AW36" s="350">
        <v>0</v>
      </c>
      <c r="AX36" s="350">
        <v>0</v>
      </c>
      <c r="AY36" s="350">
        <v>0</v>
      </c>
      <c r="AZ36" s="350">
        <v>0</v>
      </c>
      <c r="BA36" s="350">
        <v>0</v>
      </c>
      <c r="BB36" s="350">
        <v>0</v>
      </c>
      <c r="BC36" s="350">
        <v>0</v>
      </c>
      <c r="BD36" s="350">
        <v>0</v>
      </c>
      <c r="BE36" s="350">
        <v>0</v>
      </c>
      <c r="BF36" s="350">
        <v>0</v>
      </c>
      <c r="BG36" s="350">
        <v>26.894174513662357</v>
      </c>
      <c r="BH36" s="350">
        <v>49.496469862009533</v>
      </c>
      <c r="BI36" s="350">
        <v>63.799390954547157</v>
      </c>
      <c r="BJ36" s="350">
        <v>8.2924149009967252</v>
      </c>
      <c r="BK36" s="350">
        <v>51.753411317617719</v>
      </c>
      <c r="BL36" s="350">
        <v>52.359761593691822</v>
      </c>
      <c r="BM36" s="350">
        <v>55.334937753659538</v>
      </c>
      <c r="BN36" s="350">
        <v>65.001018265657876</v>
      </c>
      <c r="BO36" s="350">
        <v>95.130758268708149</v>
      </c>
      <c r="BP36" s="350">
        <v>42.788767556445933</v>
      </c>
      <c r="BQ36" s="350">
        <v>67.130020523399864</v>
      </c>
      <c r="BR36" s="350">
        <v>79.106743519480929</v>
      </c>
      <c r="BS36" s="350">
        <v>108.1736087241821</v>
      </c>
      <c r="BT36" s="350">
        <v>87.152450146224155</v>
      </c>
      <c r="BU36" s="350">
        <v>91.637999999999991</v>
      </c>
      <c r="BV36" s="350">
        <v>90</v>
      </c>
      <c r="BW36" s="350">
        <v>94.311818449749481</v>
      </c>
      <c r="BX36" s="350">
        <v>94.444426133790387</v>
      </c>
      <c r="BY36" s="350">
        <v>95.492575331938767</v>
      </c>
      <c r="BZ36" s="350">
        <v>94.602752967264294</v>
      </c>
      <c r="CA36" s="351">
        <v>92.838815473272149</v>
      </c>
    </row>
    <row r="37" spans="1:79" s="348" customFormat="1" ht="25.5" customHeight="1" thickBot="1" x14ac:dyDescent="0.4">
      <c r="A37" s="347"/>
      <c r="B37" s="79" t="s">
        <v>389</v>
      </c>
      <c r="C37" s="352"/>
      <c r="D37" s="353"/>
      <c r="E37" s="353"/>
      <c r="F37" s="35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4">
        <v>0</v>
      </c>
      <c r="AI37" s="354">
        <v>0</v>
      </c>
      <c r="AJ37" s="354">
        <v>0</v>
      </c>
      <c r="AK37" s="354">
        <v>0</v>
      </c>
      <c r="AL37" s="354">
        <v>0</v>
      </c>
      <c r="AM37" s="354">
        <v>0</v>
      </c>
      <c r="AN37" s="354">
        <v>0</v>
      </c>
      <c r="AO37" s="354">
        <v>0</v>
      </c>
      <c r="AP37" s="354">
        <v>0</v>
      </c>
      <c r="AQ37" s="354">
        <v>0</v>
      </c>
      <c r="AR37" s="354">
        <v>0</v>
      </c>
      <c r="AS37" s="354">
        <v>0</v>
      </c>
      <c r="AT37" s="354">
        <v>0</v>
      </c>
      <c r="AU37" s="354">
        <v>0</v>
      </c>
      <c r="AV37" s="354">
        <v>0</v>
      </c>
      <c r="AW37" s="354">
        <v>0</v>
      </c>
      <c r="AX37" s="354">
        <v>0</v>
      </c>
      <c r="AY37" s="354">
        <v>0</v>
      </c>
      <c r="AZ37" s="354">
        <v>0</v>
      </c>
      <c r="BA37" s="354">
        <v>0</v>
      </c>
      <c r="BB37" s="354">
        <v>0</v>
      </c>
      <c r="BC37" s="354">
        <v>0</v>
      </c>
      <c r="BD37" s="354">
        <v>0</v>
      </c>
      <c r="BE37" s="354">
        <v>0</v>
      </c>
      <c r="BF37" s="354">
        <v>0</v>
      </c>
      <c r="BG37" s="354">
        <v>0</v>
      </c>
      <c r="BH37" s="354">
        <v>0</v>
      </c>
      <c r="BI37" s="354">
        <v>0</v>
      </c>
      <c r="BJ37" s="354">
        <v>0</v>
      </c>
      <c r="BK37" s="354">
        <v>0</v>
      </c>
      <c r="BL37" s="354">
        <v>0</v>
      </c>
      <c r="BM37" s="354">
        <v>0</v>
      </c>
      <c r="BN37" s="354">
        <v>0</v>
      </c>
      <c r="BO37" s="354">
        <v>0</v>
      </c>
      <c r="BP37" s="354">
        <v>0</v>
      </c>
      <c r="BQ37" s="354">
        <v>0</v>
      </c>
      <c r="BR37" s="354">
        <v>0</v>
      </c>
      <c r="BS37" s="354">
        <v>0</v>
      </c>
      <c r="BT37" s="354">
        <v>0</v>
      </c>
      <c r="BU37" s="354">
        <v>31.54725241667035</v>
      </c>
      <c r="BV37" s="354">
        <v>123.57011802227579</v>
      </c>
      <c r="BW37" s="354">
        <v>305.99888868373569</v>
      </c>
      <c r="BX37" s="354">
        <v>483.75760890738985</v>
      </c>
      <c r="BY37" s="354">
        <v>660.49434112827817</v>
      </c>
      <c r="BZ37" s="354">
        <v>803.0186817932755</v>
      </c>
      <c r="CA37" s="355">
        <v>906.53424417263739</v>
      </c>
    </row>
    <row r="38" spans="1:79" s="340" customFormat="1" ht="26.25" customHeight="1" x14ac:dyDescent="0.4">
      <c r="A38" s="360"/>
      <c r="B38" s="165" t="s">
        <v>390</v>
      </c>
      <c r="C38" s="336"/>
      <c r="D38" s="49" t="s">
        <v>626</v>
      </c>
      <c r="E38" s="49" t="s">
        <v>627</v>
      </c>
      <c r="F38" s="49" t="s">
        <v>628</v>
      </c>
      <c r="G38" s="49" t="s">
        <v>629</v>
      </c>
      <c r="H38" s="49" t="s">
        <v>630</v>
      </c>
      <c r="I38" s="49" t="s">
        <v>631</v>
      </c>
      <c r="J38" s="49" t="s">
        <v>632</v>
      </c>
      <c r="K38" s="49" t="s">
        <v>633</v>
      </c>
      <c r="L38" s="49" t="s">
        <v>634</v>
      </c>
      <c r="M38" s="49" t="s">
        <v>635</v>
      </c>
      <c r="N38" s="49" t="s">
        <v>636</v>
      </c>
      <c r="O38" s="49" t="s">
        <v>637</v>
      </c>
      <c r="P38" s="49" t="s">
        <v>638</v>
      </c>
      <c r="Q38" s="49" t="s">
        <v>639</v>
      </c>
      <c r="R38" s="49" t="s">
        <v>640</v>
      </c>
      <c r="S38" s="49" t="s">
        <v>641</v>
      </c>
      <c r="T38" s="49" t="s">
        <v>642</v>
      </c>
      <c r="U38" s="49" t="s">
        <v>643</v>
      </c>
      <c r="V38" s="49" t="s">
        <v>644</v>
      </c>
      <c r="W38" s="49" t="s">
        <v>645</v>
      </c>
      <c r="X38" s="49" t="s">
        <v>646</v>
      </c>
      <c r="Y38" s="49" t="s">
        <v>647</v>
      </c>
      <c r="Z38" s="49" t="s">
        <v>648</v>
      </c>
      <c r="AA38" s="49" t="s">
        <v>649</v>
      </c>
      <c r="AB38" s="49" t="s">
        <v>650</v>
      </c>
      <c r="AC38" s="49" t="s">
        <v>651</v>
      </c>
      <c r="AD38" s="49" t="s">
        <v>652</v>
      </c>
      <c r="AE38" s="49" t="s">
        <v>653</v>
      </c>
      <c r="AF38" s="49" t="s">
        <v>654</v>
      </c>
      <c r="AG38" s="49" t="s">
        <v>655</v>
      </c>
      <c r="AH38" s="49" t="s">
        <v>656</v>
      </c>
      <c r="AI38" s="49" t="s">
        <v>657</v>
      </c>
      <c r="AJ38" s="49" t="s">
        <v>658</v>
      </c>
      <c r="AK38" s="49" t="s">
        <v>659</v>
      </c>
      <c r="AL38" s="49" t="s">
        <v>660</v>
      </c>
      <c r="AM38" s="49" t="s">
        <v>661</v>
      </c>
      <c r="AN38" s="49" t="s">
        <v>662</v>
      </c>
      <c r="AO38" s="49" t="s">
        <v>663</v>
      </c>
      <c r="AP38" s="49" t="s">
        <v>664</v>
      </c>
      <c r="AQ38" s="49" t="s">
        <v>665</v>
      </c>
      <c r="AR38" s="49" t="s">
        <v>666</v>
      </c>
      <c r="AS38" s="49" t="s">
        <v>667</v>
      </c>
      <c r="AT38" s="49" t="s">
        <v>668</v>
      </c>
      <c r="AU38" s="49" t="s">
        <v>669</v>
      </c>
      <c r="AV38" s="49" t="s">
        <v>670</v>
      </c>
      <c r="AW38" s="49" t="s">
        <v>671</v>
      </c>
      <c r="AX38" s="49" t="s">
        <v>672</v>
      </c>
      <c r="AY38" s="49" t="s">
        <v>595</v>
      </c>
      <c r="AZ38" s="49" t="s">
        <v>596</v>
      </c>
      <c r="BA38" s="49" t="s">
        <v>597</v>
      </c>
      <c r="BB38" s="49" t="s">
        <v>598</v>
      </c>
      <c r="BC38" s="49" t="s">
        <v>599</v>
      </c>
      <c r="BD38" s="49" t="s">
        <v>600</v>
      </c>
      <c r="BE38" s="49" t="s">
        <v>601</v>
      </c>
      <c r="BF38" s="49" t="s">
        <v>602</v>
      </c>
      <c r="BG38" s="49" t="s">
        <v>603</v>
      </c>
      <c r="BH38" s="49" t="s">
        <v>604</v>
      </c>
      <c r="BI38" s="49" t="s">
        <v>605</v>
      </c>
      <c r="BJ38" s="49" t="s">
        <v>606</v>
      </c>
      <c r="BK38" s="49" t="s">
        <v>607</v>
      </c>
      <c r="BL38" s="49" t="s">
        <v>608</v>
      </c>
      <c r="BM38" s="49" t="s">
        <v>609</v>
      </c>
      <c r="BN38" s="49" t="s">
        <v>610</v>
      </c>
      <c r="BO38" s="49" t="s">
        <v>611</v>
      </c>
      <c r="BP38" s="49" t="s">
        <v>612</v>
      </c>
      <c r="BQ38" s="49" t="s">
        <v>613</v>
      </c>
      <c r="BR38" s="49" t="s">
        <v>614</v>
      </c>
      <c r="BS38" s="49" t="s">
        <v>615</v>
      </c>
      <c r="BT38" s="49" t="s">
        <v>616</v>
      </c>
      <c r="BU38" s="49" t="s">
        <v>617</v>
      </c>
      <c r="BV38" s="49" t="s">
        <v>618</v>
      </c>
      <c r="BW38" s="49" t="s">
        <v>619</v>
      </c>
      <c r="BX38" s="49" t="s">
        <v>620</v>
      </c>
      <c r="BY38" s="49" t="s">
        <v>621</v>
      </c>
      <c r="BZ38" s="49" t="s">
        <v>622</v>
      </c>
      <c r="CA38" s="50" t="s">
        <v>623</v>
      </c>
    </row>
    <row r="39" spans="1:79" s="340" customFormat="1" x14ac:dyDescent="0.4">
      <c r="A39" s="336"/>
      <c r="B39" s="357" t="s">
        <v>127</v>
      </c>
      <c r="C39" s="361"/>
      <c r="D39" s="289" t="s">
        <v>624</v>
      </c>
      <c r="E39" s="289" t="s">
        <v>624</v>
      </c>
      <c r="F39" s="289" t="s">
        <v>624</v>
      </c>
      <c r="G39" s="289" t="s">
        <v>624</v>
      </c>
      <c r="H39" s="289" t="s">
        <v>624</v>
      </c>
      <c r="I39" s="289" t="s">
        <v>624</v>
      </c>
      <c r="J39" s="289" t="s">
        <v>624</v>
      </c>
      <c r="K39" s="289" t="s">
        <v>624</v>
      </c>
      <c r="L39" s="289" t="s">
        <v>624</v>
      </c>
      <c r="M39" s="289" t="s">
        <v>624</v>
      </c>
      <c r="N39" s="289" t="s">
        <v>624</v>
      </c>
      <c r="O39" s="289" t="s">
        <v>624</v>
      </c>
      <c r="P39" s="289" t="s">
        <v>624</v>
      </c>
      <c r="Q39" s="289" t="s">
        <v>624</v>
      </c>
      <c r="R39" s="289" t="s">
        <v>624</v>
      </c>
      <c r="S39" s="289" t="s">
        <v>624</v>
      </c>
      <c r="T39" s="289" t="s">
        <v>624</v>
      </c>
      <c r="U39" s="289" t="s">
        <v>624</v>
      </c>
      <c r="V39" s="289" t="s">
        <v>624</v>
      </c>
      <c r="W39" s="289" t="s">
        <v>624</v>
      </c>
      <c r="X39" s="289" t="s">
        <v>624</v>
      </c>
      <c r="Y39" s="289" t="s">
        <v>624</v>
      </c>
      <c r="Z39" s="289" t="s">
        <v>624</v>
      </c>
      <c r="AA39" s="289" t="s">
        <v>624</v>
      </c>
      <c r="AB39" s="289" t="s">
        <v>624</v>
      </c>
      <c r="AC39" s="289" t="s">
        <v>624</v>
      </c>
      <c r="AD39" s="289" t="s">
        <v>624</v>
      </c>
      <c r="AE39" s="289" t="s">
        <v>624</v>
      </c>
      <c r="AF39" s="289" t="s">
        <v>624</v>
      </c>
      <c r="AG39" s="289" t="s">
        <v>624</v>
      </c>
      <c r="AH39" s="289" t="s">
        <v>624</v>
      </c>
      <c r="AI39" s="289" t="s">
        <v>624</v>
      </c>
      <c r="AJ39" s="289" t="s">
        <v>624</v>
      </c>
      <c r="AK39" s="289" t="s">
        <v>624</v>
      </c>
      <c r="AL39" s="289" t="s">
        <v>624</v>
      </c>
      <c r="AM39" s="289" t="s">
        <v>624</v>
      </c>
      <c r="AN39" s="289" t="s">
        <v>624</v>
      </c>
      <c r="AO39" s="289" t="s">
        <v>624</v>
      </c>
      <c r="AP39" s="289" t="s">
        <v>624</v>
      </c>
      <c r="AQ39" s="289" t="s">
        <v>624</v>
      </c>
      <c r="AR39" s="289" t="s">
        <v>624</v>
      </c>
      <c r="AS39" s="289" t="s">
        <v>624</v>
      </c>
      <c r="AT39" s="289" t="s">
        <v>624</v>
      </c>
      <c r="AU39" s="289" t="s">
        <v>624</v>
      </c>
      <c r="AV39" s="289" t="s">
        <v>624</v>
      </c>
      <c r="AW39" s="289" t="s">
        <v>624</v>
      </c>
      <c r="AX39" s="289" t="s">
        <v>624</v>
      </c>
      <c r="AY39" s="289" t="s">
        <v>624</v>
      </c>
      <c r="AZ39" s="289" t="s">
        <v>624</v>
      </c>
      <c r="BA39" s="289" t="s">
        <v>624</v>
      </c>
      <c r="BB39" s="289" t="s">
        <v>624</v>
      </c>
      <c r="BC39" s="289" t="s">
        <v>624</v>
      </c>
      <c r="BD39" s="289" t="s">
        <v>624</v>
      </c>
      <c r="BE39" s="289" t="s">
        <v>624</v>
      </c>
      <c r="BF39" s="289" t="s">
        <v>624</v>
      </c>
      <c r="BG39" s="289" t="s">
        <v>624</v>
      </c>
      <c r="BH39" s="289" t="s">
        <v>624</v>
      </c>
      <c r="BI39" s="289" t="s">
        <v>624</v>
      </c>
      <c r="BJ39" s="289" t="s">
        <v>624</v>
      </c>
      <c r="BK39" s="289" t="s">
        <v>624</v>
      </c>
      <c r="BL39" s="289" t="s">
        <v>624</v>
      </c>
      <c r="BM39" s="289" t="s">
        <v>624</v>
      </c>
      <c r="BN39" s="289" t="s">
        <v>624</v>
      </c>
      <c r="BO39" s="289" t="s">
        <v>624</v>
      </c>
      <c r="BP39" s="289" t="s">
        <v>624</v>
      </c>
      <c r="BQ39" s="289" t="s">
        <v>624</v>
      </c>
      <c r="BR39" s="289" t="s">
        <v>624</v>
      </c>
      <c r="BS39" s="289" t="s">
        <v>624</v>
      </c>
      <c r="BT39" s="289" t="s">
        <v>624</v>
      </c>
      <c r="BU39" s="289" t="s">
        <v>624</v>
      </c>
      <c r="BV39" s="289" t="s">
        <v>625</v>
      </c>
      <c r="BW39" s="289" t="s">
        <v>625</v>
      </c>
      <c r="BX39" s="289" t="s">
        <v>625</v>
      </c>
      <c r="BY39" s="289" t="s">
        <v>625</v>
      </c>
      <c r="BZ39" s="289" t="s">
        <v>625</v>
      </c>
      <c r="CA39" s="290" t="s">
        <v>625</v>
      </c>
    </row>
    <row r="40" spans="1:79" s="335" customFormat="1" ht="25.5" customHeight="1" x14ac:dyDescent="0.4">
      <c r="A40" s="359"/>
      <c r="B40" s="330" t="s">
        <v>391</v>
      </c>
      <c r="C40" s="169"/>
      <c r="D40" s="331"/>
      <c r="E40" s="331"/>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f t="shared" ref="BC40:BM40" si="5">SUM(BC41,BC42,BC45:BC48)</f>
        <v>1097</v>
      </c>
      <c r="BD40" s="332">
        <f t="shared" si="5"/>
        <v>4469</v>
      </c>
      <c r="BE40" s="332">
        <f t="shared" si="5"/>
        <v>5673</v>
      </c>
      <c r="BF40" s="332">
        <f t="shared" si="5"/>
        <v>6648</v>
      </c>
      <c r="BG40" s="332">
        <f t="shared" si="5"/>
        <v>22865</v>
      </c>
      <c r="BH40" s="332">
        <f t="shared" si="5"/>
        <v>25489</v>
      </c>
      <c r="BI40" s="332">
        <f t="shared" si="5"/>
        <v>27545.918000000001</v>
      </c>
      <c r="BJ40" s="332">
        <f t="shared" si="5"/>
        <v>29096</v>
      </c>
      <c r="BK40" s="332">
        <f t="shared" si="5"/>
        <v>30845</v>
      </c>
      <c r="BL40" s="332">
        <f t="shared" si="5"/>
        <v>35657.162181390333</v>
      </c>
      <c r="BM40" s="332">
        <f t="shared" si="5"/>
        <v>39945.599999999999</v>
      </c>
      <c r="BN40" s="332">
        <f>SUM(BN41,BN42,BN45:BN48)</f>
        <v>41484.377503978976</v>
      </c>
      <c r="BO40" s="332">
        <f t="shared" ref="BO40:BX40" si="6">SUM(BO41,BO42,BO45:BO48)</f>
        <v>42093.378866250001</v>
      </c>
      <c r="BP40" s="332">
        <f t="shared" si="6"/>
        <v>42055.181777400001</v>
      </c>
      <c r="BQ40" s="332">
        <f t="shared" si="6"/>
        <v>41147.579587380002</v>
      </c>
      <c r="BR40" s="332">
        <f t="shared" si="6"/>
        <v>41313.815044120005</v>
      </c>
      <c r="BS40" s="332">
        <f t="shared" si="6"/>
        <v>40219.909148139996</v>
      </c>
      <c r="BT40" s="332">
        <f t="shared" si="6"/>
        <v>39068.956647610001</v>
      </c>
      <c r="BU40" s="332">
        <f t="shared" si="6"/>
        <v>37659.602489440003</v>
      </c>
      <c r="BV40" s="332">
        <f t="shared" si="6"/>
        <v>34574.898022995236</v>
      </c>
      <c r="BW40" s="332">
        <f t="shared" si="6"/>
        <v>37328.449087254587</v>
      </c>
      <c r="BX40" s="196">
        <f t="shared" si="6"/>
        <v>37820.74225313629</v>
      </c>
      <c r="BY40" s="196">
        <f>SUM(BY41,BY42,BY45:BY48)</f>
        <v>38461.014443959248</v>
      </c>
      <c r="BZ40" s="196">
        <f>SUM(BZ41,BZ42,BZ45:BZ48)</f>
        <v>39236.011173743034</v>
      </c>
      <c r="CA40" s="339">
        <f>SUM(CA41,CA42,CA45:CA48)</f>
        <v>41011.147639754956</v>
      </c>
    </row>
    <row r="41" spans="1:79" s="340" customFormat="1" x14ac:dyDescent="0.4">
      <c r="A41" s="336"/>
      <c r="B41" s="247" t="s">
        <v>392</v>
      </c>
      <c r="C41" s="336"/>
      <c r="D41" s="362"/>
      <c r="E41" s="362"/>
      <c r="F41" s="362"/>
      <c r="G41" s="362"/>
      <c r="H41" s="362"/>
      <c r="I41" s="362"/>
      <c r="J41" s="362"/>
      <c r="K41" s="362"/>
      <c r="L41" s="362"/>
      <c r="M41" s="362"/>
      <c r="N41" s="362"/>
      <c r="O41" s="362"/>
      <c r="P41" s="362"/>
      <c r="Q41" s="362"/>
      <c r="R41" s="362"/>
      <c r="S41" s="362"/>
      <c r="T41" s="362"/>
      <c r="U41" s="362"/>
      <c r="V41" s="362"/>
      <c r="W41" s="362"/>
      <c r="X41" s="362"/>
      <c r="Y41" s="362"/>
      <c r="Z41" s="362"/>
      <c r="AA41" s="362"/>
      <c r="AB41" s="362"/>
      <c r="AC41" s="362"/>
      <c r="AD41" s="362"/>
      <c r="AE41" s="362"/>
      <c r="AF41" s="362"/>
      <c r="AG41" s="362"/>
      <c r="AH41" s="246"/>
      <c r="AI41" s="246"/>
      <c r="AJ41" s="246"/>
      <c r="AK41" s="246"/>
      <c r="AL41" s="246"/>
      <c r="AM41" s="246"/>
      <c r="AN41" s="246"/>
      <c r="AO41" s="246"/>
      <c r="AP41" s="246"/>
      <c r="AQ41" s="246"/>
      <c r="AR41" s="246"/>
      <c r="AS41" s="246"/>
      <c r="AT41" s="246"/>
      <c r="AU41" s="246"/>
      <c r="AV41" s="246"/>
      <c r="AW41" s="246"/>
      <c r="AX41" s="246"/>
      <c r="AY41" s="246"/>
      <c r="AZ41" s="246"/>
      <c r="BA41" s="246"/>
      <c r="BB41" s="246"/>
      <c r="BC41" s="246">
        <v>0</v>
      </c>
      <c r="BD41" s="246">
        <v>0</v>
      </c>
      <c r="BE41" s="246">
        <v>0</v>
      </c>
      <c r="BF41" s="246">
        <v>0</v>
      </c>
      <c r="BG41" s="246">
        <v>13361</v>
      </c>
      <c r="BH41" s="246">
        <v>15896</v>
      </c>
      <c r="BI41" s="246">
        <v>17332</v>
      </c>
      <c r="BJ41" s="246">
        <v>18684</v>
      </c>
      <c r="BK41" s="246">
        <v>20030</v>
      </c>
      <c r="BL41" s="246">
        <v>24099.162181390333</v>
      </c>
      <c r="BM41" s="246">
        <v>27601</v>
      </c>
      <c r="BN41" s="246">
        <v>28879.49392832</v>
      </c>
      <c r="BO41" s="246">
        <v>29830.088114480001</v>
      </c>
      <c r="BP41" s="246">
        <v>29887.8448145</v>
      </c>
      <c r="BQ41" s="246">
        <v>29709.964027239999</v>
      </c>
      <c r="BR41" s="246">
        <v>29731.818387810003</v>
      </c>
      <c r="BS41" s="246">
        <v>28538.909148139999</v>
      </c>
      <c r="BT41" s="246">
        <v>27428.956647610001</v>
      </c>
      <c r="BU41" s="246">
        <v>25942.42591469</v>
      </c>
      <c r="BV41" s="246">
        <v>22769.216443933146</v>
      </c>
      <c r="BW41" s="246">
        <v>25284.527161414138</v>
      </c>
      <c r="BX41" s="143">
        <v>25330.501478116537</v>
      </c>
      <c r="BY41" s="143">
        <v>25494.865662640324</v>
      </c>
      <c r="BZ41" s="143">
        <v>25818.960077857351</v>
      </c>
      <c r="CA41" s="144">
        <v>27173.564019779918</v>
      </c>
    </row>
    <row r="42" spans="1:79" s="340" customFormat="1" x14ac:dyDescent="0.4">
      <c r="A42" s="336"/>
      <c r="B42" s="169" t="s">
        <v>393</v>
      </c>
      <c r="C42" s="336"/>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246"/>
      <c r="AI42" s="246"/>
      <c r="AJ42" s="246"/>
      <c r="AK42" s="246"/>
      <c r="AL42" s="246"/>
      <c r="AM42" s="246"/>
      <c r="AN42" s="246"/>
      <c r="AO42" s="246"/>
      <c r="AP42" s="246"/>
      <c r="AQ42" s="246"/>
      <c r="AR42" s="246"/>
      <c r="AS42" s="246"/>
      <c r="AT42" s="246"/>
      <c r="AU42" s="246"/>
      <c r="AV42" s="246"/>
      <c r="AW42" s="246"/>
      <c r="AX42" s="246"/>
      <c r="AY42" s="246"/>
      <c r="AZ42" s="246"/>
      <c r="BA42" s="246"/>
      <c r="BB42" s="246"/>
      <c r="BC42" s="246">
        <f t="shared" ref="BC42:BW42" si="7">BC43+BC44</f>
        <v>1097</v>
      </c>
      <c r="BD42" s="246">
        <f t="shared" si="7"/>
        <v>4469</v>
      </c>
      <c r="BE42" s="246">
        <f t="shared" si="7"/>
        <v>5673</v>
      </c>
      <c r="BF42" s="246">
        <f t="shared" si="7"/>
        <v>6648</v>
      </c>
      <c r="BG42" s="246">
        <f t="shared" si="7"/>
        <v>79</v>
      </c>
      <c r="BH42" s="246">
        <f t="shared" si="7"/>
        <v>0</v>
      </c>
      <c r="BI42" s="246">
        <f t="shared" si="7"/>
        <v>0</v>
      </c>
      <c r="BJ42" s="246">
        <f t="shared" si="7"/>
        <v>0</v>
      </c>
      <c r="BK42" s="246">
        <f t="shared" si="7"/>
        <v>0</v>
      </c>
      <c r="BL42" s="246">
        <f t="shared" si="7"/>
        <v>0</v>
      </c>
      <c r="BM42" s="246">
        <f t="shared" si="7"/>
        <v>0</v>
      </c>
      <c r="BN42" s="246">
        <f t="shared" si="7"/>
        <v>0</v>
      </c>
      <c r="BO42" s="246">
        <f t="shared" si="7"/>
        <v>0</v>
      </c>
      <c r="BP42" s="246">
        <f t="shared" si="7"/>
        <v>0</v>
      </c>
      <c r="BQ42" s="246">
        <f t="shared" si="7"/>
        <v>0</v>
      </c>
      <c r="BR42" s="246">
        <f t="shared" si="7"/>
        <v>0</v>
      </c>
      <c r="BS42" s="246">
        <f t="shared" si="7"/>
        <v>0</v>
      </c>
      <c r="BT42" s="246">
        <f t="shared" si="7"/>
        <v>0</v>
      </c>
      <c r="BU42" s="246">
        <f t="shared" si="7"/>
        <v>0</v>
      </c>
      <c r="BV42" s="246">
        <f t="shared" si="7"/>
        <v>0</v>
      </c>
      <c r="BW42" s="246">
        <f t="shared" si="7"/>
        <v>0</v>
      </c>
      <c r="BX42" s="143">
        <f>BX43+BX44</f>
        <v>0</v>
      </c>
      <c r="BY42" s="143">
        <f>BY43+BY44</f>
        <v>0</v>
      </c>
      <c r="BZ42" s="143">
        <f>BZ43+BZ44</f>
        <v>0</v>
      </c>
      <c r="CA42" s="144">
        <f>CA43+CA44</f>
        <v>0</v>
      </c>
    </row>
    <row r="43" spans="1:79" s="340" customFormat="1" x14ac:dyDescent="0.4">
      <c r="A43" s="336"/>
      <c r="B43" s="128" t="s">
        <v>394</v>
      </c>
      <c r="C43" s="336"/>
      <c r="D43" s="362"/>
      <c r="E43" s="362"/>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v>924</v>
      </c>
      <c r="BD43" s="246">
        <v>3695</v>
      </c>
      <c r="BE43" s="246">
        <v>4969</v>
      </c>
      <c r="BF43" s="246">
        <v>5834</v>
      </c>
      <c r="BG43" s="246">
        <v>79</v>
      </c>
      <c r="BH43" s="246">
        <v>0</v>
      </c>
      <c r="BI43" s="246">
        <v>0</v>
      </c>
      <c r="BJ43" s="246">
        <v>0</v>
      </c>
      <c r="BK43" s="246">
        <v>0</v>
      </c>
      <c r="BL43" s="246">
        <v>0</v>
      </c>
      <c r="BM43" s="246">
        <v>0</v>
      </c>
      <c r="BN43" s="246">
        <v>0</v>
      </c>
      <c r="BO43" s="246">
        <v>0</v>
      </c>
      <c r="BP43" s="246">
        <v>0</v>
      </c>
      <c r="BQ43" s="246">
        <v>0</v>
      </c>
      <c r="BR43" s="246">
        <v>0</v>
      </c>
      <c r="BS43" s="246">
        <v>0</v>
      </c>
      <c r="BT43" s="246">
        <v>0</v>
      </c>
      <c r="BU43" s="246">
        <v>0</v>
      </c>
      <c r="BV43" s="246">
        <v>0</v>
      </c>
      <c r="BW43" s="246">
        <v>0</v>
      </c>
      <c r="BX43" s="143">
        <v>0</v>
      </c>
      <c r="BY43" s="143">
        <v>0</v>
      </c>
      <c r="BZ43" s="143">
        <v>0</v>
      </c>
      <c r="CA43" s="144">
        <v>0</v>
      </c>
    </row>
    <row r="44" spans="1:79" s="340" customFormat="1" x14ac:dyDescent="0.4">
      <c r="A44" s="336"/>
      <c r="B44" s="128" t="s">
        <v>395</v>
      </c>
      <c r="C44" s="336"/>
      <c r="D44" s="362"/>
      <c r="E44" s="362"/>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362"/>
      <c r="AE44" s="362"/>
      <c r="AF44" s="362"/>
      <c r="AG44" s="362"/>
      <c r="AH44" s="246"/>
      <c r="AI44" s="246"/>
      <c r="AJ44" s="246"/>
      <c r="AK44" s="246"/>
      <c r="AL44" s="246"/>
      <c r="AM44" s="246"/>
      <c r="AN44" s="246"/>
      <c r="AO44" s="246"/>
      <c r="AP44" s="246"/>
      <c r="AQ44" s="246"/>
      <c r="AR44" s="246"/>
      <c r="AS44" s="246"/>
      <c r="AT44" s="246"/>
      <c r="AU44" s="246"/>
      <c r="AV44" s="246"/>
      <c r="AW44" s="246"/>
      <c r="AX44" s="246"/>
      <c r="AY44" s="246"/>
      <c r="AZ44" s="246"/>
      <c r="BA44" s="246"/>
      <c r="BB44" s="246"/>
      <c r="BC44" s="246">
        <v>173</v>
      </c>
      <c r="BD44" s="246">
        <v>774</v>
      </c>
      <c r="BE44" s="246">
        <v>704</v>
      </c>
      <c r="BF44" s="246">
        <v>814</v>
      </c>
      <c r="BG44" s="246">
        <v>0</v>
      </c>
      <c r="BH44" s="246">
        <v>0</v>
      </c>
      <c r="BI44" s="246">
        <v>0</v>
      </c>
      <c r="BJ44" s="246">
        <v>0</v>
      </c>
      <c r="BK44" s="246">
        <v>0</v>
      </c>
      <c r="BL44" s="246">
        <v>0</v>
      </c>
      <c r="BM44" s="246">
        <v>0</v>
      </c>
      <c r="BN44" s="246">
        <v>0</v>
      </c>
      <c r="BO44" s="246">
        <v>0</v>
      </c>
      <c r="BP44" s="246">
        <v>0</v>
      </c>
      <c r="BQ44" s="246">
        <v>0</v>
      </c>
      <c r="BR44" s="246">
        <v>0</v>
      </c>
      <c r="BS44" s="246">
        <v>0</v>
      </c>
      <c r="BT44" s="246">
        <v>0</v>
      </c>
      <c r="BU44" s="246">
        <v>0</v>
      </c>
      <c r="BV44" s="246">
        <v>0</v>
      </c>
      <c r="BW44" s="246">
        <v>0</v>
      </c>
      <c r="BX44" s="143">
        <v>0</v>
      </c>
      <c r="BY44" s="143">
        <v>0</v>
      </c>
      <c r="BZ44" s="143">
        <v>0</v>
      </c>
      <c r="CA44" s="144">
        <v>0</v>
      </c>
    </row>
    <row r="45" spans="1:79" s="340" customFormat="1" ht="25.5" customHeight="1" x14ac:dyDescent="0.4">
      <c r="A45" s="336"/>
      <c r="B45" s="342" t="s">
        <v>396</v>
      </c>
      <c r="C45" s="336"/>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246"/>
      <c r="AI45" s="246"/>
      <c r="AJ45" s="246"/>
      <c r="AK45" s="246"/>
      <c r="AL45" s="246"/>
      <c r="AM45" s="246"/>
      <c r="AN45" s="246"/>
      <c r="AO45" s="246"/>
      <c r="AP45" s="246"/>
      <c r="AQ45" s="246"/>
      <c r="AR45" s="246"/>
      <c r="AS45" s="246"/>
      <c r="AT45" s="246"/>
      <c r="AU45" s="246"/>
      <c r="AV45" s="246"/>
      <c r="AW45" s="246"/>
      <c r="AX45" s="246"/>
      <c r="AY45" s="246"/>
      <c r="AZ45" s="246"/>
      <c r="BA45" s="246"/>
      <c r="BB45" s="246"/>
      <c r="BC45" s="246">
        <v>0</v>
      </c>
      <c r="BD45" s="246">
        <v>0</v>
      </c>
      <c r="BE45" s="246">
        <v>0</v>
      </c>
      <c r="BF45" s="246">
        <v>0</v>
      </c>
      <c r="BG45" s="246">
        <v>9425</v>
      </c>
      <c r="BH45" s="246">
        <v>9593</v>
      </c>
      <c r="BI45" s="246">
        <v>9770</v>
      </c>
      <c r="BJ45" s="246">
        <v>10156</v>
      </c>
      <c r="BK45" s="246">
        <v>10603</v>
      </c>
      <c r="BL45" s="246">
        <v>11262</v>
      </c>
      <c r="BM45" s="246">
        <v>11824</v>
      </c>
      <c r="BN45" s="246">
        <v>12159.88357565898</v>
      </c>
      <c r="BO45" s="246">
        <v>12177.29075177</v>
      </c>
      <c r="BP45" s="246">
        <v>12167.336962900001</v>
      </c>
      <c r="BQ45" s="246">
        <v>11437.615560140001</v>
      </c>
      <c r="BR45" s="246">
        <v>11581.996656310001</v>
      </c>
      <c r="BS45" s="246">
        <v>11681</v>
      </c>
      <c r="BT45" s="246">
        <v>11640</v>
      </c>
      <c r="BU45" s="246">
        <v>11685</v>
      </c>
      <c r="BV45" s="246">
        <v>11677.352574840852</v>
      </c>
      <c r="BW45" s="246">
        <v>11720.450199404831</v>
      </c>
      <c r="BX45" s="143">
        <v>11968.939345955603</v>
      </c>
      <c r="BY45" s="143">
        <v>12240.657442920605</v>
      </c>
      <c r="BZ45" s="143">
        <v>12517.898486487253</v>
      </c>
      <c r="CA45" s="144">
        <v>12803.236860701682</v>
      </c>
    </row>
    <row r="46" spans="1:79" s="340" customFormat="1" x14ac:dyDescent="0.4">
      <c r="A46" s="336"/>
      <c r="B46" s="342" t="s">
        <v>386</v>
      </c>
      <c r="C46" s="336"/>
      <c r="D46" s="362"/>
      <c r="E46" s="362"/>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246"/>
      <c r="AI46" s="246"/>
      <c r="AJ46" s="246"/>
      <c r="AK46" s="246"/>
      <c r="AL46" s="246"/>
      <c r="AM46" s="246"/>
      <c r="AN46" s="246"/>
      <c r="AO46" s="246"/>
      <c r="AP46" s="246"/>
      <c r="AQ46" s="246"/>
      <c r="AR46" s="246"/>
      <c r="AS46" s="246"/>
      <c r="AT46" s="246"/>
      <c r="AU46" s="246"/>
      <c r="AV46" s="246"/>
      <c r="AW46" s="246"/>
      <c r="AX46" s="246"/>
      <c r="AY46" s="246"/>
      <c r="AZ46" s="246"/>
      <c r="BA46" s="246"/>
      <c r="BB46" s="246"/>
      <c r="BC46" s="246">
        <v>0</v>
      </c>
      <c r="BD46" s="246">
        <v>0</v>
      </c>
      <c r="BE46" s="246">
        <v>0</v>
      </c>
      <c r="BF46" s="246">
        <v>0</v>
      </c>
      <c r="BG46" s="246">
        <v>0</v>
      </c>
      <c r="BH46" s="246">
        <v>0</v>
      </c>
      <c r="BI46" s="246">
        <v>443.91800000000001</v>
      </c>
      <c r="BJ46" s="246">
        <v>256</v>
      </c>
      <c r="BK46" s="246">
        <v>212</v>
      </c>
      <c r="BL46" s="246">
        <v>296</v>
      </c>
      <c r="BM46" s="246">
        <v>387</v>
      </c>
      <c r="BN46" s="246">
        <v>341</v>
      </c>
      <c r="BO46" s="246">
        <v>86</v>
      </c>
      <c r="BP46" s="246">
        <v>0</v>
      </c>
      <c r="BQ46" s="246">
        <v>0</v>
      </c>
      <c r="BR46" s="246">
        <v>0</v>
      </c>
      <c r="BS46" s="246">
        <v>0</v>
      </c>
      <c r="BT46" s="246">
        <v>0</v>
      </c>
      <c r="BU46" s="246">
        <v>0</v>
      </c>
      <c r="BV46" s="246">
        <v>0</v>
      </c>
      <c r="BW46" s="246">
        <v>0</v>
      </c>
      <c r="BX46" s="143">
        <v>0</v>
      </c>
      <c r="BY46" s="143">
        <v>0</v>
      </c>
      <c r="BZ46" s="143">
        <v>0</v>
      </c>
      <c r="CA46" s="144">
        <v>0</v>
      </c>
    </row>
    <row r="47" spans="1:79" s="340" customFormat="1" x14ac:dyDescent="0.4">
      <c r="A47" s="336"/>
      <c r="B47" s="342" t="s">
        <v>387</v>
      </c>
      <c r="C47" s="336"/>
      <c r="D47" s="362"/>
      <c r="E47" s="362"/>
      <c r="F47" s="362"/>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246"/>
      <c r="AI47" s="246"/>
      <c r="AJ47" s="246"/>
      <c r="AK47" s="246"/>
      <c r="AL47" s="246"/>
      <c r="AM47" s="246"/>
      <c r="AN47" s="246"/>
      <c r="AO47" s="246"/>
      <c r="AP47" s="246"/>
      <c r="AQ47" s="246"/>
      <c r="AR47" s="246"/>
      <c r="AS47" s="246"/>
      <c r="AT47" s="246"/>
      <c r="AU47" s="246"/>
      <c r="AV47" s="246"/>
      <c r="AW47" s="246"/>
      <c r="AX47" s="246"/>
      <c r="AY47" s="246"/>
      <c r="AZ47" s="246"/>
      <c r="BA47" s="246"/>
      <c r="BB47" s="246"/>
      <c r="BC47" s="246">
        <v>0</v>
      </c>
      <c r="BD47" s="246">
        <v>0</v>
      </c>
      <c r="BE47" s="246">
        <v>0</v>
      </c>
      <c r="BF47" s="246">
        <v>0</v>
      </c>
      <c r="BG47" s="246">
        <v>0</v>
      </c>
      <c r="BH47" s="246">
        <v>0</v>
      </c>
      <c r="BI47" s="246">
        <v>0</v>
      </c>
      <c r="BJ47" s="246">
        <v>0</v>
      </c>
      <c r="BK47" s="246">
        <v>0</v>
      </c>
      <c r="BL47" s="246">
        <v>0</v>
      </c>
      <c r="BM47" s="246">
        <v>133.6</v>
      </c>
      <c r="BN47" s="246">
        <v>104</v>
      </c>
      <c r="BO47" s="246">
        <v>0</v>
      </c>
      <c r="BP47" s="246">
        <v>0</v>
      </c>
      <c r="BQ47" s="246">
        <v>0</v>
      </c>
      <c r="BR47" s="246">
        <v>0</v>
      </c>
      <c r="BS47" s="246">
        <v>0</v>
      </c>
      <c r="BT47" s="246">
        <v>0</v>
      </c>
      <c r="BU47" s="246">
        <v>0</v>
      </c>
      <c r="BV47" s="246">
        <v>0</v>
      </c>
      <c r="BW47" s="246">
        <v>0</v>
      </c>
      <c r="BX47" s="143">
        <v>0</v>
      </c>
      <c r="BY47" s="143">
        <v>0</v>
      </c>
      <c r="BZ47" s="143">
        <v>0</v>
      </c>
      <c r="CA47" s="144">
        <v>0</v>
      </c>
    </row>
    <row r="48" spans="1:79" s="340" customFormat="1" x14ac:dyDescent="0.4">
      <c r="A48" s="336"/>
      <c r="B48" s="342" t="s">
        <v>389</v>
      </c>
      <c r="C48" s="336"/>
      <c r="D48" s="362"/>
      <c r="E48" s="362"/>
      <c r="F48" s="362"/>
      <c r="G48" s="362"/>
      <c r="H48" s="362"/>
      <c r="I48" s="362"/>
      <c r="J48" s="362"/>
      <c r="K48" s="362"/>
      <c r="L48" s="362"/>
      <c r="M48" s="362"/>
      <c r="N48" s="362"/>
      <c r="O48" s="362"/>
      <c r="P48" s="362"/>
      <c r="Q48" s="362"/>
      <c r="R48" s="362"/>
      <c r="S48" s="362"/>
      <c r="T48" s="362"/>
      <c r="U48" s="362"/>
      <c r="V48" s="362"/>
      <c r="W48" s="362"/>
      <c r="X48" s="362"/>
      <c r="Y48" s="362"/>
      <c r="Z48" s="362"/>
      <c r="AA48" s="362"/>
      <c r="AB48" s="362"/>
      <c r="AC48" s="362"/>
      <c r="AD48" s="362"/>
      <c r="AE48" s="362"/>
      <c r="AF48" s="362"/>
      <c r="AG48" s="362"/>
      <c r="AH48" s="246"/>
      <c r="AI48" s="246"/>
      <c r="AJ48" s="246"/>
      <c r="AK48" s="246"/>
      <c r="AL48" s="246"/>
      <c r="AM48" s="246"/>
      <c r="AN48" s="246"/>
      <c r="AO48" s="246"/>
      <c r="AP48" s="246"/>
      <c r="AQ48" s="246"/>
      <c r="AR48" s="246"/>
      <c r="AS48" s="246"/>
      <c r="AT48" s="246"/>
      <c r="AU48" s="246"/>
      <c r="AV48" s="246"/>
      <c r="AW48" s="246"/>
      <c r="AX48" s="246"/>
      <c r="AY48" s="246"/>
      <c r="AZ48" s="246"/>
      <c r="BA48" s="246"/>
      <c r="BB48" s="246"/>
      <c r="BC48" s="246">
        <v>0</v>
      </c>
      <c r="BD48" s="246">
        <v>0</v>
      </c>
      <c r="BE48" s="246">
        <v>0</v>
      </c>
      <c r="BF48" s="246">
        <v>0</v>
      </c>
      <c r="BG48" s="246">
        <v>0</v>
      </c>
      <c r="BH48" s="246">
        <v>0</v>
      </c>
      <c r="BI48" s="246">
        <v>0</v>
      </c>
      <c r="BJ48" s="246">
        <v>0</v>
      </c>
      <c r="BK48" s="246">
        <v>0</v>
      </c>
      <c r="BL48" s="246">
        <v>0</v>
      </c>
      <c r="BM48" s="246">
        <v>0</v>
      </c>
      <c r="BN48" s="246">
        <v>0</v>
      </c>
      <c r="BO48" s="246">
        <v>0</v>
      </c>
      <c r="BP48" s="246">
        <v>0</v>
      </c>
      <c r="BQ48" s="246">
        <v>0</v>
      </c>
      <c r="BR48" s="246">
        <v>0</v>
      </c>
      <c r="BS48" s="246">
        <v>0</v>
      </c>
      <c r="BT48" s="246">
        <v>0</v>
      </c>
      <c r="BU48" s="246">
        <v>32.176574750000007</v>
      </c>
      <c r="BV48" s="246">
        <v>128.3290042212378</v>
      </c>
      <c r="BW48" s="246">
        <v>323.47172643561328</v>
      </c>
      <c r="BX48" s="143">
        <v>521.30142906414812</v>
      </c>
      <c r="BY48" s="143">
        <v>725.49133839831359</v>
      </c>
      <c r="BZ48" s="143">
        <v>899.15260939842722</v>
      </c>
      <c r="CA48" s="144">
        <v>1034.3467592733575</v>
      </c>
    </row>
    <row r="49" spans="1:79" s="335" customFormat="1" ht="25.5" customHeight="1" x14ac:dyDescent="0.4">
      <c r="A49" s="359"/>
      <c r="B49" s="330" t="s">
        <v>397</v>
      </c>
      <c r="C49" s="169"/>
      <c r="D49" s="331"/>
      <c r="E49" s="331"/>
      <c r="F49" s="331"/>
      <c r="G49" s="331"/>
      <c r="H49" s="331"/>
      <c r="I49" s="331"/>
      <c r="J49" s="331"/>
      <c r="K49" s="331"/>
      <c r="L49" s="331"/>
      <c r="M49" s="331"/>
      <c r="N49" s="331"/>
      <c r="O49" s="331"/>
      <c r="P49" s="331"/>
      <c r="Q49" s="331"/>
      <c r="R49" s="331"/>
      <c r="S49" s="331"/>
      <c r="T49" s="331"/>
      <c r="U49" s="331"/>
      <c r="V49" s="331"/>
      <c r="W49" s="331"/>
      <c r="X49" s="331"/>
      <c r="Y49" s="331"/>
      <c r="Z49" s="331"/>
      <c r="AA49" s="331"/>
      <c r="AB49" s="331"/>
      <c r="AC49" s="331"/>
      <c r="AD49" s="331"/>
      <c r="AE49" s="331"/>
      <c r="AF49" s="331"/>
      <c r="AG49" s="331"/>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f t="shared" ref="BC49:BT49" si="8">SUM(BC50:BC55)</f>
        <v>1055.2299505568199</v>
      </c>
      <c r="BD49" s="332">
        <f t="shared" si="8"/>
        <v>4298.4947903652828</v>
      </c>
      <c r="BE49" s="332">
        <f t="shared" si="8"/>
        <v>5456.1261029772995</v>
      </c>
      <c r="BF49" s="332">
        <f t="shared" si="8"/>
        <v>6393.3457175844296</v>
      </c>
      <c r="BG49" s="332">
        <f t="shared" si="8"/>
        <v>22064.557968276815</v>
      </c>
      <c r="BH49" s="332">
        <f t="shared" si="8"/>
        <v>24606.115201712171</v>
      </c>
      <c r="BI49" s="332">
        <f t="shared" si="8"/>
        <v>26594.730397724328</v>
      </c>
      <c r="BJ49" s="332">
        <f t="shared" si="8"/>
        <v>28103.303364859297</v>
      </c>
      <c r="BK49" s="332">
        <f t="shared" si="8"/>
        <v>29807.708711596002</v>
      </c>
      <c r="BL49" s="332">
        <f t="shared" si="8"/>
        <v>34454.203072428536</v>
      </c>
      <c r="BM49" s="332">
        <f t="shared" si="8"/>
        <v>38599.977132890817</v>
      </c>
      <c r="BN49" s="332">
        <f t="shared" si="8"/>
        <v>40078.396983401071</v>
      </c>
      <c r="BO49" s="332">
        <f t="shared" si="8"/>
        <v>40651.535626930534</v>
      </c>
      <c r="BP49" s="332">
        <f t="shared" si="8"/>
        <v>40610.104351971881</v>
      </c>
      <c r="BQ49" s="332">
        <f t="shared" si="8"/>
        <v>39714.151020899299</v>
      </c>
      <c r="BR49" s="332">
        <f t="shared" si="8"/>
        <v>39869.290983692343</v>
      </c>
      <c r="BS49" s="332">
        <f t="shared" si="8"/>
        <v>38794.984851553025</v>
      </c>
      <c r="BT49" s="332">
        <f t="shared" si="8"/>
        <v>37664.63896040737</v>
      </c>
      <c r="BU49" s="332">
        <f t="shared" ref="BU49:CA49" si="9">SUM(BU50:BU55)</f>
        <v>36307.720489283936</v>
      </c>
      <c r="BV49" s="332">
        <f t="shared" si="9"/>
        <v>33337.378384473435</v>
      </c>
      <c r="BW49" s="332">
        <f t="shared" si="9"/>
        <v>35988.982850469314</v>
      </c>
      <c r="BX49" s="196">
        <f t="shared" si="9"/>
        <v>36463.969459619984</v>
      </c>
      <c r="BY49" s="196">
        <f t="shared" si="9"/>
        <v>37081.536265798124</v>
      </c>
      <c r="BZ49" s="196">
        <f t="shared" si="9"/>
        <v>37828.852657237272</v>
      </c>
      <c r="CA49" s="339">
        <f t="shared" si="9"/>
        <v>39539.251058912479</v>
      </c>
    </row>
    <row r="50" spans="1:79" s="340" customFormat="1" x14ac:dyDescent="0.4">
      <c r="A50" s="336"/>
      <c r="B50" s="247" t="s">
        <v>392</v>
      </c>
      <c r="C50" s="336"/>
      <c r="D50" s="362"/>
      <c r="E50" s="362"/>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G50" s="362"/>
      <c r="AH50" s="246"/>
      <c r="AI50" s="246"/>
      <c r="AJ50" s="246"/>
      <c r="AK50" s="246"/>
      <c r="AL50" s="246"/>
      <c r="AM50" s="246"/>
      <c r="AN50" s="246"/>
      <c r="AO50" s="246"/>
      <c r="AP50" s="246"/>
      <c r="AQ50" s="246"/>
      <c r="AR50" s="246"/>
      <c r="AS50" s="246"/>
      <c r="AT50" s="246"/>
      <c r="AU50" s="246"/>
      <c r="AV50" s="246"/>
      <c r="AW50" s="246"/>
      <c r="AX50" s="246"/>
      <c r="AY50" s="246"/>
      <c r="AZ50" s="246"/>
      <c r="BA50" s="246"/>
      <c r="BB50" s="246"/>
      <c r="BC50" s="246">
        <v>0</v>
      </c>
      <c r="BD50" s="246">
        <v>0</v>
      </c>
      <c r="BE50" s="246">
        <v>0</v>
      </c>
      <c r="BF50" s="246">
        <v>0</v>
      </c>
      <c r="BG50" s="246">
        <v>12874.042214362229</v>
      </c>
      <c r="BH50" s="246">
        <v>15327.744681119742</v>
      </c>
      <c r="BI50" s="246">
        <v>16712.419139780723</v>
      </c>
      <c r="BJ50" s="246">
        <v>18031.167082408345</v>
      </c>
      <c r="BK50" s="246">
        <v>19342.611810079608</v>
      </c>
      <c r="BL50" s="246">
        <v>23268.818200331018</v>
      </c>
      <c r="BM50" s="246">
        <v>26651.727024537067</v>
      </c>
      <c r="BN50" s="246">
        <v>27878.190651787692</v>
      </c>
      <c r="BO50" s="246">
        <v>28782.150059510313</v>
      </c>
      <c r="BP50" s="246">
        <v>28831.585150247833</v>
      </c>
      <c r="BQ50" s="246">
        <v>28653.770756574129</v>
      </c>
      <c r="BR50" s="246">
        <v>28671.553760047016</v>
      </c>
      <c r="BS50" s="246">
        <v>27502.493745514646</v>
      </c>
      <c r="BT50" s="246">
        <v>26411.795452957514</v>
      </c>
      <c r="BU50" s="246">
        <v>24980.390454333945</v>
      </c>
      <c r="BV50" s="246">
        <v>21924.854636921791</v>
      </c>
      <c r="BW50" s="246">
        <v>24346.888877022149</v>
      </c>
      <c r="BX50" s="143">
        <v>24391.158306021342</v>
      </c>
      <c r="BY50" s="143">
        <v>24549.427294419507</v>
      </c>
      <c r="BZ50" s="143">
        <v>24861.503160524459</v>
      </c>
      <c r="CA50" s="144">
        <v>26165.873672807367</v>
      </c>
    </row>
    <row r="51" spans="1:79" s="340" customFormat="1" x14ac:dyDescent="0.4">
      <c r="A51" s="336"/>
      <c r="B51" s="247" t="s">
        <v>393</v>
      </c>
      <c r="C51" s="336"/>
      <c r="D51" s="362"/>
      <c r="E51" s="362"/>
      <c r="F51" s="362"/>
      <c r="G51" s="362"/>
      <c r="H51" s="362"/>
      <c r="I51" s="362"/>
      <c r="J51" s="362"/>
      <c r="K51" s="362"/>
      <c r="L51" s="362"/>
      <c r="M51" s="362"/>
      <c r="N51" s="362"/>
      <c r="O51" s="362"/>
      <c r="P51" s="362"/>
      <c r="Q51" s="362"/>
      <c r="R51" s="362"/>
      <c r="S51" s="362"/>
      <c r="T51" s="362"/>
      <c r="U51" s="362"/>
      <c r="V51" s="362"/>
      <c r="W51" s="362"/>
      <c r="X51" s="362"/>
      <c r="Y51" s="362"/>
      <c r="Z51" s="362"/>
      <c r="AA51" s="362"/>
      <c r="AB51" s="362"/>
      <c r="AC51" s="362"/>
      <c r="AD51" s="362"/>
      <c r="AE51" s="362"/>
      <c r="AF51" s="362"/>
      <c r="AG51" s="362"/>
      <c r="AH51" s="246"/>
      <c r="AI51" s="246"/>
      <c r="AJ51" s="246"/>
      <c r="AK51" s="246"/>
      <c r="AL51" s="246"/>
      <c r="AM51" s="246"/>
      <c r="AN51" s="246"/>
      <c r="AO51" s="246"/>
      <c r="AP51" s="246"/>
      <c r="AQ51" s="246"/>
      <c r="AR51" s="246"/>
      <c r="AS51" s="246"/>
      <c r="AT51" s="246"/>
      <c r="AU51" s="246"/>
      <c r="AV51" s="246"/>
      <c r="AW51" s="246"/>
      <c r="AX51" s="246"/>
      <c r="AY51" s="246"/>
      <c r="AZ51" s="246"/>
      <c r="BA51" s="246"/>
      <c r="BB51" s="246"/>
      <c r="BC51" s="246">
        <v>1055.2299505568199</v>
      </c>
      <c r="BD51" s="246">
        <v>4298.4947903652828</v>
      </c>
      <c r="BE51" s="246">
        <v>5456.1261029772995</v>
      </c>
      <c r="BF51" s="246">
        <v>6393.3457175844296</v>
      </c>
      <c r="BG51" s="246">
        <v>75.976259991636823</v>
      </c>
      <c r="BH51" s="246">
        <v>0</v>
      </c>
      <c r="BI51" s="246">
        <v>0</v>
      </c>
      <c r="BJ51" s="246">
        <v>0</v>
      </c>
      <c r="BK51" s="246">
        <v>0</v>
      </c>
      <c r="BL51" s="246">
        <v>0</v>
      </c>
      <c r="BM51" s="246">
        <v>0</v>
      </c>
      <c r="BN51" s="246">
        <v>0</v>
      </c>
      <c r="BO51" s="246">
        <v>0</v>
      </c>
      <c r="BP51" s="246">
        <v>0</v>
      </c>
      <c r="BQ51" s="246">
        <v>0</v>
      </c>
      <c r="BR51" s="246">
        <v>0</v>
      </c>
      <c r="BS51" s="246">
        <v>0</v>
      </c>
      <c r="BT51" s="246">
        <v>0</v>
      </c>
      <c r="BU51" s="246">
        <v>0</v>
      </c>
      <c r="BV51" s="246">
        <v>0</v>
      </c>
      <c r="BW51" s="246">
        <v>0</v>
      </c>
      <c r="BX51" s="143">
        <v>0</v>
      </c>
      <c r="BY51" s="143">
        <v>0</v>
      </c>
      <c r="BZ51" s="143">
        <v>0</v>
      </c>
      <c r="CA51" s="144">
        <v>0</v>
      </c>
    </row>
    <row r="52" spans="1:79" s="340" customFormat="1" x14ac:dyDescent="0.4">
      <c r="A52" s="336"/>
      <c r="B52" s="342" t="s">
        <v>396</v>
      </c>
      <c r="C52" s="336"/>
      <c r="D52" s="362"/>
      <c r="E52" s="362"/>
      <c r="F52" s="362"/>
      <c r="G52" s="362"/>
      <c r="H52" s="362"/>
      <c r="I52" s="362"/>
      <c r="J52" s="362"/>
      <c r="K52" s="362"/>
      <c r="L52" s="362"/>
      <c r="M52" s="362"/>
      <c r="N52" s="362"/>
      <c r="O52" s="362"/>
      <c r="P52" s="362"/>
      <c r="Q52" s="362"/>
      <c r="R52" s="362"/>
      <c r="S52" s="362"/>
      <c r="T52" s="362"/>
      <c r="U52" s="362"/>
      <c r="V52" s="362"/>
      <c r="W52" s="362"/>
      <c r="X52" s="362"/>
      <c r="Y52" s="362"/>
      <c r="Z52" s="362"/>
      <c r="AA52" s="362"/>
      <c r="AB52" s="362"/>
      <c r="AC52" s="362"/>
      <c r="AD52" s="362"/>
      <c r="AE52" s="362"/>
      <c r="AF52" s="362"/>
      <c r="AG52" s="362"/>
      <c r="AH52" s="246"/>
      <c r="AI52" s="246"/>
      <c r="AJ52" s="246"/>
      <c r="AK52" s="246"/>
      <c r="AL52" s="246"/>
      <c r="AM52" s="246"/>
      <c r="AN52" s="246"/>
      <c r="AO52" s="246"/>
      <c r="AP52" s="246"/>
      <c r="AQ52" s="246"/>
      <c r="AR52" s="246"/>
      <c r="AS52" s="246"/>
      <c r="AT52" s="246"/>
      <c r="AU52" s="246"/>
      <c r="AV52" s="246"/>
      <c r="AW52" s="246"/>
      <c r="AX52" s="246"/>
      <c r="AY52" s="246"/>
      <c r="AZ52" s="246"/>
      <c r="BA52" s="246"/>
      <c r="BB52" s="246"/>
      <c r="BC52" s="246">
        <v>0</v>
      </c>
      <c r="BD52" s="246">
        <v>0</v>
      </c>
      <c r="BE52" s="246">
        <v>0</v>
      </c>
      <c r="BF52" s="246">
        <v>0</v>
      </c>
      <c r="BG52" s="246">
        <v>9114.53949392295</v>
      </c>
      <c r="BH52" s="246">
        <v>9278.3705205924289</v>
      </c>
      <c r="BI52" s="246">
        <v>9452.1882566145086</v>
      </c>
      <c r="BJ52" s="246">
        <v>9824.0936157842825</v>
      </c>
      <c r="BK52" s="246">
        <v>10259.685861516396</v>
      </c>
      <c r="BL52" s="246">
        <v>10898.584552097513</v>
      </c>
      <c r="BM52" s="246">
        <v>11443.974330956784</v>
      </c>
      <c r="BN52" s="246">
        <v>11769.154769909232</v>
      </c>
      <c r="BO52" s="246">
        <v>11786.060301156902</v>
      </c>
      <c r="BP52" s="246">
        <v>11778.51920172405</v>
      </c>
      <c r="BQ52" s="246">
        <v>11060.380264325166</v>
      </c>
      <c r="BR52" s="246">
        <v>11197.737223645327</v>
      </c>
      <c r="BS52" s="246">
        <v>11292.491106038378</v>
      </c>
      <c r="BT52" s="246">
        <v>11252.843507449856</v>
      </c>
      <c r="BU52" s="246">
        <v>11296.346679600676</v>
      </c>
      <c r="BV52" s="246">
        <v>11288.953629529366</v>
      </c>
      <c r="BW52" s="246">
        <v>11330.617704655993</v>
      </c>
      <c r="BX52" s="143">
        <v>11570.841396211739</v>
      </c>
      <c r="BY52" s="143">
        <v>11833.521377295332</v>
      </c>
      <c r="BZ52" s="143">
        <v>12101.540596085397</v>
      </c>
      <c r="CA52" s="144">
        <v>12377.387805300628</v>
      </c>
    </row>
    <row r="53" spans="1:79" s="340" customFormat="1" x14ac:dyDescent="0.4">
      <c r="A53" s="336"/>
      <c r="B53" s="342" t="s">
        <v>386</v>
      </c>
      <c r="C53" s="336"/>
      <c r="D53" s="362"/>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246"/>
      <c r="AI53" s="246"/>
      <c r="AJ53" s="246"/>
      <c r="AK53" s="246"/>
      <c r="AL53" s="246"/>
      <c r="AM53" s="246"/>
      <c r="AN53" s="246"/>
      <c r="AO53" s="246"/>
      <c r="AP53" s="246"/>
      <c r="AQ53" s="246"/>
      <c r="AR53" s="246"/>
      <c r="AS53" s="246"/>
      <c r="AT53" s="246"/>
      <c r="AU53" s="246"/>
      <c r="AV53" s="246"/>
      <c r="AW53" s="246"/>
      <c r="AX53" s="246"/>
      <c r="AY53" s="246"/>
      <c r="AZ53" s="246"/>
      <c r="BA53" s="246"/>
      <c r="BB53" s="246"/>
      <c r="BC53" s="246">
        <v>0</v>
      </c>
      <c r="BD53" s="246">
        <v>0</v>
      </c>
      <c r="BE53" s="246">
        <v>0</v>
      </c>
      <c r="BF53" s="246">
        <v>0</v>
      </c>
      <c r="BG53" s="246">
        <v>0</v>
      </c>
      <c r="BH53" s="246">
        <v>0</v>
      </c>
      <c r="BI53" s="246">
        <v>430.12300132909712</v>
      </c>
      <c r="BJ53" s="246">
        <v>248.04266666666666</v>
      </c>
      <c r="BK53" s="246">
        <v>205.41104000000001</v>
      </c>
      <c r="BL53" s="246">
        <v>286.80032</v>
      </c>
      <c r="BM53" s="246">
        <v>374.97</v>
      </c>
      <c r="BN53" s="246">
        <v>330.3943697184859</v>
      </c>
      <c r="BO53" s="246">
        <v>83.325266263313168</v>
      </c>
      <c r="BP53" s="246">
        <v>0</v>
      </c>
      <c r="BQ53" s="246">
        <v>0</v>
      </c>
      <c r="BR53" s="246">
        <v>0</v>
      </c>
      <c r="BS53" s="246">
        <v>0</v>
      </c>
      <c r="BT53" s="246">
        <v>0</v>
      </c>
      <c r="BU53" s="246">
        <v>0</v>
      </c>
      <c r="BV53" s="246">
        <v>0</v>
      </c>
      <c r="BW53" s="246">
        <v>0</v>
      </c>
      <c r="BX53" s="143">
        <v>0</v>
      </c>
      <c r="BY53" s="143">
        <v>0</v>
      </c>
      <c r="BZ53" s="143">
        <v>0</v>
      </c>
      <c r="CA53" s="144">
        <v>0</v>
      </c>
    </row>
    <row r="54" spans="1:79" s="340" customFormat="1" x14ac:dyDescent="0.4">
      <c r="A54" s="336"/>
      <c r="B54" s="342" t="s">
        <v>387</v>
      </c>
      <c r="C54" s="336"/>
      <c r="D54" s="362"/>
      <c r="E54" s="362"/>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246"/>
      <c r="AI54" s="246"/>
      <c r="AJ54" s="246"/>
      <c r="AK54" s="246"/>
      <c r="AL54" s="246"/>
      <c r="AM54" s="246"/>
      <c r="AN54" s="246"/>
      <c r="AO54" s="246"/>
      <c r="AP54" s="246"/>
      <c r="AQ54" s="246"/>
      <c r="AR54" s="246"/>
      <c r="AS54" s="246"/>
      <c r="AT54" s="246"/>
      <c r="AU54" s="246"/>
      <c r="AV54" s="246"/>
      <c r="AW54" s="246"/>
      <c r="AX54" s="246"/>
      <c r="AY54" s="246"/>
      <c r="AZ54" s="246"/>
      <c r="BA54" s="246"/>
      <c r="BB54" s="246"/>
      <c r="BC54" s="246">
        <v>0</v>
      </c>
      <c r="BD54" s="246">
        <v>0</v>
      </c>
      <c r="BE54" s="246">
        <v>0</v>
      </c>
      <c r="BF54" s="246">
        <v>0</v>
      </c>
      <c r="BG54" s="246">
        <v>0</v>
      </c>
      <c r="BH54" s="246">
        <v>0</v>
      </c>
      <c r="BI54" s="246">
        <v>0</v>
      </c>
      <c r="BJ54" s="246">
        <v>0</v>
      </c>
      <c r="BK54" s="246">
        <v>0</v>
      </c>
      <c r="BL54" s="246">
        <v>0</v>
      </c>
      <c r="BM54" s="246">
        <v>129.30577739695983</v>
      </c>
      <c r="BN54" s="246">
        <v>100.65719198565735</v>
      </c>
      <c r="BO54" s="246">
        <v>0</v>
      </c>
      <c r="BP54" s="246">
        <v>0</v>
      </c>
      <c r="BQ54" s="246">
        <v>0</v>
      </c>
      <c r="BR54" s="246">
        <v>0</v>
      </c>
      <c r="BS54" s="246">
        <v>0</v>
      </c>
      <c r="BT54" s="246">
        <v>0</v>
      </c>
      <c r="BU54" s="246">
        <v>0</v>
      </c>
      <c r="BV54" s="246">
        <v>0</v>
      </c>
      <c r="BW54" s="246">
        <v>0</v>
      </c>
      <c r="BX54" s="143">
        <v>0</v>
      </c>
      <c r="BY54" s="143">
        <v>0</v>
      </c>
      <c r="BZ54" s="143">
        <v>0</v>
      </c>
      <c r="CA54" s="144">
        <v>0</v>
      </c>
    </row>
    <row r="55" spans="1:79" s="340" customFormat="1" x14ac:dyDescent="0.4">
      <c r="A55" s="336"/>
      <c r="B55" s="342" t="s">
        <v>389</v>
      </c>
      <c r="C55" s="336"/>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246"/>
      <c r="AI55" s="246"/>
      <c r="AJ55" s="246"/>
      <c r="AK55" s="246"/>
      <c r="AL55" s="246"/>
      <c r="AM55" s="246"/>
      <c r="AN55" s="246"/>
      <c r="AO55" s="246"/>
      <c r="AP55" s="246"/>
      <c r="AQ55" s="246"/>
      <c r="AR55" s="246"/>
      <c r="AS55" s="246"/>
      <c r="AT55" s="246"/>
      <c r="AU55" s="246"/>
      <c r="AV55" s="246"/>
      <c r="AW55" s="246"/>
      <c r="AX55" s="246"/>
      <c r="AY55" s="246"/>
      <c r="AZ55" s="246"/>
      <c r="BA55" s="246"/>
      <c r="BB55" s="246"/>
      <c r="BC55" s="246">
        <v>0</v>
      </c>
      <c r="BD55" s="246">
        <v>0</v>
      </c>
      <c r="BE55" s="246">
        <v>0</v>
      </c>
      <c r="BF55" s="246">
        <v>0</v>
      </c>
      <c r="BG55" s="246">
        <v>0</v>
      </c>
      <c r="BH55" s="246">
        <v>0</v>
      </c>
      <c r="BI55" s="246">
        <v>0</v>
      </c>
      <c r="BJ55" s="246">
        <v>0</v>
      </c>
      <c r="BK55" s="246">
        <v>0</v>
      </c>
      <c r="BL55" s="246">
        <v>0</v>
      </c>
      <c r="BM55" s="246">
        <v>0</v>
      </c>
      <c r="BN55" s="246">
        <v>0</v>
      </c>
      <c r="BO55" s="246">
        <v>0</v>
      </c>
      <c r="BP55" s="246">
        <v>0</v>
      </c>
      <c r="BQ55" s="246">
        <v>0</v>
      </c>
      <c r="BR55" s="246">
        <v>0</v>
      </c>
      <c r="BS55" s="246">
        <v>0</v>
      </c>
      <c r="BT55" s="246">
        <v>0</v>
      </c>
      <c r="BU55" s="246">
        <v>30.983355349312856</v>
      </c>
      <c r="BV55" s="246">
        <v>123.57011802227579</v>
      </c>
      <c r="BW55" s="246">
        <v>311.47626879117456</v>
      </c>
      <c r="BX55" s="143">
        <v>501.96975738690475</v>
      </c>
      <c r="BY55" s="143">
        <v>698.58759408328649</v>
      </c>
      <c r="BZ55" s="143">
        <v>865.80890062741582</v>
      </c>
      <c r="CA55" s="144">
        <v>995.98958080448233</v>
      </c>
    </row>
    <row r="56" spans="1:79" s="335" customFormat="1" ht="25.5" customHeight="1" x14ac:dyDescent="0.4">
      <c r="A56" s="359"/>
      <c r="B56" s="330" t="s">
        <v>398</v>
      </c>
      <c r="C56" s="169"/>
      <c r="D56" s="331"/>
      <c r="E56" s="331"/>
      <c r="F56" s="331"/>
      <c r="G56" s="331"/>
      <c r="H56" s="331"/>
      <c r="I56" s="331"/>
      <c r="J56" s="331"/>
      <c r="K56" s="331"/>
      <c r="L56" s="331"/>
      <c r="M56" s="331"/>
      <c r="N56" s="331"/>
      <c r="O56" s="331"/>
      <c r="P56" s="331"/>
      <c r="Q56" s="331"/>
      <c r="R56" s="331"/>
      <c r="S56" s="331"/>
      <c r="T56" s="331"/>
      <c r="U56" s="331"/>
      <c r="V56" s="331"/>
      <c r="W56" s="331"/>
      <c r="X56" s="331"/>
      <c r="Y56" s="331"/>
      <c r="Z56" s="331"/>
      <c r="AA56" s="331"/>
      <c r="AB56" s="331"/>
      <c r="AC56" s="331"/>
      <c r="AD56" s="331"/>
      <c r="AE56" s="331"/>
      <c r="AF56" s="331"/>
      <c r="AG56" s="331"/>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f t="shared" ref="BC56:BU56" si="10">SUM(BC57:BC62)</f>
        <v>41.770049443180113</v>
      </c>
      <c r="BD56" s="332">
        <f t="shared" si="10"/>
        <v>170.50520963471732</v>
      </c>
      <c r="BE56" s="332">
        <f t="shared" si="10"/>
        <v>216.87389702270028</v>
      </c>
      <c r="BF56" s="332">
        <f t="shared" si="10"/>
        <v>254.65428241557058</v>
      </c>
      <c r="BG56" s="332">
        <f t="shared" si="10"/>
        <v>800.38321474170959</v>
      </c>
      <c r="BH56" s="332">
        <f t="shared" si="10"/>
        <v>882.83130504474525</v>
      </c>
      <c r="BI56" s="332">
        <f t="shared" si="10"/>
        <v>951.13506737643092</v>
      </c>
      <c r="BJ56" s="332">
        <f t="shared" si="10"/>
        <v>992.63581613902807</v>
      </c>
      <c r="BK56" s="332">
        <f t="shared" si="10"/>
        <v>1037.2292928928825</v>
      </c>
      <c r="BL56" s="332">
        <f t="shared" si="10"/>
        <v>1202.9266789618034</v>
      </c>
      <c r="BM56" s="332">
        <f t="shared" si="10"/>
        <v>1345.5875971091873</v>
      </c>
      <c r="BN56" s="332">
        <f t="shared" si="10"/>
        <v>1405.9431405779126</v>
      </c>
      <c r="BO56" s="332">
        <f t="shared" si="10"/>
        <v>1441.8045393194702</v>
      </c>
      <c r="BP56" s="332">
        <f t="shared" si="10"/>
        <v>1445.0361054281175</v>
      </c>
      <c r="BQ56" s="332">
        <f t="shared" si="10"/>
        <v>1433.385018569571</v>
      </c>
      <c r="BR56" s="332">
        <f t="shared" si="10"/>
        <v>1444.4805125165276</v>
      </c>
      <c r="BS56" s="332">
        <f t="shared" si="10"/>
        <v>1424.8807486758433</v>
      </c>
      <c r="BT56" s="332">
        <f t="shared" si="10"/>
        <v>1404.2741392915</v>
      </c>
      <c r="BU56" s="332">
        <f t="shared" si="10"/>
        <v>1351.8384522449333</v>
      </c>
      <c r="BV56" s="332">
        <f t="shared" ref="BV56:CA56" si="11">SUM(BV57:BV62)</f>
        <v>1237.476090610671</v>
      </c>
      <c r="BW56" s="332">
        <f t="shared" si="11"/>
        <v>1339.4226888741334</v>
      </c>
      <c r="BX56" s="196">
        <f t="shared" si="11"/>
        <v>1356.7292456051719</v>
      </c>
      <c r="BY56" s="196">
        <f t="shared" si="11"/>
        <v>1379.4346302499835</v>
      </c>
      <c r="BZ56" s="196">
        <f t="shared" si="11"/>
        <v>1407.1149685946291</v>
      </c>
      <c r="CA56" s="339">
        <f t="shared" si="11"/>
        <v>1471.8530329313471</v>
      </c>
    </row>
    <row r="57" spans="1:79" s="340" customFormat="1" x14ac:dyDescent="0.4">
      <c r="A57" s="336"/>
      <c r="B57" s="247" t="s">
        <v>392</v>
      </c>
      <c r="C57" s="336"/>
      <c r="D57" s="362"/>
      <c r="E57" s="362"/>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246"/>
      <c r="AI57" s="246"/>
      <c r="AJ57" s="246"/>
      <c r="AK57" s="246"/>
      <c r="AL57" s="246"/>
      <c r="AM57" s="246"/>
      <c r="AN57" s="246"/>
      <c r="AO57" s="246"/>
      <c r="AP57" s="246"/>
      <c r="AQ57" s="246"/>
      <c r="AR57" s="246"/>
      <c r="AS57" s="246"/>
      <c r="AT57" s="246"/>
      <c r="AU57" s="246"/>
      <c r="AV57" s="246"/>
      <c r="AW57" s="246"/>
      <c r="AX57" s="246"/>
      <c r="AY57" s="246"/>
      <c r="AZ57" s="246"/>
      <c r="BA57" s="246"/>
      <c r="BB57" s="246"/>
      <c r="BC57" s="246">
        <v>0</v>
      </c>
      <c r="BD57" s="246">
        <v>0</v>
      </c>
      <c r="BE57" s="246">
        <v>0</v>
      </c>
      <c r="BF57" s="246">
        <v>0</v>
      </c>
      <c r="BG57" s="246">
        <v>486.95778563777168</v>
      </c>
      <c r="BH57" s="246">
        <v>568.25531888025728</v>
      </c>
      <c r="BI57" s="246">
        <v>619.58086021927568</v>
      </c>
      <c r="BJ57" s="246">
        <v>652.83291759165525</v>
      </c>
      <c r="BK57" s="246">
        <v>687.38818992039103</v>
      </c>
      <c r="BL57" s="246">
        <v>830.34398105931712</v>
      </c>
      <c r="BM57" s="246">
        <v>949.27297546293153</v>
      </c>
      <c r="BN57" s="246">
        <v>1001.303276532307</v>
      </c>
      <c r="BO57" s="246">
        <v>1047.9380549696855</v>
      </c>
      <c r="BP57" s="246">
        <v>1056.2596642521662</v>
      </c>
      <c r="BQ57" s="246">
        <v>1056.1932706658681</v>
      </c>
      <c r="BR57" s="246">
        <v>1060.264627762986</v>
      </c>
      <c r="BS57" s="246">
        <v>1036.4154026253539</v>
      </c>
      <c r="BT57" s="246">
        <v>1017.1611946524878</v>
      </c>
      <c r="BU57" s="246">
        <v>962.03546035605405</v>
      </c>
      <c r="BV57" s="246">
        <v>844.36180701135538</v>
      </c>
      <c r="BW57" s="246">
        <v>937.63828439198892</v>
      </c>
      <c r="BX57" s="143">
        <v>939.34317209519713</v>
      </c>
      <c r="BY57" s="143">
        <v>945.43836822081664</v>
      </c>
      <c r="BZ57" s="143">
        <v>957.45691733289436</v>
      </c>
      <c r="CA57" s="144">
        <v>1007.6903469725517</v>
      </c>
    </row>
    <row r="58" spans="1:79" s="340" customFormat="1" x14ac:dyDescent="0.4">
      <c r="A58" s="336"/>
      <c r="B58" s="247" t="s">
        <v>393</v>
      </c>
      <c r="C58" s="336"/>
      <c r="D58" s="362"/>
      <c r="E58" s="362"/>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246"/>
      <c r="AI58" s="246"/>
      <c r="AJ58" s="246"/>
      <c r="AK58" s="246"/>
      <c r="AL58" s="246"/>
      <c r="AM58" s="246"/>
      <c r="AN58" s="246"/>
      <c r="AO58" s="246"/>
      <c r="AP58" s="246"/>
      <c r="AQ58" s="246"/>
      <c r="AR58" s="246"/>
      <c r="AS58" s="246"/>
      <c r="AT58" s="246"/>
      <c r="AU58" s="246"/>
      <c r="AV58" s="246"/>
      <c r="AW58" s="246"/>
      <c r="AX58" s="246"/>
      <c r="AY58" s="246"/>
      <c r="AZ58" s="246"/>
      <c r="BA58" s="246"/>
      <c r="BB58" s="246"/>
      <c r="BC58" s="246">
        <v>41.770049443180113</v>
      </c>
      <c r="BD58" s="246">
        <v>170.50520963471732</v>
      </c>
      <c r="BE58" s="246">
        <v>216.87389702270028</v>
      </c>
      <c r="BF58" s="246">
        <v>254.65428241557058</v>
      </c>
      <c r="BG58" s="246">
        <v>3.0237400083631809</v>
      </c>
      <c r="BH58" s="246">
        <v>0</v>
      </c>
      <c r="BI58" s="246">
        <v>0</v>
      </c>
      <c r="BJ58" s="246">
        <v>0</v>
      </c>
      <c r="BK58" s="246">
        <v>0</v>
      </c>
      <c r="BL58" s="246">
        <v>0</v>
      </c>
      <c r="BM58" s="246">
        <v>0</v>
      </c>
      <c r="BN58" s="246">
        <v>0</v>
      </c>
      <c r="BO58" s="246">
        <v>0</v>
      </c>
      <c r="BP58" s="246">
        <v>0</v>
      </c>
      <c r="BQ58" s="246">
        <v>0</v>
      </c>
      <c r="BR58" s="246">
        <v>0</v>
      </c>
      <c r="BS58" s="246">
        <v>0</v>
      </c>
      <c r="BT58" s="246">
        <v>0</v>
      </c>
      <c r="BU58" s="246">
        <v>0</v>
      </c>
      <c r="BV58" s="246">
        <v>0</v>
      </c>
      <c r="BW58" s="246">
        <v>0</v>
      </c>
      <c r="BX58" s="143">
        <v>0</v>
      </c>
      <c r="BY58" s="143">
        <v>0</v>
      </c>
      <c r="BZ58" s="143">
        <v>0</v>
      </c>
      <c r="CA58" s="144">
        <v>0</v>
      </c>
    </row>
    <row r="59" spans="1:79" s="340" customFormat="1" x14ac:dyDescent="0.4">
      <c r="A59" s="336"/>
      <c r="B59" s="342" t="s">
        <v>396</v>
      </c>
      <c r="C59" s="336"/>
      <c r="D59" s="362"/>
      <c r="E59" s="362"/>
      <c r="F59" s="362"/>
      <c r="G59" s="362"/>
      <c r="H59" s="362"/>
      <c r="I59" s="362"/>
      <c r="J59" s="362"/>
      <c r="K59" s="362"/>
      <c r="L59" s="362"/>
      <c r="M59" s="362"/>
      <c r="N59" s="362"/>
      <c r="O59" s="362"/>
      <c r="P59" s="362"/>
      <c r="Q59" s="362"/>
      <c r="R59" s="362"/>
      <c r="S59" s="362"/>
      <c r="T59" s="362"/>
      <c r="U59" s="362"/>
      <c r="V59" s="362"/>
      <c r="W59" s="362"/>
      <c r="X59" s="362"/>
      <c r="Y59" s="362"/>
      <c r="Z59" s="362"/>
      <c r="AA59" s="362"/>
      <c r="AB59" s="362"/>
      <c r="AC59" s="362"/>
      <c r="AD59" s="362"/>
      <c r="AE59" s="362"/>
      <c r="AF59" s="362"/>
      <c r="AG59" s="362"/>
      <c r="AH59" s="246"/>
      <c r="AI59" s="246"/>
      <c r="AJ59" s="246"/>
      <c r="AK59" s="246"/>
      <c r="AL59" s="246"/>
      <c r="AM59" s="246"/>
      <c r="AN59" s="246"/>
      <c r="AO59" s="246"/>
      <c r="AP59" s="246"/>
      <c r="AQ59" s="246"/>
      <c r="AR59" s="246"/>
      <c r="AS59" s="246"/>
      <c r="AT59" s="246"/>
      <c r="AU59" s="246"/>
      <c r="AV59" s="246"/>
      <c r="AW59" s="246"/>
      <c r="AX59" s="246"/>
      <c r="AY59" s="246"/>
      <c r="AZ59" s="246"/>
      <c r="BA59" s="246"/>
      <c r="BB59" s="246"/>
      <c r="BC59" s="246">
        <v>0</v>
      </c>
      <c r="BD59" s="246">
        <v>0</v>
      </c>
      <c r="BE59" s="246">
        <v>0</v>
      </c>
      <c r="BF59" s="246">
        <v>0</v>
      </c>
      <c r="BG59" s="246">
        <v>310.40168909557474</v>
      </c>
      <c r="BH59" s="246">
        <v>314.57598616448797</v>
      </c>
      <c r="BI59" s="246">
        <v>317.75920848625231</v>
      </c>
      <c r="BJ59" s="246">
        <v>331.8455652140396</v>
      </c>
      <c r="BK59" s="246">
        <v>343.25214297249147</v>
      </c>
      <c r="BL59" s="246">
        <v>363.38301790248624</v>
      </c>
      <c r="BM59" s="246">
        <v>379.99039904321546</v>
      </c>
      <c r="BN59" s="246">
        <v>390.69142574974882</v>
      </c>
      <c r="BO59" s="246">
        <v>391.19175061309789</v>
      </c>
      <c r="BP59" s="246">
        <v>388.77644117595122</v>
      </c>
      <c r="BQ59" s="246">
        <v>377.19174790370283</v>
      </c>
      <c r="BR59" s="246">
        <v>384.21588475354156</v>
      </c>
      <c r="BS59" s="246">
        <v>388.46534605048947</v>
      </c>
      <c r="BT59" s="246">
        <v>387.11294463901208</v>
      </c>
      <c r="BU59" s="246">
        <v>388.60977248819199</v>
      </c>
      <c r="BV59" s="246">
        <v>388.35539740035352</v>
      </c>
      <c r="BW59" s="246">
        <v>389.78894683770602</v>
      </c>
      <c r="BX59" s="143">
        <v>398.05440183273134</v>
      </c>
      <c r="BY59" s="143">
        <v>407.09251771413966</v>
      </c>
      <c r="BZ59" s="143">
        <v>416.31434249072311</v>
      </c>
      <c r="CA59" s="144">
        <v>425.80550748992016</v>
      </c>
    </row>
    <row r="60" spans="1:79" s="340" customFormat="1" x14ac:dyDescent="0.4">
      <c r="A60" s="336"/>
      <c r="B60" s="342" t="s">
        <v>386</v>
      </c>
      <c r="C60" s="336"/>
      <c r="D60" s="362"/>
      <c r="E60" s="362"/>
      <c r="F60" s="362"/>
      <c r="G60" s="362"/>
      <c r="H60" s="362"/>
      <c r="I60" s="362"/>
      <c r="J60" s="362"/>
      <c r="K60" s="362"/>
      <c r="L60" s="362"/>
      <c r="M60" s="362"/>
      <c r="N60" s="362"/>
      <c r="O60" s="362"/>
      <c r="P60" s="362"/>
      <c r="Q60" s="362"/>
      <c r="R60" s="362"/>
      <c r="S60" s="362"/>
      <c r="T60" s="362"/>
      <c r="U60" s="362"/>
      <c r="V60" s="362"/>
      <c r="W60" s="362"/>
      <c r="X60" s="362"/>
      <c r="Y60" s="362"/>
      <c r="Z60" s="362"/>
      <c r="AA60" s="362"/>
      <c r="AB60" s="362"/>
      <c r="AC60" s="362"/>
      <c r="AD60" s="362"/>
      <c r="AE60" s="362"/>
      <c r="AF60" s="362"/>
      <c r="AG60" s="362"/>
      <c r="AH60" s="246"/>
      <c r="AI60" s="246"/>
      <c r="AJ60" s="246"/>
      <c r="AK60" s="246"/>
      <c r="AL60" s="246"/>
      <c r="AM60" s="246"/>
      <c r="AN60" s="246"/>
      <c r="AO60" s="246"/>
      <c r="AP60" s="246"/>
      <c r="AQ60" s="246"/>
      <c r="AR60" s="246"/>
      <c r="AS60" s="246"/>
      <c r="AT60" s="246"/>
      <c r="AU60" s="246"/>
      <c r="AV60" s="246"/>
      <c r="AW60" s="246"/>
      <c r="AX60" s="246"/>
      <c r="AY60" s="246"/>
      <c r="AZ60" s="246"/>
      <c r="BA60" s="246"/>
      <c r="BB60" s="246"/>
      <c r="BC60" s="246">
        <v>0</v>
      </c>
      <c r="BD60" s="246">
        <v>0</v>
      </c>
      <c r="BE60" s="246">
        <v>0</v>
      </c>
      <c r="BF60" s="246">
        <v>0</v>
      </c>
      <c r="BG60" s="246">
        <v>0</v>
      </c>
      <c r="BH60" s="246">
        <v>0</v>
      </c>
      <c r="BI60" s="246">
        <v>13.794998670902904</v>
      </c>
      <c r="BJ60" s="246">
        <v>7.9573333333333336</v>
      </c>
      <c r="BK60" s="246">
        <v>6.5889599999999993</v>
      </c>
      <c r="BL60" s="246">
        <v>9.1996800000000007</v>
      </c>
      <c r="BM60" s="246">
        <v>12.029999999999998</v>
      </c>
      <c r="BN60" s="246">
        <v>10.605630281514076</v>
      </c>
      <c r="BO60" s="246">
        <v>2.6747337366868345</v>
      </c>
      <c r="BP60" s="246">
        <v>0</v>
      </c>
      <c r="BQ60" s="246">
        <v>0</v>
      </c>
      <c r="BR60" s="246">
        <v>0</v>
      </c>
      <c r="BS60" s="246">
        <v>0</v>
      </c>
      <c r="BT60" s="246">
        <v>0</v>
      </c>
      <c r="BU60" s="246">
        <v>0</v>
      </c>
      <c r="BV60" s="246">
        <v>0</v>
      </c>
      <c r="BW60" s="246">
        <v>0</v>
      </c>
      <c r="BX60" s="143">
        <v>0</v>
      </c>
      <c r="BY60" s="143">
        <v>0</v>
      </c>
      <c r="BZ60" s="143">
        <v>0</v>
      </c>
      <c r="CA60" s="144">
        <v>0</v>
      </c>
    </row>
    <row r="61" spans="1:79" s="340" customFormat="1" x14ac:dyDescent="0.4">
      <c r="A61" s="336"/>
      <c r="B61" s="342" t="s">
        <v>387</v>
      </c>
      <c r="C61" s="336"/>
      <c r="D61" s="362"/>
      <c r="E61" s="362"/>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246"/>
      <c r="AI61" s="246"/>
      <c r="AJ61" s="246"/>
      <c r="AK61" s="246"/>
      <c r="AL61" s="246"/>
      <c r="AM61" s="246"/>
      <c r="AN61" s="246"/>
      <c r="AO61" s="246"/>
      <c r="AP61" s="246"/>
      <c r="AQ61" s="246"/>
      <c r="AR61" s="246"/>
      <c r="AS61" s="246"/>
      <c r="AT61" s="246"/>
      <c r="AU61" s="246"/>
      <c r="AV61" s="246"/>
      <c r="AW61" s="246"/>
      <c r="AX61" s="246"/>
      <c r="AY61" s="246"/>
      <c r="AZ61" s="246"/>
      <c r="BA61" s="246"/>
      <c r="BB61" s="246"/>
      <c r="BC61" s="246">
        <v>0</v>
      </c>
      <c r="BD61" s="246">
        <v>0</v>
      </c>
      <c r="BE61" s="246">
        <v>0</v>
      </c>
      <c r="BF61" s="246">
        <v>0</v>
      </c>
      <c r="BG61" s="246">
        <v>0</v>
      </c>
      <c r="BH61" s="246">
        <v>0</v>
      </c>
      <c r="BI61" s="246">
        <v>0</v>
      </c>
      <c r="BJ61" s="246">
        <v>0</v>
      </c>
      <c r="BK61" s="246">
        <v>0</v>
      </c>
      <c r="BL61" s="246">
        <v>0</v>
      </c>
      <c r="BM61" s="246">
        <v>4.2942226030401782</v>
      </c>
      <c r="BN61" s="246">
        <v>3.3428080143426531</v>
      </c>
      <c r="BO61" s="246">
        <v>0</v>
      </c>
      <c r="BP61" s="246">
        <v>0</v>
      </c>
      <c r="BQ61" s="246">
        <v>0</v>
      </c>
      <c r="BR61" s="246">
        <v>0</v>
      </c>
      <c r="BS61" s="246">
        <v>0</v>
      </c>
      <c r="BT61" s="246">
        <v>0</v>
      </c>
      <c r="BU61" s="246">
        <v>0</v>
      </c>
      <c r="BV61" s="246">
        <v>0</v>
      </c>
      <c r="BW61" s="246">
        <v>0</v>
      </c>
      <c r="BX61" s="143">
        <v>0</v>
      </c>
      <c r="BY61" s="143">
        <v>0</v>
      </c>
      <c r="BZ61" s="143">
        <v>0</v>
      </c>
      <c r="CA61" s="144">
        <v>0</v>
      </c>
    </row>
    <row r="62" spans="1:79" s="340" customFormat="1" x14ac:dyDescent="0.4">
      <c r="A62" s="336"/>
      <c r="B62" s="342" t="s">
        <v>389</v>
      </c>
      <c r="C62" s="336"/>
      <c r="D62" s="362"/>
      <c r="E62" s="362"/>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246"/>
      <c r="AI62" s="246"/>
      <c r="AJ62" s="246"/>
      <c r="AK62" s="246"/>
      <c r="AL62" s="246"/>
      <c r="AM62" s="246"/>
      <c r="AN62" s="246"/>
      <c r="AO62" s="246"/>
      <c r="AP62" s="246"/>
      <c r="AQ62" s="246"/>
      <c r="AR62" s="246"/>
      <c r="AS62" s="246"/>
      <c r="AT62" s="246"/>
      <c r="AU62" s="246"/>
      <c r="AV62" s="246"/>
      <c r="AW62" s="246"/>
      <c r="AX62" s="246"/>
      <c r="AY62" s="246"/>
      <c r="AZ62" s="246"/>
      <c r="BA62" s="246"/>
      <c r="BB62" s="246"/>
      <c r="BC62" s="246">
        <v>0</v>
      </c>
      <c r="BD62" s="246">
        <v>0</v>
      </c>
      <c r="BE62" s="246">
        <v>0</v>
      </c>
      <c r="BF62" s="246">
        <v>0</v>
      </c>
      <c r="BG62" s="246">
        <v>0</v>
      </c>
      <c r="BH62" s="246">
        <v>0</v>
      </c>
      <c r="BI62" s="246">
        <v>0</v>
      </c>
      <c r="BJ62" s="246">
        <v>0</v>
      </c>
      <c r="BK62" s="246">
        <v>0</v>
      </c>
      <c r="BL62" s="246">
        <v>0</v>
      </c>
      <c r="BM62" s="246">
        <v>0</v>
      </c>
      <c r="BN62" s="246">
        <v>0</v>
      </c>
      <c r="BO62" s="246">
        <v>0</v>
      </c>
      <c r="BP62" s="246">
        <v>0</v>
      </c>
      <c r="BQ62" s="246">
        <v>0</v>
      </c>
      <c r="BR62" s="246">
        <v>0</v>
      </c>
      <c r="BS62" s="246">
        <v>0</v>
      </c>
      <c r="BT62" s="246">
        <v>0</v>
      </c>
      <c r="BU62" s="246">
        <v>1.1932194006871519</v>
      </c>
      <c r="BV62" s="246">
        <v>4.7588861989620046</v>
      </c>
      <c r="BW62" s="246">
        <v>11.9954576444387</v>
      </c>
      <c r="BX62" s="143">
        <v>19.331671677243353</v>
      </c>
      <c r="BY62" s="143">
        <v>26.903744315027048</v>
      </c>
      <c r="BZ62" s="143">
        <v>33.343708771011428</v>
      </c>
      <c r="CA62" s="144">
        <v>38.357178468875198</v>
      </c>
    </row>
    <row r="63" spans="1:79" ht="15.4" thickBot="1" x14ac:dyDescent="0.45">
      <c r="A63" s="363"/>
      <c r="B63" s="364"/>
      <c r="C63" s="363"/>
      <c r="D63" s="365"/>
      <c r="E63" s="365"/>
      <c r="F63" s="365"/>
      <c r="G63" s="365"/>
      <c r="H63" s="365"/>
      <c r="I63" s="365"/>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366"/>
    </row>
    <row r="64" spans="1:79" x14ac:dyDescent="0.4">
      <c r="B64" s="36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B49"/>
  <sheetViews>
    <sheetView zoomScale="70" zoomScaleNormal="70" workbookViewId="0">
      <pane xSplit="3" topLeftCell="BS1" activePane="topRight" state="frozen"/>
      <selection activeCell="B1" sqref="B1"/>
      <selection pane="topRight" activeCell="C1" sqref="C1"/>
    </sheetView>
  </sheetViews>
  <sheetFormatPr defaultColWidth="9.1328125" defaultRowHeight="15" x14ac:dyDescent="0.4"/>
  <cols>
    <col min="1" max="1" width="23.1328125" style="367" bestFit="1" customWidth="1"/>
    <col min="2" max="2" width="75.73046875" style="367" customWidth="1"/>
    <col min="3" max="3" width="25.73046875" style="367" customWidth="1"/>
    <col min="4" max="75" width="12.73046875" style="369" customWidth="1"/>
    <col min="76" max="76" width="12.73046875" style="367" customWidth="1"/>
    <col min="77" max="79" width="12.73046875" style="326" customWidth="1"/>
    <col min="80" max="16384" width="9.1328125" style="367"/>
  </cols>
  <sheetData>
    <row r="1" spans="1:80" s="15" customFormat="1" ht="25.15" customHeight="1" thickBot="1" x14ac:dyDescent="0.4">
      <c r="A1" s="43" t="s">
        <v>42</v>
      </c>
      <c r="B1" s="44" t="s">
        <v>755</v>
      </c>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row>
    <row r="2" spans="1:80" s="326" customFormat="1" ht="15.75" customHeight="1" x14ac:dyDescent="0.4">
      <c r="A2" s="47" t="s">
        <v>594</v>
      </c>
      <c r="B2" s="17" t="s">
        <v>399</v>
      </c>
      <c r="C2" s="325"/>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80" s="326" customFormat="1" x14ac:dyDescent="0.4">
      <c r="A3" s="52">
        <v>2018</v>
      </c>
      <c r="B3" s="327" t="s">
        <v>127</v>
      </c>
      <c r="C3" s="328"/>
      <c r="D3" s="289" t="s">
        <v>624</v>
      </c>
      <c r="E3" s="289" t="s">
        <v>624</v>
      </c>
      <c r="F3" s="289" t="s">
        <v>624</v>
      </c>
      <c r="G3" s="289" t="s">
        <v>624</v>
      </c>
      <c r="H3" s="289" t="s">
        <v>624</v>
      </c>
      <c r="I3" s="289" t="s">
        <v>624</v>
      </c>
      <c r="J3" s="289" t="s">
        <v>624</v>
      </c>
      <c r="K3" s="289" t="s">
        <v>624</v>
      </c>
      <c r="L3" s="289" t="s">
        <v>624</v>
      </c>
      <c r="M3" s="289" t="s">
        <v>624</v>
      </c>
      <c r="N3" s="289" t="s">
        <v>624</v>
      </c>
      <c r="O3" s="289" t="s">
        <v>624</v>
      </c>
      <c r="P3" s="289" t="s">
        <v>624</v>
      </c>
      <c r="Q3" s="289" t="s">
        <v>624</v>
      </c>
      <c r="R3" s="289" t="s">
        <v>624</v>
      </c>
      <c r="S3" s="289" t="s">
        <v>624</v>
      </c>
      <c r="T3" s="289" t="s">
        <v>624</v>
      </c>
      <c r="U3" s="289" t="s">
        <v>624</v>
      </c>
      <c r="V3" s="289" t="s">
        <v>624</v>
      </c>
      <c r="W3" s="289" t="s">
        <v>624</v>
      </c>
      <c r="X3" s="289" t="s">
        <v>624</v>
      </c>
      <c r="Y3" s="289" t="s">
        <v>624</v>
      </c>
      <c r="Z3" s="289" t="s">
        <v>624</v>
      </c>
      <c r="AA3" s="289" t="s">
        <v>624</v>
      </c>
      <c r="AB3" s="289" t="s">
        <v>624</v>
      </c>
      <c r="AC3" s="289" t="s">
        <v>624</v>
      </c>
      <c r="AD3" s="289" t="s">
        <v>624</v>
      </c>
      <c r="AE3" s="289" t="s">
        <v>624</v>
      </c>
      <c r="AF3" s="289" t="s">
        <v>624</v>
      </c>
      <c r="AG3" s="289" t="s">
        <v>624</v>
      </c>
      <c r="AH3" s="289" t="s">
        <v>624</v>
      </c>
      <c r="AI3" s="289" t="s">
        <v>624</v>
      </c>
      <c r="AJ3" s="289" t="s">
        <v>624</v>
      </c>
      <c r="AK3" s="289" t="s">
        <v>624</v>
      </c>
      <c r="AL3" s="289" t="s">
        <v>624</v>
      </c>
      <c r="AM3" s="289" t="s">
        <v>624</v>
      </c>
      <c r="AN3" s="289" t="s">
        <v>624</v>
      </c>
      <c r="AO3" s="289" t="s">
        <v>624</v>
      </c>
      <c r="AP3" s="289" t="s">
        <v>624</v>
      </c>
      <c r="AQ3" s="289" t="s">
        <v>624</v>
      </c>
      <c r="AR3" s="289" t="s">
        <v>624</v>
      </c>
      <c r="AS3" s="289" t="s">
        <v>624</v>
      </c>
      <c r="AT3" s="289" t="s">
        <v>624</v>
      </c>
      <c r="AU3" s="289" t="s">
        <v>624</v>
      </c>
      <c r="AV3" s="289" t="s">
        <v>624</v>
      </c>
      <c r="AW3" s="289" t="s">
        <v>624</v>
      </c>
      <c r="AX3" s="289" t="s">
        <v>624</v>
      </c>
      <c r="AY3" s="289" t="s">
        <v>624</v>
      </c>
      <c r="AZ3" s="289" t="s">
        <v>624</v>
      </c>
      <c r="BA3" s="289" t="s">
        <v>624</v>
      </c>
      <c r="BB3" s="289" t="s">
        <v>624</v>
      </c>
      <c r="BC3" s="289" t="s">
        <v>624</v>
      </c>
      <c r="BD3" s="289" t="s">
        <v>624</v>
      </c>
      <c r="BE3" s="289" t="s">
        <v>624</v>
      </c>
      <c r="BF3" s="289" t="s">
        <v>624</v>
      </c>
      <c r="BG3" s="289" t="s">
        <v>624</v>
      </c>
      <c r="BH3" s="289" t="s">
        <v>624</v>
      </c>
      <c r="BI3" s="289" t="s">
        <v>624</v>
      </c>
      <c r="BJ3" s="289" t="s">
        <v>624</v>
      </c>
      <c r="BK3" s="289" t="s">
        <v>624</v>
      </c>
      <c r="BL3" s="289" t="s">
        <v>624</v>
      </c>
      <c r="BM3" s="289" t="s">
        <v>624</v>
      </c>
      <c r="BN3" s="289" t="s">
        <v>624</v>
      </c>
      <c r="BO3" s="289" t="s">
        <v>624</v>
      </c>
      <c r="BP3" s="289" t="s">
        <v>624</v>
      </c>
      <c r="BQ3" s="289" t="s">
        <v>624</v>
      </c>
      <c r="BR3" s="289" t="s">
        <v>624</v>
      </c>
      <c r="BS3" s="289" t="s">
        <v>624</v>
      </c>
      <c r="BT3" s="289" t="s">
        <v>624</v>
      </c>
      <c r="BU3" s="289" t="s">
        <v>624</v>
      </c>
      <c r="BV3" s="289" t="s">
        <v>625</v>
      </c>
      <c r="BW3" s="289" t="s">
        <v>625</v>
      </c>
      <c r="BX3" s="289" t="s">
        <v>625</v>
      </c>
      <c r="BY3" s="289" t="s">
        <v>625</v>
      </c>
      <c r="BZ3" s="289" t="s">
        <v>625</v>
      </c>
      <c r="CA3" s="290" t="s">
        <v>625</v>
      </c>
    </row>
    <row r="4" spans="1:80" s="243" customFormat="1" ht="26.25" customHeight="1" x14ac:dyDescent="0.4">
      <c r="A4" s="370"/>
      <c r="B4" s="337" t="s">
        <v>96</v>
      </c>
      <c r="C4" s="97"/>
      <c r="D4" s="371">
        <v>15.7</v>
      </c>
      <c r="E4" s="371">
        <v>21.3</v>
      </c>
      <c r="F4" s="371">
        <v>21.7</v>
      </c>
      <c r="G4" s="371">
        <v>24</v>
      </c>
      <c r="H4" s="371">
        <v>28</v>
      </c>
      <c r="I4" s="371">
        <v>30.5</v>
      </c>
      <c r="J4" s="371">
        <v>32</v>
      </c>
      <c r="K4" s="371">
        <v>35.700000000000003</v>
      </c>
      <c r="L4" s="371">
        <v>38.200000000000003</v>
      </c>
      <c r="M4" s="371">
        <v>43.8</v>
      </c>
      <c r="N4" s="371">
        <v>57.5</v>
      </c>
      <c r="O4" s="371">
        <v>61.5</v>
      </c>
      <c r="P4" s="371">
        <v>65.5</v>
      </c>
      <c r="Q4" s="371">
        <v>80</v>
      </c>
      <c r="R4" s="371">
        <v>84</v>
      </c>
      <c r="S4" s="371">
        <v>99</v>
      </c>
      <c r="T4" s="371">
        <v>108</v>
      </c>
      <c r="U4" s="371">
        <v>136</v>
      </c>
      <c r="V4" s="371">
        <v>141</v>
      </c>
      <c r="W4" s="371">
        <v>148</v>
      </c>
      <c r="X4" s="371">
        <v>154</v>
      </c>
      <c r="Y4" s="371">
        <v>162</v>
      </c>
      <c r="Z4" s="371">
        <v>168</v>
      </c>
      <c r="AA4" s="371">
        <v>196</v>
      </c>
      <c r="AB4" s="371">
        <v>220</v>
      </c>
      <c r="AC4" s="371">
        <v>245</v>
      </c>
      <c r="AD4" s="371">
        <v>310</v>
      </c>
      <c r="AE4" s="371">
        <v>393</v>
      </c>
      <c r="AF4" s="371">
        <v>434</v>
      </c>
      <c r="AG4" s="371">
        <v>466</v>
      </c>
      <c r="AH4" s="371">
        <f>SUM(AH5:AH6)</f>
        <v>505</v>
      </c>
      <c r="AI4" s="371">
        <f t="shared" ref="AI4:CA4" si="0">SUM(AI5:AI6)</f>
        <v>562.99999999999989</v>
      </c>
      <c r="AJ4" s="371">
        <f t="shared" si="0"/>
        <v>637.99999999999989</v>
      </c>
      <c r="AK4" s="371">
        <f t="shared" si="0"/>
        <v>691</v>
      </c>
      <c r="AL4" s="371">
        <f t="shared" si="0"/>
        <v>725</v>
      </c>
      <c r="AM4" s="371">
        <f t="shared" si="0"/>
        <v>771</v>
      </c>
      <c r="AN4" s="371">
        <f t="shared" si="0"/>
        <v>785</v>
      </c>
      <c r="AO4" s="371">
        <f t="shared" si="0"/>
        <v>800</v>
      </c>
      <c r="AP4" s="371">
        <f t="shared" si="0"/>
        <v>825</v>
      </c>
      <c r="AQ4" s="371">
        <f t="shared" si="0"/>
        <v>839.25</v>
      </c>
      <c r="AR4" s="371">
        <f t="shared" si="0"/>
        <v>850.16399999999999</v>
      </c>
      <c r="AS4" s="371">
        <f t="shared" si="0"/>
        <v>852.303</v>
      </c>
      <c r="AT4" s="371">
        <f t="shared" si="0"/>
        <v>889.38600000000008</v>
      </c>
      <c r="AU4" s="371">
        <f t="shared" si="0"/>
        <v>1010.5989999999999</v>
      </c>
      <c r="AV4" s="371">
        <f t="shared" si="0"/>
        <v>1010</v>
      </c>
      <c r="AW4" s="371">
        <f t="shared" si="0"/>
        <v>1040</v>
      </c>
      <c r="AX4" s="371">
        <f t="shared" si="0"/>
        <v>1022</v>
      </c>
      <c r="AY4" s="371">
        <f t="shared" si="0"/>
        <v>1016.385</v>
      </c>
      <c r="AZ4" s="371">
        <f t="shared" si="0"/>
        <v>981.24099999999999</v>
      </c>
      <c r="BA4" s="371">
        <f t="shared" si="0"/>
        <v>987.07300000000021</v>
      </c>
      <c r="BB4" s="371">
        <f t="shared" si="0"/>
        <v>974.40599999999995</v>
      </c>
      <c r="BC4" s="371">
        <f t="shared" si="0"/>
        <v>1001.69</v>
      </c>
      <c r="BD4" s="371">
        <f t="shared" si="0"/>
        <v>985.85</v>
      </c>
      <c r="BE4" s="371">
        <f t="shared" si="0"/>
        <v>1099.2956646600001</v>
      </c>
      <c r="BF4" s="371">
        <f t="shared" si="0"/>
        <v>1087.4146320899999</v>
      </c>
      <c r="BG4" s="371">
        <f t="shared" si="0"/>
        <v>1006.6780681472775</v>
      </c>
      <c r="BH4" s="371">
        <f t="shared" si="0"/>
        <v>922.80799999999999</v>
      </c>
      <c r="BI4" s="371">
        <f t="shared" si="0"/>
        <v>874.53990900999997</v>
      </c>
      <c r="BJ4" s="371">
        <f t="shared" si="0"/>
        <v>796.54773575000013</v>
      </c>
      <c r="BK4" s="371">
        <f t="shared" si="0"/>
        <v>736.17217767890315</v>
      </c>
      <c r="BL4" s="371">
        <f t="shared" si="0"/>
        <v>674.75018944999999</v>
      </c>
      <c r="BM4" s="371">
        <f t="shared" si="0"/>
        <v>649.6405096899997</v>
      </c>
      <c r="BN4" s="371">
        <f t="shared" si="0"/>
        <v>613.52423453000017</v>
      </c>
      <c r="BO4" s="371">
        <f t="shared" si="0"/>
        <v>593.95801391999976</v>
      </c>
      <c r="BP4" s="371">
        <f t="shared" si="0"/>
        <v>592.53994551999983</v>
      </c>
      <c r="BQ4" s="371">
        <f t="shared" si="0"/>
        <v>582.23100191999993</v>
      </c>
      <c r="BR4" s="371">
        <f t="shared" si="0"/>
        <v>570.66566029000023</v>
      </c>
      <c r="BS4" s="371">
        <f t="shared" si="0"/>
        <v>568.92046535000088</v>
      </c>
      <c r="BT4" s="371">
        <f t="shared" si="0"/>
        <v>557.33749349999994</v>
      </c>
      <c r="BU4" s="371">
        <f>SUM(BU5:BU6)</f>
        <v>502.55170413000025</v>
      </c>
      <c r="BV4" s="371">
        <f t="shared" si="0"/>
        <v>463.89059575008758</v>
      </c>
      <c r="BW4" s="371">
        <f t="shared" si="0"/>
        <v>420.5717089921605</v>
      </c>
      <c r="BX4" s="371">
        <f t="shared" si="0"/>
        <v>381.38076490377154</v>
      </c>
      <c r="BY4" s="371">
        <f t="shared" si="0"/>
        <v>350.06526743577274</v>
      </c>
      <c r="BZ4" s="372">
        <f t="shared" si="0"/>
        <v>323.1243674100142</v>
      </c>
      <c r="CA4" s="373">
        <f t="shared" si="0"/>
        <v>299.07866235008299</v>
      </c>
    </row>
    <row r="5" spans="1:80" s="243" customFormat="1" x14ac:dyDescent="0.4">
      <c r="A5" s="374"/>
      <c r="B5" s="128" t="s">
        <v>332</v>
      </c>
      <c r="C5" s="97"/>
      <c r="D5" s="375">
        <f t="shared" ref="D5:BO5" si="1">SUM(D8, D12,D15)</f>
        <v>0</v>
      </c>
      <c r="E5" s="375">
        <f t="shared" si="1"/>
        <v>0</v>
      </c>
      <c r="F5" s="375">
        <f t="shared" si="1"/>
        <v>0</v>
      </c>
      <c r="G5" s="375">
        <f t="shared" si="1"/>
        <v>0</v>
      </c>
      <c r="H5" s="375">
        <f t="shared" si="1"/>
        <v>0</v>
      </c>
      <c r="I5" s="375">
        <f t="shared" si="1"/>
        <v>0</v>
      </c>
      <c r="J5" s="375">
        <f t="shared" si="1"/>
        <v>0</v>
      </c>
      <c r="K5" s="375">
        <f t="shared" si="1"/>
        <v>0</v>
      </c>
      <c r="L5" s="375">
        <f t="shared" si="1"/>
        <v>0</v>
      </c>
      <c r="M5" s="375">
        <f t="shared" si="1"/>
        <v>0</v>
      </c>
      <c r="N5" s="375">
        <f t="shared" si="1"/>
        <v>0</v>
      </c>
      <c r="O5" s="375">
        <f t="shared" si="1"/>
        <v>0</v>
      </c>
      <c r="P5" s="375">
        <f t="shared" si="1"/>
        <v>0</v>
      </c>
      <c r="Q5" s="375">
        <f t="shared" si="1"/>
        <v>0</v>
      </c>
      <c r="R5" s="375">
        <f t="shared" si="1"/>
        <v>0</v>
      </c>
      <c r="S5" s="375">
        <f t="shared" si="1"/>
        <v>0</v>
      </c>
      <c r="T5" s="375">
        <f t="shared" si="1"/>
        <v>0</v>
      </c>
      <c r="U5" s="375">
        <f t="shared" si="1"/>
        <v>0</v>
      </c>
      <c r="V5" s="375">
        <f t="shared" si="1"/>
        <v>0</v>
      </c>
      <c r="W5" s="375">
        <f t="shared" si="1"/>
        <v>0</v>
      </c>
      <c r="X5" s="375">
        <f t="shared" si="1"/>
        <v>0</v>
      </c>
      <c r="Y5" s="375">
        <f t="shared" si="1"/>
        <v>0</v>
      </c>
      <c r="Z5" s="375">
        <f t="shared" si="1"/>
        <v>0</v>
      </c>
      <c r="AA5" s="375">
        <f t="shared" si="1"/>
        <v>0</v>
      </c>
      <c r="AB5" s="375">
        <f t="shared" si="1"/>
        <v>0</v>
      </c>
      <c r="AC5" s="375">
        <f t="shared" si="1"/>
        <v>0</v>
      </c>
      <c r="AD5" s="375">
        <f t="shared" si="1"/>
        <v>0</v>
      </c>
      <c r="AE5" s="375">
        <f t="shared" si="1"/>
        <v>0</v>
      </c>
      <c r="AF5" s="375">
        <f t="shared" si="1"/>
        <v>0</v>
      </c>
      <c r="AG5" s="375">
        <f t="shared" si="1"/>
        <v>0</v>
      </c>
      <c r="AH5" s="375">
        <f t="shared" si="1"/>
        <v>433.19637841651365</v>
      </c>
      <c r="AI5" s="375">
        <f t="shared" si="1"/>
        <v>491.69011230548637</v>
      </c>
      <c r="AJ5" s="375">
        <f t="shared" si="1"/>
        <v>556.78557678919367</v>
      </c>
      <c r="AK5" s="375">
        <f t="shared" si="1"/>
        <v>602.69066695632307</v>
      </c>
      <c r="AL5" s="375">
        <f t="shared" si="1"/>
        <v>638.92866433160452</v>
      </c>
      <c r="AM5" s="375">
        <f t="shared" si="1"/>
        <v>676.46664247621209</v>
      </c>
      <c r="AN5" s="375">
        <f t="shared" si="1"/>
        <v>690.46052004690171</v>
      </c>
      <c r="AO5" s="375">
        <f t="shared" si="1"/>
        <v>700.08555842769397</v>
      </c>
      <c r="AP5" s="375">
        <f t="shared" si="1"/>
        <v>724.45946224287422</v>
      </c>
      <c r="AQ5" s="375">
        <f t="shared" si="1"/>
        <v>734.90769715392037</v>
      </c>
      <c r="AR5" s="375">
        <f t="shared" si="1"/>
        <v>742.36020250581066</v>
      </c>
      <c r="AS5" s="375">
        <f t="shared" si="1"/>
        <v>730.13111097207798</v>
      </c>
      <c r="AT5" s="375">
        <f t="shared" si="1"/>
        <v>775.26191022330795</v>
      </c>
      <c r="AU5" s="375">
        <f t="shared" si="1"/>
        <v>863.60627344005002</v>
      </c>
      <c r="AV5" s="375">
        <f t="shared" si="1"/>
        <v>852.2527553950282</v>
      </c>
      <c r="AW5" s="375">
        <f t="shared" si="1"/>
        <v>873.20359314762982</v>
      </c>
      <c r="AX5" s="375">
        <f t="shared" si="1"/>
        <v>859.06318218085562</v>
      </c>
      <c r="AY5" s="375">
        <f t="shared" si="1"/>
        <v>851.731324624629</v>
      </c>
      <c r="AZ5" s="375">
        <f t="shared" si="1"/>
        <v>829.88126142015744</v>
      </c>
      <c r="BA5" s="375">
        <f t="shared" si="1"/>
        <v>847.58109511712473</v>
      </c>
      <c r="BB5" s="375">
        <f t="shared" si="1"/>
        <v>839.89658660323107</v>
      </c>
      <c r="BC5" s="375">
        <f t="shared" si="1"/>
        <v>872.56183395470418</v>
      </c>
      <c r="BD5" s="375">
        <f t="shared" si="1"/>
        <v>865.87408814187211</v>
      </c>
      <c r="BE5" s="375">
        <f t="shared" si="1"/>
        <v>975.0571849050001</v>
      </c>
      <c r="BF5" s="375">
        <f t="shared" si="1"/>
        <v>958.2172410367499</v>
      </c>
      <c r="BG5" s="375">
        <f t="shared" si="1"/>
        <v>884.55214787227749</v>
      </c>
      <c r="BH5" s="375">
        <f t="shared" si="1"/>
        <v>804.2732521245</v>
      </c>
      <c r="BI5" s="375">
        <f t="shared" si="1"/>
        <v>764.43906345325001</v>
      </c>
      <c r="BJ5" s="375">
        <f t="shared" si="1"/>
        <v>698.14931705625008</v>
      </c>
      <c r="BK5" s="375">
        <f t="shared" si="1"/>
        <v>657.23492130667955</v>
      </c>
      <c r="BL5" s="375">
        <f t="shared" si="1"/>
        <v>609.35377852930276</v>
      </c>
      <c r="BM5" s="375">
        <f t="shared" si="1"/>
        <v>598.15693215526335</v>
      </c>
      <c r="BN5" s="375">
        <f t="shared" si="1"/>
        <v>563.29060795511202</v>
      </c>
      <c r="BO5" s="375">
        <f t="shared" si="1"/>
        <v>556.61229230695847</v>
      </c>
      <c r="BP5" s="375">
        <f t="shared" ref="BP5:CA5" si="2">SUM(BP8, BP12,BP15)</f>
        <v>564.26172678124692</v>
      </c>
      <c r="BQ5" s="375">
        <f t="shared" si="2"/>
        <v>563.72247188354766</v>
      </c>
      <c r="BR5" s="375">
        <f t="shared" si="2"/>
        <v>558.3774162769223</v>
      </c>
      <c r="BS5" s="375">
        <f t="shared" si="2"/>
        <v>562.103048365684</v>
      </c>
      <c r="BT5" s="375">
        <f t="shared" si="2"/>
        <v>552.47871435148681</v>
      </c>
      <c r="BU5" s="375">
        <f t="shared" si="2"/>
        <v>499.30094930620533</v>
      </c>
      <c r="BV5" s="375">
        <f t="shared" si="2"/>
        <v>462.97184380052977</v>
      </c>
      <c r="BW5" s="375">
        <f t="shared" si="2"/>
        <v>420.13994388222062</v>
      </c>
      <c r="BX5" s="375">
        <f t="shared" si="2"/>
        <v>381.18502067578947</v>
      </c>
      <c r="BY5" s="375">
        <f t="shared" si="2"/>
        <v>349.97860680993711</v>
      </c>
      <c r="BZ5" s="376">
        <f t="shared" si="2"/>
        <v>323.08817975856095</v>
      </c>
      <c r="CA5" s="377">
        <f t="shared" si="2"/>
        <v>299.06384490861683</v>
      </c>
    </row>
    <row r="6" spans="1:80" s="326" customFormat="1" x14ac:dyDescent="0.4">
      <c r="A6" s="367"/>
      <c r="B6" s="128" t="s">
        <v>331</v>
      </c>
      <c r="C6" s="275"/>
      <c r="D6" s="375">
        <f t="shared" ref="D6:BO6" si="3">SUM(D13,D16)</f>
        <v>0</v>
      </c>
      <c r="E6" s="375">
        <f t="shared" si="3"/>
        <v>0</v>
      </c>
      <c r="F6" s="375">
        <f t="shared" si="3"/>
        <v>0</v>
      </c>
      <c r="G6" s="375">
        <f t="shared" si="3"/>
        <v>0</v>
      </c>
      <c r="H6" s="375">
        <f t="shared" si="3"/>
        <v>0</v>
      </c>
      <c r="I6" s="375">
        <f t="shared" si="3"/>
        <v>0</v>
      </c>
      <c r="J6" s="375">
        <f t="shared" si="3"/>
        <v>0</v>
      </c>
      <c r="K6" s="375">
        <f t="shared" si="3"/>
        <v>0</v>
      </c>
      <c r="L6" s="375">
        <f t="shared" si="3"/>
        <v>0</v>
      </c>
      <c r="M6" s="375">
        <f t="shared" si="3"/>
        <v>0</v>
      </c>
      <c r="N6" s="375">
        <f t="shared" si="3"/>
        <v>0</v>
      </c>
      <c r="O6" s="375">
        <f t="shared" si="3"/>
        <v>0</v>
      </c>
      <c r="P6" s="375">
        <f t="shared" si="3"/>
        <v>0</v>
      </c>
      <c r="Q6" s="375">
        <f t="shared" si="3"/>
        <v>0</v>
      </c>
      <c r="R6" s="375">
        <f t="shared" si="3"/>
        <v>0</v>
      </c>
      <c r="S6" s="375">
        <f t="shared" si="3"/>
        <v>0</v>
      </c>
      <c r="T6" s="375">
        <f t="shared" si="3"/>
        <v>0</v>
      </c>
      <c r="U6" s="375">
        <f t="shared" si="3"/>
        <v>0</v>
      </c>
      <c r="V6" s="375">
        <f t="shared" si="3"/>
        <v>0</v>
      </c>
      <c r="W6" s="375">
        <f t="shared" si="3"/>
        <v>0</v>
      </c>
      <c r="X6" s="375">
        <f t="shared" si="3"/>
        <v>0</v>
      </c>
      <c r="Y6" s="375">
        <f t="shared" si="3"/>
        <v>0</v>
      </c>
      <c r="Z6" s="375">
        <f t="shared" si="3"/>
        <v>0</v>
      </c>
      <c r="AA6" s="375">
        <f t="shared" si="3"/>
        <v>0</v>
      </c>
      <c r="AB6" s="375">
        <f t="shared" si="3"/>
        <v>0</v>
      </c>
      <c r="AC6" s="375">
        <f t="shared" si="3"/>
        <v>0</v>
      </c>
      <c r="AD6" s="375">
        <f t="shared" si="3"/>
        <v>0</v>
      </c>
      <c r="AE6" s="375">
        <f t="shared" si="3"/>
        <v>0</v>
      </c>
      <c r="AF6" s="375">
        <f t="shared" si="3"/>
        <v>0</v>
      </c>
      <c r="AG6" s="375">
        <f t="shared" si="3"/>
        <v>0</v>
      </c>
      <c r="AH6" s="375">
        <f t="shared" si="3"/>
        <v>71.803621583486347</v>
      </c>
      <c r="AI6" s="375">
        <f t="shared" si="3"/>
        <v>71.309887694513563</v>
      </c>
      <c r="AJ6" s="375">
        <f t="shared" si="3"/>
        <v>81.214423210806217</v>
      </c>
      <c r="AK6" s="375">
        <f t="shared" si="3"/>
        <v>88.309333043676872</v>
      </c>
      <c r="AL6" s="375">
        <f t="shared" si="3"/>
        <v>86.071335668395506</v>
      </c>
      <c r="AM6" s="375">
        <f t="shared" si="3"/>
        <v>94.533357523787956</v>
      </c>
      <c r="AN6" s="375">
        <f t="shared" si="3"/>
        <v>94.539479953098336</v>
      </c>
      <c r="AO6" s="375">
        <f t="shared" si="3"/>
        <v>99.91444157230606</v>
      </c>
      <c r="AP6" s="375">
        <f t="shared" si="3"/>
        <v>100.54053775712582</v>
      </c>
      <c r="AQ6" s="375">
        <f t="shared" si="3"/>
        <v>104.34230284607963</v>
      </c>
      <c r="AR6" s="375">
        <f t="shared" si="3"/>
        <v>107.80379749418931</v>
      </c>
      <c r="AS6" s="375">
        <f t="shared" si="3"/>
        <v>122.17188902792199</v>
      </c>
      <c r="AT6" s="375">
        <f t="shared" si="3"/>
        <v>114.12408977669212</v>
      </c>
      <c r="AU6" s="375">
        <f t="shared" si="3"/>
        <v>146.99272655994997</v>
      </c>
      <c r="AV6" s="375">
        <f t="shared" si="3"/>
        <v>157.74724460497177</v>
      </c>
      <c r="AW6" s="375">
        <f t="shared" si="3"/>
        <v>166.79640685237015</v>
      </c>
      <c r="AX6" s="375">
        <f t="shared" si="3"/>
        <v>162.93681781914438</v>
      </c>
      <c r="AY6" s="375">
        <f t="shared" si="3"/>
        <v>164.65367537537094</v>
      </c>
      <c r="AZ6" s="375">
        <f t="shared" si="3"/>
        <v>151.35973857984254</v>
      </c>
      <c r="BA6" s="375">
        <f t="shared" si="3"/>
        <v>139.49190488287545</v>
      </c>
      <c r="BB6" s="375">
        <f t="shared" si="3"/>
        <v>134.50941339676888</v>
      </c>
      <c r="BC6" s="375">
        <f t="shared" si="3"/>
        <v>129.1281660452959</v>
      </c>
      <c r="BD6" s="375">
        <f t="shared" si="3"/>
        <v>119.97591185812794</v>
      </c>
      <c r="BE6" s="375">
        <f t="shared" si="3"/>
        <v>124.23847975499999</v>
      </c>
      <c r="BF6" s="375">
        <f t="shared" si="3"/>
        <v>129.19739105324999</v>
      </c>
      <c r="BG6" s="375">
        <f t="shared" si="3"/>
        <v>122.12592027499997</v>
      </c>
      <c r="BH6" s="375">
        <f t="shared" si="3"/>
        <v>118.53474787549996</v>
      </c>
      <c r="BI6" s="375">
        <f t="shared" si="3"/>
        <v>110.10084555674999</v>
      </c>
      <c r="BJ6" s="375">
        <f t="shared" si="3"/>
        <v>98.398418693749989</v>
      </c>
      <c r="BK6" s="375">
        <f t="shared" si="3"/>
        <v>78.937256372223544</v>
      </c>
      <c r="BL6" s="375">
        <f t="shared" si="3"/>
        <v>65.396410920697221</v>
      </c>
      <c r="BM6" s="375">
        <f t="shared" si="3"/>
        <v>51.483577534736391</v>
      </c>
      <c r="BN6" s="375">
        <f t="shared" si="3"/>
        <v>50.233626574888149</v>
      </c>
      <c r="BO6" s="375">
        <f t="shared" si="3"/>
        <v>37.345721613041349</v>
      </c>
      <c r="BP6" s="375">
        <f t="shared" ref="BP6:CA6" si="4">SUM(BP13,BP16)</f>
        <v>28.278218738752912</v>
      </c>
      <c r="BQ6" s="375">
        <f t="shared" si="4"/>
        <v>18.508530036452314</v>
      </c>
      <c r="BR6" s="375">
        <f t="shared" si="4"/>
        <v>12.288244013077932</v>
      </c>
      <c r="BS6" s="375">
        <f t="shared" si="4"/>
        <v>6.8174169843168348</v>
      </c>
      <c r="BT6" s="375">
        <f t="shared" si="4"/>
        <v>4.8587791485131495</v>
      </c>
      <c r="BU6" s="375">
        <f t="shared" si="4"/>
        <v>3.250754823794948</v>
      </c>
      <c r="BV6" s="375">
        <f t="shared" si="4"/>
        <v>0.91875194955781547</v>
      </c>
      <c r="BW6" s="375">
        <f t="shared" si="4"/>
        <v>0.43176510993988337</v>
      </c>
      <c r="BX6" s="375">
        <f t="shared" si="4"/>
        <v>0.19574422798204752</v>
      </c>
      <c r="BY6" s="375">
        <f t="shared" si="4"/>
        <v>8.6660625835622729E-2</v>
      </c>
      <c r="BZ6" s="376">
        <f t="shared" si="4"/>
        <v>3.6187651453228914E-2</v>
      </c>
      <c r="CA6" s="378">
        <f t="shared" si="4"/>
        <v>1.481744146614632E-2</v>
      </c>
      <c r="CB6" s="243"/>
    </row>
    <row r="7" spans="1:80" s="326" customFormat="1" x14ac:dyDescent="0.4">
      <c r="A7" s="367"/>
      <c r="B7" s="128"/>
      <c r="C7" s="275"/>
      <c r="D7" s="375"/>
      <c r="E7" s="375"/>
      <c r="F7" s="375"/>
      <c r="G7" s="375"/>
      <c r="H7" s="375"/>
      <c r="I7" s="375"/>
      <c r="J7" s="375"/>
      <c r="K7" s="375"/>
      <c r="L7" s="375"/>
      <c r="M7" s="375"/>
      <c r="N7" s="375"/>
      <c r="O7" s="375"/>
      <c r="P7" s="375"/>
      <c r="Q7" s="375"/>
      <c r="R7" s="375"/>
      <c r="S7" s="375"/>
      <c r="T7" s="375"/>
      <c r="U7" s="375"/>
      <c r="V7" s="375"/>
      <c r="W7" s="375"/>
      <c r="X7" s="375"/>
      <c r="Y7" s="375"/>
      <c r="Z7" s="375"/>
      <c r="AA7" s="375"/>
      <c r="AB7" s="375"/>
      <c r="AC7" s="375"/>
      <c r="AD7" s="375"/>
      <c r="AE7" s="375"/>
      <c r="AF7" s="375"/>
      <c r="AG7" s="375"/>
      <c r="AH7" s="375"/>
      <c r="AI7" s="375"/>
      <c r="AJ7" s="375"/>
      <c r="AK7" s="375"/>
      <c r="AL7" s="375"/>
      <c r="AM7" s="375"/>
      <c r="AN7" s="375"/>
      <c r="AO7" s="375"/>
      <c r="AP7" s="375"/>
      <c r="AQ7" s="375"/>
      <c r="AR7" s="375"/>
      <c r="AS7" s="375"/>
      <c r="AT7" s="375"/>
      <c r="AU7" s="375"/>
      <c r="AV7" s="375"/>
      <c r="AW7" s="375"/>
      <c r="AX7" s="375"/>
      <c r="AY7" s="375"/>
      <c r="AZ7" s="375"/>
      <c r="BA7" s="375"/>
      <c r="BB7" s="375"/>
      <c r="BC7" s="375"/>
      <c r="BD7" s="375"/>
      <c r="BE7" s="375"/>
      <c r="BF7" s="375"/>
      <c r="BG7" s="375"/>
      <c r="BH7" s="375"/>
      <c r="BI7" s="375"/>
      <c r="BJ7" s="375"/>
      <c r="BK7" s="375"/>
      <c r="BL7" s="375"/>
      <c r="BM7" s="375"/>
      <c r="BN7" s="375"/>
      <c r="BO7" s="375"/>
      <c r="BP7" s="375"/>
      <c r="BQ7" s="375"/>
      <c r="BR7" s="375"/>
      <c r="BS7" s="375"/>
      <c r="BT7" s="375"/>
      <c r="BU7" s="375"/>
      <c r="BV7" s="375"/>
      <c r="BW7" s="375"/>
      <c r="BX7" s="375"/>
      <c r="BY7" s="375"/>
      <c r="BZ7" s="376"/>
      <c r="CA7" s="378"/>
      <c r="CB7" s="243"/>
    </row>
    <row r="8" spans="1:80" s="326" customFormat="1" x14ac:dyDescent="0.4">
      <c r="A8" s="367"/>
      <c r="B8" s="274" t="s">
        <v>400</v>
      </c>
      <c r="C8" s="275"/>
      <c r="D8" s="371">
        <v>0</v>
      </c>
      <c r="E8" s="371">
        <v>0</v>
      </c>
      <c r="F8" s="371">
        <v>0</v>
      </c>
      <c r="G8" s="371">
        <v>0</v>
      </c>
      <c r="H8" s="371">
        <v>0</v>
      </c>
      <c r="I8" s="371">
        <v>0</v>
      </c>
      <c r="J8" s="371">
        <v>0</v>
      </c>
      <c r="K8" s="371">
        <v>0</v>
      </c>
      <c r="L8" s="371">
        <v>0</v>
      </c>
      <c r="M8" s="371">
        <v>0</v>
      </c>
      <c r="N8" s="371">
        <v>0</v>
      </c>
      <c r="O8" s="371">
        <v>0</v>
      </c>
      <c r="P8" s="371">
        <v>0</v>
      </c>
      <c r="Q8" s="371">
        <v>0</v>
      </c>
      <c r="R8" s="371">
        <v>0</v>
      </c>
      <c r="S8" s="371">
        <v>0</v>
      </c>
      <c r="T8" s="371">
        <v>0</v>
      </c>
      <c r="U8" s="371">
        <v>0</v>
      </c>
      <c r="V8" s="371">
        <v>0</v>
      </c>
      <c r="W8" s="371">
        <v>0</v>
      </c>
      <c r="X8" s="371">
        <v>0</v>
      </c>
      <c r="Y8" s="371">
        <v>0</v>
      </c>
      <c r="Z8" s="371">
        <v>0</v>
      </c>
      <c r="AA8" s="371">
        <v>0</v>
      </c>
      <c r="AB8" s="371">
        <v>0</v>
      </c>
      <c r="AC8" s="371">
        <v>0</v>
      </c>
      <c r="AD8" s="371">
        <v>0</v>
      </c>
      <c r="AE8" s="371">
        <v>0</v>
      </c>
      <c r="AF8" s="371">
        <v>0</v>
      </c>
      <c r="AG8" s="371">
        <v>0</v>
      </c>
      <c r="AH8" s="371">
        <v>0</v>
      </c>
      <c r="AI8" s="371">
        <v>0</v>
      </c>
      <c r="AJ8" s="371">
        <v>0</v>
      </c>
      <c r="AK8" s="371">
        <v>0</v>
      </c>
      <c r="AL8" s="371">
        <v>0</v>
      </c>
      <c r="AM8" s="371">
        <v>0</v>
      </c>
      <c r="AN8" s="371">
        <v>0</v>
      </c>
      <c r="AO8" s="371">
        <v>0</v>
      </c>
      <c r="AP8" s="371">
        <v>0</v>
      </c>
      <c r="AQ8" s="371">
        <v>0</v>
      </c>
      <c r="AR8" s="371">
        <v>0</v>
      </c>
      <c r="AS8" s="371">
        <v>0</v>
      </c>
      <c r="AT8" s="371">
        <v>0</v>
      </c>
      <c r="AU8" s="371">
        <v>0</v>
      </c>
      <c r="AV8" s="371">
        <v>0</v>
      </c>
      <c r="AW8" s="371">
        <v>0</v>
      </c>
      <c r="AX8" s="371">
        <v>0</v>
      </c>
      <c r="AY8" s="371">
        <v>0</v>
      </c>
      <c r="AZ8" s="371">
        <v>0</v>
      </c>
      <c r="BA8" s="371">
        <v>0</v>
      </c>
      <c r="BB8" s="371">
        <v>0</v>
      </c>
      <c r="BC8" s="371">
        <v>0</v>
      </c>
      <c r="BD8" s="371">
        <v>0</v>
      </c>
      <c r="BE8" s="371">
        <v>0</v>
      </c>
      <c r="BF8" s="371">
        <v>0</v>
      </c>
      <c r="BG8" s="371">
        <v>0</v>
      </c>
      <c r="BH8" s="371">
        <v>0</v>
      </c>
      <c r="BI8" s="371">
        <v>0</v>
      </c>
      <c r="BJ8" s="371">
        <v>0</v>
      </c>
      <c r="BK8" s="371">
        <v>0</v>
      </c>
      <c r="BL8" s="371">
        <v>0</v>
      </c>
      <c r="BM8" s="371">
        <v>0</v>
      </c>
      <c r="BN8" s="371">
        <v>0</v>
      </c>
      <c r="BO8" s="371">
        <v>0</v>
      </c>
      <c r="BP8" s="371">
        <v>0</v>
      </c>
      <c r="BQ8" s="371">
        <v>0</v>
      </c>
      <c r="BR8" s="371">
        <v>0</v>
      </c>
      <c r="BS8" s="371">
        <v>0</v>
      </c>
      <c r="BT8" s="371">
        <v>0</v>
      </c>
      <c r="BU8" s="371">
        <v>109.92024563645998</v>
      </c>
      <c r="BV8" s="371">
        <v>184.12309003200124</v>
      </c>
      <c r="BW8" s="371">
        <v>187.55510223124179</v>
      </c>
      <c r="BX8" s="371">
        <v>186.3722747118197</v>
      </c>
      <c r="BY8" s="371">
        <v>185.27414145104157</v>
      </c>
      <c r="BZ8" s="372">
        <v>184.02051320194505</v>
      </c>
      <c r="CA8" s="379">
        <v>182.49095595336442</v>
      </c>
      <c r="CB8" s="243"/>
    </row>
    <row r="9" spans="1:80" s="326" customFormat="1" x14ac:dyDescent="0.4">
      <c r="A9" s="367"/>
      <c r="B9" s="128" t="s">
        <v>401</v>
      </c>
      <c r="C9" s="275"/>
      <c r="D9" s="375"/>
      <c r="E9" s="375"/>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5"/>
      <c r="AF9" s="375"/>
      <c r="AG9" s="375"/>
      <c r="AH9" s="375"/>
      <c r="AI9" s="375"/>
      <c r="AJ9" s="375"/>
      <c r="AK9" s="375"/>
      <c r="AL9" s="375"/>
      <c r="AM9" s="375"/>
      <c r="AN9" s="375"/>
      <c r="AO9" s="375"/>
      <c r="AP9" s="375"/>
      <c r="AQ9" s="375"/>
      <c r="AR9" s="375"/>
      <c r="AS9" s="375"/>
      <c r="AT9" s="375"/>
      <c r="AU9" s="375"/>
      <c r="AV9" s="375"/>
      <c r="AW9" s="375"/>
      <c r="AX9" s="375"/>
      <c r="AY9" s="375"/>
      <c r="AZ9" s="375"/>
      <c r="BA9" s="375"/>
      <c r="BB9" s="375"/>
      <c r="BC9" s="375"/>
      <c r="BD9" s="375"/>
      <c r="BE9" s="375"/>
      <c r="BF9" s="375"/>
      <c r="BG9" s="375"/>
      <c r="BH9" s="375"/>
      <c r="BI9" s="375"/>
      <c r="BJ9" s="375"/>
      <c r="BK9" s="375"/>
      <c r="BL9" s="375"/>
      <c r="BM9" s="375"/>
      <c r="BN9" s="375"/>
      <c r="BO9" s="375"/>
      <c r="BP9" s="375"/>
      <c r="BQ9" s="375"/>
      <c r="BR9" s="375"/>
      <c r="BS9" s="375"/>
      <c r="BT9" s="375"/>
      <c r="BU9" s="375">
        <v>28.738193901895269</v>
      </c>
      <c r="BV9" s="375">
        <v>57.380888165176671</v>
      </c>
      <c r="BW9" s="375">
        <v>59.307177922281831</v>
      </c>
      <c r="BX9" s="375">
        <v>59.297539738041415</v>
      </c>
      <c r="BY9" s="375">
        <v>58.954822610552768</v>
      </c>
      <c r="BZ9" s="376">
        <v>58.564978478702173</v>
      </c>
      <c r="CA9" s="378">
        <v>58.087887710596007</v>
      </c>
    </row>
    <row r="10" spans="1:80" s="326" customFormat="1" x14ac:dyDescent="0.4">
      <c r="A10" s="367"/>
      <c r="B10" s="128" t="s">
        <v>402</v>
      </c>
      <c r="C10" s="275"/>
      <c r="D10" s="375"/>
      <c r="E10" s="375"/>
      <c r="F10" s="375"/>
      <c r="G10" s="375"/>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c r="AG10" s="375"/>
      <c r="AH10" s="375"/>
      <c r="AI10" s="375"/>
      <c r="AJ10" s="375"/>
      <c r="AK10" s="375"/>
      <c r="AL10" s="375"/>
      <c r="AM10" s="375"/>
      <c r="AN10" s="375"/>
      <c r="AO10" s="375"/>
      <c r="AP10" s="375"/>
      <c r="AQ10" s="375"/>
      <c r="AR10" s="375"/>
      <c r="AS10" s="375"/>
      <c r="AT10" s="375"/>
      <c r="AU10" s="375"/>
      <c r="AV10" s="375"/>
      <c r="AW10" s="375"/>
      <c r="AX10" s="375"/>
      <c r="AY10" s="375"/>
      <c r="AZ10" s="375"/>
      <c r="BA10" s="375"/>
      <c r="BB10" s="375"/>
      <c r="BC10" s="375"/>
      <c r="BD10" s="375"/>
      <c r="BE10" s="375"/>
      <c r="BF10" s="375"/>
      <c r="BG10" s="375"/>
      <c r="BH10" s="375"/>
      <c r="BI10" s="375"/>
      <c r="BJ10" s="375"/>
      <c r="BK10" s="375"/>
      <c r="BL10" s="375"/>
      <c r="BM10" s="375"/>
      <c r="BN10" s="375"/>
      <c r="BO10" s="375"/>
      <c r="BP10" s="375"/>
      <c r="BQ10" s="375"/>
      <c r="BR10" s="375"/>
      <c r="BS10" s="375"/>
      <c r="BT10" s="375"/>
      <c r="BU10" s="375">
        <v>81.182051734564709</v>
      </c>
      <c r="BV10" s="375">
        <v>126.74220186682456</v>
      </c>
      <c r="BW10" s="375">
        <v>128.24792430895991</v>
      </c>
      <c r="BX10" s="375">
        <v>127.07473497377826</v>
      </c>
      <c r="BY10" s="375">
        <v>126.31931884048876</v>
      </c>
      <c r="BZ10" s="376">
        <v>125.45553472324286</v>
      </c>
      <c r="CA10" s="378">
        <v>124.4030682427684</v>
      </c>
    </row>
    <row r="11" spans="1:80" s="326" customFormat="1" ht="26.25" customHeight="1" x14ac:dyDescent="0.4">
      <c r="A11" s="368"/>
      <c r="B11" s="274" t="s">
        <v>403</v>
      </c>
      <c r="C11" s="380"/>
      <c r="D11" s="371">
        <v>0</v>
      </c>
      <c r="E11" s="371">
        <v>0</v>
      </c>
      <c r="F11" s="371">
        <v>0</v>
      </c>
      <c r="G11" s="371">
        <v>0</v>
      </c>
      <c r="H11" s="371">
        <v>0</v>
      </c>
      <c r="I11" s="371">
        <v>0</v>
      </c>
      <c r="J11" s="371">
        <v>0</v>
      </c>
      <c r="K11" s="371">
        <v>0</v>
      </c>
      <c r="L11" s="371">
        <v>0</v>
      </c>
      <c r="M11" s="371">
        <v>0</v>
      </c>
      <c r="N11" s="371">
        <v>0</v>
      </c>
      <c r="O11" s="371">
        <v>0</v>
      </c>
      <c r="P11" s="371">
        <v>0</v>
      </c>
      <c r="Q11" s="371">
        <v>0</v>
      </c>
      <c r="R11" s="371">
        <v>0</v>
      </c>
      <c r="S11" s="371">
        <v>0</v>
      </c>
      <c r="T11" s="371">
        <v>0</v>
      </c>
      <c r="U11" s="371">
        <v>0</v>
      </c>
      <c r="V11" s="371">
        <v>0</v>
      </c>
      <c r="W11" s="371">
        <v>0</v>
      </c>
      <c r="X11" s="371">
        <v>0</v>
      </c>
      <c r="Y11" s="371">
        <v>0</v>
      </c>
      <c r="Z11" s="371">
        <v>0</v>
      </c>
      <c r="AA11" s="371">
        <v>0</v>
      </c>
      <c r="AB11" s="371">
        <v>0</v>
      </c>
      <c r="AC11" s="371">
        <v>0</v>
      </c>
      <c r="AD11" s="371">
        <v>0</v>
      </c>
      <c r="AE11" s="371">
        <v>0</v>
      </c>
      <c r="AF11" s="371">
        <v>0</v>
      </c>
      <c r="AG11" s="371">
        <v>0</v>
      </c>
      <c r="AH11" s="371">
        <f>SUM(AH12:AH13)</f>
        <v>505</v>
      </c>
      <c r="AI11" s="371">
        <f t="shared" ref="AI11:CA11" si="5">SUM(AI12:AI13)</f>
        <v>562.88724981467749</v>
      </c>
      <c r="AJ11" s="371">
        <f t="shared" si="5"/>
        <v>636.0202001482578</v>
      </c>
      <c r="AK11" s="371">
        <f t="shared" si="5"/>
        <v>685.84818383988136</v>
      </c>
      <c r="AL11" s="371">
        <f t="shared" si="5"/>
        <v>716</v>
      </c>
      <c r="AM11" s="371">
        <f t="shared" si="5"/>
        <v>756</v>
      </c>
      <c r="AN11" s="371">
        <f t="shared" si="5"/>
        <v>759</v>
      </c>
      <c r="AO11" s="371">
        <f t="shared" si="5"/>
        <v>767</v>
      </c>
      <c r="AP11" s="371">
        <f t="shared" si="5"/>
        <v>785</v>
      </c>
      <c r="AQ11" s="371">
        <f t="shared" si="5"/>
        <v>789.25</v>
      </c>
      <c r="AR11" s="371">
        <f t="shared" si="5"/>
        <v>787.16399999999999</v>
      </c>
      <c r="AS11" s="371">
        <f t="shared" si="5"/>
        <v>771.303</v>
      </c>
      <c r="AT11" s="371">
        <f t="shared" si="5"/>
        <v>788.89200000000005</v>
      </c>
      <c r="AU11" s="371">
        <f t="shared" si="5"/>
        <v>878.78200000000004</v>
      </c>
      <c r="AV11" s="371">
        <f t="shared" si="5"/>
        <v>860.14800000000002</v>
      </c>
      <c r="AW11" s="371">
        <f t="shared" si="5"/>
        <v>868</v>
      </c>
      <c r="AX11" s="371">
        <f t="shared" si="5"/>
        <v>841.82099999999991</v>
      </c>
      <c r="AY11" s="371">
        <f t="shared" si="5"/>
        <v>821.31099999999992</v>
      </c>
      <c r="AZ11" s="371">
        <f t="shared" si="5"/>
        <v>771.62099999999998</v>
      </c>
      <c r="BA11" s="371">
        <f t="shared" si="5"/>
        <v>767.95100000000014</v>
      </c>
      <c r="BB11" s="371">
        <f t="shared" si="5"/>
        <v>744.78599999999994</v>
      </c>
      <c r="BC11" s="371">
        <f t="shared" si="5"/>
        <v>750.40700000000015</v>
      </c>
      <c r="BD11" s="371">
        <f t="shared" si="5"/>
        <v>722.57399999999996</v>
      </c>
      <c r="BE11" s="371">
        <f t="shared" si="5"/>
        <v>830.53729334177387</v>
      </c>
      <c r="BF11" s="371">
        <f t="shared" si="5"/>
        <v>836.62692212999991</v>
      </c>
      <c r="BG11" s="371">
        <f t="shared" si="5"/>
        <v>779.6027927405496</v>
      </c>
      <c r="BH11" s="371">
        <f t="shared" si="5"/>
        <v>720.87099999999998</v>
      </c>
      <c r="BI11" s="371">
        <f t="shared" si="5"/>
        <v>697.05176069000004</v>
      </c>
      <c r="BJ11" s="371">
        <f t="shared" si="5"/>
        <v>642.11463335999997</v>
      </c>
      <c r="BK11" s="371">
        <f t="shared" si="5"/>
        <v>600.31661291890316</v>
      </c>
      <c r="BL11" s="371">
        <f t="shared" si="5"/>
        <v>559.92442127000004</v>
      </c>
      <c r="BM11" s="371">
        <f t="shared" si="5"/>
        <v>548.03660721503923</v>
      </c>
      <c r="BN11" s="371">
        <f t="shared" si="5"/>
        <v>529.75740402523707</v>
      </c>
      <c r="BO11" s="371">
        <f t="shared" si="5"/>
        <v>518.53362152957493</v>
      </c>
      <c r="BP11" s="371">
        <f t="shared" si="5"/>
        <v>523.88457191740724</v>
      </c>
      <c r="BQ11" s="371">
        <f t="shared" si="5"/>
        <v>513.45475950999992</v>
      </c>
      <c r="BR11" s="371">
        <f t="shared" si="5"/>
        <v>516.08061811252776</v>
      </c>
      <c r="BS11" s="371">
        <f t="shared" si="5"/>
        <v>522.03452683860587</v>
      </c>
      <c r="BT11" s="371">
        <f t="shared" si="5"/>
        <v>516.30467009524364</v>
      </c>
      <c r="BU11" s="371">
        <f t="shared" si="5"/>
        <v>340.05415652860171</v>
      </c>
      <c r="BV11" s="371">
        <f t="shared" si="5"/>
        <v>242.30382238370694</v>
      </c>
      <c r="BW11" s="371">
        <f t="shared" si="5"/>
        <v>201.81333908715501</v>
      </c>
      <c r="BX11" s="371">
        <f t="shared" si="5"/>
        <v>168.89489166908231</v>
      </c>
      <c r="BY11" s="371">
        <f t="shared" si="5"/>
        <v>142.72393650051413</v>
      </c>
      <c r="BZ11" s="372">
        <f t="shared" si="5"/>
        <v>120.47644881562833</v>
      </c>
      <c r="CA11" s="379">
        <f t="shared" si="5"/>
        <v>100.97543969720566</v>
      </c>
    </row>
    <row r="12" spans="1:80" s="326" customFormat="1" x14ac:dyDescent="0.4">
      <c r="A12" s="367"/>
      <c r="B12" s="128" t="s">
        <v>332</v>
      </c>
      <c r="C12" s="275"/>
      <c r="D12" s="375" t="s">
        <v>411</v>
      </c>
      <c r="E12" s="375" t="s">
        <v>411</v>
      </c>
      <c r="F12" s="375" t="s">
        <v>411</v>
      </c>
      <c r="G12" s="375" t="s">
        <v>411</v>
      </c>
      <c r="H12" s="375" t="s">
        <v>411</v>
      </c>
      <c r="I12" s="375" t="s">
        <v>411</v>
      </c>
      <c r="J12" s="375" t="s">
        <v>411</v>
      </c>
      <c r="K12" s="375" t="s">
        <v>411</v>
      </c>
      <c r="L12" s="375" t="s">
        <v>411</v>
      </c>
      <c r="M12" s="375" t="s">
        <v>411</v>
      </c>
      <c r="N12" s="375" t="s">
        <v>411</v>
      </c>
      <c r="O12" s="375" t="s">
        <v>411</v>
      </c>
      <c r="P12" s="375" t="s">
        <v>411</v>
      </c>
      <c r="Q12" s="375" t="s">
        <v>411</v>
      </c>
      <c r="R12" s="375" t="s">
        <v>411</v>
      </c>
      <c r="S12" s="375" t="s">
        <v>411</v>
      </c>
      <c r="T12" s="375" t="s">
        <v>411</v>
      </c>
      <c r="U12" s="375" t="s">
        <v>411</v>
      </c>
      <c r="V12" s="375" t="s">
        <v>411</v>
      </c>
      <c r="W12" s="375" t="s">
        <v>411</v>
      </c>
      <c r="X12" s="375" t="s">
        <v>411</v>
      </c>
      <c r="Y12" s="375" t="s">
        <v>411</v>
      </c>
      <c r="Z12" s="375" t="s">
        <v>411</v>
      </c>
      <c r="AA12" s="375" t="s">
        <v>411</v>
      </c>
      <c r="AB12" s="375" t="s">
        <v>411</v>
      </c>
      <c r="AC12" s="375" t="s">
        <v>411</v>
      </c>
      <c r="AD12" s="375" t="s">
        <v>411</v>
      </c>
      <c r="AE12" s="375" t="s">
        <v>411</v>
      </c>
      <c r="AF12" s="375" t="s">
        <v>411</v>
      </c>
      <c r="AG12" s="375" t="s">
        <v>411</v>
      </c>
      <c r="AH12" s="375">
        <v>433.19637841651365</v>
      </c>
      <c r="AI12" s="375">
        <v>491.57804255409542</v>
      </c>
      <c r="AJ12" s="375">
        <v>554.82967264977924</v>
      </c>
      <c r="AK12" s="375">
        <v>597.63212258588965</v>
      </c>
      <c r="AL12" s="375">
        <v>630.14592004132612</v>
      </c>
      <c r="AM12" s="375">
        <v>661.919258538132</v>
      </c>
      <c r="AN12" s="375">
        <v>665.25957529428422</v>
      </c>
      <c r="AO12" s="375">
        <v>668.58081446977872</v>
      </c>
      <c r="AP12" s="375">
        <v>686.54822330144486</v>
      </c>
      <c r="AQ12" s="375">
        <v>687.83778406598583</v>
      </c>
      <c r="AR12" s="375">
        <v>683.46392070541924</v>
      </c>
      <c r="AS12" s="375">
        <v>656.05418789515488</v>
      </c>
      <c r="AT12" s="375">
        <v>683.68441738207923</v>
      </c>
      <c r="AU12" s="375">
        <v>746.31190271576043</v>
      </c>
      <c r="AV12" s="375">
        <v>720.91047448732343</v>
      </c>
      <c r="AW12" s="375">
        <v>722.98375426855523</v>
      </c>
      <c r="AX12" s="375">
        <v>701.70056148671415</v>
      </c>
      <c r="AY12" s="375">
        <v>683.57531623989541</v>
      </c>
      <c r="AZ12" s="375">
        <v>648.47078202168245</v>
      </c>
      <c r="BA12" s="375">
        <v>655.47438801712497</v>
      </c>
      <c r="BB12" s="375">
        <v>638.58108077177928</v>
      </c>
      <c r="BC12" s="375">
        <v>650.31584786041594</v>
      </c>
      <c r="BD12" s="375">
        <v>631.10693085508979</v>
      </c>
      <c r="BE12" s="375">
        <v>736.26207961364651</v>
      </c>
      <c r="BF12" s="375">
        <v>738.48558911616817</v>
      </c>
      <c r="BG12" s="375">
        <v>691.18314787227746</v>
      </c>
      <c r="BH12" s="375">
        <v>636.20925212450004</v>
      </c>
      <c r="BI12" s="375">
        <v>618.61569305871558</v>
      </c>
      <c r="BJ12" s="375">
        <v>572.93044173153885</v>
      </c>
      <c r="BK12" s="375">
        <v>547.30458607473906</v>
      </c>
      <c r="BL12" s="375">
        <v>515.55293311502305</v>
      </c>
      <c r="BM12" s="375">
        <v>512.88008897976067</v>
      </c>
      <c r="BN12" s="375">
        <v>492.72786275860085</v>
      </c>
      <c r="BO12" s="375">
        <v>489.66027087611786</v>
      </c>
      <c r="BP12" s="375">
        <v>502.77979164042989</v>
      </c>
      <c r="BQ12" s="375">
        <v>499.19309366482179</v>
      </c>
      <c r="BR12" s="375">
        <v>506.96691126187358</v>
      </c>
      <c r="BS12" s="375">
        <v>516.5294929940469</v>
      </c>
      <c r="BT12" s="375">
        <v>512.97957527602387</v>
      </c>
      <c r="BU12" s="375">
        <v>337.23871047665205</v>
      </c>
      <c r="BV12" s="375">
        <v>241.50810056237196</v>
      </c>
      <c r="BW12" s="375">
        <v>201.43939166877334</v>
      </c>
      <c r="BX12" s="375">
        <v>168.72535956231437</v>
      </c>
      <c r="BY12" s="375">
        <v>142.64888060423968</v>
      </c>
      <c r="BZ12" s="376">
        <v>120.44510705473405</v>
      </c>
      <c r="CA12" s="377">
        <v>100.96260646020775</v>
      </c>
    </row>
    <row r="13" spans="1:80" s="326" customFormat="1" x14ac:dyDescent="0.4">
      <c r="A13" s="367"/>
      <c r="B13" s="128" t="s">
        <v>331</v>
      </c>
      <c r="C13" s="275"/>
      <c r="D13" s="375" t="s">
        <v>411</v>
      </c>
      <c r="E13" s="375" t="s">
        <v>411</v>
      </c>
      <c r="F13" s="375" t="s">
        <v>411</v>
      </c>
      <c r="G13" s="375" t="s">
        <v>411</v>
      </c>
      <c r="H13" s="375" t="s">
        <v>411</v>
      </c>
      <c r="I13" s="375" t="s">
        <v>411</v>
      </c>
      <c r="J13" s="375" t="s">
        <v>411</v>
      </c>
      <c r="K13" s="375" t="s">
        <v>411</v>
      </c>
      <c r="L13" s="375" t="s">
        <v>411</v>
      </c>
      <c r="M13" s="375" t="s">
        <v>411</v>
      </c>
      <c r="N13" s="375" t="s">
        <v>411</v>
      </c>
      <c r="O13" s="375" t="s">
        <v>411</v>
      </c>
      <c r="P13" s="375" t="s">
        <v>411</v>
      </c>
      <c r="Q13" s="375" t="s">
        <v>411</v>
      </c>
      <c r="R13" s="375" t="s">
        <v>411</v>
      </c>
      <c r="S13" s="375" t="s">
        <v>411</v>
      </c>
      <c r="T13" s="375" t="s">
        <v>411</v>
      </c>
      <c r="U13" s="375" t="s">
        <v>411</v>
      </c>
      <c r="V13" s="375" t="s">
        <v>411</v>
      </c>
      <c r="W13" s="375" t="s">
        <v>411</v>
      </c>
      <c r="X13" s="375" t="s">
        <v>411</v>
      </c>
      <c r="Y13" s="375" t="s">
        <v>411</v>
      </c>
      <c r="Z13" s="375" t="s">
        <v>411</v>
      </c>
      <c r="AA13" s="375" t="s">
        <v>411</v>
      </c>
      <c r="AB13" s="375" t="s">
        <v>411</v>
      </c>
      <c r="AC13" s="375" t="s">
        <v>411</v>
      </c>
      <c r="AD13" s="375" t="s">
        <v>411</v>
      </c>
      <c r="AE13" s="375" t="s">
        <v>411</v>
      </c>
      <c r="AF13" s="375" t="s">
        <v>411</v>
      </c>
      <c r="AG13" s="375" t="s">
        <v>411</v>
      </c>
      <c r="AH13" s="375">
        <v>71.803621583486347</v>
      </c>
      <c r="AI13" s="375">
        <v>71.309207260582085</v>
      </c>
      <c r="AJ13" s="375">
        <v>81.190527498478616</v>
      </c>
      <c r="AK13" s="375">
        <v>88.216061253991739</v>
      </c>
      <c r="AL13" s="375">
        <v>85.854079958673921</v>
      </c>
      <c r="AM13" s="375">
        <v>94.080741461868001</v>
      </c>
      <c r="AN13" s="375">
        <v>93.74042470571581</v>
      </c>
      <c r="AO13" s="375">
        <v>98.41918553022127</v>
      </c>
      <c r="AP13" s="375">
        <v>98.451776698555136</v>
      </c>
      <c r="AQ13" s="375">
        <v>101.4122159340142</v>
      </c>
      <c r="AR13" s="375">
        <v>103.7000792945807</v>
      </c>
      <c r="AS13" s="375">
        <v>115.24881210484507</v>
      </c>
      <c r="AT13" s="375">
        <v>105.20758261792079</v>
      </c>
      <c r="AU13" s="375">
        <v>132.47009728423961</v>
      </c>
      <c r="AV13" s="375">
        <v>139.23752551267657</v>
      </c>
      <c r="AW13" s="375">
        <v>145.01624573144477</v>
      </c>
      <c r="AX13" s="375">
        <v>140.12043851328579</v>
      </c>
      <c r="AY13" s="375">
        <v>137.73568376010451</v>
      </c>
      <c r="AZ13" s="375">
        <v>123.15021797831749</v>
      </c>
      <c r="BA13" s="375">
        <v>112.47661198287514</v>
      </c>
      <c r="BB13" s="375">
        <v>106.20491922822067</v>
      </c>
      <c r="BC13" s="375">
        <v>100.0911521395842</v>
      </c>
      <c r="BD13" s="375">
        <v>91.467069144910184</v>
      </c>
      <c r="BE13" s="375">
        <v>94.275213728127369</v>
      </c>
      <c r="BF13" s="375">
        <v>98.141333013831741</v>
      </c>
      <c r="BG13" s="375">
        <v>88.419644868272087</v>
      </c>
      <c r="BH13" s="375">
        <v>84.661747875499969</v>
      </c>
      <c r="BI13" s="375">
        <v>78.43606763128443</v>
      </c>
      <c r="BJ13" s="375">
        <v>69.184191628461178</v>
      </c>
      <c r="BK13" s="375">
        <v>53.012026844164069</v>
      </c>
      <c r="BL13" s="375">
        <v>44.371488154976973</v>
      </c>
      <c r="BM13" s="375">
        <v>35.156518235278511</v>
      </c>
      <c r="BN13" s="375">
        <v>37.029541266636251</v>
      </c>
      <c r="BO13" s="375">
        <v>28.873350653457123</v>
      </c>
      <c r="BP13" s="375">
        <v>21.10478027697734</v>
      </c>
      <c r="BQ13" s="375">
        <v>14.26166584517814</v>
      </c>
      <c r="BR13" s="375">
        <v>9.1137068506542054</v>
      </c>
      <c r="BS13" s="375">
        <v>5.5050338445589686</v>
      </c>
      <c r="BT13" s="375">
        <v>3.3250948192197995</v>
      </c>
      <c r="BU13" s="375">
        <v>2.8154460519496585</v>
      </c>
      <c r="BV13" s="375">
        <v>0.7957218213349847</v>
      </c>
      <c r="BW13" s="375">
        <v>0.37394741838166184</v>
      </c>
      <c r="BX13" s="375">
        <v>0.16953210676793645</v>
      </c>
      <c r="BY13" s="375">
        <v>7.5055896274440453E-2</v>
      </c>
      <c r="BZ13" s="376">
        <v>3.1341760894284643E-2</v>
      </c>
      <c r="CA13" s="377">
        <v>1.2833236997909104E-2</v>
      </c>
    </row>
    <row r="14" spans="1:80" s="326" customFormat="1" ht="26.25" customHeight="1" x14ac:dyDescent="0.4">
      <c r="A14" s="367"/>
      <c r="B14" s="274" t="s">
        <v>404</v>
      </c>
      <c r="C14" s="128"/>
      <c r="D14" s="371">
        <v>0</v>
      </c>
      <c r="E14" s="371">
        <v>0</v>
      </c>
      <c r="F14" s="371">
        <v>0</v>
      </c>
      <c r="G14" s="371">
        <v>0</v>
      </c>
      <c r="H14" s="371">
        <v>0</v>
      </c>
      <c r="I14" s="371">
        <v>0</v>
      </c>
      <c r="J14" s="371">
        <v>0</v>
      </c>
      <c r="K14" s="371">
        <v>0</v>
      </c>
      <c r="L14" s="371">
        <v>0</v>
      </c>
      <c r="M14" s="371">
        <v>0</v>
      </c>
      <c r="N14" s="371">
        <v>0</v>
      </c>
      <c r="O14" s="371">
        <v>0</v>
      </c>
      <c r="P14" s="371">
        <v>0</v>
      </c>
      <c r="Q14" s="371">
        <v>0</v>
      </c>
      <c r="R14" s="371">
        <v>0</v>
      </c>
      <c r="S14" s="371">
        <v>0</v>
      </c>
      <c r="T14" s="371">
        <v>0</v>
      </c>
      <c r="U14" s="371">
        <v>0</v>
      </c>
      <c r="V14" s="371">
        <v>0</v>
      </c>
      <c r="W14" s="371">
        <v>0</v>
      </c>
      <c r="X14" s="371">
        <v>0</v>
      </c>
      <c r="Y14" s="371">
        <v>0</v>
      </c>
      <c r="Z14" s="371">
        <v>0</v>
      </c>
      <c r="AA14" s="371">
        <v>0</v>
      </c>
      <c r="AB14" s="371">
        <v>0</v>
      </c>
      <c r="AC14" s="371">
        <v>0</v>
      </c>
      <c r="AD14" s="371">
        <v>0</v>
      </c>
      <c r="AE14" s="371">
        <v>0</v>
      </c>
      <c r="AF14" s="371">
        <v>0</v>
      </c>
      <c r="AG14" s="371">
        <v>0</v>
      </c>
      <c r="AH14" s="371">
        <f t="shared" ref="AH14:BM14" si="6">SUM(AH15:AH16)</f>
        <v>0</v>
      </c>
      <c r="AI14" s="371">
        <f t="shared" si="6"/>
        <v>0.11275018532246109</v>
      </c>
      <c r="AJ14" s="371">
        <f t="shared" si="6"/>
        <v>1.9797998517420314</v>
      </c>
      <c r="AK14" s="371">
        <f t="shared" si="6"/>
        <v>5.1518161601186057</v>
      </c>
      <c r="AL14" s="371">
        <f t="shared" si="6"/>
        <v>9</v>
      </c>
      <c r="AM14" s="371">
        <f t="shared" si="6"/>
        <v>14.999999999999998</v>
      </c>
      <c r="AN14" s="371">
        <f t="shared" si="6"/>
        <v>26</v>
      </c>
      <c r="AO14" s="371">
        <f t="shared" si="6"/>
        <v>33</v>
      </c>
      <c r="AP14" s="371">
        <f t="shared" si="6"/>
        <v>40</v>
      </c>
      <c r="AQ14" s="371">
        <f t="shared" si="6"/>
        <v>50.000000000000007</v>
      </c>
      <c r="AR14" s="371">
        <f t="shared" si="6"/>
        <v>63</v>
      </c>
      <c r="AS14" s="371">
        <f t="shared" si="6"/>
        <v>81</v>
      </c>
      <c r="AT14" s="371">
        <f t="shared" si="6"/>
        <v>100.494</v>
      </c>
      <c r="AU14" s="371">
        <f t="shared" si="6"/>
        <v>131.81700000000001</v>
      </c>
      <c r="AV14" s="371">
        <f t="shared" si="6"/>
        <v>149.852</v>
      </c>
      <c r="AW14" s="371">
        <f t="shared" si="6"/>
        <v>172</v>
      </c>
      <c r="AX14" s="371">
        <f t="shared" si="6"/>
        <v>180.179</v>
      </c>
      <c r="AY14" s="371">
        <f t="shared" si="6"/>
        <v>195.07400000000001</v>
      </c>
      <c r="AZ14" s="371">
        <f t="shared" si="6"/>
        <v>209.62</v>
      </c>
      <c r="BA14" s="371">
        <f t="shared" si="6"/>
        <v>219.12200000000001</v>
      </c>
      <c r="BB14" s="371">
        <f t="shared" si="6"/>
        <v>229.62</v>
      </c>
      <c r="BC14" s="371">
        <f t="shared" si="6"/>
        <v>251.28299999999999</v>
      </c>
      <c r="BD14" s="371">
        <f t="shared" si="6"/>
        <v>263.27600000000001</v>
      </c>
      <c r="BE14" s="371">
        <f t="shared" si="6"/>
        <v>268.75837131822618</v>
      </c>
      <c r="BF14" s="371">
        <f t="shared" si="6"/>
        <v>250.78770996</v>
      </c>
      <c r="BG14" s="371">
        <f t="shared" si="6"/>
        <v>227.07527540672788</v>
      </c>
      <c r="BH14" s="371">
        <f t="shared" si="6"/>
        <v>201.93699999999998</v>
      </c>
      <c r="BI14" s="371">
        <f t="shared" si="6"/>
        <v>177.48814832000002</v>
      </c>
      <c r="BJ14" s="371">
        <f t="shared" si="6"/>
        <v>154.43310238999999</v>
      </c>
      <c r="BK14" s="371">
        <f t="shared" si="6"/>
        <v>135.85556475999999</v>
      </c>
      <c r="BL14" s="371">
        <f t="shared" si="6"/>
        <v>114.82576818</v>
      </c>
      <c r="BM14" s="371">
        <f t="shared" si="6"/>
        <v>101.60390247496059</v>
      </c>
      <c r="BN14" s="371">
        <f t="shared" ref="BN14:CA14" si="7">SUM(BN15:BN16)</f>
        <v>83.766830504763064</v>
      </c>
      <c r="BO14" s="371">
        <f t="shared" si="7"/>
        <v>75.424392390424856</v>
      </c>
      <c r="BP14" s="371">
        <f t="shared" si="7"/>
        <v>68.65537360259259</v>
      </c>
      <c r="BQ14" s="371">
        <f t="shared" si="7"/>
        <v>68.776242409999995</v>
      </c>
      <c r="BR14" s="371">
        <f t="shared" si="7"/>
        <v>54.585042177472431</v>
      </c>
      <c r="BS14" s="371">
        <f t="shared" si="7"/>
        <v>46.88593851139494</v>
      </c>
      <c r="BT14" s="371">
        <f t="shared" si="7"/>
        <v>41.032823404756357</v>
      </c>
      <c r="BU14" s="371">
        <f t="shared" si="7"/>
        <v>52.57730196493862</v>
      </c>
      <c r="BV14" s="371">
        <f t="shared" si="7"/>
        <v>37.463683334379382</v>
      </c>
      <c r="BW14" s="371">
        <f t="shared" si="7"/>
        <v>31.203267673763698</v>
      </c>
      <c r="BX14" s="371">
        <f t="shared" si="7"/>
        <v>26.11359852286952</v>
      </c>
      <c r="BY14" s="371">
        <f t="shared" si="7"/>
        <v>22.067189484217042</v>
      </c>
      <c r="BZ14" s="372">
        <f t="shared" si="7"/>
        <v>18.627405392440739</v>
      </c>
      <c r="CA14" s="373">
        <f t="shared" si="7"/>
        <v>15.61226669951289</v>
      </c>
    </row>
    <row r="15" spans="1:80" s="326" customFormat="1" x14ac:dyDescent="0.4">
      <c r="A15" s="367"/>
      <c r="B15" s="128" t="s">
        <v>332</v>
      </c>
      <c r="C15" s="275"/>
      <c r="D15" s="375" t="s">
        <v>411</v>
      </c>
      <c r="E15" s="375" t="s">
        <v>411</v>
      </c>
      <c r="F15" s="375" t="s">
        <v>411</v>
      </c>
      <c r="G15" s="375" t="s">
        <v>411</v>
      </c>
      <c r="H15" s="375" t="s">
        <v>411</v>
      </c>
      <c r="I15" s="375" t="s">
        <v>411</v>
      </c>
      <c r="J15" s="375" t="s">
        <v>411</v>
      </c>
      <c r="K15" s="375" t="s">
        <v>411</v>
      </c>
      <c r="L15" s="375" t="s">
        <v>411</v>
      </c>
      <c r="M15" s="375" t="s">
        <v>411</v>
      </c>
      <c r="N15" s="375" t="s">
        <v>411</v>
      </c>
      <c r="O15" s="375" t="s">
        <v>411</v>
      </c>
      <c r="P15" s="375" t="s">
        <v>411</v>
      </c>
      <c r="Q15" s="375" t="s">
        <v>411</v>
      </c>
      <c r="R15" s="375" t="s">
        <v>411</v>
      </c>
      <c r="S15" s="375" t="s">
        <v>411</v>
      </c>
      <c r="T15" s="375" t="s">
        <v>411</v>
      </c>
      <c r="U15" s="375" t="s">
        <v>411</v>
      </c>
      <c r="V15" s="375" t="s">
        <v>411</v>
      </c>
      <c r="W15" s="375" t="s">
        <v>411</v>
      </c>
      <c r="X15" s="375" t="s">
        <v>411</v>
      </c>
      <c r="Y15" s="375" t="s">
        <v>411</v>
      </c>
      <c r="Z15" s="375" t="s">
        <v>411</v>
      </c>
      <c r="AA15" s="375" t="s">
        <v>411</v>
      </c>
      <c r="AB15" s="375" t="s">
        <v>411</v>
      </c>
      <c r="AC15" s="375" t="s">
        <v>411</v>
      </c>
      <c r="AD15" s="375" t="s">
        <v>411</v>
      </c>
      <c r="AE15" s="375" t="s">
        <v>411</v>
      </c>
      <c r="AF15" s="375" t="s">
        <v>411</v>
      </c>
      <c r="AG15" s="375" t="s">
        <v>411</v>
      </c>
      <c r="AH15" s="375">
        <v>0</v>
      </c>
      <c r="AI15" s="375">
        <v>0.11206975139097579</v>
      </c>
      <c r="AJ15" s="375">
        <v>1.9559041394144265</v>
      </c>
      <c r="AK15" s="375">
        <v>5.0585443704334674</v>
      </c>
      <c r="AL15" s="375">
        <v>8.7827442902784227</v>
      </c>
      <c r="AM15" s="375">
        <v>14.547383938080046</v>
      </c>
      <c r="AN15" s="375">
        <v>25.200944752617477</v>
      </c>
      <c r="AO15" s="375">
        <v>31.504743957915213</v>
      </c>
      <c r="AP15" s="375">
        <v>37.911238941429318</v>
      </c>
      <c r="AQ15" s="375">
        <v>47.069913087934566</v>
      </c>
      <c r="AR15" s="375">
        <v>58.896281800391392</v>
      </c>
      <c r="AS15" s="375">
        <v>74.07692307692308</v>
      </c>
      <c r="AT15" s="375">
        <v>91.577492841228676</v>
      </c>
      <c r="AU15" s="375">
        <v>117.29437072428964</v>
      </c>
      <c r="AV15" s="375">
        <v>131.3422809077048</v>
      </c>
      <c r="AW15" s="375">
        <v>150.21983887907462</v>
      </c>
      <c r="AX15" s="375">
        <v>157.36262069414141</v>
      </c>
      <c r="AY15" s="375">
        <v>168.15600838473355</v>
      </c>
      <c r="AZ15" s="375">
        <v>181.41047939847496</v>
      </c>
      <c r="BA15" s="375">
        <v>192.10670709999971</v>
      </c>
      <c r="BB15" s="375">
        <v>201.31550583145179</v>
      </c>
      <c r="BC15" s="375">
        <v>222.24598609428827</v>
      </c>
      <c r="BD15" s="375">
        <v>234.76715728678226</v>
      </c>
      <c r="BE15" s="375">
        <v>238.79510529135356</v>
      </c>
      <c r="BF15" s="375">
        <v>219.73165192058175</v>
      </c>
      <c r="BG15" s="375">
        <v>193.369</v>
      </c>
      <c r="BH15" s="375">
        <v>168.06399999999999</v>
      </c>
      <c r="BI15" s="375">
        <v>145.82337039453446</v>
      </c>
      <c r="BJ15" s="375">
        <v>125.21887532471118</v>
      </c>
      <c r="BK15" s="375">
        <v>109.93033523194052</v>
      </c>
      <c r="BL15" s="375">
        <v>93.800845414279749</v>
      </c>
      <c r="BM15" s="375">
        <v>85.276843175502719</v>
      </c>
      <c r="BN15" s="375">
        <v>70.562745196511173</v>
      </c>
      <c r="BO15" s="375">
        <v>66.952021430840631</v>
      </c>
      <c r="BP15" s="375">
        <v>61.481935140817022</v>
      </c>
      <c r="BQ15" s="375">
        <v>64.529378218725824</v>
      </c>
      <c r="BR15" s="375">
        <v>51.410505015048706</v>
      </c>
      <c r="BS15" s="375">
        <v>45.57355537163707</v>
      </c>
      <c r="BT15" s="375">
        <v>39.499139075463006</v>
      </c>
      <c r="BU15" s="375">
        <v>52.141993193093327</v>
      </c>
      <c r="BV15" s="375">
        <v>37.340653206156553</v>
      </c>
      <c r="BW15" s="375">
        <v>31.145449982205477</v>
      </c>
      <c r="BX15" s="375">
        <v>26.087386401655408</v>
      </c>
      <c r="BY15" s="375">
        <v>22.055584754655861</v>
      </c>
      <c r="BZ15" s="376">
        <v>18.622559501881796</v>
      </c>
      <c r="CA15" s="377">
        <v>15.610282495044652</v>
      </c>
    </row>
    <row r="16" spans="1:80" s="326" customFormat="1" x14ac:dyDescent="0.4">
      <c r="B16" s="68" t="s">
        <v>331</v>
      </c>
      <c r="C16" s="106"/>
      <c r="D16" s="375" t="s">
        <v>411</v>
      </c>
      <c r="E16" s="375" t="s">
        <v>411</v>
      </c>
      <c r="F16" s="375" t="s">
        <v>411</v>
      </c>
      <c r="G16" s="375" t="s">
        <v>411</v>
      </c>
      <c r="H16" s="375" t="s">
        <v>411</v>
      </c>
      <c r="I16" s="375" t="s">
        <v>411</v>
      </c>
      <c r="J16" s="375" t="s">
        <v>411</v>
      </c>
      <c r="K16" s="375" t="s">
        <v>411</v>
      </c>
      <c r="L16" s="375" t="s">
        <v>411</v>
      </c>
      <c r="M16" s="375" t="s">
        <v>411</v>
      </c>
      <c r="N16" s="375" t="s">
        <v>411</v>
      </c>
      <c r="O16" s="375" t="s">
        <v>411</v>
      </c>
      <c r="P16" s="375" t="s">
        <v>411</v>
      </c>
      <c r="Q16" s="375" t="s">
        <v>411</v>
      </c>
      <c r="R16" s="375" t="s">
        <v>411</v>
      </c>
      <c r="S16" s="375" t="s">
        <v>411</v>
      </c>
      <c r="T16" s="375" t="s">
        <v>411</v>
      </c>
      <c r="U16" s="375" t="s">
        <v>411</v>
      </c>
      <c r="V16" s="375" t="s">
        <v>411</v>
      </c>
      <c r="W16" s="375" t="s">
        <v>411</v>
      </c>
      <c r="X16" s="375" t="s">
        <v>411</v>
      </c>
      <c r="Y16" s="375" t="s">
        <v>411</v>
      </c>
      <c r="Z16" s="375" t="s">
        <v>411</v>
      </c>
      <c r="AA16" s="375" t="s">
        <v>411</v>
      </c>
      <c r="AB16" s="375" t="s">
        <v>411</v>
      </c>
      <c r="AC16" s="375" t="s">
        <v>411</v>
      </c>
      <c r="AD16" s="375" t="s">
        <v>411</v>
      </c>
      <c r="AE16" s="375" t="s">
        <v>411</v>
      </c>
      <c r="AF16" s="375" t="s">
        <v>411</v>
      </c>
      <c r="AG16" s="375" t="s">
        <v>411</v>
      </c>
      <c r="AH16" s="375">
        <v>0</v>
      </c>
      <c r="AI16" s="375">
        <v>6.8043393148529703E-4</v>
      </c>
      <c r="AJ16" s="375">
        <v>2.389571232760496E-2</v>
      </c>
      <c r="AK16" s="375">
        <v>9.3271789685138398E-2</v>
      </c>
      <c r="AL16" s="375">
        <v>0.21725570972157768</v>
      </c>
      <c r="AM16" s="375">
        <v>0.45261606191995341</v>
      </c>
      <c r="AN16" s="375">
        <v>0.79905524738252098</v>
      </c>
      <c r="AO16" s="375">
        <v>1.4952560420847878</v>
      </c>
      <c r="AP16" s="375">
        <v>2.0887610585706842</v>
      </c>
      <c r="AQ16" s="375">
        <v>2.9300869120654411</v>
      </c>
      <c r="AR16" s="375">
        <v>4.1037181996086094</v>
      </c>
      <c r="AS16" s="375">
        <v>6.9230769230769234</v>
      </c>
      <c r="AT16" s="375">
        <v>8.9165071587713225</v>
      </c>
      <c r="AU16" s="375">
        <v>14.522629275710372</v>
      </c>
      <c r="AV16" s="375">
        <v>18.509719092295203</v>
      </c>
      <c r="AW16" s="375">
        <v>21.780161120925374</v>
      </c>
      <c r="AX16" s="375">
        <v>22.816379305858582</v>
      </c>
      <c r="AY16" s="375">
        <v>26.917991615266445</v>
      </c>
      <c r="AZ16" s="375">
        <v>28.20952060152505</v>
      </c>
      <c r="BA16" s="375">
        <v>27.015292900000315</v>
      </c>
      <c r="BB16" s="375">
        <v>28.304494168548207</v>
      </c>
      <c r="BC16" s="375">
        <v>29.037013905711706</v>
      </c>
      <c r="BD16" s="375">
        <v>28.508842713217764</v>
      </c>
      <c r="BE16" s="375">
        <v>29.963266026872617</v>
      </c>
      <c r="BF16" s="375">
        <v>31.056058039418243</v>
      </c>
      <c r="BG16" s="375">
        <v>33.70627540672789</v>
      </c>
      <c r="BH16" s="375">
        <v>33.872999999999998</v>
      </c>
      <c r="BI16" s="375">
        <v>31.66477792546555</v>
      </c>
      <c r="BJ16" s="375">
        <v>29.214227065288803</v>
      </c>
      <c r="BK16" s="375">
        <v>25.925229528059475</v>
      </c>
      <c r="BL16" s="375">
        <v>21.024922765720252</v>
      </c>
      <c r="BM16" s="375">
        <v>16.327059299457879</v>
      </c>
      <c r="BN16" s="375">
        <v>13.204085308251896</v>
      </c>
      <c r="BO16" s="375">
        <v>8.4723709595842251</v>
      </c>
      <c r="BP16" s="375">
        <v>7.1734384617755698</v>
      </c>
      <c r="BQ16" s="375">
        <v>4.2468641912741756</v>
      </c>
      <c r="BR16" s="375">
        <v>3.174537162423726</v>
      </c>
      <c r="BS16" s="375">
        <v>1.3123831397578662</v>
      </c>
      <c r="BT16" s="375">
        <v>1.53368432929335</v>
      </c>
      <c r="BU16" s="375">
        <v>0.43530877184528954</v>
      </c>
      <c r="BV16" s="375">
        <v>0.12303012822283076</v>
      </c>
      <c r="BW16" s="375">
        <v>5.7817691558221515E-2</v>
      </c>
      <c r="BX16" s="375">
        <v>2.6212121214111078E-2</v>
      </c>
      <c r="BY16" s="375">
        <v>1.160472956118227E-2</v>
      </c>
      <c r="BZ16" s="376">
        <v>4.8458905589442705E-3</v>
      </c>
      <c r="CA16" s="377">
        <v>1.9842044682372162E-3</v>
      </c>
    </row>
    <row r="17" spans="1:80" s="326" customFormat="1" ht="26.25" customHeight="1" x14ac:dyDescent="0.4">
      <c r="B17" s="274" t="s">
        <v>405</v>
      </c>
      <c r="C17" s="106"/>
      <c r="D17" s="371">
        <f>SUM(D18, D19,D20)</f>
        <v>0</v>
      </c>
      <c r="E17" s="371">
        <f t="shared" ref="E17:BP17" si="8">SUM(E18, E19,E20)</f>
        <v>0</v>
      </c>
      <c r="F17" s="371">
        <f t="shared" si="8"/>
        <v>0</v>
      </c>
      <c r="G17" s="371">
        <f t="shared" si="8"/>
        <v>0</v>
      </c>
      <c r="H17" s="371">
        <f t="shared" si="8"/>
        <v>0</v>
      </c>
      <c r="I17" s="371">
        <f t="shared" si="8"/>
        <v>0</v>
      </c>
      <c r="J17" s="371">
        <f t="shared" si="8"/>
        <v>0</v>
      </c>
      <c r="K17" s="371">
        <f t="shared" si="8"/>
        <v>0</v>
      </c>
      <c r="L17" s="371">
        <f t="shared" si="8"/>
        <v>0</v>
      </c>
      <c r="M17" s="371">
        <f t="shared" si="8"/>
        <v>0</v>
      </c>
      <c r="N17" s="371">
        <f t="shared" si="8"/>
        <v>0</v>
      </c>
      <c r="O17" s="371">
        <f t="shared" si="8"/>
        <v>0</v>
      </c>
      <c r="P17" s="371">
        <f t="shared" si="8"/>
        <v>0</v>
      </c>
      <c r="Q17" s="371">
        <f t="shared" si="8"/>
        <v>0</v>
      </c>
      <c r="R17" s="371">
        <f t="shared" si="8"/>
        <v>0</v>
      </c>
      <c r="S17" s="371">
        <f t="shared" si="8"/>
        <v>0</v>
      </c>
      <c r="T17" s="371">
        <f t="shared" si="8"/>
        <v>0</v>
      </c>
      <c r="U17" s="371">
        <f t="shared" si="8"/>
        <v>0</v>
      </c>
      <c r="V17" s="371">
        <f t="shared" si="8"/>
        <v>0</v>
      </c>
      <c r="W17" s="371">
        <f t="shared" si="8"/>
        <v>0</v>
      </c>
      <c r="X17" s="371">
        <f t="shared" si="8"/>
        <v>0</v>
      </c>
      <c r="Y17" s="371">
        <f t="shared" si="8"/>
        <v>0</v>
      </c>
      <c r="Z17" s="371">
        <f t="shared" si="8"/>
        <v>0</v>
      </c>
      <c r="AA17" s="371">
        <f t="shared" si="8"/>
        <v>0</v>
      </c>
      <c r="AB17" s="371">
        <f t="shared" si="8"/>
        <v>0</v>
      </c>
      <c r="AC17" s="371">
        <f t="shared" si="8"/>
        <v>0</v>
      </c>
      <c r="AD17" s="371">
        <f t="shared" si="8"/>
        <v>0</v>
      </c>
      <c r="AE17" s="371">
        <f t="shared" si="8"/>
        <v>0</v>
      </c>
      <c r="AF17" s="371">
        <f t="shared" si="8"/>
        <v>0</v>
      </c>
      <c r="AG17" s="371">
        <f t="shared" si="8"/>
        <v>0</v>
      </c>
      <c r="AH17" s="371">
        <f t="shared" si="8"/>
        <v>0</v>
      </c>
      <c r="AI17" s="371">
        <f t="shared" si="8"/>
        <v>0</v>
      </c>
      <c r="AJ17" s="371">
        <f t="shared" si="8"/>
        <v>0</v>
      </c>
      <c r="AK17" s="371">
        <f t="shared" si="8"/>
        <v>0</v>
      </c>
      <c r="AL17" s="371">
        <f t="shared" si="8"/>
        <v>0</v>
      </c>
      <c r="AM17" s="371">
        <f t="shared" si="8"/>
        <v>0</v>
      </c>
      <c r="AN17" s="371">
        <f t="shared" si="8"/>
        <v>0</v>
      </c>
      <c r="AO17" s="371">
        <f t="shared" si="8"/>
        <v>0</v>
      </c>
      <c r="AP17" s="371">
        <f t="shared" si="8"/>
        <v>0</v>
      </c>
      <c r="AQ17" s="371">
        <f t="shared" si="8"/>
        <v>0</v>
      </c>
      <c r="AR17" s="371">
        <f t="shared" si="8"/>
        <v>0</v>
      </c>
      <c r="AS17" s="371">
        <f t="shared" si="8"/>
        <v>0</v>
      </c>
      <c r="AT17" s="371">
        <f t="shared" si="8"/>
        <v>0</v>
      </c>
      <c r="AU17" s="371">
        <f t="shared" si="8"/>
        <v>0</v>
      </c>
      <c r="AV17" s="371">
        <f t="shared" si="8"/>
        <v>0</v>
      </c>
      <c r="AW17" s="371">
        <f t="shared" si="8"/>
        <v>0</v>
      </c>
      <c r="AX17" s="371">
        <f t="shared" si="8"/>
        <v>0</v>
      </c>
      <c r="AY17" s="371">
        <f t="shared" si="8"/>
        <v>0</v>
      </c>
      <c r="AZ17" s="371">
        <f t="shared" si="8"/>
        <v>0</v>
      </c>
      <c r="BA17" s="371">
        <f t="shared" si="8"/>
        <v>0</v>
      </c>
      <c r="BB17" s="371">
        <f t="shared" si="8"/>
        <v>0</v>
      </c>
      <c r="BC17" s="371">
        <f t="shared" si="8"/>
        <v>0</v>
      </c>
      <c r="BD17" s="371">
        <f t="shared" si="8"/>
        <v>0</v>
      </c>
      <c r="BE17" s="371">
        <f t="shared" si="8"/>
        <v>0</v>
      </c>
      <c r="BF17" s="371">
        <f t="shared" si="8"/>
        <v>28.406946050688902</v>
      </c>
      <c r="BG17" s="371">
        <f t="shared" si="8"/>
        <v>27.432701623546105</v>
      </c>
      <c r="BH17" s="371">
        <f t="shared" si="8"/>
        <v>26.234479032471963</v>
      </c>
      <c r="BI17" s="371">
        <f t="shared" si="8"/>
        <v>25.217539613784226</v>
      </c>
      <c r="BJ17" s="371">
        <f t="shared" si="8"/>
        <v>23.893453975822563</v>
      </c>
      <c r="BK17" s="371">
        <f t="shared" si="8"/>
        <v>23.356956766137984</v>
      </c>
      <c r="BL17" s="371">
        <f t="shared" si="8"/>
        <v>22.860791391673466</v>
      </c>
      <c r="BM17" s="371">
        <f t="shared" si="8"/>
        <v>22.195142250613998</v>
      </c>
      <c r="BN17" s="371">
        <f t="shared" si="8"/>
        <v>20.731727340506914</v>
      </c>
      <c r="BO17" s="371">
        <f t="shared" si="8"/>
        <v>20.801005350659317</v>
      </c>
      <c r="BP17" s="371">
        <f t="shared" si="8"/>
        <v>20.826470289915786</v>
      </c>
      <c r="BQ17" s="371">
        <f t="shared" ref="BQ17:CA17" si="9">SUM(BQ18, BQ19,BQ20)</f>
        <v>20.959430350443746</v>
      </c>
      <c r="BR17" s="371">
        <f t="shared" si="9"/>
        <v>19.738998445075392</v>
      </c>
      <c r="BS17" s="371">
        <f t="shared" si="9"/>
        <v>20.002488621536003</v>
      </c>
      <c r="BT17" s="371">
        <f t="shared" si="9"/>
        <v>19.745434635194613</v>
      </c>
      <c r="BU17" s="371">
        <f t="shared" si="9"/>
        <v>27.948676006359719</v>
      </c>
      <c r="BV17" s="371">
        <f t="shared" si="9"/>
        <v>22.150126377849617</v>
      </c>
      <c r="BW17" s="371">
        <f t="shared" si="9"/>
        <v>19.168955471894826</v>
      </c>
      <c r="BX17" s="371">
        <f t="shared" si="9"/>
        <v>16.661614223143637</v>
      </c>
      <c r="BY17" s="371">
        <f t="shared" si="9"/>
        <v>14.66489612762294</v>
      </c>
      <c r="BZ17" s="372">
        <f t="shared" si="9"/>
        <v>12.960777977405197</v>
      </c>
      <c r="CA17" s="373">
        <f t="shared" si="9"/>
        <v>11.457964957040765</v>
      </c>
    </row>
    <row r="18" spans="1:80" s="326" customFormat="1" x14ac:dyDescent="0.4">
      <c r="B18" s="68" t="s">
        <v>400</v>
      </c>
      <c r="C18" s="106"/>
      <c r="D18" s="375">
        <v>0</v>
      </c>
      <c r="E18" s="375">
        <v>0</v>
      </c>
      <c r="F18" s="375">
        <v>0</v>
      </c>
      <c r="G18" s="375">
        <v>0</v>
      </c>
      <c r="H18" s="375">
        <v>0</v>
      </c>
      <c r="I18" s="375">
        <v>0</v>
      </c>
      <c r="J18" s="375">
        <v>0</v>
      </c>
      <c r="K18" s="375">
        <v>0</v>
      </c>
      <c r="L18" s="375">
        <v>0</v>
      </c>
      <c r="M18" s="375">
        <v>0</v>
      </c>
      <c r="N18" s="375">
        <v>0</v>
      </c>
      <c r="O18" s="375">
        <v>0</v>
      </c>
      <c r="P18" s="375">
        <v>0</v>
      </c>
      <c r="Q18" s="375">
        <v>0</v>
      </c>
      <c r="R18" s="375">
        <v>0</v>
      </c>
      <c r="S18" s="375">
        <v>0</v>
      </c>
      <c r="T18" s="375">
        <v>0</v>
      </c>
      <c r="U18" s="375">
        <v>0</v>
      </c>
      <c r="V18" s="375">
        <v>0</v>
      </c>
      <c r="W18" s="375">
        <v>0</v>
      </c>
      <c r="X18" s="375">
        <v>0</v>
      </c>
      <c r="Y18" s="375">
        <v>0</v>
      </c>
      <c r="Z18" s="375">
        <v>0</v>
      </c>
      <c r="AA18" s="375">
        <v>0</v>
      </c>
      <c r="AB18" s="375">
        <v>0</v>
      </c>
      <c r="AC18" s="375">
        <v>0</v>
      </c>
      <c r="AD18" s="375">
        <v>0</v>
      </c>
      <c r="AE18" s="375">
        <v>0</v>
      </c>
      <c r="AF18" s="375">
        <v>0</v>
      </c>
      <c r="AG18" s="375">
        <v>0</v>
      </c>
      <c r="AH18" s="375">
        <v>0</v>
      </c>
      <c r="AI18" s="375">
        <v>0</v>
      </c>
      <c r="AJ18" s="375">
        <v>0</v>
      </c>
      <c r="AK18" s="375">
        <v>0</v>
      </c>
      <c r="AL18" s="375">
        <v>0</v>
      </c>
      <c r="AM18" s="375">
        <v>0</v>
      </c>
      <c r="AN18" s="375">
        <v>0</v>
      </c>
      <c r="AO18" s="375">
        <v>0</v>
      </c>
      <c r="AP18" s="375">
        <v>0</v>
      </c>
      <c r="AQ18" s="375">
        <v>0</v>
      </c>
      <c r="AR18" s="375">
        <v>0</v>
      </c>
      <c r="AS18" s="375">
        <v>0</v>
      </c>
      <c r="AT18" s="375">
        <v>0</v>
      </c>
      <c r="AU18" s="375">
        <v>0</v>
      </c>
      <c r="AV18" s="375">
        <v>0</v>
      </c>
      <c r="AW18" s="375">
        <v>0</v>
      </c>
      <c r="AX18" s="375">
        <v>0</v>
      </c>
      <c r="AY18" s="375">
        <v>0</v>
      </c>
      <c r="AZ18" s="375">
        <v>0</v>
      </c>
      <c r="BA18" s="375">
        <v>0</v>
      </c>
      <c r="BB18" s="375">
        <v>0</v>
      </c>
      <c r="BC18" s="375">
        <v>0</v>
      </c>
      <c r="BD18" s="375">
        <v>0</v>
      </c>
      <c r="BE18" s="375">
        <v>0</v>
      </c>
      <c r="BF18" s="375">
        <v>0</v>
      </c>
      <c r="BG18" s="375">
        <v>0</v>
      </c>
      <c r="BH18" s="375">
        <v>0</v>
      </c>
      <c r="BI18" s="375">
        <v>0</v>
      </c>
      <c r="BJ18" s="375">
        <v>0</v>
      </c>
      <c r="BK18" s="375">
        <v>0</v>
      </c>
      <c r="BL18" s="375">
        <v>0</v>
      </c>
      <c r="BM18" s="375">
        <v>0</v>
      </c>
      <c r="BN18" s="375">
        <v>0</v>
      </c>
      <c r="BO18" s="375">
        <v>0</v>
      </c>
      <c r="BP18" s="375">
        <v>0</v>
      </c>
      <c r="BQ18" s="375">
        <v>0</v>
      </c>
      <c r="BR18" s="375">
        <v>0</v>
      </c>
      <c r="BS18" s="375">
        <v>0</v>
      </c>
      <c r="BT18" s="375">
        <v>0</v>
      </c>
      <c r="BU18" s="375">
        <v>2.314917500241346</v>
      </c>
      <c r="BV18" s="375">
        <v>3.8776274638547057</v>
      </c>
      <c r="BW18" s="375">
        <v>3.9499055510720478</v>
      </c>
      <c r="BX18" s="375">
        <v>3.9249952344272585</v>
      </c>
      <c r="BY18" s="375">
        <v>3.9018685766559518</v>
      </c>
      <c r="BZ18" s="376">
        <v>3.875467198494658</v>
      </c>
      <c r="CA18" s="377">
        <v>3.8432547628158771</v>
      </c>
    </row>
    <row r="19" spans="1:80" s="326" customFormat="1" x14ac:dyDescent="0.4">
      <c r="B19" s="68" t="s">
        <v>406</v>
      </c>
      <c r="C19" s="106"/>
      <c r="D19" s="375" t="s">
        <v>411</v>
      </c>
      <c r="E19" s="375" t="s">
        <v>411</v>
      </c>
      <c r="F19" s="375" t="s">
        <v>411</v>
      </c>
      <c r="G19" s="375" t="s">
        <v>411</v>
      </c>
      <c r="H19" s="375" t="s">
        <v>411</v>
      </c>
      <c r="I19" s="375" t="s">
        <v>411</v>
      </c>
      <c r="J19" s="375" t="s">
        <v>411</v>
      </c>
      <c r="K19" s="375" t="s">
        <v>411</v>
      </c>
      <c r="L19" s="375" t="s">
        <v>411</v>
      </c>
      <c r="M19" s="375" t="s">
        <v>411</v>
      </c>
      <c r="N19" s="375" t="s">
        <v>411</v>
      </c>
      <c r="O19" s="375" t="s">
        <v>411</v>
      </c>
      <c r="P19" s="375" t="s">
        <v>411</v>
      </c>
      <c r="Q19" s="375" t="s">
        <v>411</v>
      </c>
      <c r="R19" s="375" t="s">
        <v>411</v>
      </c>
      <c r="S19" s="375" t="s">
        <v>411</v>
      </c>
      <c r="T19" s="375" t="s">
        <v>411</v>
      </c>
      <c r="U19" s="375" t="s">
        <v>411</v>
      </c>
      <c r="V19" s="375" t="s">
        <v>411</v>
      </c>
      <c r="W19" s="375" t="s">
        <v>411</v>
      </c>
      <c r="X19" s="375" t="s">
        <v>411</v>
      </c>
      <c r="Y19" s="375" t="s">
        <v>411</v>
      </c>
      <c r="Z19" s="375" t="s">
        <v>411</v>
      </c>
      <c r="AA19" s="375" t="s">
        <v>411</v>
      </c>
      <c r="AB19" s="375" t="s">
        <v>411</v>
      </c>
      <c r="AC19" s="375" t="s">
        <v>411</v>
      </c>
      <c r="AD19" s="375" t="s">
        <v>411</v>
      </c>
      <c r="AE19" s="375" t="s">
        <v>411</v>
      </c>
      <c r="AF19" s="375" t="s">
        <v>411</v>
      </c>
      <c r="AG19" s="375" t="s">
        <v>411</v>
      </c>
      <c r="AH19" s="375" t="s">
        <v>411</v>
      </c>
      <c r="AI19" s="375" t="s">
        <v>411</v>
      </c>
      <c r="AJ19" s="375" t="s">
        <v>411</v>
      </c>
      <c r="AK19" s="375" t="s">
        <v>411</v>
      </c>
      <c r="AL19" s="375" t="s">
        <v>411</v>
      </c>
      <c r="AM19" s="375" t="s">
        <v>411</v>
      </c>
      <c r="AN19" s="375" t="s">
        <v>411</v>
      </c>
      <c r="AO19" s="375" t="s">
        <v>411</v>
      </c>
      <c r="AP19" s="375" t="s">
        <v>411</v>
      </c>
      <c r="AQ19" s="375" t="s">
        <v>411</v>
      </c>
      <c r="AR19" s="375" t="s">
        <v>411</v>
      </c>
      <c r="AS19" s="375" t="s">
        <v>411</v>
      </c>
      <c r="AT19" s="375" t="s">
        <v>411</v>
      </c>
      <c r="AU19" s="375" t="s">
        <v>411</v>
      </c>
      <c r="AV19" s="375" t="s">
        <v>411</v>
      </c>
      <c r="AW19" s="375" t="s">
        <v>411</v>
      </c>
      <c r="AX19" s="375" t="s">
        <v>411</v>
      </c>
      <c r="AY19" s="375" t="s">
        <v>411</v>
      </c>
      <c r="AZ19" s="375" t="s">
        <v>411</v>
      </c>
      <c r="BA19" s="375" t="s">
        <v>411</v>
      </c>
      <c r="BB19" s="375" t="s">
        <v>411</v>
      </c>
      <c r="BC19" s="375" t="s">
        <v>411</v>
      </c>
      <c r="BD19" s="375" t="s">
        <v>411</v>
      </c>
      <c r="BE19" s="375" t="s">
        <v>411</v>
      </c>
      <c r="BF19" s="375">
        <v>21.855523312044063</v>
      </c>
      <c r="BG19" s="375">
        <v>21.244736996699803</v>
      </c>
      <c r="BH19" s="375">
        <v>20.493618536702215</v>
      </c>
      <c r="BI19" s="375">
        <v>20.099632054478512</v>
      </c>
      <c r="BJ19" s="375">
        <v>19.261038291626754</v>
      </c>
      <c r="BK19" s="375">
        <v>19.046589370098435</v>
      </c>
      <c r="BL19" s="375">
        <v>18.970450975628051</v>
      </c>
      <c r="BM19" s="375">
        <v>18.723817671847545</v>
      </c>
      <c r="BN19" s="375">
        <v>17.866738023568765</v>
      </c>
      <c r="BO19" s="375">
        <v>18.134486427765509</v>
      </c>
      <c r="BP19" s="375">
        <v>18.395167008879625</v>
      </c>
      <c r="BQ19" s="375">
        <v>18.477813356268488</v>
      </c>
      <c r="BR19" s="375">
        <v>17.827088036057095</v>
      </c>
      <c r="BS19" s="375">
        <v>18.354041239691064</v>
      </c>
      <c r="BT19" s="375">
        <v>18.291717736752897</v>
      </c>
      <c r="BU19" s="375">
        <v>11.897143807296565</v>
      </c>
      <c r="BV19" s="375">
        <v>8.480634911442273</v>
      </c>
      <c r="BW19" s="375">
        <v>7.0634677109576831</v>
      </c>
      <c r="BX19" s="375">
        <v>5.9113214978340087</v>
      </c>
      <c r="BY19" s="375">
        <v>4.9953379464500252</v>
      </c>
      <c r="BZ19" s="376">
        <v>4.2166757888774313</v>
      </c>
      <c r="CA19" s="377">
        <v>3.5341404269669416</v>
      </c>
    </row>
    <row r="20" spans="1:80" s="324" customFormat="1" ht="26.25" customHeight="1" thickBot="1" x14ac:dyDescent="0.4">
      <c r="B20" s="78" t="s">
        <v>407</v>
      </c>
      <c r="C20" s="381"/>
      <c r="D20" s="382" t="s">
        <v>411</v>
      </c>
      <c r="E20" s="382" t="s">
        <v>411</v>
      </c>
      <c r="F20" s="382" t="s">
        <v>411</v>
      </c>
      <c r="G20" s="382" t="s">
        <v>411</v>
      </c>
      <c r="H20" s="382" t="s">
        <v>411</v>
      </c>
      <c r="I20" s="382" t="s">
        <v>411</v>
      </c>
      <c r="J20" s="382" t="s">
        <v>411</v>
      </c>
      <c r="K20" s="382" t="s">
        <v>411</v>
      </c>
      <c r="L20" s="382" t="s">
        <v>411</v>
      </c>
      <c r="M20" s="382" t="s">
        <v>411</v>
      </c>
      <c r="N20" s="382" t="s">
        <v>411</v>
      </c>
      <c r="O20" s="382" t="s">
        <v>411</v>
      </c>
      <c r="P20" s="382" t="s">
        <v>411</v>
      </c>
      <c r="Q20" s="382" t="s">
        <v>411</v>
      </c>
      <c r="R20" s="382" t="s">
        <v>411</v>
      </c>
      <c r="S20" s="382" t="s">
        <v>411</v>
      </c>
      <c r="T20" s="382" t="s">
        <v>411</v>
      </c>
      <c r="U20" s="382" t="s">
        <v>411</v>
      </c>
      <c r="V20" s="382" t="s">
        <v>411</v>
      </c>
      <c r="W20" s="382" t="s">
        <v>411</v>
      </c>
      <c r="X20" s="382" t="s">
        <v>411</v>
      </c>
      <c r="Y20" s="382" t="s">
        <v>411</v>
      </c>
      <c r="Z20" s="382" t="s">
        <v>411</v>
      </c>
      <c r="AA20" s="382" t="s">
        <v>411</v>
      </c>
      <c r="AB20" s="382" t="s">
        <v>411</v>
      </c>
      <c r="AC20" s="382" t="s">
        <v>411</v>
      </c>
      <c r="AD20" s="382" t="s">
        <v>411</v>
      </c>
      <c r="AE20" s="382" t="s">
        <v>411</v>
      </c>
      <c r="AF20" s="382" t="s">
        <v>411</v>
      </c>
      <c r="AG20" s="382" t="s">
        <v>411</v>
      </c>
      <c r="AH20" s="382" t="s">
        <v>411</v>
      </c>
      <c r="AI20" s="382" t="s">
        <v>411</v>
      </c>
      <c r="AJ20" s="382" t="s">
        <v>411</v>
      </c>
      <c r="AK20" s="382" t="s">
        <v>411</v>
      </c>
      <c r="AL20" s="382" t="s">
        <v>411</v>
      </c>
      <c r="AM20" s="382" t="s">
        <v>411</v>
      </c>
      <c r="AN20" s="382" t="s">
        <v>411</v>
      </c>
      <c r="AO20" s="382" t="s">
        <v>411</v>
      </c>
      <c r="AP20" s="382" t="s">
        <v>411</v>
      </c>
      <c r="AQ20" s="382" t="s">
        <v>411</v>
      </c>
      <c r="AR20" s="382" t="s">
        <v>411</v>
      </c>
      <c r="AS20" s="382" t="s">
        <v>411</v>
      </c>
      <c r="AT20" s="382" t="s">
        <v>411</v>
      </c>
      <c r="AU20" s="382" t="s">
        <v>411</v>
      </c>
      <c r="AV20" s="382" t="s">
        <v>411</v>
      </c>
      <c r="AW20" s="382" t="s">
        <v>411</v>
      </c>
      <c r="AX20" s="382" t="s">
        <v>411</v>
      </c>
      <c r="AY20" s="382" t="s">
        <v>411</v>
      </c>
      <c r="AZ20" s="382" t="s">
        <v>411</v>
      </c>
      <c r="BA20" s="382" t="s">
        <v>411</v>
      </c>
      <c r="BB20" s="382" t="s">
        <v>411</v>
      </c>
      <c r="BC20" s="382" t="s">
        <v>411</v>
      </c>
      <c r="BD20" s="382" t="s">
        <v>411</v>
      </c>
      <c r="BE20" s="382" t="s">
        <v>411</v>
      </c>
      <c r="BF20" s="382">
        <v>6.5514227386448374</v>
      </c>
      <c r="BG20" s="382">
        <v>6.1879646268463011</v>
      </c>
      <c r="BH20" s="382">
        <v>5.7408604957697484</v>
      </c>
      <c r="BI20" s="382">
        <v>5.1179075593057144</v>
      </c>
      <c r="BJ20" s="382">
        <v>4.6324156841958084</v>
      </c>
      <c r="BK20" s="382">
        <v>4.3103673960395499</v>
      </c>
      <c r="BL20" s="382">
        <v>3.8903404160454169</v>
      </c>
      <c r="BM20" s="382">
        <v>3.4713245787664526</v>
      </c>
      <c r="BN20" s="382">
        <v>2.8649893169381504</v>
      </c>
      <c r="BO20" s="382">
        <v>2.666518922893808</v>
      </c>
      <c r="BP20" s="382">
        <v>2.4313032810361626</v>
      </c>
      <c r="BQ20" s="382">
        <v>2.4816169941752575</v>
      </c>
      <c r="BR20" s="382">
        <v>1.9119104090182988</v>
      </c>
      <c r="BS20" s="382">
        <v>1.6484473818449403</v>
      </c>
      <c r="BT20" s="382">
        <v>1.4537168984417166</v>
      </c>
      <c r="BU20" s="382">
        <v>13.736614698821807</v>
      </c>
      <c r="BV20" s="382">
        <v>9.7918640025526393</v>
      </c>
      <c r="BW20" s="382">
        <v>8.1555822098650932</v>
      </c>
      <c r="BX20" s="382">
        <v>6.825297490882372</v>
      </c>
      <c r="BY20" s="382">
        <v>5.7676896045169634</v>
      </c>
      <c r="BZ20" s="382">
        <v>4.8686349900331081</v>
      </c>
      <c r="CA20" s="383">
        <v>4.0805697672579466</v>
      </c>
    </row>
    <row r="21" spans="1:80" s="326" customFormat="1" ht="26.25" customHeight="1" x14ac:dyDescent="0.4">
      <c r="A21" s="356"/>
      <c r="B21" s="64" t="s">
        <v>399</v>
      </c>
      <c r="C21" s="367"/>
      <c r="D21" s="49" t="s">
        <v>626</v>
      </c>
      <c r="E21" s="49" t="s">
        <v>627</v>
      </c>
      <c r="F21" s="49" t="s">
        <v>628</v>
      </c>
      <c r="G21" s="49" t="s">
        <v>629</v>
      </c>
      <c r="H21" s="49" t="s">
        <v>630</v>
      </c>
      <c r="I21" s="49" t="s">
        <v>631</v>
      </c>
      <c r="J21" s="49" t="s">
        <v>632</v>
      </c>
      <c r="K21" s="49" t="s">
        <v>633</v>
      </c>
      <c r="L21" s="49" t="s">
        <v>634</v>
      </c>
      <c r="M21" s="49" t="s">
        <v>635</v>
      </c>
      <c r="N21" s="49" t="s">
        <v>636</v>
      </c>
      <c r="O21" s="49" t="s">
        <v>637</v>
      </c>
      <c r="P21" s="49" t="s">
        <v>638</v>
      </c>
      <c r="Q21" s="49" t="s">
        <v>639</v>
      </c>
      <c r="R21" s="49" t="s">
        <v>640</v>
      </c>
      <c r="S21" s="49" t="s">
        <v>641</v>
      </c>
      <c r="T21" s="49" t="s">
        <v>642</v>
      </c>
      <c r="U21" s="49" t="s">
        <v>643</v>
      </c>
      <c r="V21" s="49" t="s">
        <v>644</v>
      </c>
      <c r="W21" s="49" t="s">
        <v>645</v>
      </c>
      <c r="X21" s="49" t="s">
        <v>646</v>
      </c>
      <c r="Y21" s="49" t="s">
        <v>647</v>
      </c>
      <c r="Z21" s="49" t="s">
        <v>648</v>
      </c>
      <c r="AA21" s="49" t="s">
        <v>649</v>
      </c>
      <c r="AB21" s="49" t="s">
        <v>650</v>
      </c>
      <c r="AC21" s="49" t="s">
        <v>651</v>
      </c>
      <c r="AD21" s="49" t="s">
        <v>652</v>
      </c>
      <c r="AE21" s="49" t="s">
        <v>653</v>
      </c>
      <c r="AF21" s="49" t="s">
        <v>654</v>
      </c>
      <c r="AG21" s="49" t="s">
        <v>655</v>
      </c>
      <c r="AH21" s="49" t="s">
        <v>656</v>
      </c>
      <c r="AI21" s="49" t="s">
        <v>657</v>
      </c>
      <c r="AJ21" s="49" t="s">
        <v>658</v>
      </c>
      <c r="AK21" s="49" t="s">
        <v>659</v>
      </c>
      <c r="AL21" s="49" t="s">
        <v>660</v>
      </c>
      <c r="AM21" s="49" t="s">
        <v>661</v>
      </c>
      <c r="AN21" s="49" t="s">
        <v>662</v>
      </c>
      <c r="AO21" s="49" t="s">
        <v>663</v>
      </c>
      <c r="AP21" s="49" t="s">
        <v>664</v>
      </c>
      <c r="AQ21" s="49" t="s">
        <v>665</v>
      </c>
      <c r="AR21" s="49" t="s">
        <v>666</v>
      </c>
      <c r="AS21" s="49" t="s">
        <v>667</v>
      </c>
      <c r="AT21" s="49" t="s">
        <v>668</v>
      </c>
      <c r="AU21" s="49" t="s">
        <v>669</v>
      </c>
      <c r="AV21" s="49" t="s">
        <v>670</v>
      </c>
      <c r="AW21" s="49" t="s">
        <v>671</v>
      </c>
      <c r="AX21" s="49" t="s">
        <v>672</v>
      </c>
      <c r="AY21" s="49" t="s">
        <v>595</v>
      </c>
      <c r="AZ21" s="49" t="s">
        <v>596</v>
      </c>
      <c r="BA21" s="49" t="s">
        <v>597</v>
      </c>
      <c r="BB21" s="49" t="s">
        <v>598</v>
      </c>
      <c r="BC21" s="49" t="s">
        <v>599</v>
      </c>
      <c r="BD21" s="49" t="s">
        <v>600</v>
      </c>
      <c r="BE21" s="49" t="s">
        <v>601</v>
      </c>
      <c r="BF21" s="49" t="s">
        <v>602</v>
      </c>
      <c r="BG21" s="49" t="s">
        <v>603</v>
      </c>
      <c r="BH21" s="49" t="s">
        <v>604</v>
      </c>
      <c r="BI21" s="49" t="s">
        <v>605</v>
      </c>
      <c r="BJ21" s="49" t="s">
        <v>606</v>
      </c>
      <c r="BK21" s="49" t="s">
        <v>607</v>
      </c>
      <c r="BL21" s="49" t="s">
        <v>608</v>
      </c>
      <c r="BM21" s="49" t="s">
        <v>609</v>
      </c>
      <c r="BN21" s="49" t="s">
        <v>610</v>
      </c>
      <c r="BO21" s="49" t="s">
        <v>611</v>
      </c>
      <c r="BP21" s="49" t="s">
        <v>612</v>
      </c>
      <c r="BQ21" s="49" t="s">
        <v>613</v>
      </c>
      <c r="BR21" s="49" t="s">
        <v>614</v>
      </c>
      <c r="BS21" s="49" t="s">
        <v>615</v>
      </c>
      <c r="BT21" s="49" t="s">
        <v>616</v>
      </c>
      <c r="BU21" s="49" t="s">
        <v>617</v>
      </c>
      <c r="BV21" s="49" t="s">
        <v>618</v>
      </c>
      <c r="BW21" s="49" t="s">
        <v>619</v>
      </c>
      <c r="BX21" s="49" t="s">
        <v>620</v>
      </c>
      <c r="BY21" s="49" t="s">
        <v>621</v>
      </c>
      <c r="BZ21" s="49" t="s">
        <v>622</v>
      </c>
      <c r="CA21" s="50" t="s">
        <v>623</v>
      </c>
    </row>
    <row r="22" spans="1:80" s="326" customFormat="1" x14ac:dyDescent="0.4">
      <c r="A22" s="356"/>
      <c r="B22" s="384" t="s">
        <v>230</v>
      </c>
      <c r="C22" s="385"/>
      <c r="D22" s="289" t="s">
        <v>624</v>
      </c>
      <c r="E22" s="289" t="s">
        <v>624</v>
      </c>
      <c r="F22" s="289" t="s">
        <v>624</v>
      </c>
      <c r="G22" s="289" t="s">
        <v>624</v>
      </c>
      <c r="H22" s="289" t="s">
        <v>624</v>
      </c>
      <c r="I22" s="289" t="s">
        <v>624</v>
      </c>
      <c r="J22" s="289" t="s">
        <v>624</v>
      </c>
      <c r="K22" s="289" t="s">
        <v>624</v>
      </c>
      <c r="L22" s="289" t="s">
        <v>624</v>
      </c>
      <c r="M22" s="289" t="s">
        <v>624</v>
      </c>
      <c r="N22" s="289" t="s">
        <v>624</v>
      </c>
      <c r="O22" s="289" t="s">
        <v>624</v>
      </c>
      <c r="P22" s="289" t="s">
        <v>624</v>
      </c>
      <c r="Q22" s="289" t="s">
        <v>624</v>
      </c>
      <c r="R22" s="289" t="s">
        <v>624</v>
      </c>
      <c r="S22" s="289" t="s">
        <v>624</v>
      </c>
      <c r="T22" s="289" t="s">
        <v>624</v>
      </c>
      <c r="U22" s="289" t="s">
        <v>624</v>
      </c>
      <c r="V22" s="289" t="s">
        <v>624</v>
      </c>
      <c r="W22" s="289" t="s">
        <v>624</v>
      </c>
      <c r="X22" s="289" t="s">
        <v>624</v>
      </c>
      <c r="Y22" s="289" t="s">
        <v>624</v>
      </c>
      <c r="Z22" s="289" t="s">
        <v>624</v>
      </c>
      <c r="AA22" s="289" t="s">
        <v>624</v>
      </c>
      <c r="AB22" s="289" t="s">
        <v>624</v>
      </c>
      <c r="AC22" s="289" t="s">
        <v>624</v>
      </c>
      <c r="AD22" s="289" t="s">
        <v>624</v>
      </c>
      <c r="AE22" s="289" t="s">
        <v>624</v>
      </c>
      <c r="AF22" s="289" t="s">
        <v>624</v>
      </c>
      <c r="AG22" s="289" t="s">
        <v>624</v>
      </c>
      <c r="AH22" s="289" t="s">
        <v>624</v>
      </c>
      <c r="AI22" s="289" t="s">
        <v>624</v>
      </c>
      <c r="AJ22" s="289" t="s">
        <v>624</v>
      </c>
      <c r="AK22" s="289" t="s">
        <v>624</v>
      </c>
      <c r="AL22" s="289" t="s">
        <v>624</v>
      </c>
      <c r="AM22" s="289" t="s">
        <v>624</v>
      </c>
      <c r="AN22" s="289" t="s">
        <v>624</v>
      </c>
      <c r="AO22" s="289" t="s">
        <v>624</v>
      </c>
      <c r="AP22" s="289" t="s">
        <v>624</v>
      </c>
      <c r="AQ22" s="289" t="s">
        <v>624</v>
      </c>
      <c r="AR22" s="289" t="s">
        <v>624</v>
      </c>
      <c r="AS22" s="289" t="s">
        <v>624</v>
      </c>
      <c r="AT22" s="289" t="s">
        <v>624</v>
      </c>
      <c r="AU22" s="289" t="s">
        <v>624</v>
      </c>
      <c r="AV22" s="289" t="s">
        <v>624</v>
      </c>
      <c r="AW22" s="289" t="s">
        <v>624</v>
      </c>
      <c r="AX22" s="289" t="s">
        <v>624</v>
      </c>
      <c r="AY22" s="289" t="s">
        <v>624</v>
      </c>
      <c r="AZ22" s="289" t="s">
        <v>624</v>
      </c>
      <c r="BA22" s="289" t="s">
        <v>624</v>
      </c>
      <c r="BB22" s="289" t="s">
        <v>624</v>
      </c>
      <c r="BC22" s="289" t="s">
        <v>624</v>
      </c>
      <c r="BD22" s="289" t="s">
        <v>624</v>
      </c>
      <c r="BE22" s="289" t="s">
        <v>624</v>
      </c>
      <c r="BF22" s="289" t="s">
        <v>624</v>
      </c>
      <c r="BG22" s="289" t="s">
        <v>624</v>
      </c>
      <c r="BH22" s="289" t="s">
        <v>624</v>
      </c>
      <c r="BI22" s="289" t="s">
        <v>624</v>
      </c>
      <c r="BJ22" s="289" t="s">
        <v>624</v>
      </c>
      <c r="BK22" s="289" t="s">
        <v>624</v>
      </c>
      <c r="BL22" s="289" t="s">
        <v>624</v>
      </c>
      <c r="BM22" s="289" t="s">
        <v>624</v>
      </c>
      <c r="BN22" s="289" t="s">
        <v>624</v>
      </c>
      <c r="BO22" s="289" t="s">
        <v>624</v>
      </c>
      <c r="BP22" s="289" t="s">
        <v>624</v>
      </c>
      <c r="BQ22" s="289" t="s">
        <v>624</v>
      </c>
      <c r="BR22" s="289" t="s">
        <v>624</v>
      </c>
      <c r="BS22" s="289" t="s">
        <v>624</v>
      </c>
      <c r="BT22" s="289" t="s">
        <v>624</v>
      </c>
      <c r="BU22" s="289" t="s">
        <v>624</v>
      </c>
      <c r="BV22" s="289" t="s">
        <v>625</v>
      </c>
      <c r="BW22" s="289" t="s">
        <v>625</v>
      </c>
      <c r="BX22" s="289" t="s">
        <v>625</v>
      </c>
      <c r="BY22" s="289" t="s">
        <v>625</v>
      </c>
      <c r="BZ22" s="289" t="s">
        <v>625</v>
      </c>
      <c r="CA22" s="290" t="s">
        <v>625</v>
      </c>
    </row>
    <row r="23" spans="1:80" s="243" customFormat="1" ht="26.25" customHeight="1" x14ac:dyDescent="0.4">
      <c r="A23" s="374"/>
      <c r="B23" s="337" t="s">
        <v>96</v>
      </c>
      <c r="C23" s="97"/>
      <c r="D23" s="371">
        <v>499.51535036325299</v>
      </c>
      <c r="E23" s="371">
        <v>660.74426997890805</v>
      </c>
      <c r="F23" s="371">
        <v>656.73425666058893</v>
      </c>
      <c r="G23" s="371">
        <v>676.81871444702472</v>
      </c>
      <c r="H23" s="371">
        <v>723.82001406140148</v>
      </c>
      <c r="I23" s="371">
        <v>772.35604998971701</v>
      </c>
      <c r="J23" s="371">
        <v>794.13395828450894</v>
      </c>
      <c r="K23" s="371">
        <v>851.88047808764929</v>
      </c>
      <c r="L23" s="371">
        <v>857.28983910072748</v>
      </c>
      <c r="M23" s="371">
        <v>939.08528111181295</v>
      </c>
      <c r="N23" s="371">
        <v>1202.6807723911256</v>
      </c>
      <c r="O23" s="371">
        <v>1280.2964628910242</v>
      </c>
      <c r="P23" s="371">
        <v>1335.9795673076922</v>
      </c>
      <c r="Q23" s="371">
        <v>1579.2167506785574</v>
      </c>
      <c r="R23" s="371">
        <v>1607.6842105263156</v>
      </c>
      <c r="S23" s="371">
        <v>1865.6635202665186</v>
      </c>
      <c r="T23" s="371">
        <v>1943.1984449549389</v>
      </c>
      <c r="U23" s="371">
        <v>2323.7992951837555</v>
      </c>
      <c r="V23" s="371">
        <v>2294.1227229146689</v>
      </c>
      <c r="W23" s="371">
        <v>2342.873134328358</v>
      </c>
      <c r="X23" s="371">
        <v>2319.5680473372781</v>
      </c>
      <c r="Y23" s="371">
        <v>2286.1871101871102</v>
      </c>
      <c r="Z23" s="371">
        <v>2157.3666288308741</v>
      </c>
      <c r="AA23" s="371">
        <v>2340.6896551724139</v>
      </c>
      <c r="AB23" s="371">
        <v>2420.6181110870975</v>
      </c>
      <c r="AC23" s="371">
        <v>2477.0032767351804</v>
      </c>
      <c r="AD23" s="371">
        <v>2608.1804660386711</v>
      </c>
      <c r="AE23" s="371">
        <v>2656.5265883290181</v>
      </c>
      <c r="AF23" s="371">
        <v>2575.1678321678319</v>
      </c>
      <c r="AG23" s="371">
        <v>2430.3703324284174</v>
      </c>
      <c r="AH23" s="371">
        <f>SUM(AH24:AH25)</f>
        <v>2368.5614261366254</v>
      </c>
      <c r="AI23" s="371">
        <f t="shared" ref="AI23:CA23" si="10">SUM(AI24:AI25)</f>
        <v>2259.2779726480903</v>
      </c>
      <c r="AJ23" s="371">
        <f t="shared" si="10"/>
        <v>2148.4706971821665</v>
      </c>
      <c r="AK23" s="371">
        <f t="shared" si="10"/>
        <v>2105.7590087393746</v>
      </c>
      <c r="AL23" s="371">
        <f t="shared" si="10"/>
        <v>2059.2936647418192</v>
      </c>
      <c r="AM23" s="371">
        <f t="shared" si="10"/>
        <v>2090.5760166174005</v>
      </c>
      <c r="AN23" s="371">
        <f t="shared" si="10"/>
        <v>2014.9415145709386</v>
      </c>
      <c r="AO23" s="371">
        <f t="shared" si="10"/>
        <v>1946.5194637608429</v>
      </c>
      <c r="AP23" s="371">
        <f t="shared" si="10"/>
        <v>1927.6125567947126</v>
      </c>
      <c r="AQ23" s="371">
        <f t="shared" si="10"/>
        <v>1857.0560686732588</v>
      </c>
      <c r="AR23" s="371">
        <f t="shared" si="10"/>
        <v>1766.6782007428874</v>
      </c>
      <c r="AS23" s="371">
        <f t="shared" si="10"/>
        <v>1644.4609160160689</v>
      </c>
      <c r="AT23" s="371">
        <f t="shared" si="10"/>
        <v>1586.0252293465505</v>
      </c>
      <c r="AU23" s="371">
        <f t="shared" si="10"/>
        <v>1704.3061842453956</v>
      </c>
      <c r="AV23" s="371">
        <f t="shared" si="10"/>
        <v>1661.2529077280949</v>
      </c>
      <c r="AW23" s="371">
        <f t="shared" si="10"/>
        <v>1669.9700362718813</v>
      </c>
      <c r="AX23" s="371">
        <f t="shared" si="10"/>
        <v>1621.4790575916229</v>
      </c>
      <c r="AY23" s="371">
        <f t="shared" si="10"/>
        <v>1564.5202458161366</v>
      </c>
      <c r="AZ23" s="371">
        <f t="shared" si="10"/>
        <v>1459.029434992771</v>
      </c>
      <c r="BA23" s="371">
        <f t="shared" si="10"/>
        <v>1458.0556051066299</v>
      </c>
      <c r="BB23" s="371">
        <f t="shared" si="10"/>
        <v>1421.0174726077425</v>
      </c>
      <c r="BC23" s="371">
        <f t="shared" si="10"/>
        <v>1455.2417858060098</v>
      </c>
      <c r="BD23" s="371">
        <f t="shared" si="10"/>
        <v>1400.6536851505596</v>
      </c>
      <c r="BE23" s="371">
        <f t="shared" si="10"/>
        <v>1546.3401383687171</v>
      </c>
      <c r="BF23" s="371">
        <f t="shared" si="10"/>
        <v>1492.6132441715818</v>
      </c>
      <c r="BG23" s="371">
        <f t="shared" si="10"/>
        <v>1353.6887821914684</v>
      </c>
      <c r="BH23" s="371">
        <f t="shared" si="10"/>
        <v>1208.352866677812</v>
      </c>
      <c r="BI23" s="371">
        <f t="shared" si="10"/>
        <v>1115.9022712056617</v>
      </c>
      <c r="BJ23" s="371">
        <f t="shared" si="10"/>
        <v>987.04487646271707</v>
      </c>
      <c r="BK23" s="371">
        <f t="shared" si="10"/>
        <v>890.17339981314547</v>
      </c>
      <c r="BL23" s="371">
        <f t="shared" si="10"/>
        <v>794.33772635070682</v>
      </c>
      <c r="BM23" s="371">
        <f t="shared" si="10"/>
        <v>754.0972763992404</v>
      </c>
      <c r="BN23" s="371">
        <f t="shared" si="10"/>
        <v>699.16548282943779</v>
      </c>
      <c r="BO23" s="371">
        <f t="shared" si="10"/>
        <v>668.08958018309772</v>
      </c>
      <c r="BP23" s="371">
        <f t="shared" si="10"/>
        <v>653.33712981586848</v>
      </c>
      <c r="BQ23" s="371">
        <f t="shared" si="10"/>
        <v>630.40611464918163</v>
      </c>
      <c r="BR23" s="371">
        <f t="shared" si="10"/>
        <v>610.0473246477876</v>
      </c>
      <c r="BS23" s="371">
        <f t="shared" si="10"/>
        <v>603.35470405833905</v>
      </c>
      <c r="BT23" s="371">
        <f t="shared" si="10"/>
        <v>578.25390615333652</v>
      </c>
      <c r="BU23" s="371">
        <f t="shared" si="10"/>
        <v>511.69814514516628</v>
      </c>
      <c r="BV23" s="371">
        <f t="shared" si="10"/>
        <v>463.89059575008758</v>
      </c>
      <c r="BW23" s="371">
        <f t="shared" si="10"/>
        <v>413.1758610788491</v>
      </c>
      <c r="BX23" s="372">
        <f t="shared" si="10"/>
        <v>367.54374979390536</v>
      </c>
      <c r="BY23" s="372">
        <f t="shared" si="10"/>
        <v>330.97657348223584</v>
      </c>
      <c r="BZ23" s="372">
        <f t="shared" si="10"/>
        <v>299.69073242934428</v>
      </c>
      <c r="CA23" s="373">
        <f t="shared" si="10"/>
        <v>272.21675241090605</v>
      </c>
    </row>
    <row r="24" spans="1:80" s="243" customFormat="1" x14ac:dyDescent="0.4">
      <c r="A24" s="374"/>
      <c r="B24" s="128" t="s">
        <v>332</v>
      </c>
      <c r="C24" s="97"/>
      <c r="D24" s="375">
        <v>0</v>
      </c>
      <c r="E24" s="375">
        <v>0</v>
      </c>
      <c r="F24" s="375">
        <v>0</v>
      </c>
      <c r="G24" s="375">
        <v>0</v>
      </c>
      <c r="H24" s="375">
        <v>0</v>
      </c>
      <c r="I24" s="375">
        <v>0</v>
      </c>
      <c r="J24" s="375">
        <v>0</v>
      </c>
      <c r="K24" s="375">
        <v>0</v>
      </c>
      <c r="L24" s="375">
        <v>0</v>
      </c>
      <c r="M24" s="375">
        <v>0</v>
      </c>
      <c r="N24" s="375">
        <v>0</v>
      </c>
      <c r="O24" s="375">
        <v>0</v>
      </c>
      <c r="P24" s="375">
        <v>0</v>
      </c>
      <c r="Q24" s="375">
        <v>0</v>
      </c>
      <c r="R24" s="375">
        <v>0</v>
      </c>
      <c r="S24" s="375">
        <v>0</v>
      </c>
      <c r="T24" s="375">
        <v>0</v>
      </c>
      <c r="U24" s="375">
        <v>0</v>
      </c>
      <c r="V24" s="375">
        <v>0</v>
      </c>
      <c r="W24" s="375">
        <v>0</v>
      </c>
      <c r="X24" s="375">
        <v>0</v>
      </c>
      <c r="Y24" s="375">
        <v>0</v>
      </c>
      <c r="Z24" s="375">
        <v>0</v>
      </c>
      <c r="AA24" s="375">
        <v>0</v>
      </c>
      <c r="AB24" s="375">
        <v>0</v>
      </c>
      <c r="AC24" s="375">
        <v>0</v>
      </c>
      <c r="AD24" s="375">
        <v>0</v>
      </c>
      <c r="AE24" s="375">
        <v>0</v>
      </c>
      <c r="AF24" s="375">
        <v>0</v>
      </c>
      <c r="AG24" s="375">
        <v>0</v>
      </c>
      <c r="AH24" s="375">
        <v>2031.7865977414629</v>
      </c>
      <c r="AI24" s="375">
        <v>1973.1165898768227</v>
      </c>
      <c r="AJ24" s="375">
        <v>1874.9804017950687</v>
      </c>
      <c r="AK24" s="375">
        <v>1836.6444304289719</v>
      </c>
      <c r="AL24" s="375">
        <v>1814.8162078345181</v>
      </c>
      <c r="AM24" s="375">
        <v>1834.2476508462601</v>
      </c>
      <c r="AN24" s="375">
        <v>1772.277154158907</v>
      </c>
      <c r="AO24" s="375">
        <v>1703.4127072217314</v>
      </c>
      <c r="AP24" s="375">
        <v>1692.6995834037689</v>
      </c>
      <c r="AQ24" s="375">
        <v>1626.1719379378935</v>
      </c>
      <c r="AR24" s="375">
        <v>1542.6571659892575</v>
      </c>
      <c r="AS24" s="375">
        <v>1408.7385302656139</v>
      </c>
      <c r="AT24" s="375">
        <v>1382.5098989252886</v>
      </c>
      <c r="AU24" s="375">
        <v>1456.4129912823953</v>
      </c>
      <c r="AV24" s="375">
        <v>1401.7894732864074</v>
      </c>
      <c r="AW24" s="375">
        <v>1402.1383039629659</v>
      </c>
      <c r="AX24" s="375">
        <v>1362.9676703075093</v>
      </c>
      <c r="AY24" s="375">
        <v>1311.0690352288043</v>
      </c>
      <c r="AZ24" s="375">
        <v>1233.9692164931353</v>
      </c>
      <c r="BA24" s="375">
        <v>1252.0050356133124</v>
      </c>
      <c r="BB24" s="375">
        <v>1224.8567073137824</v>
      </c>
      <c r="BC24" s="375">
        <v>1267.6461195284076</v>
      </c>
      <c r="BD24" s="375">
        <v>1230.1970202691014</v>
      </c>
      <c r="BE24" s="375">
        <v>1371.578284800883</v>
      </c>
      <c r="BF24" s="375">
        <v>1315.2735879745192</v>
      </c>
      <c r="BG24" s="375">
        <v>1189.464991565595</v>
      </c>
      <c r="BH24" s="375">
        <v>1053.1398620264738</v>
      </c>
      <c r="BI24" s="375">
        <v>975.41493340363559</v>
      </c>
      <c r="BJ24" s="375">
        <v>865.11413626388753</v>
      </c>
      <c r="BK24" s="375">
        <v>794.72311249267989</v>
      </c>
      <c r="BL24" s="375">
        <v>717.35095824829864</v>
      </c>
      <c r="BM24" s="375">
        <v>694.33556970277846</v>
      </c>
      <c r="BN24" s="375">
        <v>641.91979341439651</v>
      </c>
      <c r="BO24" s="375">
        <v>626.08276002181242</v>
      </c>
      <c r="BP24" s="375">
        <v>622.15744242640699</v>
      </c>
      <c r="BQ24" s="375">
        <v>610.3661468878106</v>
      </c>
      <c r="BR24" s="375">
        <v>596.91106833093147</v>
      </c>
      <c r="BS24" s="375">
        <v>596.12465898607354</v>
      </c>
      <c r="BT24" s="375">
        <v>573.21278106390434</v>
      </c>
      <c r="BU24" s="375">
        <v>508.38822658357827</v>
      </c>
      <c r="BV24" s="375">
        <v>462.97184380052977</v>
      </c>
      <c r="BW24" s="375">
        <v>412.75168865529088</v>
      </c>
      <c r="BX24" s="375">
        <v>367.35510743389756</v>
      </c>
      <c r="BY24" s="375">
        <v>330.89463836994946</v>
      </c>
      <c r="BZ24" s="376">
        <v>299.6571691798257</v>
      </c>
      <c r="CA24" s="377">
        <v>272.20326580586624</v>
      </c>
    </row>
    <row r="25" spans="1:80" s="326" customFormat="1" x14ac:dyDescent="0.4">
      <c r="A25" s="367"/>
      <c r="B25" s="128" t="s">
        <v>331</v>
      </c>
      <c r="C25" s="275"/>
      <c r="D25" s="375">
        <v>0</v>
      </c>
      <c r="E25" s="375">
        <v>0</v>
      </c>
      <c r="F25" s="375">
        <v>0</v>
      </c>
      <c r="G25" s="375">
        <v>0</v>
      </c>
      <c r="H25" s="375">
        <v>0</v>
      </c>
      <c r="I25" s="375">
        <v>0</v>
      </c>
      <c r="J25" s="375">
        <v>0</v>
      </c>
      <c r="K25" s="375">
        <v>0</v>
      </c>
      <c r="L25" s="375">
        <v>0</v>
      </c>
      <c r="M25" s="375">
        <v>0</v>
      </c>
      <c r="N25" s="375">
        <v>0</v>
      </c>
      <c r="O25" s="375">
        <v>0</v>
      </c>
      <c r="P25" s="375">
        <v>0</v>
      </c>
      <c r="Q25" s="375">
        <v>0</v>
      </c>
      <c r="R25" s="375">
        <v>0</v>
      </c>
      <c r="S25" s="375">
        <v>0</v>
      </c>
      <c r="T25" s="375">
        <v>0</v>
      </c>
      <c r="U25" s="375">
        <v>0</v>
      </c>
      <c r="V25" s="375">
        <v>0</v>
      </c>
      <c r="W25" s="375">
        <v>0</v>
      </c>
      <c r="X25" s="375">
        <v>0</v>
      </c>
      <c r="Y25" s="375">
        <v>0</v>
      </c>
      <c r="Z25" s="375">
        <v>0</v>
      </c>
      <c r="AA25" s="375">
        <v>0</v>
      </c>
      <c r="AB25" s="375">
        <v>0</v>
      </c>
      <c r="AC25" s="375">
        <v>0</v>
      </c>
      <c r="AD25" s="375">
        <v>0</v>
      </c>
      <c r="AE25" s="375">
        <v>0</v>
      </c>
      <c r="AF25" s="375">
        <v>0</v>
      </c>
      <c r="AG25" s="375">
        <v>0</v>
      </c>
      <c r="AH25" s="375">
        <v>336.77482839516233</v>
      </c>
      <c r="AI25" s="375">
        <v>286.16138277126748</v>
      </c>
      <c r="AJ25" s="375">
        <v>273.49029538709777</v>
      </c>
      <c r="AK25" s="375">
        <v>269.11457831040281</v>
      </c>
      <c r="AL25" s="375">
        <v>244.4774569073013</v>
      </c>
      <c r="AM25" s="375">
        <v>256.32836577114028</v>
      </c>
      <c r="AN25" s="375">
        <v>242.66436041203167</v>
      </c>
      <c r="AO25" s="375">
        <v>243.10675653911159</v>
      </c>
      <c r="AP25" s="375">
        <v>234.91297339094382</v>
      </c>
      <c r="AQ25" s="375">
        <v>230.88413073536515</v>
      </c>
      <c r="AR25" s="375">
        <v>224.02103475362986</v>
      </c>
      <c r="AS25" s="375">
        <v>235.72238575045509</v>
      </c>
      <c r="AT25" s="375">
        <v>203.51533042126189</v>
      </c>
      <c r="AU25" s="375">
        <v>247.8931929630003</v>
      </c>
      <c r="AV25" s="375">
        <v>259.46343444168753</v>
      </c>
      <c r="AW25" s="375">
        <v>267.83173230891543</v>
      </c>
      <c r="AX25" s="375">
        <v>258.51138728411371</v>
      </c>
      <c r="AY25" s="375">
        <v>253.45121058733224</v>
      </c>
      <c r="AZ25" s="375">
        <v>225.06021849963585</v>
      </c>
      <c r="BA25" s="375">
        <v>206.05056949331748</v>
      </c>
      <c r="BB25" s="375">
        <v>196.16076529396017</v>
      </c>
      <c r="BC25" s="375">
        <v>187.59566627760219</v>
      </c>
      <c r="BD25" s="375">
        <v>170.45666488145827</v>
      </c>
      <c r="BE25" s="375">
        <v>174.76185356783404</v>
      </c>
      <c r="BF25" s="375">
        <v>177.33965619706268</v>
      </c>
      <c r="BG25" s="375">
        <v>164.22379062587325</v>
      </c>
      <c r="BH25" s="375">
        <v>155.21300465133817</v>
      </c>
      <c r="BI25" s="375">
        <v>140.48733780202616</v>
      </c>
      <c r="BJ25" s="375">
        <v>121.93074019882953</v>
      </c>
      <c r="BK25" s="375">
        <v>95.450287320465549</v>
      </c>
      <c r="BL25" s="375">
        <v>76.986768102408234</v>
      </c>
      <c r="BM25" s="375">
        <v>59.761706696461985</v>
      </c>
      <c r="BN25" s="375">
        <v>57.245689415041312</v>
      </c>
      <c r="BO25" s="375">
        <v>42.006820161285319</v>
      </c>
      <c r="BP25" s="375">
        <v>31.179687389461488</v>
      </c>
      <c r="BQ25" s="375">
        <v>20.039967761371074</v>
      </c>
      <c r="BR25" s="375">
        <v>13.136256316856121</v>
      </c>
      <c r="BS25" s="375">
        <v>7.2300450722655176</v>
      </c>
      <c r="BT25" s="375">
        <v>5.0411250894322102</v>
      </c>
      <c r="BU25" s="375">
        <v>3.3099185615880158</v>
      </c>
      <c r="BV25" s="375">
        <v>0.91875194955781547</v>
      </c>
      <c r="BW25" s="375">
        <v>0.42417242355819174</v>
      </c>
      <c r="BX25" s="376">
        <v>0.1886423600078195</v>
      </c>
      <c r="BY25" s="376">
        <v>8.1935112286348144E-2</v>
      </c>
      <c r="BZ25" s="376">
        <v>3.3563249518581154E-2</v>
      </c>
      <c r="CA25" s="377">
        <v>1.3486605039819306E-2</v>
      </c>
    </row>
    <row r="26" spans="1:80" s="326" customFormat="1" x14ac:dyDescent="0.4">
      <c r="A26" s="367"/>
      <c r="B26" s="128"/>
      <c r="C26" s="275"/>
      <c r="D26" s="375"/>
      <c r="E26" s="375"/>
      <c r="F26" s="375"/>
      <c r="G26" s="375"/>
      <c r="H26" s="375"/>
      <c r="I26" s="375"/>
      <c r="J26" s="375"/>
      <c r="K26" s="375"/>
      <c r="L26" s="375"/>
      <c r="M26" s="375"/>
      <c r="N26" s="375"/>
      <c r="O26" s="375"/>
      <c r="P26" s="375"/>
      <c r="Q26" s="375"/>
      <c r="R26" s="375"/>
      <c r="S26" s="375"/>
      <c r="T26" s="375"/>
      <c r="U26" s="375"/>
      <c r="V26" s="375"/>
      <c r="W26" s="375"/>
      <c r="X26" s="375"/>
      <c r="Y26" s="375"/>
      <c r="Z26" s="375"/>
      <c r="AA26" s="375"/>
      <c r="AB26" s="375"/>
      <c r="AC26" s="375"/>
      <c r="AD26" s="375"/>
      <c r="AE26" s="375"/>
      <c r="AF26" s="375"/>
      <c r="AG26" s="375"/>
      <c r="AH26" s="375"/>
      <c r="AI26" s="375"/>
      <c r="AJ26" s="375"/>
      <c r="AK26" s="375"/>
      <c r="AL26" s="375"/>
      <c r="AM26" s="375"/>
      <c r="AN26" s="375"/>
      <c r="AO26" s="375"/>
      <c r="AP26" s="375"/>
      <c r="AQ26" s="375"/>
      <c r="AR26" s="375"/>
      <c r="AS26" s="375"/>
      <c r="AT26" s="375"/>
      <c r="AU26" s="375"/>
      <c r="AV26" s="375"/>
      <c r="AW26" s="375"/>
      <c r="AX26" s="375"/>
      <c r="AY26" s="375"/>
      <c r="AZ26" s="375"/>
      <c r="BA26" s="375"/>
      <c r="BB26" s="375"/>
      <c r="BC26" s="375"/>
      <c r="BD26" s="375"/>
      <c r="BE26" s="375"/>
      <c r="BF26" s="375"/>
      <c r="BG26" s="375"/>
      <c r="BH26" s="375"/>
      <c r="BI26" s="375"/>
      <c r="BJ26" s="375"/>
      <c r="BK26" s="375"/>
      <c r="BL26" s="375"/>
      <c r="BM26" s="375"/>
      <c r="BN26" s="375"/>
      <c r="BO26" s="375"/>
      <c r="BP26" s="375"/>
      <c r="BQ26" s="375"/>
      <c r="BR26" s="375"/>
      <c r="BS26" s="375"/>
      <c r="BT26" s="375"/>
      <c r="BU26" s="375"/>
      <c r="BV26" s="375"/>
      <c r="BW26" s="375"/>
      <c r="BX26" s="376"/>
      <c r="BY26" s="376"/>
      <c r="BZ26" s="376"/>
      <c r="CA26" s="378"/>
      <c r="CB26" s="243"/>
    </row>
    <row r="27" spans="1:80" s="326" customFormat="1" x14ac:dyDescent="0.4">
      <c r="A27" s="367"/>
      <c r="B27" s="274" t="s">
        <v>400</v>
      </c>
      <c r="C27" s="275"/>
      <c r="D27" s="371">
        <v>0</v>
      </c>
      <c r="E27" s="371">
        <v>0</v>
      </c>
      <c r="F27" s="371">
        <v>0</v>
      </c>
      <c r="G27" s="371">
        <v>0</v>
      </c>
      <c r="H27" s="371">
        <v>0</v>
      </c>
      <c r="I27" s="371">
        <v>0</v>
      </c>
      <c r="J27" s="371">
        <v>0</v>
      </c>
      <c r="K27" s="371">
        <v>0</v>
      </c>
      <c r="L27" s="371">
        <v>0</v>
      </c>
      <c r="M27" s="371">
        <v>0</v>
      </c>
      <c r="N27" s="371">
        <v>0</v>
      </c>
      <c r="O27" s="371">
        <v>0</v>
      </c>
      <c r="P27" s="371">
        <v>0</v>
      </c>
      <c r="Q27" s="371">
        <v>0</v>
      </c>
      <c r="R27" s="371">
        <v>0</v>
      </c>
      <c r="S27" s="371">
        <v>0</v>
      </c>
      <c r="T27" s="371">
        <v>0</v>
      </c>
      <c r="U27" s="371">
        <v>0</v>
      </c>
      <c r="V27" s="371">
        <v>0</v>
      </c>
      <c r="W27" s="371">
        <v>0</v>
      </c>
      <c r="X27" s="371">
        <v>0</v>
      </c>
      <c r="Y27" s="371">
        <v>0</v>
      </c>
      <c r="Z27" s="371">
        <v>0</v>
      </c>
      <c r="AA27" s="371">
        <v>0</v>
      </c>
      <c r="AB27" s="371">
        <v>0</v>
      </c>
      <c r="AC27" s="371">
        <v>0</v>
      </c>
      <c r="AD27" s="371">
        <v>0</v>
      </c>
      <c r="AE27" s="371">
        <v>0</v>
      </c>
      <c r="AF27" s="371">
        <v>0</v>
      </c>
      <c r="AG27" s="371">
        <v>0</v>
      </c>
      <c r="AH27" s="371">
        <v>0</v>
      </c>
      <c r="AI27" s="371">
        <v>0</v>
      </c>
      <c r="AJ27" s="371">
        <v>0</v>
      </c>
      <c r="AK27" s="371">
        <v>0</v>
      </c>
      <c r="AL27" s="371">
        <v>0</v>
      </c>
      <c r="AM27" s="371">
        <v>0</v>
      </c>
      <c r="AN27" s="371">
        <v>0</v>
      </c>
      <c r="AO27" s="371">
        <v>0</v>
      </c>
      <c r="AP27" s="371">
        <v>0</v>
      </c>
      <c r="AQ27" s="371">
        <v>0</v>
      </c>
      <c r="AR27" s="371">
        <v>0</v>
      </c>
      <c r="AS27" s="371">
        <v>0</v>
      </c>
      <c r="AT27" s="371">
        <v>0</v>
      </c>
      <c r="AU27" s="371">
        <v>0</v>
      </c>
      <c r="AV27" s="371">
        <v>0</v>
      </c>
      <c r="AW27" s="371">
        <v>0</v>
      </c>
      <c r="AX27" s="371">
        <v>0</v>
      </c>
      <c r="AY27" s="371">
        <v>0</v>
      </c>
      <c r="AZ27" s="371">
        <v>0</v>
      </c>
      <c r="BA27" s="371">
        <v>0</v>
      </c>
      <c r="BB27" s="371">
        <v>0</v>
      </c>
      <c r="BC27" s="371">
        <v>0</v>
      </c>
      <c r="BD27" s="371">
        <v>0</v>
      </c>
      <c r="BE27" s="371">
        <v>0</v>
      </c>
      <c r="BF27" s="371">
        <v>0</v>
      </c>
      <c r="BG27" s="371">
        <v>0</v>
      </c>
      <c r="BH27" s="371">
        <v>0</v>
      </c>
      <c r="BI27" s="371">
        <v>0</v>
      </c>
      <c r="BJ27" s="371">
        <v>0</v>
      </c>
      <c r="BK27" s="371">
        <v>0</v>
      </c>
      <c r="BL27" s="371">
        <v>0</v>
      </c>
      <c r="BM27" s="371">
        <v>0</v>
      </c>
      <c r="BN27" s="371">
        <v>0</v>
      </c>
      <c r="BO27" s="371">
        <v>0</v>
      </c>
      <c r="BP27" s="371">
        <v>0</v>
      </c>
      <c r="BQ27" s="371">
        <v>0</v>
      </c>
      <c r="BR27" s="371">
        <v>0</v>
      </c>
      <c r="BS27" s="371">
        <v>0</v>
      </c>
      <c r="BT27" s="371">
        <v>0</v>
      </c>
      <c r="BU27" s="371">
        <v>111.92079410704355</v>
      </c>
      <c r="BV27" s="371">
        <v>184.12309003200124</v>
      </c>
      <c r="BW27" s="371">
        <v>184.25690365580292</v>
      </c>
      <c r="BX27" s="371">
        <v>179.61043400415249</v>
      </c>
      <c r="BY27" s="371">
        <v>175.17133573835511</v>
      </c>
      <c r="BZ27" s="372">
        <v>170.67497207208635</v>
      </c>
      <c r="CA27" s="379">
        <v>166.10043318917093</v>
      </c>
      <c r="CB27" s="243"/>
    </row>
    <row r="28" spans="1:80" s="326" customFormat="1" x14ac:dyDescent="0.4">
      <c r="A28" s="367"/>
      <c r="B28" s="128" t="s">
        <v>401</v>
      </c>
      <c r="C28" s="275"/>
      <c r="D28" s="375"/>
      <c r="E28" s="375"/>
      <c r="F28" s="375"/>
      <c r="G28" s="375"/>
      <c r="H28" s="375"/>
      <c r="I28" s="375"/>
      <c r="J28" s="375"/>
      <c r="K28" s="375"/>
      <c r="L28" s="375"/>
      <c r="M28" s="375"/>
      <c r="N28" s="375"/>
      <c r="O28" s="375"/>
      <c r="P28" s="375"/>
      <c r="Q28" s="375"/>
      <c r="R28" s="375"/>
      <c r="S28" s="375"/>
      <c r="T28" s="375"/>
      <c r="U28" s="375"/>
      <c r="V28" s="375"/>
      <c r="W28" s="375"/>
      <c r="X28" s="375"/>
      <c r="Y28" s="375"/>
      <c r="Z28" s="375"/>
      <c r="AA28" s="375"/>
      <c r="AB28" s="375"/>
      <c r="AC28" s="375"/>
      <c r="AD28" s="375"/>
      <c r="AE28" s="375"/>
      <c r="AF28" s="375"/>
      <c r="AG28" s="375"/>
      <c r="AH28" s="375"/>
      <c r="AI28" s="375"/>
      <c r="AJ28" s="375"/>
      <c r="AK28" s="375"/>
      <c r="AL28" s="375"/>
      <c r="AM28" s="375"/>
      <c r="AN28" s="375"/>
      <c r="AO28" s="375"/>
      <c r="AP28" s="375"/>
      <c r="AQ28" s="375"/>
      <c r="AR28" s="375"/>
      <c r="AS28" s="375"/>
      <c r="AT28" s="375"/>
      <c r="AU28" s="375"/>
      <c r="AV28" s="375"/>
      <c r="AW28" s="375"/>
      <c r="AX28" s="375"/>
      <c r="AY28" s="375"/>
      <c r="AZ28" s="375"/>
      <c r="BA28" s="375"/>
      <c r="BB28" s="375"/>
      <c r="BC28" s="375"/>
      <c r="BD28" s="375"/>
      <c r="BE28" s="375"/>
      <c r="BF28" s="375"/>
      <c r="BG28" s="375"/>
      <c r="BH28" s="375"/>
      <c r="BI28" s="375"/>
      <c r="BJ28" s="375"/>
      <c r="BK28" s="375"/>
      <c r="BL28" s="375"/>
      <c r="BM28" s="375"/>
      <c r="BN28" s="375"/>
      <c r="BO28" s="375"/>
      <c r="BP28" s="375"/>
      <c r="BQ28" s="375"/>
      <c r="BR28" s="375"/>
      <c r="BS28" s="375"/>
      <c r="BT28" s="375"/>
      <c r="BU28" s="375">
        <v>29.26122903090976</v>
      </c>
      <c r="BV28" s="375">
        <v>57.380888165176671</v>
      </c>
      <c r="BW28" s="375">
        <v>58.264247885137863</v>
      </c>
      <c r="BX28" s="375">
        <v>57.146143996989309</v>
      </c>
      <c r="BY28" s="375">
        <v>55.740077617022742</v>
      </c>
      <c r="BZ28" s="376">
        <v>54.317727368174623</v>
      </c>
      <c r="CA28" s="378">
        <v>52.870693023491917</v>
      </c>
    </row>
    <row r="29" spans="1:80" s="326" customFormat="1" x14ac:dyDescent="0.4">
      <c r="A29" s="367"/>
      <c r="B29" s="128" t="s">
        <v>402</v>
      </c>
      <c r="C29" s="275"/>
      <c r="D29" s="375"/>
      <c r="E29" s="375"/>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375"/>
      <c r="AD29" s="375"/>
      <c r="AE29" s="375"/>
      <c r="AF29" s="375"/>
      <c r="AG29" s="375"/>
      <c r="AH29" s="375"/>
      <c r="AI29" s="375"/>
      <c r="AJ29" s="375"/>
      <c r="AK29" s="375"/>
      <c r="AL29" s="375"/>
      <c r="AM29" s="375"/>
      <c r="AN29" s="375"/>
      <c r="AO29" s="375"/>
      <c r="AP29" s="375"/>
      <c r="AQ29" s="375"/>
      <c r="AR29" s="375"/>
      <c r="AS29" s="375"/>
      <c r="AT29" s="375"/>
      <c r="AU29" s="375"/>
      <c r="AV29" s="375"/>
      <c r="AW29" s="375"/>
      <c r="AX29" s="375"/>
      <c r="AY29" s="375"/>
      <c r="AZ29" s="375"/>
      <c r="BA29" s="375"/>
      <c r="BB29" s="375"/>
      <c r="BC29" s="375"/>
      <c r="BD29" s="375"/>
      <c r="BE29" s="375"/>
      <c r="BF29" s="375"/>
      <c r="BG29" s="375"/>
      <c r="BH29" s="375"/>
      <c r="BI29" s="375"/>
      <c r="BJ29" s="375"/>
      <c r="BK29" s="375"/>
      <c r="BL29" s="375"/>
      <c r="BM29" s="375"/>
      <c r="BN29" s="375"/>
      <c r="BO29" s="375"/>
      <c r="BP29" s="375"/>
      <c r="BQ29" s="375"/>
      <c r="BR29" s="375"/>
      <c r="BS29" s="375"/>
      <c r="BT29" s="375"/>
      <c r="BU29" s="375">
        <v>82.659565076133788</v>
      </c>
      <c r="BV29" s="375">
        <v>126.74220186682456</v>
      </c>
      <c r="BW29" s="375">
        <v>125.992655770665</v>
      </c>
      <c r="BX29" s="375">
        <v>122.46429000716317</v>
      </c>
      <c r="BY29" s="375">
        <v>119.43125812133232</v>
      </c>
      <c r="BZ29" s="376">
        <v>116.3572447039117</v>
      </c>
      <c r="CA29" s="378">
        <v>113.22974016567899</v>
      </c>
    </row>
    <row r="30" spans="1:80" s="326" customFormat="1" ht="26.25" customHeight="1" x14ac:dyDescent="0.4">
      <c r="A30" s="368"/>
      <c r="B30" s="274" t="s">
        <v>403</v>
      </c>
      <c r="C30" s="380"/>
      <c r="D30" s="371">
        <f t="shared" ref="D30:BO30" si="11">SUM(D31:D32)</f>
        <v>0</v>
      </c>
      <c r="E30" s="371">
        <f t="shared" si="11"/>
        <v>0</v>
      </c>
      <c r="F30" s="371">
        <f t="shared" si="11"/>
        <v>0</v>
      </c>
      <c r="G30" s="371">
        <f t="shared" si="11"/>
        <v>0</v>
      </c>
      <c r="H30" s="371">
        <f t="shared" si="11"/>
        <v>0</v>
      </c>
      <c r="I30" s="371">
        <f t="shared" si="11"/>
        <v>0</v>
      </c>
      <c r="J30" s="371">
        <f t="shared" si="11"/>
        <v>0</v>
      </c>
      <c r="K30" s="371">
        <f t="shared" si="11"/>
        <v>0</v>
      </c>
      <c r="L30" s="371">
        <f t="shared" si="11"/>
        <v>0</v>
      </c>
      <c r="M30" s="371">
        <f t="shared" si="11"/>
        <v>0</v>
      </c>
      <c r="N30" s="371">
        <f t="shared" si="11"/>
        <v>0</v>
      </c>
      <c r="O30" s="371">
        <f t="shared" si="11"/>
        <v>0</v>
      </c>
      <c r="P30" s="371">
        <f t="shared" si="11"/>
        <v>0</v>
      </c>
      <c r="Q30" s="371">
        <f t="shared" si="11"/>
        <v>0</v>
      </c>
      <c r="R30" s="371">
        <f t="shared" si="11"/>
        <v>0</v>
      </c>
      <c r="S30" s="371">
        <f t="shared" si="11"/>
        <v>0</v>
      </c>
      <c r="T30" s="371">
        <f t="shared" si="11"/>
        <v>0</v>
      </c>
      <c r="U30" s="371">
        <f t="shared" si="11"/>
        <v>0</v>
      </c>
      <c r="V30" s="371">
        <f t="shared" si="11"/>
        <v>0</v>
      </c>
      <c r="W30" s="371">
        <f t="shared" si="11"/>
        <v>0</v>
      </c>
      <c r="X30" s="371">
        <f t="shared" si="11"/>
        <v>0</v>
      </c>
      <c r="Y30" s="371">
        <f t="shared" si="11"/>
        <v>0</v>
      </c>
      <c r="Z30" s="371">
        <f t="shared" si="11"/>
        <v>0</v>
      </c>
      <c r="AA30" s="371">
        <f t="shared" si="11"/>
        <v>0</v>
      </c>
      <c r="AB30" s="371">
        <f t="shared" si="11"/>
        <v>0</v>
      </c>
      <c r="AC30" s="371">
        <f t="shared" si="11"/>
        <v>0</v>
      </c>
      <c r="AD30" s="371">
        <f t="shared" si="11"/>
        <v>0</v>
      </c>
      <c r="AE30" s="371">
        <f t="shared" si="11"/>
        <v>0</v>
      </c>
      <c r="AF30" s="371">
        <f t="shared" si="11"/>
        <v>0</v>
      </c>
      <c r="AG30" s="371">
        <f t="shared" si="11"/>
        <v>0</v>
      </c>
      <c r="AH30" s="371">
        <f t="shared" si="11"/>
        <v>2368.5614261366254</v>
      </c>
      <c r="AI30" s="371">
        <f t="shared" si="11"/>
        <v>2258.8255143708061</v>
      </c>
      <c r="AJ30" s="371">
        <f t="shared" si="11"/>
        <v>2141.8037035023021</v>
      </c>
      <c r="AK30" s="371">
        <f t="shared" si="11"/>
        <v>2090.0593223565397</v>
      </c>
      <c r="AL30" s="371">
        <f t="shared" si="11"/>
        <v>2033.7300192484727</v>
      </c>
      <c r="AM30" s="371">
        <f t="shared" si="11"/>
        <v>2049.9033314692019</v>
      </c>
      <c r="AN30" s="371">
        <f t="shared" si="11"/>
        <v>1948.2045981647675</v>
      </c>
      <c r="AO30" s="371">
        <f t="shared" si="11"/>
        <v>1866.2255358807081</v>
      </c>
      <c r="AP30" s="371">
        <f t="shared" si="11"/>
        <v>1834.1525540410296</v>
      </c>
      <c r="AQ30" s="371">
        <f t="shared" si="11"/>
        <v>1746.418233184831</v>
      </c>
      <c r="AR30" s="371">
        <f t="shared" si="11"/>
        <v>1635.7614286297398</v>
      </c>
      <c r="AS30" s="371">
        <f t="shared" si="11"/>
        <v>1488.1769017660879</v>
      </c>
      <c r="AT30" s="371">
        <f t="shared" si="11"/>
        <v>1406.8161801845981</v>
      </c>
      <c r="AU30" s="371">
        <f t="shared" si="11"/>
        <v>1482.0058175433949</v>
      </c>
      <c r="AV30" s="371">
        <f t="shared" si="11"/>
        <v>1414.775609976738</v>
      </c>
      <c r="AW30" s="371">
        <f t="shared" si="11"/>
        <v>1393.7826841192239</v>
      </c>
      <c r="AX30" s="371">
        <f t="shared" si="11"/>
        <v>1335.6116651084517</v>
      </c>
      <c r="AY30" s="371">
        <f t="shared" si="11"/>
        <v>1264.2430649916093</v>
      </c>
      <c r="AZ30" s="371">
        <f t="shared" si="11"/>
        <v>1147.3407161528685</v>
      </c>
      <c r="BA30" s="371">
        <f t="shared" si="11"/>
        <v>1134.3793822718699</v>
      </c>
      <c r="BB30" s="371">
        <f t="shared" si="11"/>
        <v>1086.1529171142524</v>
      </c>
      <c r="BC30" s="371">
        <f t="shared" si="11"/>
        <v>1090.1812165054364</v>
      </c>
      <c r="BD30" s="371">
        <f t="shared" si="11"/>
        <v>1026.6023592777608</v>
      </c>
      <c r="BE30" s="371">
        <f t="shared" si="11"/>
        <v>1168.2872901201843</v>
      </c>
      <c r="BF30" s="371">
        <f t="shared" si="11"/>
        <v>1148.3755943228755</v>
      </c>
      <c r="BG30" s="371">
        <f t="shared" si="11"/>
        <v>1048.3386779651441</v>
      </c>
      <c r="BH30" s="371">
        <f t="shared" si="11"/>
        <v>943.93041602901258</v>
      </c>
      <c r="BI30" s="371">
        <f t="shared" si="11"/>
        <v>889.42955591633518</v>
      </c>
      <c r="BJ30" s="371">
        <f t="shared" si="11"/>
        <v>795.67856452817</v>
      </c>
      <c r="BK30" s="371">
        <f t="shared" si="11"/>
        <v>725.89795769138073</v>
      </c>
      <c r="BL30" s="371">
        <f t="shared" si="11"/>
        <v>659.16112166250127</v>
      </c>
      <c r="BM30" s="371">
        <f t="shared" si="11"/>
        <v>636.15631522909484</v>
      </c>
      <c r="BN30" s="371">
        <f t="shared" si="11"/>
        <v>603.70572232002542</v>
      </c>
      <c r="BO30" s="371">
        <f t="shared" si="11"/>
        <v>583.25151172246876</v>
      </c>
      <c r="BP30" s="371">
        <f t="shared" ref="BP30:CA30" si="12">SUM(BP31:BP32)</f>
        <v>577.63741526482647</v>
      </c>
      <c r="BQ30" s="371">
        <f t="shared" si="12"/>
        <v>555.93917006038112</v>
      </c>
      <c r="BR30" s="371">
        <f t="shared" si="12"/>
        <v>551.69536611355295</v>
      </c>
      <c r="BS30" s="371">
        <f t="shared" si="12"/>
        <v>553.63096712502841</v>
      </c>
      <c r="BT30" s="371">
        <f t="shared" si="12"/>
        <v>535.68115500879082</v>
      </c>
      <c r="BU30" s="371">
        <f t="shared" si="12"/>
        <v>346.24314217742221</v>
      </c>
      <c r="BV30" s="371">
        <f t="shared" si="12"/>
        <v>242.30382238370694</v>
      </c>
      <c r="BW30" s="371">
        <f t="shared" si="12"/>
        <v>198.26440621589055</v>
      </c>
      <c r="BX30" s="372">
        <f t="shared" si="12"/>
        <v>162.76715429199155</v>
      </c>
      <c r="BY30" s="372">
        <f t="shared" si="12"/>
        <v>134.94134908857615</v>
      </c>
      <c r="BZ30" s="372">
        <f t="shared" si="12"/>
        <v>111.73925221253087</v>
      </c>
      <c r="CA30" s="379">
        <f t="shared" si="12"/>
        <v>91.906276601778387</v>
      </c>
    </row>
    <row r="31" spans="1:80" s="326" customFormat="1" x14ac:dyDescent="0.4">
      <c r="A31" s="367"/>
      <c r="B31" s="128" t="s">
        <v>332</v>
      </c>
      <c r="C31" s="275"/>
      <c r="D31" s="375" t="s">
        <v>411</v>
      </c>
      <c r="E31" s="375" t="s">
        <v>411</v>
      </c>
      <c r="F31" s="375" t="s">
        <v>411</v>
      </c>
      <c r="G31" s="375" t="s">
        <v>411</v>
      </c>
      <c r="H31" s="375" t="s">
        <v>411</v>
      </c>
      <c r="I31" s="375" t="s">
        <v>411</v>
      </c>
      <c r="J31" s="375" t="s">
        <v>411</v>
      </c>
      <c r="K31" s="375" t="s">
        <v>411</v>
      </c>
      <c r="L31" s="375" t="s">
        <v>411</v>
      </c>
      <c r="M31" s="375" t="s">
        <v>411</v>
      </c>
      <c r="N31" s="375" t="s">
        <v>411</v>
      </c>
      <c r="O31" s="375" t="s">
        <v>411</v>
      </c>
      <c r="P31" s="375" t="s">
        <v>411</v>
      </c>
      <c r="Q31" s="375" t="s">
        <v>411</v>
      </c>
      <c r="R31" s="375" t="s">
        <v>411</v>
      </c>
      <c r="S31" s="375" t="s">
        <v>411</v>
      </c>
      <c r="T31" s="375" t="s">
        <v>411</v>
      </c>
      <c r="U31" s="375" t="s">
        <v>411</v>
      </c>
      <c r="V31" s="375" t="s">
        <v>411</v>
      </c>
      <c r="W31" s="375" t="s">
        <v>411</v>
      </c>
      <c r="X31" s="375" t="s">
        <v>411</v>
      </c>
      <c r="Y31" s="375" t="s">
        <v>411</v>
      </c>
      <c r="Z31" s="375" t="s">
        <v>411</v>
      </c>
      <c r="AA31" s="375" t="s">
        <v>411</v>
      </c>
      <c r="AB31" s="375" t="s">
        <v>411</v>
      </c>
      <c r="AC31" s="375" t="s">
        <v>411</v>
      </c>
      <c r="AD31" s="375" t="s">
        <v>411</v>
      </c>
      <c r="AE31" s="375" t="s">
        <v>411</v>
      </c>
      <c r="AF31" s="375" t="s">
        <v>411</v>
      </c>
      <c r="AG31" s="375" t="s">
        <v>411</v>
      </c>
      <c r="AH31" s="375">
        <v>2031.7865977414629</v>
      </c>
      <c r="AI31" s="375">
        <v>1972.6668621313204</v>
      </c>
      <c r="AJ31" s="375">
        <v>1868.3938771398505</v>
      </c>
      <c r="AK31" s="375">
        <v>1821.2289812550962</v>
      </c>
      <c r="AL31" s="375">
        <v>1789.8696565572523</v>
      </c>
      <c r="AM31" s="375">
        <v>1794.802239736694</v>
      </c>
      <c r="AN31" s="375">
        <v>1707.5912563392158</v>
      </c>
      <c r="AO31" s="375">
        <v>1626.7569605781266</v>
      </c>
      <c r="AP31" s="375">
        <v>1604.1199710072308</v>
      </c>
      <c r="AQ31" s="375">
        <v>1522.0176719243436</v>
      </c>
      <c r="AR31" s="375">
        <v>1420.2681008658676</v>
      </c>
      <c r="AS31" s="375">
        <v>1265.8121240711866</v>
      </c>
      <c r="AT31" s="375">
        <v>1219.2014883066238</v>
      </c>
      <c r="AU31" s="375">
        <v>1258.6040468815213</v>
      </c>
      <c r="AV31" s="375">
        <v>1185.7570514393135</v>
      </c>
      <c r="AW31" s="375">
        <v>1160.9242368652308</v>
      </c>
      <c r="AX31" s="375">
        <v>1113.3001615958806</v>
      </c>
      <c r="AY31" s="375">
        <v>1052.2266875224295</v>
      </c>
      <c r="AZ31" s="375">
        <v>964.22587183211442</v>
      </c>
      <c r="BA31" s="375">
        <v>968.2344724779291</v>
      </c>
      <c r="BB31" s="375">
        <v>931.26979252327533</v>
      </c>
      <c r="BC31" s="375">
        <v>944.77013425145606</v>
      </c>
      <c r="BD31" s="375">
        <v>896.64984371480546</v>
      </c>
      <c r="BE31" s="375">
        <v>1035.6736978650183</v>
      </c>
      <c r="BF31" s="375">
        <v>1013.6642807776896</v>
      </c>
      <c r="BG31" s="375">
        <v>929.44000998897616</v>
      </c>
      <c r="BH31" s="375">
        <v>833.07174798179744</v>
      </c>
      <c r="BI31" s="375">
        <v>789.34608904142283</v>
      </c>
      <c r="BJ31" s="375">
        <v>709.94873464573357</v>
      </c>
      <c r="BK31" s="375">
        <v>661.79624670898318</v>
      </c>
      <c r="BL31" s="375">
        <v>606.92557202219473</v>
      </c>
      <c r="BM31" s="375">
        <v>595.34692256736776</v>
      </c>
      <c r="BN31" s="375">
        <v>561.50726357703286</v>
      </c>
      <c r="BO31" s="375">
        <v>550.7744943837555</v>
      </c>
      <c r="BP31" s="375">
        <v>554.36719242870288</v>
      </c>
      <c r="BQ31" s="375">
        <v>540.49746165901536</v>
      </c>
      <c r="BR31" s="375">
        <v>541.95272191968218</v>
      </c>
      <c r="BS31" s="375">
        <v>547.79273793762934</v>
      </c>
      <c r="BT31" s="375">
        <v>532.23127214612987</v>
      </c>
      <c r="BU31" s="375">
        <v>343.37645500732708</v>
      </c>
      <c r="BV31" s="375">
        <v>241.50810056237196</v>
      </c>
      <c r="BW31" s="375">
        <v>197.8970347468055</v>
      </c>
      <c r="BX31" s="376">
        <v>162.60377304163492</v>
      </c>
      <c r="BY31" s="376">
        <v>134.87038591205047</v>
      </c>
      <c r="BZ31" s="376">
        <v>111.71018341975204</v>
      </c>
      <c r="CA31" s="377">
        <v>91.894595988821777</v>
      </c>
    </row>
    <row r="32" spans="1:80" s="326" customFormat="1" x14ac:dyDescent="0.4">
      <c r="A32" s="367"/>
      <c r="B32" s="128" t="s">
        <v>331</v>
      </c>
      <c r="C32" s="275"/>
      <c r="D32" s="375" t="s">
        <v>411</v>
      </c>
      <c r="E32" s="375" t="s">
        <v>411</v>
      </c>
      <c r="F32" s="375" t="s">
        <v>411</v>
      </c>
      <c r="G32" s="375" t="s">
        <v>411</v>
      </c>
      <c r="H32" s="375" t="s">
        <v>411</v>
      </c>
      <c r="I32" s="375" t="s">
        <v>411</v>
      </c>
      <c r="J32" s="375" t="s">
        <v>411</v>
      </c>
      <c r="K32" s="375" t="s">
        <v>411</v>
      </c>
      <c r="L32" s="375" t="s">
        <v>411</v>
      </c>
      <c r="M32" s="375" t="s">
        <v>411</v>
      </c>
      <c r="N32" s="375" t="s">
        <v>411</v>
      </c>
      <c r="O32" s="375" t="s">
        <v>411</v>
      </c>
      <c r="P32" s="375" t="s">
        <v>411</v>
      </c>
      <c r="Q32" s="375" t="s">
        <v>411</v>
      </c>
      <c r="R32" s="375" t="s">
        <v>411</v>
      </c>
      <c r="S32" s="375" t="s">
        <v>411</v>
      </c>
      <c r="T32" s="375" t="s">
        <v>411</v>
      </c>
      <c r="U32" s="375" t="s">
        <v>411</v>
      </c>
      <c r="V32" s="375" t="s">
        <v>411</v>
      </c>
      <c r="W32" s="375" t="s">
        <v>411</v>
      </c>
      <c r="X32" s="375" t="s">
        <v>411</v>
      </c>
      <c r="Y32" s="375" t="s">
        <v>411</v>
      </c>
      <c r="Z32" s="375" t="s">
        <v>411</v>
      </c>
      <c r="AA32" s="375" t="s">
        <v>411</v>
      </c>
      <c r="AB32" s="375" t="s">
        <v>411</v>
      </c>
      <c r="AC32" s="375" t="s">
        <v>411</v>
      </c>
      <c r="AD32" s="375" t="s">
        <v>411</v>
      </c>
      <c r="AE32" s="375" t="s">
        <v>411</v>
      </c>
      <c r="AF32" s="375" t="s">
        <v>411</v>
      </c>
      <c r="AG32" s="375" t="s">
        <v>411</v>
      </c>
      <c r="AH32" s="375">
        <v>336.77482839516233</v>
      </c>
      <c r="AI32" s="375">
        <v>286.15865223948555</v>
      </c>
      <c r="AJ32" s="375">
        <v>273.40982636245178</v>
      </c>
      <c r="AK32" s="375">
        <v>268.83034110144371</v>
      </c>
      <c r="AL32" s="375">
        <v>243.86036269122042</v>
      </c>
      <c r="AM32" s="375">
        <v>255.10109173250777</v>
      </c>
      <c r="AN32" s="375">
        <v>240.61334182555166</v>
      </c>
      <c r="AO32" s="375">
        <v>239.46857530258154</v>
      </c>
      <c r="AP32" s="375">
        <v>230.03258303379877</v>
      </c>
      <c r="AQ32" s="375">
        <v>224.40056126048734</v>
      </c>
      <c r="AR32" s="375">
        <v>215.49332776387214</v>
      </c>
      <c r="AS32" s="375">
        <v>222.36477769490116</v>
      </c>
      <c r="AT32" s="375">
        <v>187.61469187797422</v>
      </c>
      <c r="AU32" s="375">
        <v>223.40177066187354</v>
      </c>
      <c r="AV32" s="375">
        <v>229.0185585374245</v>
      </c>
      <c r="AW32" s="375">
        <v>232.85844725399315</v>
      </c>
      <c r="AX32" s="375">
        <v>222.31150351257102</v>
      </c>
      <c r="AY32" s="375">
        <v>212.01637746917984</v>
      </c>
      <c r="AZ32" s="375">
        <v>183.11484432075417</v>
      </c>
      <c r="BA32" s="375">
        <v>166.14490979394088</v>
      </c>
      <c r="BB32" s="375">
        <v>154.88312459097708</v>
      </c>
      <c r="BC32" s="375">
        <v>145.41108225398028</v>
      </c>
      <c r="BD32" s="375">
        <v>129.95251556295531</v>
      </c>
      <c r="BE32" s="375">
        <v>132.61359225516591</v>
      </c>
      <c r="BF32" s="375">
        <v>134.71131354518593</v>
      </c>
      <c r="BG32" s="375">
        <v>118.89866797616799</v>
      </c>
      <c r="BH32" s="375">
        <v>110.85866804721519</v>
      </c>
      <c r="BI32" s="375">
        <v>100.08346687491233</v>
      </c>
      <c r="BJ32" s="375">
        <v>85.729829882436405</v>
      </c>
      <c r="BK32" s="375">
        <v>64.101710982397549</v>
      </c>
      <c r="BL32" s="375">
        <v>52.235549640306559</v>
      </c>
      <c r="BM32" s="375">
        <v>40.809392661727145</v>
      </c>
      <c r="BN32" s="375">
        <v>42.198458742992599</v>
      </c>
      <c r="BO32" s="375">
        <v>32.477017338713281</v>
      </c>
      <c r="BP32" s="375">
        <v>23.270222836123587</v>
      </c>
      <c r="BQ32" s="375">
        <v>15.441708401365796</v>
      </c>
      <c r="BR32" s="375">
        <v>9.7426441938707899</v>
      </c>
      <c r="BS32" s="375">
        <v>5.8382291873990368</v>
      </c>
      <c r="BT32" s="375">
        <v>3.4498828626609734</v>
      </c>
      <c r="BU32" s="375">
        <v>2.8666871700951422</v>
      </c>
      <c r="BV32" s="375">
        <v>0.7957218213349847</v>
      </c>
      <c r="BW32" s="375">
        <v>0.36737146908503965</v>
      </c>
      <c r="BX32" s="376">
        <v>0.16338125035663509</v>
      </c>
      <c r="BY32" s="376">
        <v>7.0963176525675117E-2</v>
      </c>
      <c r="BZ32" s="376">
        <v>2.9068792778834066E-2</v>
      </c>
      <c r="CA32" s="377">
        <v>1.1680612956604434E-2</v>
      </c>
    </row>
    <row r="33" spans="1:79" s="326" customFormat="1" ht="26.25" customHeight="1" x14ac:dyDescent="0.4">
      <c r="A33" s="367"/>
      <c r="B33" s="274" t="s">
        <v>404</v>
      </c>
      <c r="C33" s="128"/>
      <c r="D33" s="371">
        <f t="shared" ref="D33:BO33" si="13">SUM(D34:D35)</f>
        <v>0</v>
      </c>
      <c r="E33" s="371">
        <f t="shared" si="13"/>
        <v>0</v>
      </c>
      <c r="F33" s="371">
        <f t="shared" si="13"/>
        <v>0</v>
      </c>
      <c r="G33" s="371">
        <f t="shared" si="13"/>
        <v>0</v>
      </c>
      <c r="H33" s="371">
        <f t="shared" si="13"/>
        <v>0</v>
      </c>
      <c r="I33" s="371">
        <f t="shared" si="13"/>
        <v>0</v>
      </c>
      <c r="J33" s="371">
        <f t="shared" si="13"/>
        <v>0</v>
      </c>
      <c r="K33" s="371">
        <f t="shared" si="13"/>
        <v>0</v>
      </c>
      <c r="L33" s="371">
        <f t="shared" si="13"/>
        <v>0</v>
      </c>
      <c r="M33" s="371">
        <f t="shared" si="13"/>
        <v>0</v>
      </c>
      <c r="N33" s="371">
        <f t="shared" si="13"/>
        <v>0</v>
      </c>
      <c r="O33" s="371">
        <f t="shared" si="13"/>
        <v>0</v>
      </c>
      <c r="P33" s="371">
        <f t="shared" si="13"/>
        <v>0</v>
      </c>
      <c r="Q33" s="371">
        <f t="shared" si="13"/>
        <v>0</v>
      </c>
      <c r="R33" s="371">
        <f t="shared" si="13"/>
        <v>0</v>
      </c>
      <c r="S33" s="371">
        <f t="shared" si="13"/>
        <v>0</v>
      </c>
      <c r="T33" s="371">
        <f t="shared" si="13"/>
        <v>0</v>
      </c>
      <c r="U33" s="371">
        <f t="shared" si="13"/>
        <v>0</v>
      </c>
      <c r="V33" s="371">
        <f t="shared" si="13"/>
        <v>0</v>
      </c>
      <c r="W33" s="371">
        <f t="shared" si="13"/>
        <v>0</v>
      </c>
      <c r="X33" s="371">
        <f t="shared" si="13"/>
        <v>0</v>
      </c>
      <c r="Y33" s="371">
        <f t="shared" si="13"/>
        <v>0</v>
      </c>
      <c r="Z33" s="371">
        <f t="shared" si="13"/>
        <v>0</v>
      </c>
      <c r="AA33" s="371">
        <f t="shared" si="13"/>
        <v>0</v>
      </c>
      <c r="AB33" s="371">
        <f t="shared" si="13"/>
        <v>0</v>
      </c>
      <c r="AC33" s="371">
        <f t="shared" si="13"/>
        <v>0</v>
      </c>
      <c r="AD33" s="371">
        <f t="shared" si="13"/>
        <v>0</v>
      </c>
      <c r="AE33" s="371">
        <f t="shared" si="13"/>
        <v>0</v>
      </c>
      <c r="AF33" s="371">
        <f t="shared" si="13"/>
        <v>0</v>
      </c>
      <c r="AG33" s="371">
        <f t="shared" si="13"/>
        <v>0</v>
      </c>
      <c r="AH33" s="371">
        <f t="shared" si="13"/>
        <v>0</v>
      </c>
      <c r="AI33" s="371">
        <f t="shared" si="13"/>
        <v>0.4524582772842386</v>
      </c>
      <c r="AJ33" s="371">
        <f t="shared" si="13"/>
        <v>6.6669936798641904</v>
      </c>
      <c r="AK33" s="371">
        <f t="shared" si="13"/>
        <v>15.699686382834802</v>
      </c>
      <c r="AL33" s="371">
        <f t="shared" si="13"/>
        <v>25.563645493346723</v>
      </c>
      <c r="AM33" s="371">
        <f t="shared" si="13"/>
        <v>40.67268514819844</v>
      </c>
      <c r="AN33" s="371">
        <f t="shared" si="13"/>
        <v>66.736916406171218</v>
      </c>
      <c r="AO33" s="371">
        <f t="shared" si="13"/>
        <v>80.293927880134788</v>
      </c>
      <c r="AP33" s="371">
        <f t="shared" si="13"/>
        <v>93.460002753683042</v>
      </c>
      <c r="AQ33" s="371">
        <f t="shared" si="13"/>
        <v>110.6378354884277</v>
      </c>
      <c r="AR33" s="371">
        <f t="shared" si="13"/>
        <v>130.91677211314746</v>
      </c>
      <c r="AS33" s="371">
        <f t="shared" si="13"/>
        <v>156.28401424998103</v>
      </c>
      <c r="AT33" s="371">
        <f t="shared" si="13"/>
        <v>179.20904916195244</v>
      </c>
      <c r="AU33" s="371">
        <f t="shared" si="13"/>
        <v>222.30036670200082</v>
      </c>
      <c r="AV33" s="371">
        <f t="shared" si="13"/>
        <v>246.4772977513569</v>
      </c>
      <c r="AW33" s="371">
        <f t="shared" si="13"/>
        <v>276.1873521526573</v>
      </c>
      <c r="AX33" s="371">
        <f t="shared" si="13"/>
        <v>285.86739248317127</v>
      </c>
      <c r="AY33" s="371">
        <f t="shared" si="13"/>
        <v>300.27718082452714</v>
      </c>
      <c r="AZ33" s="371">
        <f t="shared" si="13"/>
        <v>311.68871883990238</v>
      </c>
      <c r="BA33" s="371">
        <f t="shared" si="13"/>
        <v>323.67622283475987</v>
      </c>
      <c r="BB33" s="371">
        <f t="shared" si="13"/>
        <v>334.86455549349023</v>
      </c>
      <c r="BC33" s="371">
        <f t="shared" si="13"/>
        <v>365.06056930057355</v>
      </c>
      <c r="BD33" s="371">
        <f t="shared" si="13"/>
        <v>374.05132587279888</v>
      </c>
      <c r="BE33" s="371">
        <f t="shared" si="13"/>
        <v>378.05284824853265</v>
      </c>
      <c r="BF33" s="371">
        <f t="shared" si="13"/>
        <v>344.23764984870644</v>
      </c>
      <c r="BG33" s="371">
        <f t="shared" si="13"/>
        <v>305.35010422632411</v>
      </c>
      <c r="BH33" s="371">
        <f t="shared" si="13"/>
        <v>264.42245064879944</v>
      </c>
      <c r="BI33" s="371">
        <f t="shared" si="13"/>
        <v>226.47271528932669</v>
      </c>
      <c r="BJ33" s="371">
        <f t="shared" si="13"/>
        <v>191.36631193454704</v>
      </c>
      <c r="BK33" s="371">
        <f t="shared" si="13"/>
        <v>164.27544212176474</v>
      </c>
      <c r="BL33" s="371">
        <f t="shared" si="13"/>
        <v>135.17660468820569</v>
      </c>
      <c r="BM33" s="371">
        <f t="shared" si="13"/>
        <v>117.94096117014557</v>
      </c>
      <c r="BN33" s="371">
        <f t="shared" si="13"/>
        <v>95.459760509412362</v>
      </c>
      <c r="BO33" s="371">
        <f t="shared" si="13"/>
        <v>84.838068460628989</v>
      </c>
      <c r="BP33" s="371">
        <f t="shared" ref="BP33:CA33" si="14">SUM(BP34:BP35)</f>
        <v>75.699714551042035</v>
      </c>
      <c r="BQ33" s="371">
        <f t="shared" si="14"/>
        <v>74.466944588800388</v>
      </c>
      <c r="BR33" s="371">
        <f t="shared" si="14"/>
        <v>58.351958534234598</v>
      </c>
      <c r="BS33" s="371">
        <f t="shared" si="14"/>
        <v>49.723736933310754</v>
      </c>
      <c r="BT33" s="371">
        <f t="shared" si="14"/>
        <v>42.572751144545805</v>
      </c>
      <c r="BU33" s="371">
        <f t="shared" si="14"/>
        <v>53.534208860700495</v>
      </c>
      <c r="BV33" s="371">
        <f t="shared" si="14"/>
        <v>37.463683334379382</v>
      </c>
      <c r="BW33" s="371">
        <f t="shared" si="14"/>
        <v>30.654551207155613</v>
      </c>
      <c r="BX33" s="372">
        <f t="shared" si="14"/>
        <v>25.166161497761305</v>
      </c>
      <c r="BY33" s="372">
        <f t="shared" si="14"/>
        <v>20.863888655304581</v>
      </c>
      <c r="BZ33" s="372">
        <f t="shared" si="14"/>
        <v>17.276508144727039</v>
      </c>
      <c r="CA33" s="373">
        <f t="shared" si="14"/>
        <v>14.210042619956752</v>
      </c>
    </row>
    <row r="34" spans="1:79" s="326" customFormat="1" x14ac:dyDescent="0.4">
      <c r="A34" s="367"/>
      <c r="B34" s="128" t="s">
        <v>332</v>
      </c>
      <c r="C34" s="275"/>
      <c r="D34" s="375" t="s">
        <v>411</v>
      </c>
      <c r="E34" s="375" t="s">
        <v>411</v>
      </c>
      <c r="F34" s="375" t="s">
        <v>411</v>
      </c>
      <c r="G34" s="375" t="s">
        <v>411</v>
      </c>
      <c r="H34" s="375" t="s">
        <v>411</v>
      </c>
      <c r="I34" s="375" t="s">
        <v>411</v>
      </c>
      <c r="J34" s="375" t="s">
        <v>411</v>
      </c>
      <c r="K34" s="375" t="s">
        <v>411</v>
      </c>
      <c r="L34" s="375" t="s">
        <v>411</v>
      </c>
      <c r="M34" s="375" t="s">
        <v>411</v>
      </c>
      <c r="N34" s="375" t="s">
        <v>411</v>
      </c>
      <c r="O34" s="375" t="s">
        <v>411</v>
      </c>
      <c r="P34" s="375" t="s">
        <v>411</v>
      </c>
      <c r="Q34" s="375" t="s">
        <v>411</v>
      </c>
      <c r="R34" s="375" t="s">
        <v>411</v>
      </c>
      <c r="S34" s="375" t="s">
        <v>411</v>
      </c>
      <c r="T34" s="375" t="s">
        <v>411</v>
      </c>
      <c r="U34" s="375" t="s">
        <v>411</v>
      </c>
      <c r="V34" s="375" t="s">
        <v>411</v>
      </c>
      <c r="W34" s="375" t="s">
        <v>411</v>
      </c>
      <c r="X34" s="375" t="s">
        <v>411</v>
      </c>
      <c r="Y34" s="375" t="s">
        <v>411</v>
      </c>
      <c r="Z34" s="375" t="s">
        <v>411</v>
      </c>
      <c r="AA34" s="375" t="s">
        <v>411</v>
      </c>
      <c r="AB34" s="375" t="s">
        <v>411</v>
      </c>
      <c r="AC34" s="375" t="s">
        <v>411</v>
      </c>
      <c r="AD34" s="375" t="s">
        <v>411</v>
      </c>
      <c r="AE34" s="375" t="s">
        <v>411</v>
      </c>
      <c r="AF34" s="375" t="s">
        <v>411</v>
      </c>
      <c r="AG34" s="375" t="s">
        <v>411</v>
      </c>
      <c r="AH34" s="375">
        <v>0</v>
      </c>
      <c r="AI34" s="375">
        <v>0.44972774550227224</v>
      </c>
      <c r="AJ34" s="375">
        <v>6.5865246552181809</v>
      </c>
      <c r="AK34" s="375">
        <v>15.415449173875722</v>
      </c>
      <c r="AL34" s="375">
        <v>24.946551277265851</v>
      </c>
      <c r="AM34" s="375">
        <v>39.445411109565924</v>
      </c>
      <c r="AN34" s="375">
        <v>64.68589781969122</v>
      </c>
      <c r="AO34" s="375">
        <v>76.655746643604729</v>
      </c>
      <c r="AP34" s="375">
        <v>88.579612396537996</v>
      </c>
      <c r="AQ34" s="375">
        <v>104.15426601354987</v>
      </c>
      <c r="AR34" s="375">
        <v>122.38906512338976</v>
      </c>
      <c r="AS34" s="375">
        <v>142.9264061944271</v>
      </c>
      <c r="AT34" s="375">
        <v>163.30841061866477</v>
      </c>
      <c r="AU34" s="375">
        <v>197.80894440087403</v>
      </c>
      <c r="AV34" s="375">
        <v>216.0324218470939</v>
      </c>
      <c r="AW34" s="375">
        <v>241.21406709773501</v>
      </c>
      <c r="AX34" s="375">
        <v>249.66750871162861</v>
      </c>
      <c r="AY34" s="375">
        <v>258.84234770637471</v>
      </c>
      <c r="AZ34" s="375">
        <v>269.74334466102073</v>
      </c>
      <c r="BA34" s="375">
        <v>283.77056313538321</v>
      </c>
      <c r="BB34" s="375">
        <v>293.58691479050714</v>
      </c>
      <c r="BC34" s="375">
        <v>322.87598527695161</v>
      </c>
      <c r="BD34" s="375">
        <v>333.5471765542959</v>
      </c>
      <c r="BE34" s="375">
        <v>335.90458693586453</v>
      </c>
      <c r="BF34" s="375">
        <v>301.60930719682972</v>
      </c>
      <c r="BG34" s="375">
        <v>260.02498157661881</v>
      </c>
      <c r="BH34" s="375">
        <v>220.06811404467646</v>
      </c>
      <c r="BI34" s="375">
        <v>186.06884436221284</v>
      </c>
      <c r="BJ34" s="375">
        <v>155.16540161815394</v>
      </c>
      <c r="BK34" s="375">
        <v>132.92686578369674</v>
      </c>
      <c r="BL34" s="375">
        <v>110.42538622610402</v>
      </c>
      <c r="BM34" s="375">
        <v>98.98864713541073</v>
      </c>
      <c r="BN34" s="375">
        <v>80.41252983736365</v>
      </c>
      <c r="BO34" s="375">
        <v>75.308265638056952</v>
      </c>
      <c r="BP34" s="375">
        <v>67.790249997704137</v>
      </c>
      <c r="BQ34" s="375">
        <v>69.868685228795101</v>
      </c>
      <c r="BR34" s="375">
        <v>54.958346411249266</v>
      </c>
      <c r="BS34" s="375">
        <v>48.331921048444272</v>
      </c>
      <c r="BT34" s="375">
        <v>40.981508917774569</v>
      </c>
      <c r="BU34" s="375">
        <v>53.090977469207623</v>
      </c>
      <c r="BV34" s="375">
        <v>37.340653206156553</v>
      </c>
      <c r="BW34" s="375">
        <v>30.597750252682459</v>
      </c>
      <c r="BX34" s="376">
        <v>25.140900388110122</v>
      </c>
      <c r="BY34" s="376">
        <v>20.852916719543909</v>
      </c>
      <c r="BZ34" s="376">
        <v>17.272013687987293</v>
      </c>
      <c r="CA34" s="377">
        <v>14.208236627873537</v>
      </c>
    </row>
    <row r="35" spans="1:79" s="326" customFormat="1" x14ac:dyDescent="0.4">
      <c r="B35" s="68" t="s">
        <v>331</v>
      </c>
      <c r="C35" s="106"/>
      <c r="D35" s="375" t="s">
        <v>411</v>
      </c>
      <c r="E35" s="375" t="s">
        <v>411</v>
      </c>
      <c r="F35" s="375" t="s">
        <v>411</v>
      </c>
      <c r="G35" s="375" t="s">
        <v>411</v>
      </c>
      <c r="H35" s="375" t="s">
        <v>411</v>
      </c>
      <c r="I35" s="375" t="s">
        <v>411</v>
      </c>
      <c r="J35" s="375" t="s">
        <v>411</v>
      </c>
      <c r="K35" s="375" t="s">
        <v>411</v>
      </c>
      <c r="L35" s="375" t="s">
        <v>411</v>
      </c>
      <c r="M35" s="375" t="s">
        <v>411</v>
      </c>
      <c r="N35" s="375" t="s">
        <v>411</v>
      </c>
      <c r="O35" s="375" t="s">
        <v>411</v>
      </c>
      <c r="P35" s="375" t="s">
        <v>411</v>
      </c>
      <c r="Q35" s="375" t="s">
        <v>411</v>
      </c>
      <c r="R35" s="375" t="s">
        <v>411</v>
      </c>
      <c r="S35" s="375" t="s">
        <v>411</v>
      </c>
      <c r="T35" s="375" t="s">
        <v>411</v>
      </c>
      <c r="U35" s="375" t="s">
        <v>411</v>
      </c>
      <c r="V35" s="375" t="s">
        <v>411</v>
      </c>
      <c r="W35" s="375" t="s">
        <v>411</v>
      </c>
      <c r="X35" s="375" t="s">
        <v>411</v>
      </c>
      <c r="Y35" s="375" t="s">
        <v>411</v>
      </c>
      <c r="Z35" s="375" t="s">
        <v>411</v>
      </c>
      <c r="AA35" s="375" t="s">
        <v>411</v>
      </c>
      <c r="AB35" s="375" t="s">
        <v>411</v>
      </c>
      <c r="AC35" s="375" t="s">
        <v>411</v>
      </c>
      <c r="AD35" s="375" t="s">
        <v>411</v>
      </c>
      <c r="AE35" s="375" t="s">
        <v>411</v>
      </c>
      <c r="AF35" s="375" t="s">
        <v>411</v>
      </c>
      <c r="AG35" s="375" t="s">
        <v>411</v>
      </c>
      <c r="AH35" s="375">
        <v>0</v>
      </c>
      <c r="AI35" s="375">
        <v>2.7305317819663793E-3</v>
      </c>
      <c r="AJ35" s="375">
        <v>8.0469024646009288E-2</v>
      </c>
      <c r="AK35" s="375">
        <v>0.28423720895908028</v>
      </c>
      <c r="AL35" s="375">
        <v>0.61709421608087256</v>
      </c>
      <c r="AM35" s="375">
        <v>1.2272740386325172</v>
      </c>
      <c r="AN35" s="375">
        <v>2.0510185864799908</v>
      </c>
      <c r="AO35" s="375">
        <v>3.6381812365300519</v>
      </c>
      <c r="AP35" s="375">
        <v>4.8803903571450515</v>
      </c>
      <c r="AQ35" s="375">
        <v>6.483569474877827</v>
      </c>
      <c r="AR35" s="375">
        <v>8.527706989757716</v>
      </c>
      <c r="AS35" s="375">
        <v>13.357608055553936</v>
      </c>
      <c r="AT35" s="375">
        <v>15.900638543287668</v>
      </c>
      <c r="AU35" s="375">
        <v>24.491422301126775</v>
      </c>
      <c r="AV35" s="375">
        <v>30.444875904263011</v>
      </c>
      <c r="AW35" s="375">
        <v>34.973285054922279</v>
      </c>
      <c r="AX35" s="375">
        <v>36.199883771542645</v>
      </c>
      <c r="AY35" s="375">
        <v>41.434833118152433</v>
      </c>
      <c r="AZ35" s="375">
        <v>41.945374178881671</v>
      </c>
      <c r="BA35" s="375">
        <v>39.905659699376635</v>
      </c>
      <c r="BB35" s="375">
        <v>41.277640702983113</v>
      </c>
      <c r="BC35" s="375">
        <v>42.184584023621916</v>
      </c>
      <c r="BD35" s="375">
        <v>40.504149318502954</v>
      </c>
      <c r="BE35" s="375">
        <v>42.148261312668126</v>
      </c>
      <c r="BF35" s="375">
        <v>42.628342651876743</v>
      </c>
      <c r="BG35" s="375">
        <v>45.325122649705271</v>
      </c>
      <c r="BH35" s="375">
        <v>44.354336604122985</v>
      </c>
      <c r="BI35" s="375">
        <v>40.403870927113829</v>
      </c>
      <c r="BJ35" s="375">
        <v>36.200910316393113</v>
      </c>
      <c r="BK35" s="375">
        <v>31.348576338068</v>
      </c>
      <c r="BL35" s="375">
        <v>24.751218462101672</v>
      </c>
      <c r="BM35" s="375">
        <v>18.95231403473484</v>
      </c>
      <c r="BN35" s="375">
        <v>15.047230672048709</v>
      </c>
      <c r="BO35" s="375">
        <v>9.5298028225720337</v>
      </c>
      <c r="BP35" s="375">
        <v>7.9094645533379007</v>
      </c>
      <c r="BQ35" s="375">
        <v>4.5982593600052803</v>
      </c>
      <c r="BR35" s="375">
        <v>3.3936121229853304</v>
      </c>
      <c r="BS35" s="375">
        <v>1.3918158848664806</v>
      </c>
      <c r="BT35" s="375">
        <v>1.5912422267712369</v>
      </c>
      <c r="BU35" s="375">
        <v>0.44323139149287383</v>
      </c>
      <c r="BV35" s="375">
        <v>0.12303012822283076</v>
      </c>
      <c r="BW35" s="375">
        <v>5.6800954473152088E-2</v>
      </c>
      <c r="BX35" s="376">
        <v>2.5261109651184423E-2</v>
      </c>
      <c r="BY35" s="376">
        <v>1.0971935760673016E-2</v>
      </c>
      <c r="BZ35" s="376">
        <v>4.4944567397470899E-3</v>
      </c>
      <c r="CA35" s="377">
        <v>1.8059920832148725E-3</v>
      </c>
    </row>
    <row r="36" spans="1:79" s="326" customFormat="1" ht="26.25" customHeight="1" x14ac:dyDescent="0.4">
      <c r="B36" s="274" t="s">
        <v>405</v>
      </c>
      <c r="C36" s="106"/>
      <c r="D36" s="371">
        <f>SUM(D37:D39)</f>
        <v>0</v>
      </c>
      <c r="E36" s="371">
        <f t="shared" ref="E36:BP36" si="15">SUM(E37:E39)</f>
        <v>0</v>
      </c>
      <c r="F36" s="371">
        <f t="shared" si="15"/>
        <v>0</v>
      </c>
      <c r="G36" s="371">
        <f t="shared" si="15"/>
        <v>0</v>
      </c>
      <c r="H36" s="371">
        <f t="shared" si="15"/>
        <v>0</v>
      </c>
      <c r="I36" s="371">
        <f t="shared" si="15"/>
        <v>0</v>
      </c>
      <c r="J36" s="371">
        <f t="shared" si="15"/>
        <v>0</v>
      </c>
      <c r="K36" s="371">
        <f t="shared" si="15"/>
        <v>0</v>
      </c>
      <c r="L36" s="371">
        <f t="shared" si="15"/>
        <v>0</v>
      </c>
      <c r="M36" s="371">
        <f t="shared" si="15"/>
        <v>0</v>
      </c>
      <c r="N36" s="371">
        <f t="shared" si="15"/>
        <v>0</v>
      </c>
      <c r="O36" s="371">
        <f t="shared" si="15"/>
        <v>0</v>
      </c>
      <c r="P36" s="371">
        <f t="shared" si="15"/>
        <v>0</v>
      </c>
      <c r="Q36" s="371">
        <f t="shared" si="15"/>
        <v>0</v>
      </c>
      <c r="R36" s="371">
        <f t="shared" si="15"/>
        <v>0</v>
      </c>
      <c r="S36" s="371">
        <f t="shared" si="15"/>
        <v>0</v>
      </c>
      <c r="T36" s="371">
        <f t="shared" si="15"/>
        <v>0</v>
      </c>
      <c r="U36" s="371">
        <f t="shared" si="15"/>
        <v>0</v>
      </c>
      <c r="V36" s="371">
        <f t="shared" si="15"/>
        <v>0</v>
      </c>
      <c r="W36" s="371">
        <f t="shared" si="15"/>
        <v>0</v>
      </c>
      <c r="X36" s="371">
        <f t="shared" si="15"/>
        <v>0</v>
      </c>
      <c r="Y36" s="371">
        <f t="shared" si="15"/>
        <v>0</v>
      </c>
      <c r="Z36" s="371">
        <f t="shared" si="15"/>
        <v>0</v>
      </c>
      <c r="AA36" s="371">
        <f t="shared" si="15"/>
        <v>0</v>
      </c>
      <c r="AB36" s="371">
        <f t="shared" si="15"/>
        <v>0</v>
      </c>
      <c r="AC36" s="371">
        <f t="shared" si="15"/>
        <v>0</v>
      </c>
      <c r="AD36" s="371">
        <f t="shared" si="15"/>
        <v>0</v>
      </c>
      <c r="AE36" s="371">
        <f t="shared" si="15"/>
        <v>0</v>
      </c>
      <c r="AF36" s="371">
        <f t="shared" si="15"/>
        <v>0</v>
      </c>
      <c r="AG36" s="371">
        <f t="shared" si="15"/>
        <v>0</v>
      </c>
      <c r="AH36" s="371">
        <f t="shared" si="15"/>
        <v>0</v>
      </c>
      <c r="AI36" s="371">
        <f t="shared" si="15"/>
        <v>0</v>
      </c>
      <c r="AJ36" s="371">
        <f t="shared" si="15"/>
        <v>0</v>
      </c>
      <c r="AK36" s="371">
        <f t="shared" si="15"/>
        <v>0</v>
      </c>
      <c r="AL36" s="371">
        <f t="shared" si="15"/>
        <v>0</v>
      </c>
      <c r="AM36" s="371">
        <f t="shared" si="15"/>
        <v>0</v>
      </c>
      <c r="AN36" s="371">
        <f t="shared" si="15"/>
        <v>0</v>
      </c>
      <c r="AO36" s="371">
        <f t="shared" si="15"/>
        <v>0</v>
      </c>
      <c r="AP36" s="371">
        <f t="shared" si="15"/>
        <v>0</v>
      </c>
      <c r="AQ36" s="371">
        <f t="shared" si="15"/>
        <v>0</v>
      </c>
      <c r="AR36" s="371">
        <f t="shared" si="15"/>
        <v>0</v>
      </c>
      <c r="AS36" s="371">
        <f t="shared" si="15"/>
        <v>0</v>
      </c>
      <c r="AT36" s="371">
        <f t="shared" si="15"/>
        <v>0</v>
      </c>
      <c r="AU36" s="371">
        <f t="shared" si="15"/>
        <v>0</v>
      </c>
      <c r="AV36" s="371">
        <f t="shared" si="15"/>
        <v>0</v>
      </c>
      <c r="AW36" s="371">
        <f t="shared" si="15"/>
        <v>0</v>
      </c>
      <c r="AX36" s="371">
        <f t="shared" si="15"/>
        <v>0</v>
      </c>
      <c r="AY36" s="371">
        <f t="shared" si="15"/>
        <v>0</v>
      </c>
      <c r="AZ36" s="371">
        <f t="shared" si="15"/>
        <v>0</v>
      </c>
      <c r="BA36" s="371">
        <f t="shared" si="15"/>
        <v>0</v>
      </c>
      <c r="BB36" s="371">
        <f t="shared" si="15"/>
        <v>0</v>
      </c>
      <c r="BC36" s="371">
        <f t="shared" si="15"/>
        <v>0</v>
      </c>
      <c r="BD36" s="371">
        <f t="shared" si="15"/>
        <v>0</v>
      </c>
      <c r="BE36" s="371">
        <f t="shared" si="15"/>
        <v>0</v>
      </c>
      <c r="BF36" s="371">
        <f t="shared" si="15"/>
        <v>38.992103518261821</v>
      </c>
      <c r="BG36" s="371">
        <f t="shared" si="15"/>
        <v>36.888993242243878</v>
      </c>
      <c r="BH36" s="371">
        <f t="shared" si="15"/>
        <v>34.352224888261098</v>
      </c>
      <c r="BI36" s="371">
        <f t="shared" si="15"/>
        <v>32.177273374632001</v>
      </c>
      <c r="BJ36" s="371">
        <f t="shared" si="15"/>
        <v>29.607655975103178</v>
      </c>
      <c r="BK36" s="371">
        <f t="shared" si="15"/>
        <v>28.243041837517602</v>
      </c>
      <c r="BL36" s="371">
        <f t="shared" si="15"/>
        <v>26.912462331343054</v>
      </c>
      <c r="BM36" s="371">
        <f t="shared" si="15"/>
        <v>25.76393570109806</v>
      </c>
      <c r="BN36" s="371">
        <f t="shared" si="15"/>
        <v>23.62564889880483</v>
      </c>
      <c r="BO36" s="371">
        <f t="shared" si="15"/>
        <v>23.397167150572585</v>
      </c>
      <c r="BP36" s="371">
        <f t="shared" si="15"/>
        <v>22.963357029825389</v>
      </c>
      <c r="BQ36" s="371">
        <f t="shared" ref="BQ36:CA36" si="16">SUM(BQ37:BQ39)</f>
        <v>22.693661122323526</v>
      </c>
      <c r="BR36" s="371">
        <f t="shared" si="16"/>
        <v>21.101187666567728</v>
      </c>
      <c r="BS36" s="371">
        <f t="shared" si="16"/>
        <v>21.213150761332749</v>
      </c>
      <c r="BT36" s="371">
        <f t="shared" si="16"/>
        <v>20.486464376896741</v>
      </c>
      <c r="BU36" s="371">
        <f t="shared" si="16"/>
        <v>28.457341909675463</v>
      </c>
      <c r="BV36" s="371">
        <f t="shared" si="16"/>
        <v>22.150126377849617</v>
      </c>
      <c r="BW36" s="371">
        <f t="shared" si="16"/>
        <v>18.831865086840381</v>
      </c>
      <c r="BX36" s="371">
        <f t="shared" si="16"/>
        <v>16.057108099667353</v>
      </c>
      <c r="BY36" s="371">
        <f t="shared" si="16"/>
        <v>13.865234635664265</v>
      </c>
      <c r="BZ36" s="372">
        <f t="shared" si="16"/>
        <v>12.020836051568857</v>
      </c>
      <c r="CA36" s="373">
        <f t="shared" si="16"/>
        <v>10.428861709273786</v>
      </c>
    </row>
    <row r="37" spans="1:79" s="326" customFormat="1" x14ac:dyDescent="0.4">
      <c r="B37" s="68" t="s">
        <v>400</v>
      </c>
      <c r="C37" s="106"/>
      <c r="D37" s="375">
        <v>0</v>
      </c>
      <c r="E37" s="375">
        <v>0</v>
      </c>
      <c r="F37" s="375">
        <v>0</v>
      </c>
      <c r="G37" s="375">
        <v>0</v>
      </c>
      <c r="H37" s="375">
        <v>0</v>
      </c>
      <c r="I37" s="375">
        <v>0</v>
      </c>
      <c r="J37" s="375">
        <v>0</v>
      </c>
      <c r="K37" s="375">
        <v>0</v>
      </c>
      <c r="L37" s="375">
        <v>0</v>
      </c>
      <c r="M37" s="375">
        <v>0</v>
      </c>
      <c r="N37" s="375">
        <v>0</v>
      </c>
      <c r="O37" s="375">
        <v>0</v>
      </c>
      <c r="P37" s="375">
        <v>0</v>
      </c>
      <c r="Q37" s="375">
        <v>0</v>
      </c>
      <c r="R37" s="375">
        <v>0</v>
      </c>
      <c r="S37" s="375">
        <v>0</v>
      </c>
      <c r="T37" s="375">
        <v>0</v>
      </c>
      <c r="U37" s="375">
        <v>0</v>
      </c>
      <c r="V37" s="375">
        <v>0</v>
      </c>
      <c r="W37" s="375">
        <v>0</v>
      </c>
      <c r="X37" s="375">
        <v>0</v>
      </c>
      <c r="Y37" s="375">
        <v>0</v>
      </c>
      <c r="Z37" s="375">
        <v>0</v>
      </c>
      <c r="AA37" s="375">
        <v>0</v>
      </c>
      <c r="AB37" s="375">
        <v>0</v>
      </c>
      <c r="AC37" s="375">
        <v>0</v>
      </c>
      <c r="AD37" s="375">
        <v>0</v>
      </c>
      <c r="AE37" s="375">
        <v>0</v>
      </c>
      <c r="AF37" s="375">
        <v>0</v>
      </c>
      <c r="AG37" s="375">
        <v>0</v>
      </c>
      <c r="AH37" s="375">
        <v>0</v>
      </c>
      <c r="AI37" s="375">
        <v>0</v>
      </c>
      <c r="AJ37" s="375">
        <v>0</v>
      </c>
      <c r="AK37" s="375">
        <v>0</v>
      </c>
      <c r="AL37" s="375">
        <v>0</v>
      </c>
      <c r="AM37" s="375">
        <v>0</v>
      </c>
      <c r="AN37" s="375">
        <v>0</v>
      </c>
      <c r="AO37" s="375">
        <v>0</v>
      </c>
      <c r="AP37" s="375">
        <v>0</v>
      </c>
      <c r="AQ37" s="375">
        <v>0</v>
      </c>
      <c r="AR37" s="375">
        <v>0</v>
      </c>
      <c r="AS37" s="375">
        <v>0</v>
      </c>
      <c r="AT37" s="375">
        <v>0</v>
      </c>
      <c r="AU37" s="375">
        <v>0</v>
      </c>
      <c r="AV37" s="375">
        <v>0</v>
      </c>
      <c r="AW37" s="375">
        <v>0</v>
      </c>
      <c r="AX37" s="375">
        <v>0</v>
      </c>
      <c r="AY37" s="375">
        <v>0</v>
      </c>
      <c r="AZ37" s="375">
        <v>0</v>
      </c>
      <c r="BA37" s="375">
        <v>0</v>
      </c>
      <c r="BB37" s="375">
        <v>0</v>
      </c>
      <c r="BC37" s="375">
        <v>0</v>
      </c>
      <c r="BD37" s="375">
        <v>0</v>
      </c>
      <c r="BE37" s="375">
        <v>0</v>
      </c>
      <c r="BF37" s="375">
        <v>0</v>
      </c>
      <c r="BG37" s="375">
        <v>0</v>
      </c>
      <c r="BH37" s="375">
        <v>0</v>
      </c>
      <c r="BI37" s="375">
        <v>0</v>
      </c>
      <c r="BJ37" s="375">
        <v>0</v>
      </c>
      <c r="BK37" s="375">
        <v>0</v>
      </c>
      <c r="BL37" s="375">
        <v>0</v>
      </c>
      <c r="BM37" s="375">
        <v>0</v>
      </c>
      <c r="BN37" s="375">
        <v>0</v>
      </c>
      <c r="BO37" s="375">
        <v>0</v>
      </c>
      <c r="BP37" s="375">
        <v>0</v>
      </c>
      <c r="BQ37" s="375">
        <v>0</v>
      </c>
      <c r="BR37" s="375">
        <v>0</v>
      </c>
      <c r="BS37" s="375">
        <v>0</v>
      </c>
      <c r="BT37" s="375">
        <v>0</v>
      </c>
      <c r="BU37" s="375">
        <v>2.3570489987457384</v>
      </c>
      <c r="BV37" s="375">
        <v>3.8776274638547057</v>
      </c>
      <c r="BW37" s="375">
        <v>3.8804455752746319</v>
      </c>
      <c r="BX37" s="376">
        <v>3.7825910458504537</v>
      </c>
      <c r="BY37" s="376">
        <v>3.6891037523925068</v>
      </c>
      <c r="BZ37" s="376">
        <v>3.5944104510973136</v>
      </c>
      <c r="CA37" s="377">
        <v>3.4980707817827206</v>
      </c>
    </row>
    <row r="38" spans="1:79" s="326" customFormat="1" x14ac:dyDescent="0.4">
      <c r="B38" s="68" t="s">
        <v>406</v>
      </c>
      <c r="C38" s="106"/>
      <c r="D38" s="375" t="s">
        <v>411</v>
      </c>
      <c r="E38" s="375" t="s">
        <v>411</v>
      </c>
      <c r="F38" s="375" t="s">
        <v>411</v>
      </c>
      <c r="G38" s="375" t="s">
        <v>411</v>
      </c>
      <c r="H38" s="375" t="s">
        <v>411</v>
      </c>
      <c r="I38" s="375" t="s">
        <v>411</v>
      </c>
      <c r="J38" s="375" t="s">
        <v>411</v>
      </c>
      <c r="K38" s="375" t="s">
        <v>411</v>
      </c>
      <c r="L38" s="375" t="s">
        <v>411</v>
      </c>
      <c r="M38" s="375" t="s">
        <v>411</v>
      </c>
      <c r="N38" s="375" t="s">
        <v>411</v>
      </c>
      <c r="O38" s="375" t="s">
        <v>411</v>
      </c>
      <c r="P38" s="375" t="s">
        <v>411</v>
      </c>
      <c r="Q38" s="375" t="s">
        <v>411</v>
      </c>
      <c r="R38" s="375" t="s">
        <v>411</v>
      </c>
      <c r="S38" s="375" t="s">
        <v>411</v>
      </c>
      <c r="T38" s="375" t="s">
        <v>411</v>
      </c>
      <c r="U38" s="375" t="s">
        <v>411</v>
      </c>
      <c r="V38" s="375" t="s">
        <v>411</v>
      </c>
      <c r="W38" s="375" t="s">
        <v>411</v>
      </c>
      <c r="X38" s="375" t="s">
        <v>411</v>
      </c>
      <c r="Y38" s="375" t="s">
        <v>411</v>
      </c>
      <c r="Z38" s="375" t="s">
        <v>411</v>
      </c>
      <c r="AA38" s="375" t="s">
        <v>411</v>
      </c>
      <c r="AB38" s="375" t="s">
        <v>411</v>
      </c>
      <c r="AC38" s="375" t="s">
        <v>411</v>
      </c>
      <c r="AD38" s="375" t="s">
        <v>411</v>
      </c>
      <c r="AE38" s="375" t="s">
        <v>411</v>
      </c>
      <c r="AF38" s="375" t="s">
        <v>411</v>
      </c>
      <c r="AG38" s="375" t="s">
        <v>411</v>
      </c>
      <c r="AH38" s="375" t="s">
        <v>411</v>
      </c>
      <c r="AI38" s="375" t="s">
        <v>411</v>
      </c>
      <c r="AJ38" s="375" t="s">
        <v>411</v>
      </c>
      <c r="AK38" s="375" t="s">
        <v>411</v>
      </c>
      <c r="AL38" s="375" t="s">
        <v>411</v>
      </c>
      <c r="AM38" s="375" t="s">
        <v>411</v>
      </c>
      <c r="AN38" s="375" t="s">
        <v>411</v>
      </c>
      <c r="AO38" s="375" t="s">
        <v>411</v>
      </c>
      <c r="AP38" s="375" t="s">
        <v>411</v>
      </c>
      <c r="AQ38" s="375" t="s">
        <v>411</v>
      </c>
      <c r="AR38" s="375" t="s">
        <v>411</v>
      </c>
      <c r="AS38" s="375" t="s">
        <v>411</v>
      </c>
      <c r="AT38" s="375" t="s">
        <v>411</v>
      </c>
      <c r="AU38" s="375" t="s">
        <v>411</v>
      </c>
      <c r="AV38" s="375" t="s">
        <v>411</v>
      </c>
      <c r="AW38" s="375" t="s">
        <v>411</v>
      </c>
      <c r="AX38" s="375" t="s">
        <v>411</v>
      </c>
      <c r="AY38" s="375" t="s">
        <v>411</v>
      </c>
      <c r="AZ38" s="375" t="s">
        <v>411</v>
      </c>
      <c r="BA38" s="375" t="s">
        <v>411</v>
      </c>
      <c r="BB38" s="375" t="s">
        <v>411</v>
      </c>
      <c r="BC38" s="375" t="s">
        <v>411</v>
      </c>
      <c r="BD38" s="375" t="s">
        <v>411</v>
      </c>
      <c r="BE38" s="375" t="s">
        <v>411</v>
      </c>
      <c r="BF38" s="375">
        <v>29.999452454634415</v>
      </c>
      <c r="BG38" s="375">
        <v>28.56798321430518</v>
      </c>
      <c r="BH38" s="375">
        <v>26.834967520248707</v>
      </c>
      <c r="BI38" s="375">
        <v>25.646885669724451</v>
      </c>
      <c r="BJ38" s="375">
        <v>23.867382088785746</v>
      </c>
      <c r="BK38" s="375">
        <v>23.030980697861441</v>
      </c>
      <c r="BL38" s="375">
        <v>22.332627884270593</v>
      </c>
      <c r="BM38" s="375">
        <v>21.734451130324196</v>
      </c>
      <c r="BN38" s="375">
        <v>20.360738523075742</v>
      </c>
      <c r="BO38" s="375">
        <v>20.397841497924084</v>
      </c>
      <c r="BP38" s="375">
        <v>20.282591421778367</v>
      </c>
      <c r="BQ38" s="375">
        <v>20.006709513449284</v>
      </c>
      <c r="BR38" s="375">
        <v>19.057336229291561</v>
      </c>
      <c r="BS38" s="375">
        <v>19.464930152645522</v>
      </c>
      <c r="BT38" s="375">
        <v>18.978190692156677</v>
      </c>
      <c r="BU38" s="375">
        <v>12.113671824589362</v>
      </c>
      <c r="BV38" s="375">
        <v>8.480634911442273</v>
      </c>
      <c r="BW38" s="375">
        <v>6.9392550456407145</v>
      </c>
      <c r="BX38" s="376">
        <v>5.6968506791354203</v>
      </c>
      <c r="BY38" s="376">
        <v>4.7229473778205078</v>
      </c>
      <c r="BZ38" s="376">
        <v>3.9108739019432934</v>
      </c>
      <c r="CA38" s="377">
        <v>3.2167197152530895</v>
      </c>
    </row>
    <row r="39" spans="1:79" s="326" customFormat="1" ht="26.25" customHeight="1" thickBot="1" x14ac:dyDescent="0.45">
      <c r="A39" s="367"/>
      <c r="B39" s="78" t="s">
        <v>407</v>
      </c>
      <c r="C39" s="381"/>
      <c r="D39" s="382" t="s">
        <v>411</v>
      </c>
      <c r="E39" s="382" t="s">
        <v>411</v>
      </c>
      <c r="F39" s="382" t="s">
        <v>411</v>
      </c>
      <c r="G39" s="382" t="s">
        <v>411</v>
      </c>
      <c r="H39" s="382" t="s">
        <v>411</v>
      </c>
      <c r="I39" s="382" t="s">
        <v>411</v>
      </c>
      <c r="J39" s="382" t="s">
        <v>411</v>
      </c>
      <c r="K39" s="382" t="s">
        <v>411</v>
      </c>
      <c r="L39" s="382" t="s">
        <v>411</v>
      </c>
      <c r="M39" s="382" t="s">
        <v>411</v>
      </c>
      <c r="N39" s="382" t="s">
        <v>411</v>
      </c>
      <c r="O39" s="382" t="s">
        <v>411</v>
      </c>
      <c r="P39" s="382" t="s">
        <v>411</v>
      </c>
      <c r="Q39" s="382" t="s">
        <v>411</v>
      </c>
      <c r="R39" s="382" t="s">
        <v>411</v>
      </c>
      <c r="S39" s="382" t="s">
        <v>411</v>
      </c>
      <c r="T39" s="382" t="s">
        <v>411</v>
      </c>
      <c r="U39" s="382" t="s">
        <v>411</v>
      </c>
      <c r="V39" s="382" t="s">
        <v>411</v>
      </c>
      <c r="W39" s="382" t="s">
        <v>411</v>
      </c>
      <c r="X39" s="382" t="s">
        <v>411</v>
      </c>
      <c r="Y39" s="382" t="s">
        <v>411</v>
      </c>
      <c r="Z39" s="382" t="s">
        <v>411</v>
      </c>
      <c r="AA39" s="382" t="s">
        <v>411</v>
      </c>
      <c r="AB39" s="382" t="s">
        <v>411</v>
      </c>
      <c r="AC39" s="382" t="s">
        <v>411</v>
      </c>
      <c r="AD39" s="382" t="s">
        <v>411</v>
      </c>
      <c r="AE39" s="382" t="s">
        <v>411</v>
      </c>
      <c r="AF39" s="382" t="s">
        <v>411</v>
      </c>
      <c r="AG39" s="382" t="s">
        <v>411</v>
      </c>
      <c r="AH39" s="382" t="s">
        <v>411</v>
      </c>
      <c r="AI39" s="382" t="s">
        <v>411</v>
      </c>
      <c r="AJ39" s="382" t="s">
        <v>411</v>
      </c>
      <c r="AK39" s="382" t="s">
        <v>411</v>
      </c>
      <c r="AL39" s="382" t="s">
        <v>411</v>
      </c>
      <c r="AM39" s="382" t="s">
        <v>411</v>
      </c>
      <c r="AN39" s="382" t="s">
        <v>411</v>
      </c>
      <c r="AO39" s="382" t="s">
        <v>411</v>
      </c>
      <c r="AP39" s="382" t="s">
        <v>411</v>
      </c>
      <c r="AQ39" s="382" t="s">
        <v>411</v>
      </c>
      <c r="AR39" s="382" t="s">
        <v>411</v>
      </c>
      <c r="AS39" s="382" t="s">
        <v>411</v>
      </c>
      <c r="AT39" s="382" t="s">
        <v>411</v>
      </c>
      <c r="AU39" s="382" t="s">
        <v>411</v>
      </c>
      <c r="AV39" s="382" t="s">
        <v>411</v>
      </c>
      <c r="AW39" s="382" t="s">
        <v>411</v>
      </c>
      <c r="AX39" s="382" t="s">
        <v>411</v>
      </c>
      <c r="AY39" s="382" t="s">
        <v>411</v>
      </c>
      <c r="AZ39" s="382" t="s">
        <v>411</v>
      </c>
      <c r="BA39" s="382" t="s">
        <v>411</v>
      </c>
      <c r="BB39" s="382" t="s">
        <v>411</v>
      </c>
      <c r="BC39" s="382" t="s">
        <v>411</v>
      </c>
      <c r="BD39" s="382" t="s">
        <v>411</v>
      </c>
      <c r="BE39" s="382" t="s">
        <v>411</v>
      </c>
      <c r="BF39" s="382">
        <v>8.9926510636274042</v>
      </c>
      <c r="BG39" s="382">
        <v>8.3210100279386996</v>
      </c>
      <c r="BH39" s="382">
        <v>7.5172573680123937</v>
      </c>
      <c r="BI39" s="382">
        <v>6.5303877049075503</v>
      </c>
      <c r="BJ39" s="382">
        <v>5.740273886317433</v>
      </c>
      <c r="BK39" s="382">
        <v>5.2120611396561598</v>
      </c>
      <c r="BL39" s="382">
        <v>4.5798344470724617</v>
      </c>
      <c r="BM39" s="382">
        <v>4.0294845707738638</v>
      </c>
      <c r="BN39" s="382">
        <v>3.2649103757290869</v>
      </c>
      <c r="BO39" s="382">
        <v>2.9993256526484995</v>
      </c>
      <c r="BP39" s="382">
        <v>2.6807656080470199</v>
      </c>
      <c r="BQ39" s="382">
        <v>2.6869516088742404</v>
      </c>
      <c r="BR39" s="382">
        <v>2.0438514372761678</v>
      </c>
      <c r="BS39" s="382">
        <v>1.7482206086872252</v>
      </c>
      <c r="BT39" s="382">
        <v>1.5082736847400631</v>
      </c>
      <c r="BU39" s="382">
        <v>13.986621086340364</v>
      </c>
      <c r="BV39" s="382">
        <v>9.7918640025526393</v>
      </c>
      <c r="BW39" s="382">
        <v>8.0121644659250357</v>
      </c>
      <c r="BX39" s="382">
        <v>6.5776663746814794</v>
      </c>
      <c r="BY39" s="382">
        <v>5.4531835054512499</v>
      </c>
      <c r="BZ39" s="382">
        <v>4.5155516985282489</v>
      </c>
      <c r="CA39" s="383">
        <v>3.7140712122379762</v>
      </c>
    </row>
    <row r="40" spans="1:79" s="326" customFormat="1" ht="40.15" customHeight="1" x14ac:dyDescent="0.4">
      <c r="A40" s="360"/>
      <c r="B40" s="386" t="s">
        <v>408</v>
      </c>
      <c r="C40" s="387"/>
      <c r="D40" s="388" t="s">
        <v>673</v>
      </c>
      <c r="E40" s="388" t="s">
        <v>674</v>
      </c>
      <c r="F40" s="388" t="s">
        <v>675</v>
      </c>
      <c r="G40" s="388" t="s">
        <v>676</v>
      </c>
      <c r="H40" s="388" t="s">
        <v>677</v>
      </c>
      <c r="I40" s="388" t="s">
        <v>678</v>
      </c>
      <c r="J40" s="388" t="s">
        <v>679</v>
      </c>
      <c r="K40" s="388" t="s">
        <v>680</v>
      </c>
      <c r="L40" s="388" t="s">
        <v>681</v>
      </c>
      <c r="M40" s="388" t="s">
        <v>682</v>
      </c>
      <c r="N40" s="388" t="s">
        <v>683</v>
      </c>
      <c r="O40" s="388" t="s">
        <v>684</v>
      </c>
      <c r="P40" s="388" t="s">
        <v>685</v>
      </c>
      <c r="Q40" s="388" t="s">
        <v>686</v>
      </c>
      <c r="R40" s="388" t="s">
        <v>687</v>
      </c>
      <c r="S40" s="388" t="s">
        <v>688</v>
      </c>
      <c r="T40" s="388" t="s">
        <v>689</v>
      </c>
      <c r="U40" s="388" t="s">
        <v>690</v>
      </c>
      <c r="V40" s="388" t="s">
        <v>691</v>
      </c>
      <c r="W40" s="388" t="s">
        <v>692</v>
      </c>
      <c r="X40" s="388" t="s">
        <v>693</v>
      </c>
      <c r="Y40" s="388" t="s">
        <v>694</v>
      </c>
      <c r="Z40" s="388" t="s">
        <v>695</v>
      </c>
      <c r="AA40" s="388" t="s">
        <v>696</v>
      </c>
      <c r="AB40" s="388" t="s">
        <v>697</v>
      </c>
      <c r="AC40" s="388" t="s">
        <v>698</v>
      </c>
      <c r="AD40" s="388" t="s">
        <v>699</v>
      </c>
      <c r="AE40" s="388" t="s">
        <v>700</v>
      </c>
      <c r="AF40" s="388" t="s">
        <v>701</v>
      </c>
      <c r="AG40" s="388" t="s">
        <v>702</v>
      </c>
      <c r="AH40" s="388" t="s">
        <v>703</v>
      </c>
      <c r="AI40" s="388" t="s">
        <v>704</v>
      </c>
      <c r="AJ40" s="388" t="s">
        <v>705</v>
      </c>
      <c r="AK40" s="388" t="s">
        <v>706</v>
      </c>
      <c r="AL40" s="388" t="s">
        <v>707</v>
      </c>
      <c r="AM40" s="388" t="s">
        <v>708</v>
      </c>
      <c r="AN40" s="388" t="s">
        <v>709</v>
      </c>
      <c r="AO40" s="388" t="s">
        <v>710</v>
      </c>
      <c r="AP40" s="388" t="s">
        <v>711</v>
      </c>
      <c r="AQ40" s="388" t="s">
        <v>712</v>
      </c>
      <c r="AR40" s="388" t="s">
        <v>713</v>
      </c>
      <c r="AS40" s="388" t="s">
        <v>714</v>
      </c>
      <c r="AT40" s="388" t="s">
        <v>715</v>
      </c>
      <c r="AU40" s="388" t="s">
        <v>716</v>
      </c>
      <c r="AV40" s="388" t="s">
        <v>717</v>
      </c>
      <c r="AW40" s="388" t="s">
        <v>718</v>
      </c>
      <c r="AX40" s="388" t="s">
        <v>719</v>
      </c>
      <c r="AY40" s="388" t="s">
        <v>720</v>
      </c>
      <c r="AZ40" s="388" t="s">
        <v>721</v>
      </c>
      <c r="BA40" s="388" t="s">
        <v>722</v>
      </c>
      <c r="BB40" s="388" t="s">
        <v>723</v>
      </c>
      <c r="BC40" s="388" t="s">
        <v>724</v>
      </c>
      <c r="BD40" s="388" t="s">
        <v>725</v>
      </c>
      <c r="BE40" s="388" t="s">
        <v>726</v>
      </c>
      <c r="BF40" s="388" t="s">
        <v>727</v>
      </c>
      <c r="BG40" s="388" t="s">
        <v>728</v>
      </c>
      <c r="BH40" s="388" t="s">
        <v>729</v>
      </c>
      <c r="BI40" s="388" t="s">
        <v>730</v>
      </c>
      <c r="BJ40" s="388" t="s">
        <v>731</v>
      </c>
      <c r="BK40" s="388" t="s">
        <v>732</v>
      </c>
      <c r="BL40" s="388" t="s">
        <v>733</v>
      </c>
      <c r="BM40" s="388" t="s">
        <v>734</v>
      </c>
      <c r="BN40" s="388" t="s">
        <v>735</v>
      </c>
      <c r="BO40" s="388" t="s">
        <v>736</v>
      </c>
      <c r="BP40" s="388" t="s">
        <v>737</v>
      </c>
      <c r="BQ40" s="388" t="s">
        <v>738</v>
      </c>
      <c r="BR40" s="388" t="s">
        <v>739</v>
      </c>
      <c r="BS40" s="388" t="s">
        <v>740</v>
      </c>
      <c r="BT40" s="388" t="s">
        <v>741</v>
      </c>
      <c r="BU40" s="388" t="s">
        <v>742</v>
      </c>
      <c r="BV40" s="388" t="s">
        <v>743</v>
      </c>
      <c r="BW40" s="388" t="s">
        <v>744</v>
      </c>
      <c r="BX40" s="388" t="s">
        <v>745</v>
      </c>
      <c r="BY40" s="388" t="s">
        <v>746</v>
      </c>
      <c r="BZ40" s="388" t="s">
        <v>747</v>
      </c>
      <c r="CA40" s="389" t="s">
        <v>748</v>
      </c>
    </row>
    <row r="41" spans="1:79" s="243" customFormat="1" ht="26.25" customHeight="1" x14ac:dyDescent="0.4">
      <c r="A41" s="374"/>
      <c r="B41" s="97" t="s">
        <v>96</v>
      </c>
      <c r="C41" s="368"/>
      <c r="D41" s="371">
        <v>0</v>
      </c>
      <c r="E41" s="371">
        <v>0</v>
      </c>
      <c r="F41" s="371">
        <v>0</v>
      </c>
      <c r="G41" s="371">
        <v>0</v>
      </c>
      <c r="H41" s="371">
        <v>0</v>
      </c>
      <c r="I41" s="371">
        <v>0</v>
      </c>
      <c r="J41" s="371">
        <v>0</v>
      </c>
      <c r="K41" s="371">
        <v>0</v>
      </c>
      <c r="L41" s="371">
        <v>0</v>
      </c>
      <c r="M41" s="371">
        <v>0</v>
      </c>
      <c r="N41" s="371">
        <v>0</v>
      </c>
      <c r="O41" s="371">
        <v>0</v>
      </c>
      <c r="P41" s="371">
        <v>0</v>
      </c>
      <c r="Q41" s="371">
        <v>0</v>
      </c>
      <c r="R41" s="371">
        <v>0</v>
      </c>
      <c r="S41" s="371">
        <v>0</v>
      </c>
      <c r="T41" s="371">
        <v>0</v>
      </c>
      <c r="U41" s="371">
        <v>0</v>
      </c>
      <c r="V41" s="371">
        <v>0</v>
      </c>
      <c r="W41" s="371">
        <v>0</v>
      </c>
      <c r="X41" s="371">
        <v>0</v>
      </c>
      <c r="Y41" s="371">
        <v>0</v>
      </c>
      <c r="Z41" s="371">
        <v>0</v>
      </c>
      <c r="AA41" s="371">
        <v>0</v>
      </c>
      <c r="AB41" s="371">
        <v>0</v>
      </c>
      <c r="AC41" s="371">
        <v>0</v>
      </c>
      <c r="AD41" s="371">
        <v>0</v>
      </c>
      <c r="AE41" s="371">
        <v>0</v>
      </c>
      <c r="AF41" s="371">
        <v>0</v>
      </c>
      <c r="AG41" s="371">
        <v>0</v>
      </c>
      <c r="AH41" s="371">
        <v>469</v>
      </c>
      <c r="AI41" s="371">
        <v>463</v>
      </c>
      <c r="AJ41" s="371">
        <v>446</v>
      </c>
      <c r="AK41" s="371">
        <v>429</v>
      </c>
      <c r="AL41" s="371">
        <v>422</v>
      </c>
      <c r="AM41" s="371">
        <v>416</v>
      </c>
      <c r="AN41" s="371">
        <v>410</v>
      </c>
      <c r="AO41" s="371">
        <v>394</v>
      </c>
      <c r="AP41" s="371">
        <v>385</v>
      </c>
      <c r="AQ41" s="371">
        <v>376</v>
      </c>
      <c r="AR41" s="371">
        <v>384</v>
      </c>
      <c r="AS41" s="371">
        <v>381</v>
      </c>
      <c r="AT41" s="371">
        <v>362</v>
      </c>
      <c r="AU41" s="371">
        <v>354</v>
      </c>
      <c r="AV41" s="371">
        <v>349</v>
      </c>
      <c r="AW41" s="371">
        <v>343</v>
      </c>
      <c r="AX41" s="371">
        <v>332</v>
      </c>
      <c r="AY41" s="371">
        <v>322</v>
      </c>
      <c r="AZ41" s="371">
        <v>309</v>
      </c>
      <c r="BA41" s="371">
        <v>291</v>
      </c>
      <c r="BB41" s="371">
        <v>280</v>
      </c>
      <c r="BC41" s="371">
        <v>270</v>
      </c>
      <c r="BD41" s="371">
        <v>263</v>
      </c>
      <c r="BE41" s="371">
        <v>243</v>
      </c>
      <c r="BF41" s="371">
        <v>256</v>
      </c>
      <c r="BG41" s="371">
        <v>230</v>
      </c>
      <c r="BH41" s="371">
        <v>206</v>
      </c>
      <c r="BI41" s="371">
        <v>186</v>
      </c>
      <c r="BJ41" s="371">
        <v>168</v>
      </c>
      <c r="BK41" s="371">
        <v>148</v>
      </c>
      <c r="BL41" s="371">
        <v>131</v>
      </c>
      <c r="BM41" s="371">
        <v>119</v>
      </c>
      <c r="BN41" s="371">
        <v>112</v>
      </c>
      <c r="BO41" s="371">
        <v>106</v>
      </c>
      <c r="BP41" s="371">
        <v>102</v>
      </c>
      <c r="BQ41" s="371">
        <v>98</v>
      </c>
      <c r="BR41" s="371">
        <v>94</v>
      </c>
      <c r="BS41" s="371">
        <v>93</v>
      </c>
      <c r="BT41" s="371">
        <v>91</v>
      </c>
      <c r="BU41" s="371">
        <v>92</v>
      </c>
      <c r="BV41" s="371">
        <v>103</v>
      </c>
      <c r="BW41" s="371">
        <v>98</v>
      </c>
      <c r="BX41" s="372">
        <v>89</v>
      </c>
      <c r="BY41" s="372">
        <v>83</v>
      </c>
      <c r="BZ41" s="372">
        <v>77</v>
      </c>
      <c r="CA41" s="373">
        <v>72</v>
      </c>
    </row>
    <row r="42" spans="1:79" s="326" customFormat="1" x14ac:dyDescent="0.4">
      <c r="A42" s="374"/>
      <c r="B42" s="128" t="s">
        <v>332</v>
      </c>
      <c r="C42" s="367"/>
      <c r="D42" s="375">
        <v>0</v>
      </c>
      <c r="E42" s="375">
        <v>0</v>
      </c>
      <c r="F42" s="375">
        <v>0</v>
      </c>
      <c r="G42" s="375">
        <v>0</v>
      </c>
      <c r="H42" s="375">
        <v>0</v>
      </c>
      <c r="I42" s="375">
        <v>0</v>
      </c>
      <c r="J42" s="375">
        <v>0</v>
      </c>
      <c r="K42" s="375">
        <v>0</v>
      </c>
      <c r="L42" s="375">
        <v>0</v>
      </c>
      <c r="M42" s="375">
        <v>0</v>
      </c>
      <c r="N42" s="375">
        <v>0</v>
      </c>
      <c r="O42" s="375">
        <v>0</v>
      </c>
      <c r="P42" s="375">
        <v>0</v>
      </c>
      <c r="Q42" s="375">
        <v>0</v>
      </c>
      <c r="R42" s="375">
        <v>0</v>
      </c>
      <c r="S42" s="375">
        <v>0</v>
      </c>
      <c r="T42" s="375">
        <v>0</v>
      </c>
      <c r="U42" s="375">
        <v>0</v>
      </c>
      <c r="V42" s="375">
        <v>0</v>
      </c>
      <c r="W42" s="375">
        <v>0</v>
      </c>
      <c r="X42" s="375">
        <v>0</v>
      </c>
      <c r="Y42" s="375">
        <v>0</v>
      </c>
      <c r="Z42" s="375">
        <v>0</v>
      </c>
      <c r="AA42" s="375">
        <v>0</v>
      </c>
      <c r="AB42" s="375">
        <v>0</v>
      </c>
      <c r="AC42" s="375">
        <v>0</v>
      </c>
      <c r="AD42" s="375">
        <v>0</v>
      </c>
      <c r="AE42" s="375">
        <v>0</v>
      </c>
      <c r="AF42" s="375">
        <v>0</v>
      </c>
      <c r="AG42" s="375">
        <v>0</v>
      </c>
      <c r="AH42" s="375">
        <v>407</v>
      </c>
      <c r="AI42" s="375">
        <v>408</v>
      </c>
      <c r="AJ42" s="375">
        <v>393</v>
      </c>
      <c r="AK42" s="375">
        <v>377</v>
      </c>
      <c r="AL42" s="375">
        <v>374</v>
      </c>
      <c r="AM42" s="375">
        <v>367</v>
      </c>
      <c r="AN42" s="375">
        <v>362</v>
      </c>
      <c r="AO42" s="375">
        <v>347</v>
      </c>
      <c r="AP42" s="375">
        <v>340</v>
      </c>
      <c r="AQ42" s="375">
        <v>330</v>
      </c>
      <c r="AR42" s="375">
        <v>337</v>
      </c>
      <c r="AS42" s="375">
        <v>327</v>
      </c>
      <c r="AT42" s="375">
        <v>317</v>
      </c>
      <c r="AU42" s="375">
        <v>304</v>
      </c>
      <c r="AV42" s="375">
        <v>295</v>
      </c>
      <c r="AW42" s="375">
        <v>288</v>
      </c>
      <c r="AX42" s="375">
        <v>281</v>
      </c>
      <c r="AY42" s="375">
        <v>271</v>
      </c>
      <c r="AZ42" s="375">
        <v>263</v>
      </c>
      <c r="BA42" s="375">
        <v>252</v>
      </c>
      <c r="BB42" s="375">
        <v>244</v>
      </c>
      <c r="BC42" s="375">
        <v>237</v>
      </c>
      <c r="BD42" s="375">
        <v>233</v>
      </c>
      <c r="BE42" s="375">
        <v>214</v>
      </c>
      <c r="BF42" s="375">
        <v>227</v>
      </c>
      <c r="BG42" s="375">
        <v>203</v>
      </c>
      <c r="BH42" s="375">
        <v>180</v>
      </c>
      <c r="BI42" s="375">
        <v>163</v>
      </c>
      <c r="BJ42" s="375">
        <v>147</v>
      </c>
      <c r="BK42" s="375">
        <v>129</v>
      </c>
      <c r="BL42" s="375">
        <v>117</v>
      </c>
      <c r="BM42" s="375">
        <v>108</v>
      </c>
      <c r="BN42" s="375">
        <v>103</v>
      </c>
      <c r="BO42" s="375">
        <v>100</v>
      </c>
      <c r="BP42" s="375">
        <v>97</v>
      </c>
      <c r="BQ42" s="375">
        <v>95</v>
      </c>
      <c r="BR42" s="375">
        <v>92</v>
      </c>
      <c r="BS42" s="375">
        <v>92</v>
      </c>
      <c r="BT42" s="375">
        <v>90</v>
      </c>
      <c r="BU42" s="375">
        <v>91</v>
      </c>
      <c r="BV42" s="375">
        <v>103</v>
      </c>
      <c r="BW42" s="375">
        <v>98</v>
      </c>
      <c r="BX42" s="376">
        <v>89</v>
      </c>
      <c r="BY42" s="376">
        <v>83</v>
      </c>
      <c r="BZ42" s="376">
        <v>77</v>
      </c>
      <c r="CA42" s="378">
        <v>72</v>
      </c>
    </row>
    <row r="43" spans="1:79" s="326" customFormat="1" x14ac:dyDescent="0.4">
      <c r="A43" s="374"/>
      <c r="B43" s="128" t="s">
        <v>331</v>
      </c>
      <c r="C43" s="367"/>
      <c r="D43" s="375">
        <v>0</v>
      </c>
      <c r="E43" s="375">
        <v>0</v>
      </c>
      <c r="F43" s="375">
        <v>0</v>
      </c>
      <c r="G43" s="375">
        <v>0</v>
      </c>
      <c r="H43" s="375">
        <v>0</v>
      </c>
      <c r="I43" s="375">
        <v>0</v>
      </c>
      <c r="J43" s="375">
        <v>0</v>
      </c>
      <c r="K43" s="375">
        <v>0</v>
      </c>
      <c r="L43" s="375">
        <v>0</v>
      </c>
      <c r="M43" s="375">
        <v>0</v>
      </c>
      <c r="N43" s="375">
        <v>0</v>
      </c>
      <c r="O43" s="375">
        <v>0</v>
      </c>
      <c r="P43" s="375">
        <v>0</v>
      </c>
      <c r="Q43" s="375">
        <v>0</v>
      </c>
      <c r="R43" s="375">
        <v>0</v>
      </c>
      <c r="S43" s="375">
        <v>0</v>
      </c>
      <c r="T43" s="375">
        <v>0</v>
      </c>
      <c r="U43" s="375">
        <v>0</v>
      </c>
      <c r="V43" s="375">
        <v>0</v>
      </c>
      <c r="W43" s="375">
        <v>0</v>
      </c>
      <c r="X43" s="375">
        <v>0</v>
      </c>
      <c r="Y43" s="375">
        <v>0</v>
      </c>
      <c r="Z43" s="375">
        <v>0</v>
      </c>
      <c r="AA43" s="375">
        <v>0</v>
      </c>
      <c r="AB43" s="375">
        <v>0</v>
      </c>
      <c r="AC43" s="375">
        <v>0</v>
      </c>
      <c r="AD43" s="375">
        <v>0</v>
      </c>
      <c r="AE43" s="375">
        <v>0</v>
      </c>
      <c r="AF43" s="375">
        <v>0</v>
      </c>
      <c r="AG43" s="375">
        <v>0</v>
      </c>
      <c r="AH43" s="375">
        <v>63</v>
      </c>
      <c r="AI43" s="375">
        <v>55</v>
      </c>
      <c r="AJ43" s="375">
        <v>54</v>
      </c>
      <c r="AK43" s="375">
        <v>52</v>
      </c>
      <c r="AL43" s="375">
        <v>48</v>
      </c>
      <c r="AM43" s="375">
        <v>49</v>
      </c>
      <c r="AN43" s="375">
        <v>48</v>
      </c>
      <c r="AO43" s="375">
        <v>48</v>
      </c>
      <c r="AP43" s="375">
        <v>45</v>
      </c>
      <c r="AQ43" s="375">
        <v>45</v>
      </c>
      <c r="AR43" s="375">
        <v>48</v>
      </c>
      <c r="AS43" s="375">
        <v>53</v>
      </c>
      <c r="AT43" s="375">
        <v>45</v>
      </c>
      <c r="AU43" s="375">
        <v>50</v>
      </c>
      <c r="AV43" s="375">
        <v>54</v>
      </c>
      <c r="AW43" s="375">
        <v>55</v>
      </c>
      <c r="AX43" s="375">
        <v>51</v>
      </c>
      <c r="AY43" s="375">
        <v>51</v>
      </c>
      <c r="AZ43" s="375">
        <v>46</v>
      </c>
      <c r="BA43" s="375">
        <v>38</v>
      </c>
      <c r="BB43" s="375">
        <v>36</v>
      </c>
      <c r="BC43" s="375">
        <v>34</v>
      </c>
      <c r="BD43" s="375">
        <v>30</v>
      </c>
      <c r="BE43" s="375">
        <v>29</v>
      </c>
      <c r="BF43" s="375">
        <v>29</v>
      </c>
      <c r="BG43" s="375">
        <v>27</v>
      </c>
      <c r="BH43" s="375">
        <v>26</v>
      </c>
      <c r="BI43" s="375">
        <v>23</v>
      </c>
      <c r="BJ43" s="375">
        <v>21</v>
      </c>
      <c r="BK43" s="375">
        <v>19</v>
      </c>
      <c r="BL43" s="375">
        <v>14</v>
      </c>
      <c r="BM43" s="375">
        <v>11</v>
      </c>
      <c r="BN43" s="375">
        <v>8</v>
      </c>
      <c r="BO43" s="375">
        <v>6</v>
      </c>
      <c r="BP43" s="375">
        <v>5</v>
      </c>
      <c r="BQ43" s="375">
        <v>3</v>
      </c>
      <c r="BR43" s="375">
        <v>2</v>
      </c>
      <c r="BS43" s="375">
        <v>1</v>
      </c>
      <c r="BT43" s="375">
        <v>1</v>
      </c>
      <c r="BU43" s="375">
        <v>0</v>
      </c>
      <c r="BV43" s="375">
        <v>0</v>
      </c>
      <c r="BW43" s="375">
        <v>0</v>
      </c>
      <c r="BX43" s="376">
        <v>0</v>
      </c>
      <c r="BY43" s="376">
        <v>0</v>
      </c>
      <c r="BZ43" s="376">
        <v>0</v>
      </c>
      <c r="CA43" s="378">
        <v>0</v>
      </c>
    </row>
    <row r="44" spans="1:79" s="326" customFormat="1" x14ac:dyDescent="0.4">
      <c r="A44" s="374"/>
      <c r="B44" s="128"/>
      <c r="C44" s="367"/>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375"/>
      <c r="AE44" s="375"/>
      <c r="AF44" s="375"/>
      <c r="AG44" s="375"/>
      <c r="AH44" s="375"/>
      <c r="AI44" s="375"/>
      <c r="AJ44" s="375"/>
      <c r="AK44" s="375"/>
      <c r="AL44" s="375"/>
      <c r="AM44" s="375"/>
      <c r="AN44" s="375"/>
      <c r="AO44" s="375"/>
      <c r="AP44" s="375"/>
      <c r="AQ44" s="375"/>
      <c r="AR44" s="375"/>
      <c r="AS44" s="375"/>
      <c r="AT44" s="375"/>
      <c r="AU44" s="375"/>
      <c r="AV44" s="375"/>
      <c r="AW44" s="375"/>
      <c r="AX44" s="375"/>
      <c r="AY44" s="375"/>
      <c r="AZ44" s="375"/>
      <c r="BA44" s="375"/>
      <c r="BB44" s="375"/>
      <c r="BC44" s="375"/>
      <c r="BD44" s="375"/>
      <c r="BE44" s="375"/>
      <c r="BF44" s="375"/>
      <c r="BG44" s="375"/>
      <c r="BH44" s="375"/>
      <c r="BI44" s="375"/>
      <c r="BJ44" s="375"/>
      <c r="BK44" s="375"/>
      <c r="BL44" s="375"/>
      <c r="BM44" s="375"/>
      <c r="BN44" s="375"/>
      <c r="BO44" s="375"/>
      <c r="BP44" s="375"/>
      <c r="BQ44" s="375"/>
      <c r="BR44" s="375"/>
      <c r="BS44" s="375"/>
      <c r="BT44" s="375"/>
      <c r="BU44" s="375"/>
      <c r="BV44" s="375"/>
      <c r="BW44" s="375"/>
      <c r="BX44" s="376"/>
      <c r="BY44" s="376"/>
      <c r="BZ44" s="376"/>
      <c r="CA44" s="378"/>
    </row>
    <row r="45" spans="1:79" s="326" customFormat="1" x14ac:dyDescent="0.4">
      <c r="A45" s="374"/>
      <c r="B45" s="274" t="s">
        <v>400</v>
      </c>
      <c r="C45" s="367"/>
      <c r="D45" s="371">
        <v>0</v>
      </c>
      <c r="E45" s="371">
        <v>0</v>
      </c>
      <c r="F45" s="371">
        <v>0</v>
      </c>
      <c r="G45" s="371">
        <v>0</v>
      </c>
      <c r="H45" s="371">
        <v>0</v>
      </c>
      <c r="I45" s="371">
        <v>0</v>
      </c>
      <c r="J45" s="371">
        <v>0</v>
      </c>
      <c r="K45" s="371">
        <v>0</v>
      </c>
      <c r="L45" s="371">
        <v>0</v>
      </c>
      <c r="M45" s="371">
        <v>0</v>
      </c>
      <c r="N45" s="371">
        <v>0</v>
      </c>
      <c r="O45" s="371">
        <v>0</v>
      </c>
      <c r="P45" s="371">
        <v>0</v>
      </c>
      <c r="Q45" s="371">
        <v>0</v>
      </c>
      <c r="R45" s="371">
        <v>0</v>
      </c>
      <c r="S45" s="371">
        <v>0</v>
      </c>
      <c r="T45" s="371">
        <v>0</v>
      </c>
      <c r="U45" s="371">
        <v>0</v>
      </c>
      <c r="V45" s="371">
        <v>0</v>
      </c>
      <c r="W45" s="371">
        <v>0</v>
      </c>
      <c r="X45" s="371">
        <v>0</v>
      </c>
      <c r="Y45" s="371">
        <v>0</v>
      </c>
      <c r="Z45" s="371">
        <v>0</v>
      </c>
      <c r="AA45" s="371">
        <v>0</v>
      </c>
      <c r="AB45" s="371">
        <v>0</v>
      </c>
      <c r="AC45" s="371">
        <v>0</v>
      </c>
      <c r="AD45" s="371">
        <v>0</v>
      </c>
      <c r="AE45" s="371">
        <v>0</v>
      </c>
      <c r="AF45" s="371">
        <v>0</v>
      </c>
      <c r="AG45" s="371">
        <v>0</v>
      </c>
      <c r="AH45" s="371">
        <v>0</v>
      </c>
      <c r="AI45" s="371">
        <v>0</v>
      </c>
      <c r="AJ45" s="371">
        <v>0</v>
      </c>
      <c r="AK45" s="371">
        <v>0</v>
      </c>
      <c r="AL45" s="371">
        <v>0</v>
      </c>
      <c r="AM45" s="371">
        <v>0</v>
      </c>
      <c r="AN45" s="371">
        <v>0</v>
      </c>
      <c r="AO45" s="371">
        <v>0</v>
      </c>
      <c r="AP45" s="371">
        <v>0</v>
      </c>
      <c r="AQ45" s="371">
        <v>0</v>
      </c>
      <c r="AR45" s="371">
        <v>0</v>
      </c>
      <c r="AS45" s="371">
        <v>0</v>
      </c>
      <c r="AT45" s="371">
        <v>0</v>
      </c>
      <c r="AU45" s="371">
        <v>0</v>
      </c>
      <c r="AV45" s="371">
        <v>0</v>
      </c>
      <c r="AW45" s="371">
        <v>0</v>
      </c>
      <c r="AX45" s="371">
        <v>0</v>
      </c>
      <c r="AY45" s="371">
        <v>0</v>
      </c>
      <c r="AZ45" s="371">
        <v>0</v>
      </c>
      <c r="BA45" s="371">
        <v>0</v>
      </c>
      <c r="BB45" s="371">
        <v>0</v>
      </c>
      <c r="BC45" s="371">
        <v>0</v>
      </c>
      <c r="BD45" s="371">
        <v>0</v>
      </c>
      <c r="BE45" s="371">
        <v>0</v>
      </c>
      <c r="BF45" s="371">
        <v>0</v>
      </c>
      <c r="BG45" s="371">
        <v>0</v>
      </c>
      <c r="BH45" s="371">
        <v>0</v>
      </c>
      <c r="BI45" s="371">
        <v>0</v>
      </c>
      <c r="BJ45" s="371">
        <v>0</v>
      </c>
      <c r="BK45" s="371">
        <v>0</v>
      </c>
      <c r="BL45" s="371">
        <v>0</v>
      </c>
      <c r="BM45" s="371">
        <v>0</v>
      </c>
      <c r="BN45" s="371">
        <v>0</v>
      </c>
      <c r="BO45" s="371">
        <v>0</v>
      </c>
      <c r="BP45" s="371">
        <v>0</v>
      </c>
      <c r="BQ45" s="371">
        <v>0</v>
      </c>
      <c r="BR45" s="371">
        <v>0</v>
      </c>
      <c r="BS45" s="371">
        <v>0</v>
      </c>
      <c r="BT45" s="371">
        <v>0</v>
      </c>
      <c r="BU45" s="371">
        <v>17</v>
      </c>
      <c r="BV45" s="371">
        <v>49</v>
      </c>
      <c r="BW45" s="371">
        <v>55</v>
      </c>
      <c r="BX45" s="371">
        <v>54</v>
      </c>
      <c r="BY45" s="371">
        <v>54</v>
      </c>
      <c r="BZ45" s="372">
        <v>54</v>
      </c>
      <c r="CA45" s="379">
        <v>53</v>
      </c>
    </row>
    <row r="46" spans="1:79" s="326" customFormat="1" x14ac:dyDescent="0.4">
      <c r="A46" s="459"/>
      <c r="B46" s="128" t="s">
        <v>401</v>
      </c>
      <c r="C46" s="367"/>
      <c r="D46" s="375"/>
      <c r="E46" s="375"/>
      <c r="F46" s="375"/>
      <c r="G46" s="375"/>
      <c r="H46" s="375"/>
      <c r="I46" s="375"/>
      <c r="J46" s="375"/>
      <c r="K46" s="375"/>
      <c r="L46" s="375"/>
      <c r="M46" s="375"/>
      <c r="N46" s="375"/>
      <c r="O46" s="375"/>
      <c r="P46" s="375"/>
      <c r="Q46" s="375"/>
      <c r="R46" s="375"/>
      <c r="S46" s="375"/>
      <c r="T46" s="375"/>
      <c r="U46" s="375"/>
      <c r="V46" s="375"/>
      <c r="W46" s="375"/>
      <c r="X46" s="375"/>
      <c r="Y46" s="375"/>
      <c r="Z46" s="375"/>
      <c r="AA46" s="375"/>
      <c r="AB46" s="375"/>
      <c r="AC46" s="375"/>
      <c r="AD46" s="375"/>
      <c r="AE46" s="375"/>
      <c r="AF46" s="375"/>
      <c r="AG46" s="375"/>
      <c r="AH46" s="375"/>
      <c r="AI46" s="375"/>
      <c r="AJ46" s="375"/>
      <c r="AK46" s="375"/>
      <c r="AL46" s="375"/>
      <c r="AM46" s="375"/>
      <c r="AN46" s="375"/>
      <c r="AO46" s="375"/>
      <c r="AP46" s="375"/>
      <c r="AQ46" s="375"/>
      <c r="AR46" s="375"/>
      <c r="AS46" s="375"/>
      <c r="AT46" s="375"/>
      <c r="AU46" s="375"/>
      <c r="AV46" s="375"/>
      <c r="AW46" s="375"/>
      <c r="AX46" s="375"/>
      <c r="AY46" s="375"/>
      <c r="AZ46" s="375"/>
      <c r="BA46" s="375"/>
      <c r="BB46" s="375"/>
      <c r="BC46" s="375"/>
      <c r="BD46" s="375"/>
      <c r="BE46" s="375"/>
      <c r="BF46" s="375"/>
      <c r="BG46" s="375"/>
      <c r="BH46" s="375"/>
      <c r="BI46" s="375"/>
      <c r="BJ46" s="375"/>
      <c r="BK46" s="375"/>
      <c r="BL46" s="375"/>
      <c r="BM46" s="375"/>
      <c r="BN46" s="375"/>
      <c r="BO46" s="375"/>
      <c r="BP46" s="375"/>
      <c r="BQ46" s="375"/>
      <c r="BR46" s="375"/>
      <c r="BS46" s="375"/>
      <c r="BT46" s="375"/>
      <c r="BU46" s="375">
        <v>3</v>
      </c>
      <c r="BV46" s="375">
        <v>8</v>
      </c>
      <c r="BW46" s="375">
        <v>9</v>
      </c>
      <c r="BX46" s="375">
        <v>9</v>
      </c>
      <c r="BY46" s="375">
        <v>9</v>
      </c>
      <c r="BZ46" s="376">
        <v>9</v>
      </c>
      <c r="CA46" s="378">
        <v>9</v>
      </c>
    </row>
    <row r="47" spans="1:79" s="326" customFormat="1" x14ac:dyDescent="0.4">
      <c r="A47" s="459"/>
      <c r="B47" s="128" t="s">
        <v>402</v>
      </c>
      <c r="C47" s="367"/>
      <c r="D47" s="375"/>
      <c r="E47" s="375"/>
      <c r="F47" s="375"/>
      <c r="G47" s="375"/>
      <c r="H47" s="375"/>
      <c r="I47" s="375"/>
      <c r="J47" s="375"/>
      <c r="K47" s="375"/>
      <c r="L47" s="375"/>
      <c r="M47" s="375"/>
      <c r="N47" s="375"/>
      <c r="O47" s="375"/>
      <c r="P47" s="375"/>
      <c r="Q47" s="375"/>
      <c r="R47" s="375"/>
      <c r="S47" s="375"/>
      <c r="T47" s="375"/>
      <c r="U47" s="375"/>
      <c r="V47" s="375"/>
      <c r="W47" s="375"/>
      <c r="X47" s="375"/>
      <c r="Y47" s="375"/>
      <c r="Z47" s="375"/>
      <c r="AA47" s="375"/>
      <c r="AB47" s="375"/>
      <c r="AC47" s="375"/>
      <c r="AD47" s="375"/>
      <c r="AE47" s="375"/>
      <c r="AF47" s="375"/>
      <c r="AG47" s="375"/>
      <c r="AH47" s="375"/>
      <c r="AI47" s="375"/>
      <c r="AJ47" s="375"/>
      <c r="AK47" s="375"/>
      <c r="AL47" s="375"/>
      <c r="AM47" s="375"/>
      <c r="AN47" s="375"/>
      <c r="AO47" s="375"/>
      <c r="AP47" s="375"/>
      <c r="AQ47" s="375"/>
      <c r="AR47" s="375"/>
      <c r="AS47" s="375"/>
      <c r="AT47" s="375"/>
      <c r="AU47" s="375"/>
      <c r="AV47" s="375"/>
      <c r="AW47" s="375"/>
      <c r="AX47" s="375"/>
      <c r="AY47" s="375"/>
      <c r="AZ47" s="375"/>
      <c r="BA47" s="375"/>
      <c r="BB47" s="375"/>
      <c r="BC47" s="375"/>
      <c r="BD47" s="375"/>
      <c r="BE47" s="375"/>
      <c r="BF47" s="375"/>
      <c r="BG47" s="375"/>
      <c r="BH47" s="375"/>
      <c r="BI47" s="375"/>
      <c r="BJ47" s="375"/>
      <c r="BK47" s="375"/>
      <c r="BL47" s="375"/>
      <c r="BM47" s="375"/>
      <c r="BN47" s="375"/>
      <c r="BO47" s="375"/>
      <c r="BP47" s="375"/>
      <c r="BQ47" s="375"/>
      <c r="BR47" s="375"/>
      <c r="BS47" s="375"/>
      <c r="BT47" s="375"/>
      <c r="BU47" s="375">
        <v>14</v>
      </c>
      <c r="BV47" s="375">
        <v>41</v>
      </c>
      <c r="BW47" s="375">
        <v>46</v>
      </c>
      <c r="BX47" s="375">
        <v>45</v>
      </c>
      <c r="BY47" s="375">
        <v>45</v>
      </c>
      <c r="BZ47" s="376">
        <v>44</v>
      </c>
      <c r="CA47" s="378">
        <v>44</v>
      </c>
    </row>
    <row r="48" spans="1:79" s="326" customFormat="1" ht="27.75" customHeight="1" thickBot="1" x14ac:dyDescent="0.45">
      <c r="A48" s="374"/>
      <c r="B48" s="390" t="s">
        <v>409</v>
      </c>
      <c r="C48" s="391"/>
      <c r="D48" s="392">
        <f t="shared" ref="D48:BO48" si="17">+D41-D45</f>
        <v>0</v>
      </c>
      <c r="E48" s="392">
        <f t="shared" si="17"/>
        <v>0</v>
      </c>
      <c r="F48" s="392">
        <f t="shared" si="17"/>
        <v>0</v>
      </c>
      <c r="G48" s="392">
        <f t="shared" si="17"/>
        <v>0</v>
      </c>
      <c r="H48" s="392">
        <f t="shared" si="17"/>
        <v>0</v>
      </c>
      <c r="I48" s="392">
        <f t="shared" si="17"/>
        <v>0</v>
      </c>
      <c r="J48" s="392">
        <f t="shared" si="17"/>
        <v>0</v>
      </c>
      <c r="K48" s="392">
        <f t="shared" si="17"/>
        <v>0</v>
      </c>
      <c r="L48" s="392">
        <f t="shared" si="17"/>
        <v>0</v>
      </c>
      <c r="M48" s="392">
        <f t="shared" si="17"/>
        <v>0</v>
      </c>
      <c r="N48" s="392">
        <f t="shared" si="17"/>
        <v>0</v>
      </c>
      <c r="O48" s="392">
        <f t="shared" si="17"/>
        <v>0</v>
      </c>
      <c r="P48" s="392">
        <f t="shared" si="17"/>
        <v>0</v>
      </c>
      <c r="Q48" s="392">
        <f t="shared" si="17"/>
        <v>0</v>
      </c>
      <c r="R48" s="392">
        <f t="shared" si="17"/>
        <v>0</v>
      </c>
      <c r="S48" s="392">
        <f t="shared" si="17"/>
        <v>0</v>
      </c>
      <c r="T48" s="392">
        <f t="shared" si="17"/>
        <v>0</v>
      </c>
      <c r="U48" s="392">
        <f t="shared" si="17"/>
        <v>0</v>
      </c>
      <c r="V48" s="392">
        <f t="shared" si="17"/>
        <v>0</v>
      </c>
      <c r="W48" s="392">
        <f t="shared" si="17"/>
        <v>0</v>
      </c>
      <c r="X48" s="392">
        <f t="shared" si="17"/>
        <v>0</v>
      </c>
      <c r="Y48" s="392">
        <f t="shared" si="17"/>
        <v>0</v>
      </c>
      <c r="Z48" s="392">
        <f t="shared" si="17"/>
        <v>0</v>
      </c>
      <c r="AA48" s="392">
        <f t="shared" si="17"/>
        <v>0</v>
      </c>
      <c r="AB48" s="392">
        <f t="shared" si="17"/>
        <v>0</v>
      </c>
      <c r="AC48" s="392">
        <f t="shared" si="17"/>
        <v>0</v>
      </c>
      <c r="AD48" s="392">
        <f t="shared" si="17"/>
        <v>0</v>
      </c>
      <c r="AE48" s="392">
        <f t="shared" si="17"/>
        <v>0</v>
      </c>
      <c r="AF48" s="392">
        <f t="shared" si="17"/>
        <v>0</v>
      </c>
      <c r="AG48" s="392">
        <f t="shared" si="17"/>
        <v>0</v>
      </c>
      <c r="AH48" s="392">
        <f t="shared" si="17"/>
        <v>469</v>
      </c>
      <c r="AI48" s="392">
        <f t="shared" si="17"/>
        <v>463</v>
      </c>
      <c r="AJ48" s="392">
        <f t="shared" si="17"/>
        <v>446</v>
      </c>
      <c r="AK48" s="392">
        <f t="shared" si="17"/>
        <v>429</v>
      </c>
      <c r="AL48" s="392">
        <f t="shared" si="17"/>
        <v>422</v>
      </c>
      <c r="AM48" s="392">
        <f t="shared" si="17"/>
        <v>416</v>
      </c>
      <c r="AN48" s="392">
        <f t="shared" si="17"/>
        <v>410</v>
      </c>
      <c r="AO48" s="392">
        <f t="shared" si="17"/>
        <v>394</v>
      </c>
      <c r="AP48" s="392">
        <f t="shared" si="17"/>
        <v>385</v>
      </c>
      <c r="AQ48" s="392">
        <f t="shared" si="17"/>
        <v>376</v>
      </c>
      <c r="AR48" s="392">
        <f t="shared" si="17"/>
        <v>384</v>
      </c>
      <c r="AS48" s="392">
        <f t="shared" si="17"/>
        <v>381</v>
      </c>
      <c r="AT48" s="392">
        <f t="shared" si="17"/>
        <v>362</v>
      </c>
      <c r="AU48" s="392">
        <f t="shared" si="17"/>
        <v>354</v>
      </c>
      <c r="AV48" s="392">
        <f t="shared" si="17"/>
        <v>349</v>
      </c>
      <c r="AW48" s="392">
        <f t="shared" si="17"/>
        <v>343</v>
      </c>
      <c r="AX48" s="392">
        <f t="shared" si="17"/>
        <v>332</v>
      </c>
      <c r="AY48" s="392">
        <f t="shared" si="17"/>
        <v>322</v>
      </c>
      <c r="AZ48" s="392">
        <f t="shared" si="17"/>
        <v>309</v>
      </c>
      <c r="BA48" s="392">
        <f t="shared" si="17"/>
        <v>291</v>
      </c>
      <c r="BB48" s="392">
        <f t="shared" si="17"/>
        <v>280</v>
      </c>
      <c r="BC48" s="392">
        <f t="shared" si="17"/>
        <v>270</v>
      </c>
      <c r="BD48" s="392">
        <f t="shared" si="17"/>
        <v>263</v>
      </c>
      <c r="BE48" s="392">
        <f t="shared" si="17"/>
        <v>243</v>
      </c>
      <c r="BF48" s="392">
        <f t="shared" si="17"/>
        <v>256</v>
      </c>
      <c r="BG48" s="392">
        <f t="shared" si="17"/>
        <v>230</v>
      </c>
      <c r="BH48" s="392">
        <f t="shared" si="17"/>
        <v>206</v>
      </c>
      <c r="BI48" s="392">
        <f t="shared" si="17"/>
        <v>186</v>
      </c>
      <c r="BJ48" s="392">
        <f t="shared" si="17"/>
        <v>168</v>
      </c>
      <c r="BK48" s="392">
        <f t="shared" si="17"/>
        <v>148</v>
      </c>
      <c r="BL48" s="392">
        <f t="shared" si="17"/>
        <v>131</v>
      </c>
      <c r="BM48" s="392">
        <f t="shared" si="17"/>
        <v>119</v>
      </c>
      <c r="BN48" s="392">
        <f t="shared" si="17"/>
        <v>112</v>
      </c>
      <c r="BO48" s="392">
        <f t="shared" si="17"/>
        <v>106</v>
      </c>
      <c r="BP48" s="392">
        <f t="shared" ref="BP48:BX48" si="18">+BP41-BP45</f>
        <v>102</v>
      </c>
      <c r="BQ48" s="392">
        <f t="shared" si="18"/>
        <v>98</v>
      </c>
      <c r="BR48" s="392">
        <f t="shared" si="18"/>
        <v>94</v>
      </c>
      <c r="BS48" s="392">
        <f t="shared" si="18"/>
        <v>93</v>
      </c>
      <c r="BT48" s="392">
        <f t="shared" si="18"/>
        <v>91</v>
      </c>
      <c r="BU48" s="392">
        <f t="shared" si="18"/>
        <v>75</v>
      </c>
      <c r="BV48" s="392">
        <f t="shared" si="18"/>
        <v>54</v>
      </c>
      <c r="BW48" s="392">
        <f t="shared" si="18"/>
        <v>43</v>
      </c>
      <c r="BX48" s="392">
        <f t="shared" si="18"/>
        <v>35</v>
      </c>
      <c r="BY48" s="392">
        <f>+BY41-BY45</f>
        <v>29</v>
      </c>
      <c r="BZ48" s="392">
        <f>+BZ41-BZ45</f>
        <v>23</v>
      </c>
      <c r="CA48" s="393">
        <f>+CA41-CA45</f>
        <v>19</v>
      </c>
    </row>
    <row r="49" ht="15.4" thickTop="1" x14ac:dyDescent="0.4"/>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23"/>
  <sheetViews>
    <sheetView zoomScale="70" zoomScaleNormal="70" workbookViewId="0">
      <pane xSplit="3" topLeftCell="BS1" activePane="topRight" state="frozen"/>
      <selection activeCell="B1" sqref="B1"/>
      <selection pane="topRight" activeCell="B1" sqref="B1"/>
    </sheetView>
  </sheetViews>
  <sheetFormatPr defaultColWidth="9.1328125" defaultRowHeight="15" x14ac:dyDescent="0.4"/>
  <cols>
    <col min="1" max="1" width="23.1328125" style="367" bestFit="1" customWidth="1"/>
    <col min="2" max="2" width="75.73046875" style="367" customWidth="1"/>
    <col min="3" max="3" width="25.73046875" style="367" customWidth="1"/>
    <col min="4" max="75" width="12.73046875" style="369" customWidth="1"/>
    <col min="76" max="79" width="12.73046875" style="326" customWidth="1"/>
    <col min="80" max="16384" width="9.1328125" style="326"/>
  </cols>
  <sheetData>
    <row r="1" spans="1:79" s="324" customFormat="1" ht="25.15" customHeight="1" thickBot="1" x14ac:dyDescent="0.4">
      <c r="A1" s="43" t="s">
        <v>42</v>
      </c>
      <c r="B1" s="44" t="s">
        <v>755</v>
      </c>
      <c r="C1" s="98"/>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3"/>
      <c r="BW1" s="323"/>
      <c r="BX1" s="323"/>
    </row>
    <row r="2" spans="1:79" ht="15.75" customHeight="1" x14ac:dyDescent="0.4">
      <c r="A2" s="47" t="s">
        <v>594</v>
      </c>
      <c r="B2" s="17" t="s">
        <v>410</v>
      </c>
      <c r="C2" s="325"/>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x14ac:dyDescent="0.4">
      <c r="A3" s="52">
        <v>2018</v>
      </c>
      <c r="B3" s="327" t="s">
        <v>127</v>
      </c>
      <c r="C3" s="328"/>
      <c r="D3" s="289" t="s">
        <v>624</v>
      </c>
      <c r="E3" s="289" t="s">
        <v>624</v>
      </c>
      <c r="F3" s="289" t="s">
        <v>624</v>
      </c>
      <c r="G3" s="289" t="s">
        <v>624</v>
      </c>
      <c r="H3" s="289" t="s">
        <v>624</v>
      </c>
      <c r="I3" s="289" t="s">
        <v>624</v>
      </c>
      <c r="J3" s="289" t="s">
        <v>624</v>
      </c>
      <c r="K3" s="289" t="s">
        <v>624</v>
      </c>
      <c r="L3" s="289" t="s">
        <v>624</v>
      </c>
      <c r="M3" s="289" t="s">
        <v>624</v>
      </c>
      <c r="N3" s="289" t="s">
        <v>624</v>
      </c>
      <c r="O3" s="289" t="s">
        <v>624</v>
      </c>
      <c r="P3" s="289" t="s">
        <v>624</v>
      </c>
      <c r="Q3" s="289" t="s">
        <v>624</v>
      </c>
      <c r="R3" s="289" t="s">
        <v>624</v>
      </c>
      <c r="S3" s="289" t="s">
        <v>624</v>
      </c>
      <c r="T3" s="289" t="s">
        <v>624</v>
      </c>
      <c r="U3" s="289" t="s">
        <v>624</v>
      </c>
      <c r="V3" s="289" t="s">
        <v>624</v>
      </c>
      <c r="W3" s="289" t="s">
        <v>624</v>
      </c>
      <c r="X3" s="289" t="s">
        <v>624</v>
      </c>
      <c r="Y3" s="289" t="s">
        <v>624</v>
      </c>
      <c r="Z3" s="289" t="s">
        <v>624</v>
      </c>
      <c r="AA3" s="289" t="s">
        <v>624</v>
      </c>
      <c r="AB3" s="289" t="s">
        <v>624</v>
      </c>
      <c r="AC3" s="289" t="s">
        <v>624</v>
      </c>
      <c r="AD3" s="289" t="s">
        <v>624</v>
      </c>
      <c r="AE3" s="289" t="s">
        <v>624</v>
      </c>
      <c r="AF3" s="289" t="s">
        <v>624</v>
      </c>
      <c r="AG3" s="289" t="s">
        <v>624</v>
      </c>
      <c r="AH3" s="289" t="s">
        <v>624</v>
      </c>
      <c r="AI3" s="289" t="s">
        <v>624</v>
      </c>
      <c r="AJ3" s="289" t="s">
        <v>624</v>
      </c>
      <c r="AK3" s="289" t="s">
        <v>624</v>
      </c>
      <c r="AL3" s="289" t="s">
        <v>624</v>
      </c>
      <c r="AM3" s="289" t="s">
        <v>624</v>
      </c>
      <c r="AN3" s="289" t="s">
        <v>624</v>
      </c>
      <c r="AO3" s="289" t="s">
        <v>624</v>
      </c>
      <c r="AP3" s="289" t="s">
        <v>624</v>
      </c>
      <c r="AQ3" s="289" t="s">
        <v>624</v>
      </c>
      <c r="AR3" s="289" t="s">
        <v>624</v>
      </c>
      <c r="AS3" s="289" t="s">
        <v>624</v>
      </c>
      <c r="AT3" s="289" t="s">
        <v>624</v>
      </c>
      <c r="AU3" s="289" t="s">
        <v>624</v>
      </c>
      <c r="AV3" s="289" t="s">
        <v>624</v>
      </c>
      <c r="AW3" s="289" t="s">
        <v>624</v>
      </c>
      <c r="AX3" s="289" t="s">
        <v>624</v>
      </c>
      <c r="AY3" s="289" t="s">
        <v>624</v>
      </c>
      <c r="AZ3" s="289" t="s">
        <v>624</v>
      </c>
      <c r="BA3" s="289" t="s">
        <v>624</v>
      </c>
      <c r="BB3" s="289" t="s">
        <v>624</v>
      </c>
      <c r="BC3" s="289" t="s">
        <v>624</v>
      </c>
      <c r="BD3" s="289" t="s">
        <v>624</v>
      </c>
      <c r="BE3" s="289" t="s">
        <v>624</v>
      </c>
      <c r="BF3" s="289" t="s">
        <v>624</v>
      </c>
      <c r="BG3" s="289" t="s">
        <v>624</v>
      </c>
      <c r="BH3" s="289" t="s">
        <v>624</v>
      </c>
      <c r="BI3" s="289" t="s">
        <v>624</v>
      </c>
      <c r="BJ3" s="289" t="s">
        <v>624</v>
      </c>
      <c r="BK3" s="289" t="s">
        <v>624</v>
      </c>
      <c r="BL3" s="289" t="s">
        <v>624</v>
      </c>
      <c r="BM3" s="289" t="s">
        <v>624</v>
      </c>
      <c r="BN3" s="289" t="s">
        <v>624</v>
      </c>
      <c r="BO3" s="289" t="s">
        <v>624</v>
      </c>
      <c r="BP3" s="289" t="s">
        <v>624</v>
      </c>
      <c r="BQ3" s="289" t="s">
        <v>624</v>
      </c>
      <c r="BR3" s="289" t="s">
        <v>624</v>
      </c>
      <c r="BS3" s="289" t="s">
        <v>624</v>
      </c>
      <c r="BT3" s="289" t="s">
        <v>624</v>
      </c>
      <c r="BU3" s="289" t="s">
        <v>624</v>
      </c>
      <c r="BV3" s="289" t="s">
        <v>625</v>
      </c>
      <c r="BW3" s="289" t="s">
        <v>625</v>
      </c>
      <c r="BX3" s="289" t="s">
        <v>625</v>
      </c>
      <c r="BY3" s="289" t="s">
        <v>625</v>
      </c>
      <c r="BZ3" s="289" t="s">
        <v>625</v>
      </c>
      <c r="CA3" s="290" t="s">
        <v>625</v>
      </c>
    </row>
    <row r="4" spans="1:79" s="243" customFormat="1" ht="26.25" customHeight="1" x14ac:dyDescent="0.4">
      <c r="A4" s="370"/>
      <c r="B4" s="337" t="s">
        <v>96</v>
      </c>
      <c r="C4" s="97"/>
      <c r="D4" s="371">
        <f>SUM(D5:D6)</f>
        <v>0</v>
      </c>
      <c r="E4" s="371">
        <f t="shared" ref="E4:BP4" si="0">SUM(E5:E6)</f>
        <v>0</v>
      </c>
      <c r="F4" s="371">
        <f t="shared" si="0"/>
        <v>0</v>
      </c>
      <c r="G4" s="371">
        <f t="shared" si="0"/>
        <v>0</v>
      </c>
      <c r="H4" s="371">
        <f t="shared" si="0"/>
        <v>0</v>
      </c>
      <c r="I4" s="371">
        <f t="shared" si="0"/>
        <v>0</v>
      </c>
      <c r="J4" s="371">
        <f t="shared" si="0"/>
        <v>0</v>
      </c>
      <c r="K4" s="371">
        <f t="shared" si="0"/>
        <v>0</v>
      </c>
      <c r="L4" s="371">
        <f t="shared" si="0"/>
        <v>0</v>
      </c>
      <c r="M4" s="371">
        <f t="shared" si="0"/>
        <v>0</v>
      </c>
      <c r="N4" s="371">
        <f t="shared" si="0"/>
        <v>0</v>
      </c>
      <c r="O4" s="371">
        <f t="shared" si="0"/>
        <v>0</v>
      </c>
      <c r="P4" s="371">
        <f t="shared" si="0"/>
        <v>0</v>
      </c>
      <c r="Q4" s="371">
        <f t="shared" si="0"/>
        <v>0</v>
      </c>
      <c r="R4" s="371">
        <f t="shared" si="0"/>
        <v>0</v>
      </c>
      <c r="S4" s="371">
        <f t="shared" si="0"/>
        <v>0</v>
      </c>
      <c r="T4" s="371">
        <f t="shared" si="0"/>
        <v>0</v>
      </c>
      <c r="U4" s="371">
        <f t="shared" si="0"/>
        <v>0</v>
      </c>
      <c r="V4" s="371">
        <f t="shared" si="0"/>
        <v>0</v>
      </c>
      <c r="W4" s="371">
        <f t="shared" si="0"/>
        <v>0</v>
      </c>
      <c r="X4" s="371">
        <f t="shared" si="0"/>
        <v>0</v>
      </c>
      <c r="Y4" s="371">
        <f t="shared" si="0"/>
        <v>0</v>
      </c>
      <c r="Z4" s="371">
        <f t="shared" si="0"/>
        <v>0</v>
      </c>
      <c r="AA4" s="371">
        <f t="shared" si="0"/>
        <v>0</v>
      </c>
      <c r="AB4" s="371">
        <f t="shared" si="0"/>
        <v>0</v>
      </c>
      <c r="AC4" s="371">
        <f t="shared" si="0"/>
        <v>0</v>
      </c>
      <c r="AD4" s="371">
        <f t="shared" si="0"/>
        <v>0</v>
      </c>
      <c r="AE4" s="371">
        <f t="shared" si="0"/>
        <v>0</v>
      </c>
      <c r="AF4" s="371">
        <v>1.9</v>
      </c>
      <c r="AG4" s="371">
        <v>2.9</v>
      </c>
      <c r="AH4" s="371">
        <f t="shared" si="0"/>
        <v>4</v>
      </c>
      <c r="AI4" s="371">
        <f t="shared" si="0"/>
        <v>4</v>
      </c>
      <c r="AJ4" s="371">
        <f t="shared" si="0"/>
        <v>5</v>
      </c>
      <c r="AK4" s="371">
        <f t="shared" si="0"/>
        <v>6</v>
      </c>
      <c r="AL4" s="371">
        <f t="shared" si="0"/>
        <v>8</v>
      </c>
      <c r="AM4" s="371">
        <f t="shared" si="0"/>
        <v>10</v>
      </c>
      <c r="AN4" s="371">
        <f t="shared" si="0"/>
        <v>11</v>
      </c>
      <c r="AO4" s="371">
        <f t="shared" si="0"/>
        <v>13</v>
      </c>
      <c r="AP4" s="371">
        <f t="shared" si="0"/>
        <v>104</v>
      </c>
      <c r="AQ4" s="371">
        <f t="shared" si="0"/>
        <v>183.72300000000001</v>
      </c>
      <c r="AR4" s="371">
        <f t="shared" si="0"/>
        <v>173.41800000000001</v>
      </c>
      <c r="AS4" s="371">
        <f t="shared" si="0"/>
        <v>183.63200000000001</v>
      </c>
      <c r="AT4" s="371">
        <f t="shared" si="0"/>
        <v>208.02</v>
      </c>
      <c r="AU4" s="371">
        <f t="shared" si="0"/>
        <v>284.64699999999999</v>
      </c>
      <c r="AV4" s="371">
        <f t="shared" si="0"/>
        <v>345.29700000000008</v>
      </c>
      <c r="AW4" s="371">
        <f t="shared" si="0"/>
        <v>441.74999999999994</v>
      </c>
      <c r="AX4" s="371">
        <f t="shared" si="0"/>
        <v>526.322</v>
      </c>
      <c r="AY4" s="371">
        <f t="shared" si="0"/>
        <v>617.35</v>
      </c>
      <c r="AZ4" s="371">
        <f t="shared" si="0"/>
        <v>736.40099999999995</v>
      </c>
      <c r="BA4" s="371">
        <f t="shared" si="0"/>
        <v>745.90700000000004</v>
      </c>
      <c r="BB4" s="371">
        <f t="shared" si="0"/>
        <v>782.37199999999996</v>
      </c>
      <c r="BC4" s="371">
        <f t="shared" si="0"/>
        <v>834.52800000000002</v>
      </c>
      <c r="BD4" s="371">
        <f t="shared" si="0"/>
        <v>867.01099999999997</v>
      </c>
      <c r="BE4" s="371">
        <f t="shared" si="0"/>
        <v>931.78101869</v>
      </c>
      <c r="BF4" s="371">
        <f t="shared" si="0"/>
        <v>993.10799999999995</v>
      </c>
      <c r="BG4" s="371">
        <f t="shared" si="0"/>
        <v>1053.6691153298639</v>
      </c>
      <c r="BH4" s="371">
        <f t="shared" si="0"/>
        <v>1096.0409999999999</v>
      </c>
      <c r="BI4" s="371">
        <f t="shared" si="0"/>
        <v>1149.1385723000005</v>
      </c>
      <c r="BJ4" s="371">
        <f t="shared" si="0"/>
        <v>1181.2635561100005</v>
      </c>
      <c r="BK4" s="371">
        <f t="shared" si="0"/>
        <v>1279.8853888127105</v>
      </c>
      <c r="BL4" s="371">
        <f t="shared" si="0"/>
        <v>1362.9964772500002</v>
      </c>
      <c r="BM4" s="371">
        <f t="shared" si="0"/>
        <v>1494.8980367000006</v>
      </c>
      <c r="BN4" s="371">
        <f t="shared" si="0"/>
        <v>1572.0826307400002</v>
      </c>
      <c r="BO4" s="371">
        <f t="shared" si="0"/>
        <v>1732.9771967700003</v>
      </c>
      <c r="BP4" s="371">
        <f t="shared" si="0"/>
        <v>1927.2231981999998</v>
      </c>
      <c r="BQ4" s="371">
        <f t="shared" ref="BQ4:CA4" si="1">SUM(BQ5:BQ6)</f>
        <v>2088.2668163797011</v>
      </c>
      <c r="BR4" s="371">
        <f t="shared" si="1"/>
        <v>2319.2115774999988</v>
      </c>
      <c r="BS4" s="371">
        <f t="shared" si="1"/>
        <v>2545.4439678199992</v>
      </c>
      <c r="BT4" s="371">
        <f t="shared" si="1"/>
        <v>2666.973573598962</v>
      </c>
      <c r="BU4" s="371">
        <f t="shared" si="1"/>
        <v>2830.0153530399994</v>
      </c>
      <c r="BV4" s="371">
        <f t="shared" si="1"/>
        <v>2871.1114630105744</v>
      </c>
      <c r="BW4" s="371">
        <f t="shared" si="1"/>
        <v>2997.1838689451461</v>
      </c>
      <c r="BX4" s="372">
        <f t="shared" si="1"/>
        <v>3185.9114940111494</v>
      </c>
      <c r="BY4" s="372">
        <f t="shared" si="1"/>
        <v>3409.1664793767345</v>
      </c>
      <c r="BZ4" s="372">
        <f t="shared" si="1"/>
        <v>3630.7865126915394</v>
      </c>
      <c r="CA4" s="373">
        <f t="shared" si="1"/>
        <v>3753.4862520353277</v>
      </c>
    </row>
    <row r="5" spans="1:79" x14ac:dyDescent="0.4">
      <c r="B5" s="128" t="s">
        <v>332</v>
      </c>
      <c r="C5" s="128"/>
      <c r="D5" s="375">
        <v>0</v>
      </c>
      <c r="E5" s="375">
        <v>0</v>
      </c>
      <c r="F5" s="375">
        <v>0</v>
      </c>
      <c r="G5" s="375">
        <v>0</v>
      </c>
      <c r="H5" s="375">
        <v>0</v>
      </c>
      <c r="I5" s="375">
        <v>0</v>
      </c>
      <c r="J5" s="375">
        <v>0</v>
      </c>
      <c r="K5" s="375">
        <v>0</v>
      </c>
      <c r="L5" s="375">
        <v>0</v>
      </c>
      <c r="M5" s="375">
        <v>0</v>
      </c>
      <c r="N5" s="375">
        <v>0</v>
      </c>
      <c r="O5" s="375">
        <v>0</v>
      </c>
      <c r="P5" s="375">
        <v>0</v>
      </c>
      <c r="Q5" s="375">
        <v>0</v>
      </c>
      <c r="R5" s="375">
        <v>0</v>
      </c>
      <c r="S5" s="375">
        <v>0</v>
      </c>
      <c r="T5" s="375">
        <v>0</v>
      </c>
      <c r="U5" s="375">
        <v>0</v>
      </c>
      <c r="V5" s="375">
        <v>0</v>
      </c>
      <c r="W5" s="375">
        <v>0</v>
      </c>
      <c r="X5" s="375">
        <v>0</v>
      </c>
      <c r="Y5" s="375">
        <v>0</v>
      </c>
      <c r="Z5" s="375">
        <v>0</v>
      </c>
      <c r="AA5" s="375">
        <v>0</v>
      </c>
      <c r="AB5" s="375">
        <v>0</v>
      </c>
      <c r="AC5" s="375">
        <v>0</v>
      </c>
      <c r="AD5" s="375">
        <v>0</v>
      </c>
      <c r="AE5" s="375">
        <v>0</v>
      </c>
      <c r="AF5" s="375" t="s">
        <v>411</v>
      </c>
      <c r="AG5" s="375" t="s">
        <v>411</v>
      </c>
      <c r="AH5" s="375">
        <v>4</v>
      </c>
      <c r="AI5" s="375">
        <v>4</v>
      </c>
      <c r="AJ5" s="375">
        <v>5</v>
      </c>
      <c r="AK5" s="375">
        <v>6</v>
      </c>
      <c r="AL5" s="375">
        <v>8</v>
      </c>
      <c r="AM5" s="375">
        <v>10</v>
      </c>
      <c r="AN5" s="375">
        <v>11</v>
      </c>
      <c r="AO5" s="375">
        <v>13</v>
      </c>
      <c r="AP5" s="375">
        <v>104</v>
      </c>
      <c r="AQ5" s="375">
        <v>183.72300000000001</v>
      </c>
      <c r="AR5" s="375">
        <v>173.41800000000001</v>
      </c>
      <c r="AS5" s="375">
        <v>183.63200000000001</v>
      </c>
      <c r="AT5" s="375">
        <v>208.02</v>
      </c>
      <c r="AU5" s="375">
        <v>269.96832117263904</v>
      </c>
      <c r="AV5" s="375">
        <v>327.97337600551521</v>
      </c>
      <c r="AW5" s="375">
        <v>419.73289899962754</v>
      </c>
      <c r="AX5" s="375">
        <v>500.04761254962028</v>
      </c>
      <c r="AY5" s="375">
        <v>586.19055781453687</v>
      </c>
      <c r="AZ5" s="375">
        <v>699.84472339379818</v>
      </c>
      <c r="BA5" s="375">
        <v>709.21133412100005</v>
      </c>
      <c r="BB5" s="375">
        <v>743.95880802719989</v>
      </c>
      <c r="BC5" s="375">
        <v>796.16035103942988</v>
      </c>
      <c r="BD5" s="375">
        <v>809.72477850657356</v>
      </c>
      <c r="BE5" s="375">
        <v>870.53092037570082</v>
      </c>
      <c r="BF5" s="375">
        <v>947.298</v>
      </c>
      <c r="BG5" s="375">
        <v>1017.4757964240732</v>
      </c>
      <c r="BH5" s="375">
        <v>1057.6289999999999</v>
      </c>
      <c r="BI5" s="375">
        <v>1113.5155272727516</v>
      </c>
      <c r="BJ5" s="375">
        <v>1142.0356692484781</v>
      </c>
      <c r="BK5" s="375">
        <v>1235.597033053456</v>
      </c>
      <c r="BL5" s="375">
        <v>1316.2793594178083</v>
      </c>
      <c r="BM5" s="375">
        <v>1446.1896739375136</v>
      </c>
      <c r="BN5" s="375">
        <v>1526.3989427992453</v>
      </c>
      <c r="BO5" s="375">
        <v>1691.4195913635774</v>
      </c>
      <c r="BP5" s="375">
        <v>1882.2267307552024</v>
      </c>
      <c r="BQ5" s="375">
        <v>2041.8053091705644</v>
      </c>
      <c r="BR5" s="375">
        <v>2274.4593787053836</v>
      </c>
      <c r="BS5" s="375">
        <v>2503.5602726161615</v>
      </c>
      <c r="BT5" s="375">
        <v>2626.7182223174623</v>
      </c>
      <c r="BU5" s="375">
        <v>2791.2308783946069</v>
      </c>
      <c r="BV5" s="375">
        <v>2828.0447910654157</v>
      </c>
      <c r="BW5" s="375">
        <v>2952.2261109109691</v>
      </c>
      <c r="BX5" s="376">
        <v>3154.0523790710381</v>
      </c>
      <c r="BY5" s="376">
        <v>3375.0748145829671</v>
      </c>
      <c r="BZ5" s="376">
        <v>3594.4786475646242</v>
      </c>
      <c r="CA5" s="377">
        <v>3715.9513895149744</v>
      </c>
    </row>
    <row r="6" spans="1:79" x14ac:dyDescent="0.4">
      <c r="B6" s="128" t="s">
        <v>331</v>
      </c>
      <c r="C6" s="128"/>
      <c r="D6" s="375">
        <v>0</v>
      </c>
      <c r="E6" s="375">
        <v>0</v>
      </c>
      <c r="F6" s="375">
        <v>0</v>
      </c>
      <c r="G6" s="375">
        <v>0</v>
      </c>
      <c r="H6" s="375">
        <v>0</v>
      </c>
      <c r="I6" s="375">
        <v>0</v>
      </c>
      <c r="J6" s="375">
        <v>0</v>
      </c>
      <c r="K6" s="375">
        <v>0</v>
      </c>
      <c r="L6" s="375">
        <v>0</v>
      </c>
      <c r="M6" s="375">
        <v>0</v>
      </c>
      <c r="N6" s="375">
        <v>0</v>
      </c>
      <c r="O6" s="375">
        <v>0</v>
      </c>
      <c r="P6" s="375">
        <v>0</v>
      </c>
      <c r="Q6" s="375">
        <v>0</v>
      </c>
      <c r="R6" s="375">
        <v>0</v>
      </c>
      <c r="S6" s="375">
        <v>0</v>
      </c>
      <c r="T6" s="375">
        <v>0</v>
      </c>
      <c r="U6" s="375">
        <v>0</v>
      </c>
      <c r="V6" s="375">
        <v>0</v>
      </c>
      <c r="W6" s="375">
        <v>0</v>
      </c>
      <c r="X6" s="375">
        <v>0</v>
      </c>
      <c r="Y6" s="375">
        <v>0</v>
      </c>
      <c r="Z6" s="375">
        <v>0</v>
      </c>
      <c r="AA6" s="375">
        <v>0</v>
      </c>
      <c r="AB6" s="375">
        <v>0</v>
      </c>
      <c r="AC6" s="375">
        <v>0</v>
      </c>
      <c r="AD6" s="375">
        <v>0</v>
      </c>
      <c r="AE6" s="375">
        <v>0</v>
      </c>
      <c r="AF6" s="375" t="s">
        <v>411</v>
      </c>
      <c r="AG6" s="375" t="s">
        <v>411</v>
      </c>
      <c r="AH6" s="375">
        <v>0</v>
      </c>
      <c r="AI6" s="375">
        <v>0</v>
      </c>
      <c r="AJ6" s="375">
        <v>0</v>
      </c>
      <c r="AK6" s="375">
        <v>0</v>
      </c>
      <c r="AL6" s="375">
        <v>0</v>
      </c>
      <c r="AM6" s="375">
        <v>0</v>
      </c>
      <c r="AN6" s="375">
        <v>0</v>
      </c>
      <c r="AO6" s="375">
        <v>0</v>
      </c>
      <c r="AP6" s="375">
        <v>0</v>
      </c>
      <c r="AQ6" s="375">
        <v>0</v>
      </c>
      <c r="AR6" s="375">
        <v>0</v>
      </c>
      <c r="AS6" s="375">
        <v>0</v>
      </c>
      <c r="AT6" s="375">
        <v>0</v>
      </c>
      <c r="AU6" s="375">
        <v>14.67867882736096</v>
      </c>
      <c r="AV6" s="375">
        <v>17.32362399448489</v>
      </c>
      <c r="AW6" s="375">
        <v>22.017101000372413</v>
      </c>
      <c r="AX6" s="375">
        <v>26.274387450379745</v>
      </c>
      <c r="AY6" s="375">
        <v>31.159442185463192</v>
      </c>
      <c r="AZ6" s="375">
        <v>36.556276606201791</v>
      </c>
      <c r="BA6" s="375">
        <v>36.695665879000003</v>
      </c>
      <c r="BB6" s="375">
        <v>38.413191972800014</v>
      </c>
      <c r="BC6" s="375">
        <v>38.367648960570129</v>
      </c>
      <c r="BD6" s="375">
        <v>57.286221493426368</v>
      </c>
      <c r="BE6" s="375">
        <v>61.250098314299194</v>
      </c>
      <c r="BF6" s="375">
        <v>45.81</v>
      </c>
      <c r="BG6" s="375">
        <v>36.193318905790619</v>
      </c>
      <c r="BH6" s="375">
        <v>38.411999999999999</v>
      </c>
      <c r="BI6" s="375">
        <v>35.623045027248956</v>
      </c>
      <c r="BJ6" s="375">
        <v>39.227886861522336</v>
      </c>
      <c r="BK6" s="375">
        <v>44.288355759254614</v>
      </c>
      <c r="BL6" s="375">
        <v>46.717117832191811</v>
      </c>
      <c r="BM6" s="375">
        <v>48.708362762486907</v>
      </c>
      <c r="BN6" s="375">
        <v>45.683687940754801</v>
      </c>
      <c r="BO6" s="375">
        <v>41.557605406422965</v>
      </c>
      <c r="BP6" s="375">
        <v>44.996467444797425</v>
      </c>
      <c r="BQ6" s="375">
        <v>46.46150720913667</v>
      </c>
      <c r="BR6" s="375">
        <v>44.752198794615161</v>
      </c>
      <c r="BS6" s="375">
        <v>41.883695203837881</v>
      </c>
      <c r="BT6" s="375">
        <v>40.255351281499983</v>
      </c>
      <c r="BU6" s="375">
        <v>38.784474645392429</v>
      </c>
      <c r="BV6" s="375">
        <v>43.066671945158618</v>
      </c>
      <c r="BW6" s="375">
        <v>44.957758034177196</v>
      </c>
      <c r="BX6" s="376">
        <v>31.859114940111496</v>
      </c>
      <c r="BY6" s="376">
        <v>34.091664793767343</v>
      </c>
      <c r="BZ6" s="376">
        <v>36.307865126915402</v>
      </c>
      <c r="CA6" s="377">
        <v>37.534862520353279</v>
      </c>
    </row>
    <row r="7" spans="1:79" s="324" customFormat="1" ht="35.25" customHeight="1" thickBot="1" x14ac:dyDescent="0.4">
      <c r="B7" s="394" t="s">
        <v>412</v>
      </c>
      <c r="C7" s="395"/>
      <c r="D7" s="396">
        <v>0</v>
      </c>
      <c r="E7" s="396">
        <v>0</v>
      </c>
      <c r="F7" s="396">
        <v>0</v>
      </c>
      <c r="G7" s="396">
        <v>0</v>
      </c>
      <c r="H7" s="396">
        <v>0</v>
      </c>
      <c r="I7" s="396">
        <v>0</v>
      </c>
      <c r="J7" s="396">
        <v>0</v>
      </c>
      <c r="K7" s="396">
        <v>0</v>
      </c>
      <c r="L7" s="396">
        <v>0</v>
      </c>
      <c r="M7" s="396">
        <v>0</v>
      </c>
      <c r="N7" s="396">
        <v>0</v>
      </c>
      <c r="O7" s="396">
        <v>0</v>
      </c>
      <c r="P7" s="396">
        <v>0</v>
      </c>
      <c r="Q7" s="396">
        <v>0</v>
      </c>
      <c r="R7" s="396">
        <v>0</v>
      </c>
      <c r="S7" s="396">
        <v>0</v>
      </c>
      <c r="T7" s="396">
        <v>0</v>
      </c>
      <c r="U7" s="396">
        <v>0</v>
      </c>
      <c r="V7" s="396">
        <v>0</v>
      </c>
      <c r="W7" s="396">
        <v>0</v>
      </c>
      <c r="X7" s="396">
        <v>0</v>
      </c>
      <c r="Y7" s="396">
        <v>0</v>
      </c>
      <c r="Z7" s="396">
        <v>0</v>
      </c>
      <c r="AA7" s="396">
        <v>0</v>
      </c>
      <c r="AB7" s="396">
        <v>0</v>
      </c>
      <c r="AC7" s="396">
        <v>0</v>
      </c>
      <c r="AD7" s="396">
        <v>0</v>
      </c>
      <c r="AE7" s="396">
        <v>0</v>
      </c>
      <c r="AF7" s="396" t="s">
        <v>411</v>
      </c>
      <c r="AG7" s="396" t="s">
        <v>411</v>
      </c>
      <c r="AH7" s="396" t="s">
        <v>411</v>
      </c>
      <c r="AI7" s="396" t="s">
        <v>411</v>
      </c>
      <c r="AJ7" s="396" t="s">
        <v>411</v>
      </c>
      <c r="AK7" s="396" t="s">
        <v>411</v>
      </c>
      <c r="AL7" s="396" t="s">
        <v>411</v>
      </c>
      <c r="AM7" s="396" t="s">
        <v>411</v>
      </c>
      <c r="AN7" s="396" t="s">
        <v>411</v>
      </c>
      <c r="AO7" s="396" t="s">
        <v>411</v>
      </c>
      <c r="AP7" s="396" t="s">
        <v>411</v>
      </c>
      <c r="AQ7" s="396" t="s">
        <v>411</v>
      </c>
      <c r="AR7" s="396" t="s">
        <v>411</v>
      </c>
      <c r="AS7" s="396" t="s">
        <v>411</v>
      </c>
      <c r="AT7" s="396" t="s">
        <v>411</v>
      </c>
      <c r="AU7" s="396" t="s">
        <v>411</v>
      </c>
      <c r="AV7" s="396" t="s">
        <v>411</v>
      </c>
      <c r="AW7" s="396" t="s">
        <v>411</v>
      </c>
      <c r="AX7" s="396" t="s">
        <v>411</v>
      </c>
      <c r="AY7" s="396" t="s">
        <v>411</v>
      </c>
      <c r="AZ7" s="396" t="s">
        <v>411</v>
      </c>
      <c r="BA7" s="396" t="s">
        <v>411</v>
      </c>
      <c r="BB7" s="396" t="s">
        <v>411</v>
      </c>
      <c r="BC7" s="396" t="s">
        <v>411</v>
      </c>
      <c r="BD7" s="396" t="s">
        <v>411</v>
      </c>
      <c r="BE7" s="396">
        <v>1.3540926892315711E-2</v>
      </c>
      <c r="BF7" s="396">
        <v>2.1977966900388161E-2</v>
      </c>
      <c r="BG7" s="396">
        <v>0.2155242747099195</v>
      </c>
      <c r="BH7" s="396">
        <v>0.20291748990917122</v>
      </c>
      <c r="BI7" s="396">
        <v>0.23287380703620139</v>
      </c>
      <c r="BJ7" s="396">
        <v>0.26961032804237534</v>
      </c>
      <c r="BK7" s="396">
        <v>0.49867797332341446</v>
      </c>
      <c r="BL7" s="396">
        <v>0.29094543864759853</v>
      </c>
      <c r="BM7" s="396">
        <v>0.38429314039836332</v>
      </c>
      <c r="BN7" s="396">
        <v>0.45292188988213572</v>
      </c>
      <c r="BO7" s="396">
        <v>0.59714108918121755</v>
      </c>
      <c r="BP7" s="396">
        <v>0.81735531188868504</v>
      </c>
      <c r="BQ7" s="396">
        <v>1.0010264415926948</v>
      </c>
      <c r="BR7" s="396">
        <v>1.1379327421129755</v>
      </c>
      <c r="BS7" s="396">
        <v>1.24893479417634</v>
      </c>
      <c r="BT7" s="396">
        <v>1.3085639021428659</v>
      </c>
      <c r="BU7" s="396">
        <v>1.3885611654189969</v>
      </c>
      <c r="BV7" s="396">
        <v>1.5534457602247005</v>
      </c>
      <c r="BW7" s="396">
        <v>1.6844839885251219</v>
      </c>
      <c r="BX7" s="396">
        <v>1.7903783775254383</v>
      </c>
      <c r="BY7" s="396">
        <v>1.9156443053577963</v>
      </c>
      <c r="BZ7" s="396">
        <v>2.0397283073136521</v>
      </c>
      <c r="CA7" s="397">
        <v>2.10861682962403</v>
      </c>
    </row>
    <row r="8" spans="1:79" ht="26.25" customHeight="1" x14ac:dyDescent="0.4">
      <c r="A8" s="356"/>
      <c r="B8" s="97" t="s">
        <v>410</v>
      </c>
      <c r="D8" s="49" t="s">
        <v>626</v>
      </c>
      <c r="E8" s="49" t="s">
        <v>627</v>
      </c>
      <c r="F8" s="49" t="s">
        <v>628</v>
      </c>
      <c r="G8" s="49" t="s">
        <v>629</v>
      </c>
      <c r="H8" s="49" t="s">
        <v>630</v>
      </c>
      <c r="I8" s="49" t="s">
        <v>631</v>
      </c>
      <c r="J8" s="49" t="s">
        <v>632</v>
      </c>
      <c r="K8" s="49" t="s">
        <v>633</v>
      </c>
      <c r="L8" s="49" t="s">
        <v>634</v>
      </c>
      <c r="M8" s="49" t="s">
        <v>635</v>
      </c>
      <c r="N8" s="49" t="s">
        <v>636</v>
      </c>
      <c r="O8" s="49" t="s">
        <v>637</v>
      </c>
      <c r="P8" s="49" t="s">
        <v>638</v>
      </c>
      <c r="Q8" s="49" t="s">
        <v>639</v>
      </c>
      <c r="R8" s="49" t="s">
        <v>640</v>
      </c>
      <c r="S8" s="49" t="s">
        <v>641</v>
      </c>
      <c r="T8" s="49" t="s">
        <v>642</v>
      </c>
      <c r="U8" s="49" t="s">
        <v>643</v>
      </c>
      <c r="V8" s="49" t="s">
        <v>644</v>
      </c>
      <c r="W8" s="49" t="s">
        <v>645</v>
      </c>
      <c r="X8" s="49" t="s">
        <v>646</v>
      </c>
      <c r="Y8" s="49" t="s">
        <v>647</v>
      </c>
      <c r="Z8" s="49" t="s">
        <v>648</v>
      </c>
      <c r="AA8" s="49" t="s">
        <v>649</v>
      </c>
      <c r="AB8" s="49" t="s">
        <v>650</v>
      </c>
      <c r="AC8" s="49" t="s">
        <v>651</v>
      </c>
      <c r="AD8" s="49" t="s">
        <v>652</v>
      </c>
      <c r="AE8" s="49" t="s">
        <v>653</v>
      </c>
      <c r="AF8" s="49" t="s">
        <v>654</v>
      </c>
      <c r="AG8" s="49" t="s">
        <v>655</v>
      </c>
      <c r="AH8" s="49" t="s">
        <v>656</v>
      </c>
      <c r="AI8" s="49" t="s">
        <v>657</v>
      </c>
      <c r="AJ8" s="49" t="s">
        <v>658</v>
      </c>
      <c r="AK8" s="49" t="s">
        <v>659</v>
      </c>
      <c r="AL8" s="49" t="s">
        <v>660</v>
      </c>
      <c r="AM8" s="49" t="s">
        <v>661</v>
      </c>
      <c r="AN8" s="49" t="s">
        <v>662</v>
      </c>
      <c r="AO8" s="49" t="s">
        <v>663</v>
      </c>
      <c r="AP8" s="49" t="s">
        <v>664</v>
      </c>
      <c r="AQ8" s="49" t="s">
        <v>665</v>
      </c>
      <c r="AR8" s="49" t="s">
        <v>666</v>
      </c>
      <c r="AS8" s="49" t="s">
        <v>667</v>
      </c>
      <c r="AT8" s="49" t="s">
        <v>668</v>
      </c>
      <c r="AU8" s="49" t="s">
        <v>669</v>
      </c>
      <c r="AV8" s="49" t="s">
        <v>670</v>
      </c>
      <c r="AW8" s="49" t="s">
        <v>671</v>
      </c>
      <c r="AX8" s="49" t="s">
        <v>672</v>
      </c>
      <c r="AY8" s="49" t="s">
        <v>595</v>
      </c>
      <c r="AZ8" s="49" t="s">
        <v>596</v>
      </c>
      <c r="BA8" s="49" t="s">
        <v>597</v>
      </c>
      <c r="BB8" s="49" t="s">
        <v>598</v>
      </c>
      <c r="BC8" s="49" t="s">
        <v>599</v>
      </c>
      <c r="BD8" s="49" t="s">
        <v>600</v>
      </c>
      <c r="BE8" s="49" t="s">
        <v>601</v>
      </c>
      <c r="BF8" s="49" t="s">
        <v>602</v>
      </c>
      <c r="BG8" s="49" t="s">
        <v>603</v>
      </c>
      <c r="BH8" s="49" t="s">
        <v>604</v>
      </c>
      <c r="BI8" s="49" t="s">
        <v>605</v>
      </c>
      <c r="BJ8" s="49" t="s">
        <v>606</v>
      </c>
      <c r="BK8" s="49" t="s">
        <v>607</v>
      </c>
      <c r="BL8" s="49" t="s">
        <v>608</v>
      </c>
      <c r="BM8" s="49" t="s">
        <v>609</v>
      </c>
      <c r="BN8" s="49" t="s">
        <v>610</v>
      </c>
      <c r="BO8" s="49" t="s">
        <v>611</v>
      </c>
      <c r="BP8" s="49" t="s">
        <v>612</v>
      </c>
      <c r="BQ8" s="49" t="s">
        <v>613</v>
      </c>
      <c r="BR8" s="49" t="s">
        <v>614</v>
      </c>
      <c r="BS8" s="49" t="s">
        <v>615</v>
      </c>
      <c r="BT8" s="49" t="s">
        <v>616</v>
      </c>
      <c r="BU8" s="49" t="s">
        <v>617</v>
      </c>
      <c r="BV8" s="49" t="s">
        <v>618</v>
      </c>
      <c r="BW8" s="49" t="s">
        <v>619</v>
      </c>
      <c r="BX8" s="49" t="s">
        <v>620</v>
      </c>
      <c r="BY8" s="49" t="s">
        <v>621</v>
      </c>
      <c r="BZ8" s="49" t="s">
        <v>622</v>
      </c>
      <c r="CA8" s="50" t="s">
        <v>623</v>
      </c>
    </row>
    <row r="9" spans="1:79" x14ac:dyDescent="0.4">
      <c r="A9" s="356"/>
      <c r="B9" s="384" t="s">
        <v>230</v>
      </c>
      <c r="C9" s="385"/>
      <c r="D9" s="289" t="s">
        <v>624</v>
      </c>
      <c r="E9" s="289" t="s">
        <v>624</v>
      </c>
      <c r="F9" s="289" t="s">
        <v>624</v>
      </c>
      <c r="G9" s="289" t="s">
        <v>624</v>
      </c>
      <c r="H9" s="289" t="s">
        <v>624</v>
      </c>
      <c r="I9" s="289" t="s">
        <v>624</v>
      </c>
      <c r="J9" s="289" t="s">
        <v>624</v>
      </c>
      <c r="K9" s="289" t="s">
        <v>624</v>
      </c>
      <c r="L9" s="289" t="s">
        <v>624</v>
      </c>
      <c r="M9" s="289" t="s">
        <v>624</v>
      </c>
      <c r="N9" s="289" t="s">
        <v>624</v>
      </c>
      <c r="O9" s="289" t="s">
        <v>624</v>
      </c>
      <c r="P9" s="289" t="s">
        <v>624</v>
      </c>
      <c r="Q9" s="289" t="s">
        <v>624</v>
      </c>
      <c r="R9" s="289" t="s">
        <v>624</v>
      </c>
      <c r="S9" s="289" t="s">
        <v>624</v>
      </c>
      <c r="T9" s="289" t="s">
        <v>624</v>
      </c>
      <c r="U9" s="289" t="s">
        <v>624</v>
      </c>
      <c r="V9" s="289" t="s">
        <v>624</v>
      </c>
      <c r="W9" s="289" t="s">
        <v>624</v>
      </c>
      <c r="X9" s="289" t="s">
        <v>624</v>
      </c>
      <c r="Y9" s="289" t="s">
        <v>624</v>
      </c>
      <c r="Z9" s="289" t="s">
        <v>624</v>
      </c>
      <c r="AA9" s="289" t="s">
        <v>624</v>
      </c>
      <c r="AB9" s="289" t="s">
        <v>624</v>
      </c>
      <c r="AC9" s="289" t="s">
        <v>624</v>
      </c>
      <c r="AD9" s="289" t="s">
        <v>624</v>
      </c>
      <c r="AE9" s="289" t="s">
        <v>624</v>
      </c>
      <c r="AF9" s="289" t="s">
        <v>624</v>
      </c>
      <c r="AG9" s="289" t="s">
        <v>624</v>
      </c>
      <c r="AH9" s="289" t="s">
        <v>624</v>
      </c>
      <c r="AI9" s="289" t="s">
        <v>624</v>
      </c>
      <c r="AJ9" s="289" t="s">
        <v>624</v>
      </c>
      <c r="AK9" s="289" t="s">
        <v>624</v>
      </c>
      <c r="AL9" s="289" t="s">
        <v>624</v>
      </c>
      <c r="AM9" s="289" t="s">
        <v>624</v>
      </c>
      <c r="AN9" s="289" t="s">
        <v>624</v>
      </c>
      <c r="AO9" s="289" t="s">
        <v>624</v>
      </c>
      <c r="AP9" s="289" t="s">
        <v>624</v>
      </c>
      <c r="AQ9" s="289" t="s">
        <v>624</v>
      </c>
      <c r="AR9" s="289" t="s">
        <v>624</v>
      </c>
      <c r="AS9" s="289" t="s">
        <v>624</v>
      </c>
      <c r="AT9" s="289" t="s">
        <v>624</v>
      </c>
      <c r="AU9" s="289" t="s">
        <v>624</v>
      </c>
      <c r="AV9" s="289" t="s">
        <v>624</v>
      </c>
      <c r="AW9" s="289" t="s">
        <v>624</v>
      </c>
      <c r="AX9" s="289" t="s">
        <v>624</v>
      </c>
      <c r="AY9" s="289" t="s">
        <v>624</v>
      </c>
      <c r="AZ9" s="289" t="s">
        <v>624</v>
      </c>
      <c r="BA9" s="289" t="s">
        <v>624</v>
      </c>
      <c r="BB9" s="289" t="s">
        <v>624</v>
      </c>
      <c r="BC9" s="289" t="s">
        <v>624</v>
      </c>
      <c r="BD9" s="289" t="s">
        <v>624</v>
      </c>
      <c r="BE9" s="289" t="s">
        <v>624</v>
      </c>
      <c r="BF9" s="289" t="s">
        <v>624</v>
      </c>
      <c r="BG9" s="289" t="s">
        <v>624</v>
      </c>
      <c r="BH9" s="289" t="s">
        <v>624</v>
      </c>
      <c r="BI9" s="289" t="s">
        <v>624</v>
      </c>
      <c r="BJ9" s="289" t="s">
        <v>624</v>
      </c>
      <c r="BK9" s="289" t="s">
        <v>624</v>
      </c>
      <c r="BL9" s="289" t="s">
        <v>624</v>
      </c>
      <c r="BM9" s="289" t="s">
        <v>624</v>
      </c>
      <c r="BN9" s="289" t="s">
        <v>624</v>
      </c>
      <c r="BO9" s="289" t="s">
        <v>624</v>
      </c>
      <c r="BP9" s="289" t="s">
        <v>624</v>
      </c>
      <c r="BQ9" s="289" t="s">
        <v>624</v>
      </c>
      <c r="BR9" s="289" t="s">
        <v>624</v>
      </c>
      <c r="BS9" s="289" t="s">
        <v>624</v>
      </c>
      <c r="BT9" s="289" t="s">
        <v>624</v>
      </c>
      <c r="BU9" s="289" t="s">
        <v>624</v>
      </c>
      <c r="BV9" s="289" t="s">
        <v>625</v>
      </c>
      <c r="BW9" s="289" t="s">
        <v>625</v>
      </c>
      <c r="BX9" s="289" t="s">
        <v>625</v>
      </c>
      <c r="BY9" s="289" t="s">
        <v>625</v>
      </c>
      <c r="BZ9" s="289" t="s">
        <v>625</v>
      </c>
      <c r="CA9" s="290" t="s">
        <v>625</v>
      </c>
    </row>
    <row r="10" spans="1:79" s="243" customFormat="1" ht="26.25" customHeight="1" x14ac:dyDescent="0.4">
      <c r="A10" s="374"/>
      <c r="B10" s="97" t="s">
        <v>96</v>
      </c>
      <c r="C10" s="97"/>
      <c r="D10" s="371">
        <v>0</v>
      </c>
      <c r="E10" s="371">
        <v>0</v>
      </c>
      <c r="F10" s="371">
        <v>0</v>
      </c>
      <c r="G10" s="371">
        <v>0</v>
      </c>
      <c r="H10" s="371">
        <v>0</v>
      </c>
      <c r="I10" s="371">
        <v>0</v>
      </c>
      <c r="J10" s="371">
        <v>0</v>
      </c>
      <c r="K10" s="371">
        <v>0</v>
      </c>
      <c r="L10" s="371">
        <v>0</v>
      </c>
      <c r="M10" s="371">
        <v>0</v>
      </c>
      <c r="N10" s="371">
        <v>0</v>
      </c>
      <c r="O10" s="371">
        <v>0</v>
      </c>
      <c r="P10" s="371">
        <v>0</v>
      </c>
      <c r="Q10" s="371">
        <v>0</v>
      </c>
      <c r="R10" s="371">
        <v>0</v>
      </c>
      <c r="S10" s="371">
        <v>0</v>
      </c>
      <c r="T10" s="371">
        <v>0</v>
      </c>
      <c r="U10" s="371">
        <v>0</v>
      </c>
      <c r="V10" s="371">
        <v>0</v>
      </c>
      <c r="W10" s="371">
        <v>0</v>
      </c>
      <c r="X10" s="371">
        <v>0</v>
      </c>
      <c r="Y10" s="371">
        <v>0</v>
      </c>
      <c r="Z10" s="371">
        <v>0</v>
      </c>
      <c r="AA10" s="371">
        <v>0</v>
      </c>
      <c r="AB10" s="371">
        <v>0</v>
      </c>
      <c r="AC10" s="371">
        <v>0</v>
      </c>
      <c r="AD10" s="371">
        <v>0</v>
      </c>
      <c r="AE10" s="371">
        <v>0</v>
      </c>
      <c r="AF10" s="371">
        <v>11.273776223776222</v>
      </c>
      <c r="AG10" s="371">
        <v>15.124622240434357</v>
      </c>
      <c r="AH10" s="371">
        <f>SUM(AH11:AH12)</f>
        <v>18.760882583260397</v>
      </c>
      <c r="AI10" s="371">
        <f t="shared" ref="AI10:CA10" si="2">SUM(AI11:AI12)</f>
        <v>16.051708509045046</v>
      </c>
      <c r="AJ10" s="371">
        <f t="shared" si="2"/>
        <v>16.837544648763064</v>
      </c>
      <c r="AK10" s="371">
        <f t="shared" si="2"/>
        <v>18.284448701065482</v>
      </c>
      <c r="AL10" s="371">
        <f t="shared" si="2"/>
        <v>22.723240438530421</v>
      </c>
      <c r="AM10" s="371">
        <f t="shared" si="2"/>
        <v>27.115123432132297</v>
      </c>
      <c r="AN10" s="371">
        <f t="shared" si="2"/>
        <v>28.234849248764746</v>
      </c>
      <c r="AO10" s="371">
        <f t="shared" si="2"/>
        <v>31.6309412861137</v>
      </c>
      <c r="AP10" s="371">
        <f t="shared" si="2"/>
        <v>242.9960071595759</v>
      </c>
      <c r="AQ10" s="371">
        <f t="shared" si="2"/>
        <v>406.53430098880801</v>
      </c>
      <c r="AR10" s="371">
        <f t="shared" si="2"/>
        <v>360.3702347034573</v>
      </c>
      <c r="AS10" s="371">
        <f t="shared" si="2"/>
        <v>354.30550746608048</v>
      </c>
      <c r="AT10" s="371">
        <f t="shared" si="2"/>
        <v>370.95813090004725</v>
      </c>
      <c r="AU10" s="371">
        <f t="shared" si="2"/>
        <v>480.03772260500864</v>
      </c>
      <c r="AV10" s="371">
        <f t="shared" si="2"/>
        <v>567.94618344533478</v>
      </c>
      <c r="AW10" s="371">
        <f t="shared" si="2"/>
        <v>709.33583031067644</v>
      </c>
      <c r="AX10" s="371">
        <f t="shared" si="2"/>
        <v>835.04902206432314</v>
      </c>
      <c r="AY10" s="371">
        <f t="shared" si="2"/>
        <v>950.28613542564278</v>
      </c>
      <c r="AZ10" s="371">
        <f t="shared" si="2"/>
        <v>1094.9713016049182</v>
      </c>
      <c r="BA10" s="371">
        <f t="shared" si="2"/>
        <v>1101.8170715218337</v>
      </c>
      <c r="BB10" s="371">
        <f t="shared" si="2"/>
        <v>1140.9661702401922</v>
      </c>
      <c r="BC10" s="371">
        <f t="shared" si="2"/>
        <v>1212.3910761064978</v>
      </c>
      <c r="BD10" s="371">
        <f t="shared" si="2"/>
        <v>1231.8122962074067</v>
      </c>
      <c r="BE10" s="371">
        <f t="shared" si="2"/>
        <v>1310.7032399841926</v>
      </c>
      <c r="BF10" s="371">
        <f t="shared" si="2"/>
        <v>1363.1655395731943</v>
      </c>
      <c r="BG10" s="371">
        <f t="shared" si="2"/>
        <v>1416.8780533668794</v>
      </c>
      <c r="BH10" s="371">
        <f t="shared" si="2"/>
        <v>1435.1894265615551</v>
      </c>
      <c r="BI10" s="371">
        <f t="shared" si="2"/>
        <v>1466.2868207023578</v>
      </c>
      <c r="BJ10" s="371">
        <f t="shared" si="2"/>
        <v>1463.7668133130528</v>
      </c>
      <c r="BK10" s="371">
        <f t="shared" si="2"/>
        <v>1547.6269852017126</v>
      </c>
      <c r="BL10" s="371">
        <f t="shared" si="2"/>
        <v>1604.5634957810059</v>
      </c>
      <c r="BM10" s="371">
        <f t="shared" si="2"/>
        <v>1735.2651522731778</v>
      </c>
      <c r="BN10" s="371">
        <f t="shared" si="2"/>
        <v>1791.5281087651297</v>
      </c>
      <c r="BO10" s="371">
        <f t="shared" si="2"/>
        <v>1949.2691077872937</v>
      </c>
      <c r="BP10" s="371">
        <f t="shared" si="2"/>
        <v>2124.9647088713405</v>
      </c>
      <c r="BQ10" s="371">
        <f t="shared" si="2"/>
        <v>2261.0547458371648</v>
      </c>
      <c r="BR10" s="371">
        <f t="shared" si="2"/>
        <v>2479.260478766259</v>
      </c>
      <c r="BS10" s="371">
        <f t="shared" si="2"/>
        <v>2699.5084294538251</v>
      </c>
      <c r="BT10" s="371">
        <f t="shared" si="2"/>
        <v>2767.0628739807239</v>
      </c>
      <c r="BU10" s="371">
        <f t="shared" si="2"/>
        <v>2881.521632465327</v>
      </c>
      <c r="BV10" s="371">
        <f t="shared" si="2"/>
        <v>2871.1114630105744</v>
      </c>
      <c r="BW10" s="371">
        <f t="shared" si="2"/>
        <v>2944.4777177965875</v>
      </c>
      <c r="BX10" s="372">
        <f t="shared" si="2"/>
        <v>3070.3222731115284</v>
      </c>
      <c r="BY10" s="372">
        <f t="shared" si="2"/>
        <v>3223.2681866435969</v>
      </c>
      <c r="BZ10" s="372">
        <f t="shared" si="2"/>
        <v>3367.4745052650273</v>
      </c>
      <c r="CA10" s="373">
        <f t="shared" si="2"/>
        <v>3416.3648777859967</v>
      </c>
    </row>
    <row r="11" spans="1:79" x14ac:dyDescent="0.4">
      <c r="B11" s="128" t="s">
        <v>332</v>
      </c>
      <c r="C11" s="128"/>
      <c r="D11" s="375">
        <v>0</v>
      </c>
      <c r="E11" s="375">
        <v>0</v>
      </c>
      <c r="F11" s="375">
        <v>0</v>
      </c>
      <c r="G11" s="375">
        <v>0</v>
      </c>
      <c r="H11" s="375">
        <v>0</v>
      </c>
      <c r="I11" s="375">
        <v>0</v>
      </c>
      <c r="J11" s="375">
        <v>0</v>
      </c>
      <c r="K11" s="375">
        <v>0</v>
      </c>
      <c r="L11" s="375">
        <v>0</v>
      </c>
      <c r="M11" s="375">
        <v>0</v>
      </c>
      <c r="N11" s="375">
        <v>0</v>
      </c>
      <c r="O11" s="375">
        <v>0</v>
      </c>
      <c r="P11" s="375">
        <v>0</v>
      </c>
      <c r="Q11" s="375">
        <v>0</v>
      </c>
      <c r="R11" s="375">
        <v>0</v>
      </c>
      <c r="S11" s="375">
        <v>0</v>
      </c>
      <c r="T11" s="375">
        <v>0</v>
      </c>
      <c r="U11" s="375">
        <v>0</v>
      </c>
      <c r="V11" s="375">
        <v>0</v>
      </c>
      <c r="W11" s="375">
        <v>0</v>
      </c>
      <c r="X11" s="375">
        <v>0</v>
      </c>
      <c r="Y11" s="375">
        <v>0</v>
      </c>
      <c r="Z11" s="375">
        <v>0</v>
      </c>
      <c r="AA11" s="375">
        <v>0</v>
      </c>
      <c r="AB11" s="375">
        <v>0</v>
      </c>
      <c r="AC11" s="375">
        <v>0</v>
      </c>
      <c r="AD11" s="375">
        <v>0</v>
      </c>
      <c r="AE11" s="375">
        <v>0</v>
      </c>
      <c r="AF11" s="375" t="s">
        <v>411</v>
      </c>
      <c r="AG11" s="375" t="s">
        <v>411</v>
      </c>
      <c r="AH11" s="375">
        <v>18.760882583260397</v>
      </c>
      <c r="AI11" s="375">
        <v>16.051708509045046</v>
      </c>
      <c r="AJ11" s="375">
        <v>16.837544648763064</v>
      </c>
      <c r="AK11" s="375">
        <v>18.284448701065482</v>
      </c>
      <c r="AL11" s="375">
        <v>22.723240438530421</v>
      </c>
      <c r="AM11" s="375">
        <v>27.115123432132297</v>
      </c>
      <c r="AN11" s="375">
        <v>28.234849248764746</v>
      </c>
      <c r="AO11" s="375">
        <v>31.6309412861137</v>
      </c>
      <c r="AP11" s="375">
        <v>242.9960071595759</v>
      </c>
      <c r="AQ11" s="375">
        <v>406.53430098880801</v>
      </c>
      <c r="AR11" s="375">
        <v>360.3702347034573</v>
      </c>
      <c r="AS11" s="375">
        <v>354.30550746608048</v>
      </c>
      <c r="AT11" s="375">
        <v>370.95813090004725</v>
      </c>
      <c r="AU11" s="375">
        <v>455.28313339403252</v>
      </c>
      <c r="AV11" s="375">
        <v>539.45220252134845</v>
      </c>
      <c r="AW11" s="375">
        <v>673.98208131433648</v>
      </c>
      <c r="AX11" s="375">
        <v>793.36275102534182</v>
      </c>
      <c r="AY11" s="375">
        <v>902.32244238856083</v>
      </c>
      <c r="AZ11" s="375">
        <v>1040.614947149503</v>
      </c>
      <c r="BA11" s="375">
        <v>1047.612041784422</v>
      </c>
      <c r="BB11" s="375">
        <v>1084.946588082463</v>
      </c>
      <c r="BC11" s="375">
        <v>1156.6510707250343</v>
      </c>
      <c r="BD11" s="375">
        <v>1150.4224729654136</v>
      </c>
      <c r="BE11" s="375">
        <v>1224.5449037446654</v>
      </c>
      <c r="BF11" s="375">
        <v>1300.2855573679881</v>
      </c>
      <c r="BG11" s="375">
        <v>1368.2085816228309</v>
      </c>
      <c r="BH11" s="375">
        <v>1384.8915852827322</v>
      </c>
      <c r="BI11" s="375">
        <v>1420.8322491686599</v>
      </c>
      <c r="BJ11" s="375">
        <v>1415.157441892685</v>
      </c>
      <c r="BK11" s="375">
        <v>1494.0738662253179</v>
      </c>
      <c r="BL11" s="375">
        <v>1549.5665950899079</v>
      </c>
      <c r="BM11" s="375">
        <v>1678.7248916995491</v>
      </c>
      <c r="BN11" s="375">
        <v>1739.4674794714952</v>
      </c>
      <c r="BO11" s="375">
        <v>1902.5247209809706</v>
      </c>
      <c r="BP11" s="375">
        <v>2075.3514074989948</v>
      </c>
      <c r="BQ11" s="375">
        <v>2210.7489082162383</v>
      </c>
      <c r="BR11" s="375">
        <v>2431.4199286043881</v>
      </c>
      <c r="BS11" s="375">
        <v>2655.0896994841892</v>
      </c>
      <c r="BT11" s="375">
        <v>2725.2967728416802</v>
      </c>
      <c r="BU11" s="375">
        <v>2842.0312803813886</v>
      </c>
      <c r="BV11" s="375">
        <v>2828.0447910654157</v>
      </c>
      <c r="BW11" s="375">
        <v>2900.3105520296385</v>
      </c>
      <c r="BX11" s="376">
        <v>3039.6190503804132</v>
      </c>
      <c r="BY11" s="376">
        <v>3191.0355047771609</v>
      </c>
      <c r="BZ11" s="376">
        <v>3333.7997602123769</v>
      </c>
      <c r="CA11" s="377">
        <v>3382.2012290081366</v>
      </c>
    </row>
    <row r="12" spans="1:79" ht="15" customHeight="1" x14ac:dyDescent="0.4">
      <c r="B12" s="128" t="s">
        <v>331</v>
      </c>
      <c r="C12" s="128"/>
      <c r="D12" s="375">
        <v>0</v>
      </c>
      <c r="E12" s="375">
        <v>0</v>
      </c>
      <c r="F12" s="375">
        <v>0</v>
      </c>
      <c r="G12" s="375">
        <v>0</v>
      </c>
      <c r="H12" s="375">
        <v>0</v>
      </c>
      <c r="I12" s="375">
        <v>0</v>
      </c>
      <c r="J12" s="375">
        <v>0</v>
      </c>
      <c r="K12" s="375">
        <v>0</v>
      </c>
      <c r="L12" s="375">
        <v>0</v>
      </c>
      <c r="M12" s="375">
        <v>0</v>
      </c>
      <c r="N12" s="375">
        <v>0</v>
      </c>
      <c r="O12" s="375">
        <v>0</v>
      </c>
      <c r="P12" s="375">
        <v>0</v>
      </c>
      <c r="Q12" s="375">
        <v>0</v>
      </c>
      <c r="R12" s="375">
        <v>0</v>
      </c>
      <c r="S12" s="375">
        <v>0</v>
      </c>
      <c r="T12" s="375">
        <v>0</v>
      </c>
      <c r="U12" s="375">
        <v>0</v>
      </c>
      <c r="V12" s="375">
        <v>0</v>
      </c>
      <c r="W12" s="375">
        <v>0</v>
      </c>
      <c r="X12" s="375">
        <v>0</v>
      </c>
      <c r="Y12" s="375">
        <v>0</v>
      </c>
      <c r="Z12" s="375">
        <v>0</v>
      </c>
      <c r="AA12" s="375">
        <v>0</v>
      </c>
      <c r="AB12" s="375">
        <v>0</v>
      </c>
      <c r="AC12" s="375">
        <v>0</v>
      </c>
      <c r="AD12" s="375">
        <v>0</v>
      </c>
      <c r="AE12" s="375">
        <v>0</v>
      </c>
      <c r="AF12" s="375" t="s">
        <v>411</v>
      </c>
      <c r="AG12" s="375" t="s">
        <v>411</v>
      </c>
      <c r="AH12" s="375">
        <v>0</v>
      </c>
      <c r="AI12" s="375">
        <v>0</v>
      </c>
      <c r="AJ12" s="375">
        <v>0</v>
      </c>
      <c r="AK12" s="375">
        <v>0</v>
      </c>
      <c r="AL12" s="375">
        <v>0</v>
      </c>
      <c r="AM12" s="375">
        <v>0</v>
      </c>
      <c r="AN12" s="375">
        <v>0</v>
      </c>
      <c r="AO12" s="375">
        <v>0</v>
      </c>
      <c r="AP12" s="375">
        <v>0</v>
      </c>
      <c r="AQ12" s="375">
        <v>0</v>
      </c>
      <c r="AR12" s="375">
        <v>0</v>
      </c>
      <c r="AS12" s="375">
        <v>0</v>
      </c>
      <c r="AT12" s="375">
        <v>0</v>
      </c>
      <c r="AU12" s="375">
        <v>24.7545892109761</v>
      </c>
      <c r="AV12" s="375">
        <v>28.493980923986356</v>
      </c>
      <c r="AW12" s="375">
        <v>35.353748996339995</v>
      </c>
      <c r="AX12" s="375">
        <v>41.686271038981324</v>
      </c>
      <c r="AY12" s="375">
        <v>47.963693037081981</v>
      </c>
      <c r="AZ12" s="375">
        <v>54.356354455415186</v>
      </c>
      <c r="BA12" s="375">
        <v>54.205029737411571</v>
      </c>
      <c r="BB12" s="375">
        <v>56.019582157729225</v>
      </c>
      <c r="BC12" s="375">
        <v>55.74000538146349</v>
      </c>
      <c r="BD12" s="375">
        <v>81.389823241993042</v>
      </c>
      <c r="BE12" s="375">
        <v>86.158336239527301</v>
      </c>
      <c r="BF12" s="375">
        <v>62.879982205206318</v>
      </c>
      <c r="BG12" s="375">
        <v>48.669471744048401</v>
      </c>
      <c r="BH12" s="375">
        <v>50.297841278823022</v>
      </c>
      <c r="BI12" s="375">
        <v>45.454571533697866</v>
      </c>
      <c r="BJ12" s="375">
        <v>48.609371420367829</v>
      </c>
      <c r="BK12" s="375">
        <v>53.553118976394572</v>
      </c>
      <c r="BL12" s="375">
        <v>54.996900691098141</v>
      </c>
      <c r="BM12" s="375">
        <v>56.540260573628721</v>
      </c>
      <c r="BN12" s="375">
        <v>52.060629293634484</v>
      </c>
      <c r="BO12" s="375">
        <v>46.744386806323163</v>
      </c>
      <c r="BP12" s="375">
        <v>49.613301372345802</v>
      </c>
      <c r="BQ12" s="375">
        <v>50.305837620926376</v>
      </c>
      <c r="BR12" s="375">
        <v>47.84055016187088</v>
      </c>
      <c r="BS12" s="375">
        <v>44.418729969635898</v>
      </c>
      <c r="BT12" s="375">
        <v>41.766101139043663</v>
      </c>
      <c r="BU12" s="375">
        <v>39.490352083938568</v>
      </c>
      <c r="BV12" s="375">
        <v>43.066671945158618</v>
      </c>
      <c r="BW12" s="375">
        <v>44.167165766948813</v>
      </c>
      <c r="BX12" s="376">
        <v>30.703222731115282</v>
      </c>
      <c r="BY12" s="376">
        <v>32.232681866435968</v>
      </c>
      <c r="BZ12" s="376">
        <v>33.674745052650273</v>
      </c>
      <c r="CA12" s="377">
        <v>34.163648777859969</v>
      </c>
    </row>
    <row r="13" spans="1:79" s="324" customFormat="1" ht="35.25" customHeight="1" thickBot="1" x14ac:dyDescent="0.4">
      <c r="B13" s="394" t="s">
        <v>413</v>
      </c>
      <c r="C13" s="395"/>
      <c r="D13" s="396">
        <v>0</v>
      </c>
      <c r="E13" s="396">
        <v>0</v>
      </c>
      <c r="F13" s="396">
        <v>0</v>
      </c>
      <c r="G13" s="396">
        <v>0</v>
      </c>
      <c r="H13" s="396">
        <v>0</v>
      </c>
      <c r="I13" s="396">
        <v>0</v>
      </c>
      <c r="J13" s="396">
        <v>0</v>
      </c>
      <c r="K13" s="396">
        <v>0</v>
      </c>
      <c r="L13" s="396">
        <v>0</v>
      </c>
      <c r="M13" s="396">
        <v>0</v>
      </c>
      <c r="N13" s="396">
        <v>0</v>
      </c>
      <c r="O13" s="396">
        <v>0</v>
      </c>
      <c r="P13" s="396">
        <v>0</v>
      </c>
      <c r="Q13" s="396">
        <v>0</v>
      </c>
      <c r="R13" s="396">
        <v>0</v>
      </c>
      <c r="S13" s="396">
        <v>0</v>
      </c>
      <c r="T13" s="396">
        <v>0</v>
      </c>
      <c r="U13" s="396">
        <v>0</v>
      </c>
      <c r="V13" s="396">
        <v>0</v>
      </c>
      <c r="W13" s="396">
        <v>0</v>
      </c>
      <c r="X13" s="396">
        <v>0</v>
      </c>
      <c r="Y13" s="396">
        <v>0</v>
      </c>
      <c r="Z13" s="396">
        <v>0</v>
      </c>
      <c r="AA13" s="396">
        <v>0</v>
      </c>
      <c r="AB13" s="396">
        <v>0</v>
      </c>
      <c r="AC13" s="396">
        <v>0</v>
      </c>
      <c r="AD13" s="396">
        <v>0</v>
      </c>
      <c r="AE13" s="396">
        <v>0</v>
      </c>
      <c r="AF13" s="396" t="s">
        <v>411</v>
      </c>
      <c r="AG13" s="396" t="s">
        <v>411</v>
      </c>
      <c r="AH13" s="396" t="s">
        <v>411</v>
      </c>
      <c r="AI13" s="396" t="s">
        <v>411</v>
      </c>
      <c r="AJ13" s="396" t="s">
        <v>411</v>
      </c>
      <c r="AK13" s="396" t="s">
        <v>411</v>
      </c>
      <c r="AL13" s="396" t="s">
        <v>411</v>
      </c>
      <c r="AM13" s="396" t="s">
        <v>411</v>
      </c>
      <c r="AN13" s="396" t="s">
        <v>411</v>
      </c>
      <c r="AO13" s="396" t="s">
        <v>411</v>
      </c>
      <c r="AP13" s="396" t="s">
        <v>411</v>
      </c>
      <c r="AQ13" s="396" t="s">
        <v>411</v>
      </c>
      <c r="AR13" s="396" t="s">
        <v>411</v>
      </c>
      <c r="AS13" s="396" t="s">
        <v>411</v>
      </c>
      <c r="AT13" s="396" t="s">
        <v>411</v>
      </c>
      <c r="AU13" s="396" t="s">
        <v>411</v>
      </c>
      <c r="AV13" s="396" t="s">
        <v>411</v>
      </c>
      <c r="AW13" s="396" t="s">
        <v>411</v>
      </c>
      <c r="AX13" s="396" t="s">
        <v>411</v>
      </c>
      <c r="AY13" s="396" t="s">
        <v>411</v>
      </c>
      <c r="AZ13" s="396" t="s">
        <v>411</v>
      </c>
      <c r="BA13" s="396" t="s">
        <v>411</v>
      </c>
      <c r="BB13" s="396" t="s">
        <v>411</v>
      </c>
      <c r="BC13" s="396" t="s">
        <v>411</v>
      </c>
      <c r="BD13" s="396" t="s">
        <v>411</v>
      </c>
      <c r="BE13" s="396">
        <v>1.9047540563875798E-2</v>
      </c>
      <c r="BF13" s="396">
        <v>3.0167521667824077E-2</v>
      </c>
      <c r="BG13" s="396">
        <v>0.28981737279895403</v>
      </c>
      <c r="BH13" s="396">
        <v>0.26570633396200838</v>
      </c>
      <c r="BI13" s="396">
        <v>0.29714414116352772</v>
      </c>
      <c r="BJ13" s="396">
        <v>0.33408856869713222</v>
      </c>
      <c r="BK13" s="396">
        <v>0.602997342720623</v>
      </c>
      <c r="BL13" s="396">
        <v>0.3425103717508004</v>
      </c>
      <c r="BM13" s="396">
        <v>0.44608426689955488</v>
      </c>
      <c r="BN13" s="396">
        <v>0.51614481384920818</v>
      </c>
      <c r="BO13" s="396">
        <v>0.67166993328065616</v>
      </c>
      <c r="BP13" s="396">
        <v>0.90121953388386922</v>
      </c>
      <c r="BQ13" s="396">
        <v>1.0838536382029602</v>
      </c>
      <c r="BR13" s="396">
        <v>1.2164615347669023</v>
      </c>
      <c r="BS13" s="396">
        <v>1.3245272916396893</v>
      </c>
      <c r="BT13" s="396">
        <v>1.3576732171982697</v>
      </c>
      <c r="BU13" s="396">
        <v>1.4138329786296226</v>
      </c>
      <c r="BV13" s="396">
        <v>1.5534457602247005</v>
      </c>
      <c r="BW13" s="396">
        <v>1.6548619594509499</v>
      </c>
      <c r="BX13" s="396">
        <v>1.7254210043646605</v>
      </c>
      <c r="BY13" s="396">
        <v>1.8111862191938501</v>
      </c>
      <c r="BZ13" s="396">
        <v>1.8918030703640156</v>
      </c>
      <c r="CA13" s="397">
        <v>1.9192302818558966</v>
      </c>
    </row>
    <row r="14" spans="1:79" ht="40.15" customHeight="1" x14ac:dyDescent="0.4">
      <c r="A14" s="398"/>
      <c r="B14" s="386" t="s">
        <v>414</v>
      </c>
      <c r="C14" s="399"/>
      <c r="D14" s="388" t="s">
        <v>673</v>
      </c>
      <c r="E14" s="388" t="s">
        <v>674</v>
      </c>
      <c r="F14" s="388" t="s">
        <v>675</v>
      </c>
      <c r="G14" s="388" t="s">
        <v>676</v>
      </c>
      <c r="H14" s="388" t="s">
        <v>677</v>
      </c>
      <c r="I14" s="388" t="s">
        <v>678</v>
      </c>
      <c r="J14" s="388" t="s">
        <v>679</v>
      </c>
      <c r="K14" s="388" t="s">
        <v>680</v>
      </c>
      <c r="L14" s="388" t="s">
        <v>681</v>
      </c>
      <c r="M14" s="388" t="s">
        <v>682</v>
      </c>
      <c r="N14" s="388" t="s">
        <v>683</v>
      </c>
      <c r="O14" s="388" t="s">
        <v>684</v>
      </c>
      <c r="P14" s="388" t="s">
        <v>685</v>
      </c>
      <c r="Q14" s="388" t="s">
        <v>686</v>
      </c>
      <c r="R14" s="388" t="s">
        <v>687</v>
      </c>
      <c r="S14" s="388" t="s">
        <v>688</v>
      </c>
      <c r="T14" s="388" t="s">
        <v>689</v>
      </c>
      <c r="U14" s="388" t="s">
        <v>690</v>
      </c>
      <c r="V14" s="388" t="s">
        <v>691</v>
      </c>
      <c r="W14" s="388" t="s">
        <v>692</v>
      </c>
      <c r="X14" s="388" t="s">
        <v>693</v>
      </c>
      <c r="Y14" s="388" t="s">
        <v>694</v>
      </c>
      <c r="Z14" s="388" t="s">
        <v>695</v>
      </c>
      <c r="AA14" s="388" t="s">
        <v>696</v>
      </c>
      <c r="AB14" s="388" t="s">
        <v>697</v>
      </c>
      <c r="AC14" s="388" t="s">
        <v>698</v>
      </c>
      <c r="AD14" s="388" t="s">
        <v>699</v>
      </c>
      <c r="AE14" s="388" t="s">
        <v>700</v>
      </c>
      <c r="AF14" s="388" t="s">
        <v>701</v>
      </c>
      <c r="AG14" s="388" t="s">
        <v>702</v>
      </c>
      <c r="AH14" s="388" t="s">
        <v>703</v>
      </c>
      <c r="AI14" s="388" t="s">
        <v>704</v>
      </c>
      <c r="AJ14" s="388" t="s">
        <v>705</v>
      </c>
      <c r="AK14" s="388" t="s">
        <v>706</v>
      </c>
      <c r="AL14" s="388" t="s">
        <v>707</v>
      </c>
      <c r="AM14" s="388" t="s">
        <v>708</v>
      </c>
      <c r="AN14" s="388" t="s">
        <v>709</v>
      </c>
      <c r="AO14" s="388" t="s">
        <v>710</v>
      </c>
      <c r="AP14" s="388" t="s">
        <v>711</v>
      </c>
      <c r="AQ14" s="388" t="s">
        <v>712</v>
      </c>
      <c r="AR14" s="388" t="s">
        <v>713</v>
      </c>
      <c r="AS14" s="388" t="s">
        <v>714</v>
      </c>
      <c r="AT14" s="388" t="s">
        <v>715</v>
      </c>
      <c r="AU14" s="388" t="s">
        <v>716</v>
      </c>
      <c r="AV14" s="388" t="s">
        <v>717</v>
      </c>
      <c r="AW14" s="388" t="s">
        <v>718</v>
      </c>
      <c r="AX14" s="388" t="s">
        <v>719</v>
      </c>
      <c r="AY14" s="388" t="s">
        <v>720</v>
      </c>
      <c r="AZ14" s="388" t="s">
        <v>721</v>
      </c>
      <c r="BA14" s="388" t="s">
        <v>722</v>
      </c>
      <c r="BB14" s="388" t="s">
        <v>723</v>
      </c>
      <c r="BC14" s="388" t="s">
        <v>724</v>
      </c>
      <c r="BD14" s="388" t="s">
        <v>725</v>
      </c>
      <c r="BE14" s="388" t="s">
        <v>726</v>
      </c>
      <c r="BF14" s="388" t="s">
        <v>727</v>
      </c>
      <c r="BG14" s="388" t="s">
        <v>728</v>
      </c>
      <c r="BH14" s="388" t="s">
        <v>729</v>
      </c>
      <c r="BI14" s="388" t="s">
        <v>730</v>
      </c>
      <c r="BJ14" s="388" t="s">
        <v>731</v>
      </c>
      <c r="BK14" s="388" t="s">
        <v>732</v>
      </c>
      <c r="BL14" s="388" t="s">
        <v>733</v>
      </c>
      <c r="BM14" s="388" t="s">
        <v>734</v>
      </c>
      <c r="BN14" s="388" t="s">
        <v>735</v>
      </c>
      <c r="BO14" s="388" t="s">
        <v>736</v>
      </c>
      <c r="BP14" s="388" t="s">
        <v>737</v>
      </c>
      <c r="BQ14" s="388" t="s">
        <v>738</v>
      </c>
      <c r="BR14" s="388" t="s">
        <v>739</v>
      </c>
      <c r="BS14" s="388" t="s">
        <v>740</v>
      </c>
      <c r="BT14" s="388" t="s">
        <v>741</v>
      </c>
      <c r="BU14" s="388" t="s">
        <v>742</v>
      </c>
      <c r="BV14" s="388" t="s">
        <v>743</v>
      </c>
      <c r="BW14" s="388" t="s">
        <v>744</v>
      </c>
      <c r="BX14" s="388" t="s">
        <v>745</v>
      </c>
      <c r="BY14" s="388" t="s">
        <v>746</v>
      </c>
      <c r="BZ14" s="388" t="s">
        <v>747</v>
      </c>
      <c r="CA14" s="389" t="s">
        <v>748</v>
      </c>
    </row>
    <row r="15" spans="1:79" s="402" customFormat="1" ht="26.25" customHeight="1" x14ac:dyDescent="0.4">
      <c r="A15" s="400"/>
      <c r="B15" s="125" t="s">
        <v>96</v>
      </c>
      <c r="C15" s="401"/>
      <c r="D15" s="371">
        <v>0</v>
      </c>
      <c r="E15" s="371">
        <v>0</v>
      </c>
      <c r="F15" s="371">
        <v>0</v>
      </c>
      <c r="G15" s="371">
        <v>0</v>
      </c>
      <c r="H15" s="371">
        <v>0</v>
      </c>
      <c r="I15" s="371">
        <v>0</v>
      </c>
      <c r="J15" s="371">
        <v>0</v>
      </c>
      <c r="K15" s="371">
        <v>0</v>
      </c>
      <c r="L15" s="371">
        <v>0</v>
      </c>
      <c r="M15" s="371">
        <v>0</v>
      </c>
      <c r="N15" s="371">
        <v>0</v>
      </c>
      <c r="O15" s="371">
        <v>0</v>
      </c>
      <c r="P15" s="371">
        <v>0</v>
      </c>
      <c r="Q15" s="371">
        <v>0</v>
      </c>
      <c r="R15" s="371">
        <v>0</v>
      </c>
      <c r="S15" s="371">
        <v>0</v>
      </c>
      <c r="T15" s="371">
        <v>0</v>
      </c>
      <c r="U15" s="371">
        <v>0</v>
      </c>
      <c r="V15" s="371">
        <v>0</v>
      </c>
      <c r="W15" s="371">
        <v>0</v>
      </c>
      <c r="X15" s="371">
        <v>0</v>
      </c>
      <c r="Y15" s="371">
        <v>0</v>
      </c>
      <c r="Z15" s="371">
        <v>0</v>
      </c>
      <c r="AA15" s="371">
        <v>0</v>
      </c>
      <c r="AB15" s="371">
        <v>0</v>
      </c>
      <c r="AC15" s="371">
        <v>0</v>
      </c>
      <c r="AD15" s="371">
        <v>0</v>
      </c>
      <c r="AE15" s="371">
        <v>0</v>
      </c>
      <c r="AF15" s="371">
        <v>0</v>
      </c>
      <c r="AG15" s="371">
        <v>0</v>
      </c>
      <c r="AH15" s="371">
        <v>0</v>
      </c>
      <c r="AI15" s="371">
        <v>0</v>
      </c>
      <c r="AJ15" s="371">
        <v>0</v>
      </c>
      <c r="AK15" s="371">
        <v>0</v>
      </c>
      <c r="AL15" s="371">
        <v>0</v>
      </c>
      <c r="AM15" s="371">
        <v>0</v>
      </c>
      <c r="AN15" s="371">
        <v>0</v>
      </c>
      <c r="AO15" s="371">
        <v>0</v>
      </c>
      <c r="AP15" s="371">
        <v>0</v>
      </c>
      <c r="AQ15" s="371">
        <v>0</v>
      </c>
      <c r="AR15" s="371">
        <v>0</v>
      </c>
      <c r="AS15" s="371">
        <v>0</v>
      </c>
      <c r="AT15" s="371">
        <v>0</v>
      </c>
      <c r="AU15" s="371">
        <v>0</v>
      </c>
      <c r="AV15" s="371">
        <v>0</v>
      </c>
      <c r="AW15" s="371">
        <v>0</v>
      </c>
      <c r="AX15" s="371">
        <v>0</v>
      </c>
      <c r="AY15" s="371">
        <v>0</v>
      </c>
      <c r="AZ15" s="371">
        <v>0</v>
      </c>
      <c r="BA15" s="371">
        <v>0</v>
      </c>
      <c r="BB15" s="371">
        <v>0</v>
      </c>
      <c r="BC15" s="371">
        <v>448</v>
      </c>
      <c r="BD15" s="371">
        <v>459</v>
      </c>
      <c r="BE15" s="371">
        <v>493</v>
      </c>
      <c r="BF15" s="371">
        <v>541</v>
      </c>
      <c r="BG15" s="371">
        <v>632</v>
      </c>
      <c r="BH15" s="371">
        <v>702</v>
      </c>
      <c r="BI15" s="371">
        <v>754</v>
      </c>
      <c r="BJ15" s="371">
        <v>803</v>
      </c>
      <c r="BK15" s="371">
        <v>852</v>
      </c>
      <c r="BL15" s="371">
        <v>907</v>
      </c>
      <c r="BM15" s="371">
        <v>961</v>
      </c>
      <c r="BN15" s="371">
        <v>1004</v>
      </c>
      <c r="BO15" s="371">
        <v>1032</v>
      </c>
      <c r="BP15" s="371">
        <v>1056</v>
      </c>
      <c r="BQ15" s="371">
        <v>1071</v>
      </c>
      <c r="BR15" s="371">
        <v>1108</v>
      </c>
      <c r="BS15" s="371">
        <v>1170</v>
      </c>
      <c r="BT15" s="371">
        <v>1210</v>
      </c>
      <c r="BU15" s="371">
        <v>1245</v>
      </c>
      <c r="BV15" s="371">
        <v>1226</v>
      </c>
      <c r="BW15" s="371">
        <v>1203</v>
      </c>
      <c r="BX15" s="372">
        <v>1214</v>
      </c>
      <c r="BY15" s="372">
        <v>1275</v>
      </c>
      <c r="BZ15" s="372">
        <v>1326</v>
      </c>
      <c r="CA15" s="373">
        <v>1330</v>
      </c>
    </row>
    <row r="16" spans="1:79" s="243" customFormat="1" x14ac:dyDescent="0.4">
      <c r="A16" s="374"/>
      <c r="B16" s="128" t="s">
        <v>234</v>
      </c>
      <c r="C16" s="368"/>
      <c r="D16" s="375">
        <v>0</v>
      </c>
      <c r="E16" s="375">
        <v>0</v>
      </c>
      <c r="F16" s="375">
        <v>0</v>
      </c>
      <c r="G16" s="375">
        <v>0</v>
      </c>
      <c r="H16" s="375">
        <v>0</v>
      </c>
      <c r="I16" s="375">
        <v>0</v>
      </c>
      <c r="J16" s="375">
        <v>0</v>
      </c>
      <c r="K16" s="375">
        <v>0</v>
      </c>
      <c r="L16" s="375">
        <v>0</v>
      </c>
      <c r="M16" s="375">
        <v>0</v>
      </c>
      <c r="N16" s="375">
        <v>0</v>
      </c>
      <c r="O16" s="375">
        <v>0</v>
      </c>
      <c r="P16" s="375">
        <v>0</v>
      </c>
      <c r="Q16" s="375">
        <v>0</v>
      </c>
      <c r="R16" s="375">
        <v>0</v>
      </c>
      <c r="S16" s="375">
        <v>0</v>
      </c>
      <c r="T16" s="375">
        <v>0</v>
      </c>
      <c r="U16" s="375">
        <v>0</v>
      </c>
      <c r="V16" s="375">
        <v>0</v>
      </c>
      <c r="W16" s="375">
        <v>0</v>
      </c>
      <c r="X16" s="375">
        <v>0</v>
      </c>
      <c r="Y16" s="375">
        <v>0</v>
      </c>
      <c r="Z16" s="375">
        <v>0</v>
      </c>
      <c r="AA16" s="375">
        <v>0</v>
      </c>
      <c r="AB16" s="375">
        <v>0</v>
      </c>
      <c r="AC16" s="375">
        <v>0</v>
      </c>
      <c r="AD16" s="375">
        <v>0</v>
      </c>
      <c r="AE16" s="375">
        <v>0</v>
      </c>
      <c r="AF16" s="375">
        <v>0</v>
      </c>
      <c r="AG16" s="375">
        <v>0</v>
      </c>
      <c r="AH16" s="375">
        <v>6</v>
      </c>
      <c r="AI16" s="375">
        <v>6</v>
      </c>
      <c r="AJ16" s="375">
        <v>7</v>
      </c>
      <c r="AK16" s="375">
        <v>7</v>
      </c>
      <c r="AL16" s="375">
        <v>8</v>
      </c>
      <c r="AM16" s="375">
        <v>9</v>
      </c>
      <c r="AN16" s="375">
        <v>10</v>
      </c>
      <c r="AO16" s="375">
        <v>10</v>
      </c>
      <c r="AP16" s="375">
        <v>33</v>
      </c>
      <c r="AQ16" s="375">
        <v>76</v>
      </c>
      <c r="AR16" s="375">
        <v>104</v>
      </c>
      <c r="AS16" s="375">
        <v>118</v>
      </c>
      <c r="AT16" s="375">
        <v>130</v>
      </c>
      <c r="AU16" s="375">
        <v>152</v>
      </c>
      <c r="AV16" s="375">
        <v>182</v>
      </c>
      <c r="AW16" s="375">
        <v>220</v>
      </c>
      <c r="AX16" s="375">
        <v>263</v>
      </c>
      <c r="AY16" s="375">
        <v>326</v>
      </c>
      <c r="AZ16" s="375">
        <v>343</v>
      </c>
      <c r="BA16" s="375">
        <v>367</v>
      </c>
      <c r="BB16" s="375">
        <v>373</v>
      </c>
      <c r="BC16" s="375">
        <v>378</v>
      </c>
      <c r="BD16" s="375">
        <v>384</v>
      </c>
      <c r="BE16" s="375">
        <v>386</v>
      </c>
      <c r="BF16" s="375">
        <v>395</v>
      </c>
      <c r="BG16" s="375">
        <v>406</v>
      </c>
      <c r="BH16" s="375">
        <v>429</v>
      </c>
      <c r="BI16" s="375">
        <v>446</v>
      </c>
      <c r="BJ16" s="375">
        <v>458</v>
      </c>
      <c r="BK16" s="375">
        <v>471</v>
      </c>
      <c r="BL16" s="375">
        <v>492</v>
      </c>
      <c r="BM16" s="375">
        <v>521</v>
      </c>
      <c r="BN16" s="375">
        <v>553</v>
      </c>
      <c r="BO16" s="375">
        <v>584</v>
      </c>
      <c r="BP16" s="375">
        <v>618</v>
      </c>
      <c r="BQ16" s="375">
        <v>653</v>
      </c>
      <c r="BR16" s="375">
        <v>699</v>
      </c>
      <c r="BS16" s="375">
        <v>760</v>
      </c>
      <c r="BT16" s="375">
        <v>798</v>
      </c>
      <c r="BU16" s="375">
        <v>826</v>
      </c>
      <c r="BV16" s="375">
        <v>824</v>
      </c>
      <c r="BW16" s="375">
        <v>798</v>
      </c>
      <c r="BX16" s="376">
        <v>805</v>
      </c>
      <c r="BY16" s="376">
        <v>846</v>
      </c>
      <c r="BZ16" s="376">
        <v>880</v>
      </c>
      <c r="CA16" s="377">
        <v>882</v>
      </c>
    </row>
    <row r="17" spans="1:79" x14ac:dyDescent="0.4">
      <c r="B17" s="275" t="s">
        <v>332</v>
      </c>
      <c r="D17" s="375">
        <v>0</v>
      </c>
      <c r="E17" s="375">
        <v>0</v>
      </c>
      <c r="F17" s="375">
        <v>0</v>
      </c>
      <c r="G17" s="375">
        <v>0</v>
      </c>
      <c r="H17" s="375">
        <v>0</v>
      </c>
      <c r="I17" s="375">
        <v>0</v>
      </c>
      <c r="J17" s="375">
        <v>0</v>
      </c>
      <c r="K17" s="375">
        <v>0</v>
      </c>
      <c r="L17" s="375">
        <v>0</v>
      </c>
      <c r="M17" s="375">
        <v>0</v>
      </c>
      <c r="N17" s="375">
        <v>0</v>
      </c>
      <c r="O17" s="375">
        <v>0</v>
      </c>
      <c r="P17" s="375">
        <v>0</v>
      </c>
      <c r="Q17" s="375">
        <v>0</v>
      </c>
      <c r="R17" s="375">
        <v>0</v>
      </c>
      <c r="S17" s="375">
        <v>0</v>
      </c>
      <c r="T17" s="375">
        <v>0</v>
      </c>
      <c r="U17" s="375">
        <v>0</v>
      </c>
      <c r="V17" s="375">
        <v>0</v>
      </c>
      <c r="W17" s="375">
        <v>0</v>
      </c>
      <c r="X17" s="375">
        <v>0</v>
      </c>
      <c r="Y17" s="375">
        <v>0</v>
      </c>
      <c r="Z17" s="375">
        <v>0</v>
      </c>
      <c r="AA17" s="375">
        <v>0</v>
      </c>
      <c r="AB17" s="375">
        <v>0</v>
      </c>
      <c r="AC17" s="375">
        <v>0</v>
      </c>
      <c r="AD17" s="375">
        <v>0</v>
      </c>
      <c r="AE17" s="375">
        <v>0</v>
      </c>
      <c r="AF17" s="375">
        <v>0</v>
      </c>
      <c r="AG17" s="375">
        <v>0</v>
      </c>
      <c r="AH17" s="375">
        <v>0</v>
      </c>
      <c r="AI17" s="375">
        <v>0</v>
      </c>
      <c r="AJ17" s="375">
        <v>0</v>
      </c>
      <c r="AK17" s="375">
        <v>0</v>
      </c>
      <c r="AL17" s="375">
        <v>0</v>
      </c>
      <c r="AM17" s="375">
        <v>0</v>
      </c>
      <c r="AN17" s="375">
        <v>0</v>
      </c>
      <c r="AO17" s="375">
        <v>0</v>
      </c>
      <c r="AP17" s="375">
        <v>0</v>
      </c>
      <c r="AQ17" s="375">
        <v>0</v>
      </c>
      <c r="AR17" s="375">
        <v>0</v>
      </c>
      <c r="AS17" s="375">
        <v>0</v>
      </c>
      <c r="AT17" s="375">
        <v>0</v>
      </c>
      <c r="AU17" s="375">
        <v>0</v>
      </c>
      <c r="AV17" s="375">
        <v>0</v>
      </c>
      <c r="AW17" s="375">
        <v>0</v>
      </c>
      <c r="AX17" s="375">
        <v>0</v>
      </c>
      <c r="AY17" s="375">
        <v>0</v>
      </c>
      <c r="AZ17" s="375">
        <v>0</v>
      </c>
      <c r="BA17" s="375">
        <v>0</v>
      </c>
      <c r="BB17" s="375">
        <v>0</v>
      </c>
      <c r="BC17" s="375">
        <v>0</v>
      </c>
      <c r="BD17" s="375">
        <v>0</v>
      </c>
      <c r="BE17" s="375">
        <v>0</v>
      </c>
      <c r="BF17" s="375">
        <v>0</v>
      </c>
      <c r="BG17" s="375">
        <v>386</v>
      </c>
      <c r="BH17" s="375">
        <v>407</v>
      </c>
      <c r="BI17" s="375">
        <v>422</v>
      </c>
      <c r="BJ17" s="375">
        <v>432</v>
      </c>
      <c r="BK17" s="375">
        <v>442</v>
      </c>
      <c r="BL17" s="375">
        <v>462</v>
      </c>
      <c r="BM17" s="375">
        <v>491</v>
      </c>
      <c r="BN17" s="375">
        <v>523</v>
      </c>
      <c r="BO17" s="375">
        <v>558</v>
      </c>
      <c r="BP17" s="375">
        <v>595</v>
      </c>
      <c r="BQ17" s="375">
        <v>631</v>
      </c>
      <c r="BR17" s="375">
        <v>679</v>
      </c>
      <c r="BS17" s="375">
        <v>740</v>
      </c>
      <c r="BT17" s="375">
        <v>780</v>
      </c>
      <c r="BU17" s="375">
        <v>809</v>
      </c>
      <c r="BV17" s="375">
        <v>807</v>
      </c>
      <c r="BW17" s="375">
        <v>782</v>
      </c>
      <c r="BX17" s="376">
        <v>789</v>
      </c>
      <c r="BY17" s="376">
        <v>829</v>
      </c>
      <c r="BZ17" s="376">
        <v>862</v>
      </c>
      <c r="CA17" s="377">
        <v>864</v>
      </c>
    </row>
    <row r="18" spans="1:79" x14ac:dyDescent="0.4">
      <c r="B18" s="275" t="s">
        <v>331</v>
      </c>
      <c r="D18" s="375">
        <v>0</v>
      </c>
      <c r="E18" s="375">
        <v>0</v>
      </c>
      <c r="F18" s="375">
        <v>0</v>
      </c>
      <c r="G18" s="375">
        <v>0</v>
      </c>
      <c r="H18" s="375">
        <v>0</v>
      </c>
      <c r="I18" s="375">
        <v>0</v>
      </c>
      <c r="J18" s="375">
        <v>0</v>
      </c>
      <c r="K18" s="375">
        <v>0</v>
      </c>
      <c r="L18" s="375">
        <v>0</v>
      </c>
      <c r="M18" s="375">
        <v>0</v>
      </c>
      <c r="N18" s="375">
        <v>0</v>
      </c>
      <c r="O18" s="375">
        <v>0</v>
      </c>
      <c r="P18" s="375">
        <v>0</v>
      </c>
      <c r="Q18" s="375">
        <v>0</v>
      </c>
      <c r="R18" s="375">
        <v>0</v>
      </c>
      <c r="S18" s="375">
        <v>0</v>
      </c>
      <c r="T18" s="375">
        <v>0</v>
      </c>
      <c r="U18" s="375">
        <v>0</v>
      </c>
      <c r="V18" s="375">
        <v>0</v>
      </c>
      <c r="W18" s="375">
        <v>0</v>
      </c>
      <c r="X18" s="375">
        <v>0</v>
      </c>
      <c r="Y18" s="375">
        <v>0</v>
      </c>
      <c r="Z18" s="375">
        <v>0</v>
      </c>
      <c r="AA18" s="375">
        <v>0</v>
      </c>
      <c r="AB18" s="375">
        <v>0</v>
      </c>
      <c r="AC18" s="375">
        <v>0</v>
      </c>
      <c r="AD18" s="375">
        <v>0</v>
      </c>
      <c r="AE18" s="375">
        <v>0</v>
      </c>
      <c r="AF18" s="375">
        <v>0</v>
      </c>
      <c r="AG18" s="375">
        <v>0</v>
      </c>
      <c r="AH18" s="375">
        <v>0</v>
      </c>
      <c r="AI18" s="375">
        <v>0</v>
      </c>
      <c r="AJ18" s="375">
        <v>0</v>
      </c>
      <c r="AK18" s="375">
        <v>0</v>
      </c>
      <c r="AL18" s="375">
        <v>0</v>
      </c>
      <c r="AM18" s="375">
        <v>0</v>
      </c>
      <c r="AN18" s="375">
        <v>0</v>
      </c>
      <c r="AO18" s="375">
        <v>0</v>
      </c>
      <c r="AP18" s="375">
        <v>0</v>
      </c>
      <c r="AQ18" s="375">
        <v>0</v>
      </c>
      <c r="AR18" s="375">
        <v>0</v>
      </c>
      <c r="AS18" s="375">
        <v>0</v>
      </c>
      <c r="AT18" s="375">
        <v>0</v>
      </c>
      <c r="AU18" s="375">
        <v>0</v>
      </c>
      <c r="AV18" s="375">
        <v>0</v>
      </c>
      <c r="AW18" s="375">
        <v>0</v>
      </c>
      <c r="AX18" s="375">
        <v>0</v>
      </c>
      <c r="AY18" s="375">
        <v>0</v>
      </c>
      <c r="AZ18" s="375">
        <v>0</v>
      </c>
      <c r="BA18" s="375">
        <v>0</v>
      </c>
      <c r="BB18" s="375">
        <v>0</v>
      </c>
      <c r="BC18" s="375">
        <v>0</v>
      </c>
      <c r="BD18" s="375">
        <v>0</v>
      </c>
      <c r="BE18" s="375">
        <v>0</v>
      </c>
      <c r="BF18" s="375">
        <v>0</v>
      </c>
      <c r="BG18" s="375">
        <v>20</v>
      </c>
      <c r="BH18" s="375">
        <v>22</v>
      </c>
      <c r="BI18" s="375">
        <v>24</v>
      </c>
      <c r="BJ18" s="375">
        <v>26</v>
      </c>
      <c r="BK18" s="375">
        <v>28</v>
      </c>
      <c r="BL18" s="375">
        <v>30</v>
      </c>
      <c r="BM18" s="375">
        <v>31</v>
      </c>
      <c r="BN18" s="375">
        <v>30</v>
      </c>
      <c r="BO18" s="375">
        <v>26</v>
      </c>
      <c r="BP18" s="375">
        <v>22</v>
      </c>
      <c r="BQ18" s="375">
        <v>22</v>
      </c>
      <c r="BR18" s="375">
        <v>20</v>
      </c>
      <c r="BS18" s="375">
        <v>19</v>
      </c>
      <c r="BT18" s="375">
        <v>18</v>
      </c>
      <c r="BU18" s="375">
        <v>17</v>
      </c>
      <c r="BV18" s="375">
        <v>16</v>
      </c>
      <c r="BW18" s="375">
        <v>16</v>
      </c>
      <c r="BX18" s="376">
        <v>16</v>
      </c>
      <c r="BY18" s="376">
        <v>17</v>
      </c>
      <c r="BZ18" s="376">
        <v>18</v>
      </c>
      <c r="CA18" s="377">
        <v>18</v>
      </c>
    </row>
    <row r="19" spans="1:79" ht="25.5" customHeight="1" x14ac:dyDescent="0.4">
      <c r="B19" s="128" t="s">
        <v>235</v>
      </c>
      <c r="D19" s="375">
        <v>0</v>
      </c>
      <c r="E19" s="375">
        <v>0</v>
      </c>
      <c r="F19" s="375">
        <v>0</v>
      </c>
      <c r="G19" s="375">
        <v>0</v>
      </c>
      <c r="H19" s="375">
        <v>0</v>
      </c>
      <c r="I19" s="375">
        <v>0</v>
      </c>
      <c r="J19" s="375">
        <v>0</v>
      </c>
      <c r="K19" s="375">
        <v>0</v>
      </c>
      <c r="L19" s="375">
        <v>0</v>
      </c>
      <c r="M19" s="375">
        <v>0</v>
      </c>
      <c r="N19" s="375">
        <v>0</v>
      </c>
      <c r="O19" s="375">
        <v>0</v>
      </c>
      <c r="P19" s="375">
        <v>0</v>
      </c>
      <c r="Q19" s="375">
        <v>0</v>
      </c>
      <c r="R19" s="375">
        <v>0</v>
      </c>
      <c r="S19" s="375">
        <v>0</v>
      </c>
      <c r="T19" s="375">
        <v>0</v>
      </c>
      <c r="U19" s="375">
        <v>0</v>
      </c>
      <c r="V19" s="375">
        <v>0</v>
      </c>
      <c r="W19" s="375">
        <v>0</v>
      </c>
      <c r="X19" s="375">
        <v>0</v>
      </c>
      <c r="Y19" s="375">
        <v>0</v>
      </c>
      <c r="Z19" s="375">
        <v>0</v>
      </c>
      <c r="AA19" s="375">
        <v>0</v>
      </c>
      <c r="AB19" s="375">
        <v>0</v>
      </c>
      <c r="AC19" s="375">
        <v>0</v>
      </c>
      <c r="AD19" s="375">
        <v>0</v>
      </c>
      <c r="AE19" s="375">
        <v>0</v>
      </c>
      <c r="AF19" s="375">
        <v>0</v>
      </c>
      <c r="AG19" s="375">
        <v>0</v>
      </c>
      <c r="AH19" s="375">
        <v>0</v>
      </c>
      <c r="AI19" s="375">
        <v>0</v>
      </c>
      <c r="AJ19" s="375">
        <v>0</v>
      </c>
      <c r="AK19" s="375">
        <v>0</v>
      </c>
      <c r="AL19" s="375">
        <v>0</v>
      </c>
      <c r="AM19" s="375">
        <v>0</v>
      </c>
      <c r="AN19" s="375">
        <v>0</v>
      </c>
      <c r="AO19" s="375">
        <v>0</v>
      </c>
      <c r="AP19" s="375">
        <v>0</v>
      </c>
      <c r="AQ19" s="375">
        <v>0</v>
      </c>
      <c r="AR19" s="375">
        <v>0</v>
      </c>
      <c r="AS19" s="375">
        <v>0</v>
      </c>
      <c r="AT19" s="375">
        <v>0</v>
      </c>
      <c r="AU19" s="375">
        <v>0</v>
      </c>
      <c r="AV19" s="375">
        <v>0</v>
      </c>
      <c r="AW19" s="375">
        <v>0</v>
      </c>
      <c r="AX19" s="375">
        <v>0</v>
      </c>
      <c r="AY19" s="375">
        <v>0</v>
      </c>
      <c r="AZ19" s="375">
        <v>0</v>
      </c>
      <c r="BA19" s="375">
        <v>0</v>
      </c>
      <c r="BB19" s="375">
        <v>0</v>
      </c>
      <c r="BC19" s="375">
        <v>0</v>
      </c>
      <c r="BD19" s="375">
        <v>0</v>
      </c>
      <c r="BE19" s="375">
        <v>0</v>
      </c>
      <c r="BF19" s="375">
        <v>0</v>
      </c>
      <c r="BG19" s="375">
        <v>226</v>
      </c>
      <c r="BH19" s="375">
        <v>273</v>
      </c>
      <c r="BI19" s="375">
        <v>308</v>
      </c>
      <c r="BJ19" s="375">
        <v>345</v>
      </c>
      <c r="BK19" s="375">
        <v>381</v>
      </c>
      <c r="BL19" s="375">
        <v>414</v>
      </c>
      <c r="BM19" s="375">
        <v>439</v>
      </c>
      <c r="BN19" s="375">
        <v>451</v>
      </c>
      <c r="BO19" s="375">
        <v>448</v>
      </c>
      <c r="BP19" s="375">
        <v>438</v>
      </c>
      <c r="BQ19" s="375">
        <v>418</v>
      </c>
      <c r="BR19" s="375">
        <v>409</v>
      </c>
      <c r="BS19" s="375">
        <v>411</v>
      </c>
      <c r="BT19" s="375">
        <v>412</v>
      </c>
      <c r="BU19" s="375">
        <v>419</v>
      </c>
      <c r="BV19" s="375">
        <v>402</v>
      </c>
      <c r="BW19" s="375">
        <v>405</v>
      </c>
      <c r="BX19" s="376">
        <v>409</v>
      </c>
      <c r="BY19" s="376">
        <v>429</v>
      </c>
      <c r="BZ19" s="376">
        <v>447</v>
      </c>
      <c r="CA19" s="377">
        <v>448</v>
      </c>
    </row>
    <row r="20" spans="1:79" x14ac:dyDescent="0.4">
      <c r="B20" s="275" t="s">
        <v>332</v>
      </c>
      <c r="D20" s="375">
        <v>0</v>
      </c>
      <c r="E20" s="375">
        <v>0</v>
      </c>
      <c r="F20" s="375">
        <v>0</v>
      </c>
      <c r="G20" s="375">
        <v>0</v>
      </c>
      <c r="H20" s="375">
        <v>0</v>
      </c>
      <c r="I20" s="375">
        <v>0</v>
      </c>
      <c r="J20" s="375">
        <v>0</v>
      </c>
      <c r="K20" s="375">
        <v>0</v>
      </c>
      <c r="L20" s="375">
        <v>0</v>
      </c>
      <c r="M20" s="375">
        <v>0</v>
      </c>
      <c r="N20" s="375">
        <v>0</v>
      </c>
      <c r="O20" s="375">
        <v>0</v>
      </c>
      <c r="P20" s="375">
        <v>0</v>
      </c>
      <c r="Q20" s="375">
        <v>0</v>
      </c>
      <c r="R20" s="375">
        <v>0</v>
      </c>
      <c r="S20" s="375">
        <v>0</v>
      </c>
      <c r="T20" s="375">
        <v>0</v>
      </c>
      <c r="U20" s="375">
        <v>0</v>
      </c>
      <c r="V20" s="375">
        <v>0</v>
      </c>
      <c r="W20" s="375">
        <v>0</v>
      </c>
      <c r="X20" s="375">
        <v>0</v>
      </c>
      <c r="Y20" s="375">
        <v>0</v>
      </c>
      <c r="Z20" s="375">
        <v>0</v>
      </c>
      <c r="AA20" s="375">
        <v>0</v>
      </c>
      <c r="AB20" s="375">
        <v>0</v>
      </c>
      <c r="AC20" s="375">
        <v>0</v>
      </c>
      <c r="AD20" s="375">
        <v>0</v>
      </c>
      <c r="AE20" s="375">
        <v>0</v>
      </c>
      <c r="AF20" s="375">
        <v>0</v>
      </c>
      <c r="AG20" s="375">
        <v>0</v>
      </c>
      <c r="AH20" s="375">
        <v>0</v>
      </c>
      <c r="AI20" s="375">
        <v>0</v>
      </c>
      <c r="AJ20" s="375">
        <v>0</v>
      </c>
      <c r="AK20" s="375">
        <v>0</v>
      </c>
      <c r="AL20" s="375">
        <v>0</v>
      </c>
      <c r="AM20" s="375">
        <v>0</v>
      </c>
      <c r="AN20" s="375">
        <v>0</v>
      </c>
      <c r="AO20" s="375">
        <v>0</v>
      </c>
      <c r="AP20" s="375">
        <v>0</v>
      </c>
      <c r="AQ20" s="375">
        <v>0</v>
      </c>
      <c r="AR20" s="375">
        <v>0</v>
      </c>
      <c r="AS20" s="375">
        <v>0</v>
      </c>
      <c r="AT20" s="375">
        <v>0</v>
      </c>
      <c r="AU20" s="375">
        <v>0</v>
      </c>
      <c r="AV20" s="375">
        <v>0</v>
      </c>
      <c r="AW20" s="375">
        <v>0</v>
      </c>
      <c r="AX20" s="375">
        <v>0</v>
      </c>
      <c r="AY20" s="375">
        <v>0</v>
      </c>
      <c r="AZ20" s="375">
        <v>0</v>
      </c>
      <c r="BA20" s="375">
        <v>0</v>
      </c>
      <c r="BB20" s="375">
        <v>0</v>
      </c>
      <c r="BC20" s="375">
        <v>0</v>
      </c>
      <c r="BD20" s="375">
        <v>0</v>
      </c>
      <c r="BE20" s="375">
        <v>0</v>
      </c>
      <c r="BF20" s="375">
        <v>0</v>
      </c>
      <c r="BG20" s="375">
        <v>69</v>
      </c>
      <c r="BH20" s="375">
        <v>60</v>
      </c>
      <c r="BI20" s="375">
        <v>53</v>
      </c>
      <c r="BJ20" s="375">
        <v>52</v>
      </c>
      <c r="BK20" s="375">
        <v>54</v>
      </c>
      <c r="BL20" s="375">
        <v>57</v>
      </c>
      <c r="BM20" s="375">
        <v>59</v>
      </c>
      <c r="BN20" s="375">
        <v>61</v>
      </c>
      <c r="BO20" s="375">
        <v>57</v>
      </c>
      <c r="BP20" s="375">
        <v>55</v>
      </c>
      <c r="BQ20" s="375">
        <v>44</v>
      </c>
      <c r="BR20" s="375">
        <v>52</v>
      </c>
      <c r="BS20" s="375">
        <v>52</v>
      </c>
      <c r="BT20" s="375">
        <v>65</v>
      </c>
      <c r="BU20" s="375">
        <v>75</v>
      </c>
      <c r="BV20" s="375">
        <v>80</v>
      </c>
      <c r="BW20" s="375">
        <v>72</v>
      </c>
      <c r="BX20" s="376">
        <v>73</v>
      </c>
      <c r="BY20" s="376">
        <v>77</v>
      </c>
      <c r="BZ20" s="376">
        <v>80</v>
      </c>
      <c r="CA20" s="377">
        <v>80</v>
      </c>
    </row>
    <row r="21" spans="1:79" ht="15" customHeight="1" x14ac:dyDescent="0.4">
      <c r="A21" s="326"/>
      <c r="B21" s="106" t="s">
        <v>331</v>
      </c>
      <c r="C21" s="326"/>
      <c r="D21" s="376">
        <v>0</v>
      </c>
      <c r="E21" s="376">
        <v>0</v>
      </c>
      <c r="F21" s="376">
        <v>0</v>
      </c>
      <c r="G21" s="376">
        <v>0</v>
      </c>
      <c r="H21" s="376">
        <v>0</v>
      </c>
      <c r="I21" s="376">
        <v>0</v>
      </c>
      <c r="J21" s="376">
        <v>0</v>
      </c>
      <c r="K21" s="376">
        <v>0</v>
      </c>
      <c r="L21" s="376">
        <v>0</v>
      </c>
      <c r="M21" s="376">
        <v>0</v>
      </c>
      <c r="N21" s="376">
        <v>0</v>
      </c>
      <c r="O21" s="376">
        <v>0</v>
      </c>
      <c r="P21" s="376">
        <v>0</v>
      </c>
      <c r="Q21" s="376">
        <v>0</v>
      </c>
      <c r="R21" s="376">
        <v>0</v>
      </c>
      <c r="S21" s="376">
        <v>0</v>
      </c>
      <c r="T21" s="376">
        <v>0</v>
      </c>
      <c r="U21" s="376">
        <v>0</v>
      </c>
      <c r="V21" s="376">
        <v>0</v>
      </c>
      <c r="W21" s="376">
        <v>0</v>
      </c>
      <c r="X21" s="376">
        <v>0</v>
      </c>
      <c r="Y21" s="376">
        <v>0</v>
      </c>
      <c r="Z21" s="376">
        <v>0</v>
      </c>
      <c r="AA21" s="376">
        <v>0</v>
      </c>
      <c r="AB21" s="376">
        <v>0</v>
      </c>
      <c r="AC21" s="376">
        <v>0</v>
      </c>
      <c r="AD21" s="376">
        <v>0</v>
      </c>
      <c r="AE21" s="376">
        <v>0</v>
      </c>
      <c r="AF21" s="376">
        <v>0</v>
      </c>
      <c r="AG21" s="376">
        <v>0</v>
      </c>
      <c r="AH21" s="376">
        <v>0</v>
      </c>
      <c r="AI21" s="376">
        <v>0</v>
      </c>
      <c r="AJ21" s="376">
        <v>0</v>
      </c>
      <c r="AK21" s="376">
        <v>0</v>
      </c>
      <c r="AL21" s="376">
        <v>0</v>
      </c>
      <c r="AM21" s="376">
        <v>0</v>
      </c>
      <c r="AN21" s="376">
        <v>0</v>
      </c>
      <c r="AO21" s="376">
        <v>0</v>
      </c>
      <c r="AP21" s="376">
        <v>0</v>
      </c>
      <c r="AQ21" s="376">
        <v>0</v>
      </c>
      <c r="AR21" s="376">
        <v>0</v>
      </c>
      <c r="AS21" s="376">
        <v>0</v>
      </c>
      <c r="AT21" s="376">
        <v>0</v>
      </c>
      <c r="AU21" s="376">
        <v>0</v>
      </c>
      <c r="AV21" s="376">
        <v>0</v>
      </c>
      <c r="AW21" s="376">
        <v>0</v>
      </c>
      <c r="AX21" s="376">
        <v>0</v>
      </c>
      <c r="AY21" s="376">
        <v>0</v>
      </c>
      <c r="AZ21" s="376">
        <v>0</v>
      </c>
      <c r="BA21" s="376">
        <v>0</v>
      </c>
      <c r="BB21" s="376">
        <v>0</v>
      </c>
      <c r="BC21" s="376">
        <v>0</v>
      </c>
      <c r="BD21" s="376">
        <v>0</v>
      </c>
      <c r="BE21" s="376">
        <v>0</v>
      </c>
      <c r="BF21" s="376">
        <v>0</v>
      </c>
      <c r="BG21" s="376">
        <v>158</v>
      </c>
      <c r="BH21" s="376">
        <v>213</v>
      </c>
      <c r="BI21" s="376">
        <v>255</v>
      </c>
      <c r="BJ21" s="376">
        <v>292</v>
      </c>
      <c r="BK21" s="376">
        <v>327</v>
      </c>
      <c r="BL21" s="376">
        <v>357</v>
      </c>
      <c r="BM21" s="376">
        <v>381</v>
      </c>
      <c r="BN21" s="376">
        <v>390</v>
      </c>
      <c r="BO21" s="376">
        <v>391</v>
      </c>
      <c r="BP21" s="376">
        <v>383</v>
      </c>
      <c r="BQ21" s="376">
        <v>374</v>
      </c>
      <c r="BR21" s="376">
        <v>358</v>
      </c>
      <c r="BS21" s="376">
        <v>359</v>
      </c>
      <c r="BT21" s="376">
        <v>347</v>
      </c>
      <c r="BU21" s="376">
        <v>344</v>
      </c>
      <c r="BV21" s="376">
        <v>322</v>
      </c>
      <c r="BW21" s="376">
        <v>333</v>
      </c>
      <c r="BX21" s="376">
        <v>336</v>
      </c>
      <c r="BY21" s="376">
        <v>353</v>
      </c>
      <c r="BZ21" s="376">
        <v>367</v>
      </c>
      <c r="CA21" s="377">
        <v>368</v>
      </c>
    </row>
    <row r="22" spans="1:79" ht="25.5" customHeight="1" x14ac:dyDescent="0.4">
      <c r="A22" s="326"/>
      <c r="B22" s="106" t="s">
        <v>413</v>
      </c>
      <c r="C22" s="32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v>0</v>
      </c>
      <c r="BH22" s="376">
        <v>0</v>
      </c>
      <c r="BI22" s="376">
        <v>0</v>
      </c>
      <c r="BJ22" s="376">
        <v>0</v>
      </c>
      <c r="BK22" s="376">
        <v>0</v>
      </c>
      <c r="BL22" s="376">
        <v>0</v>
      </c>
      <c r="BM22" s="376">
        <v>0</v>
      </c>
      <c r="BN22" s="376">
        <v>0</v>
      </c>
      <c r="BO22" s="376">
        <v>0</v>
      </c>
      <c r="BP22" s="376">
        <v>0</v>
      </c>
      <c r="BQ22" s="376">
        <v>0</v>
      </c>
      <c r="BR22" s="376">
        <v>0</v>
      </c>
      <c r="BS22" s="376">
        <v>0</v>
      </c>
      <c r="BT22" s="376">
        <v>0</v>
      </c>
      <c r="BU22" s="376">
        <v>0</v>
      </c>
      <c r="BV22" s="376">
        <v>0</v>
      </c>
      <c r="BW22" s="376">
        <v>0</v>
      </c>
      <c r="BX22" s="376">
        <v>0</v>
      </c>
      <c r="BY22" s="376">
        <v>0</v>
      </c>
      <c r="BZ22" s="376">
        <v>1</v>
      </c>
      <c r="CA22" s="377">
        <v>1</v>
      </c>
    </row>
    <row r="23" spans="1:79" ht="15" customHeight="1" thickBot="1" x14ac:dyDescent="0.45">
      <c r="A23" s="363"/>
      <c r="B23" s="403"/>
      <c r="C23" s="363"/>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c r="BS23" s="404"/>
      <c r="BT23" s="404"/>
      <c r="BU23" s="404"/>
      <c r="BV23" s="404"/>
      <c r="BW23" s="404"/>
      <c r="BX23" s="404"/>
      <c r="BY23" s="404"/>
      <c r="BZ23" s="404"/>
      <c r="CA23" s="405"/>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106"/>
  <sheetViews>
    <sheetView zoomScale="70" zoomScaleNormal="70" workbookViewId="0">
      <pane xSplit="3" topLeftCell="BS1" activePane="topRight" state="frozen"/>
      <selection activeCell="B1" sqref="B1"/>
      <selection pane="topRight" activeCell="B1" sqref="B1"/>
    </sheetView>
  </sheetViews>
  <sheetFormatPr defaultColWidth="9.1328125" defaultRowHeight="15" x14ac:dyDescent="0.4"/>
  <cols>
    <col min="1" max="1" width="23.1328125" style="367" bestFit="1" customWidth="1"/>
    <col min="2" max="2" width="75.73046875" style="367" customWidth="1"/>
    <col min="3" max="3" width="25.73046875" style="367" customWidth="1"/>
    <col min="4" max="75" width="12.73046875" style="219" customWidth="1"/>
    <col min="76" max="79" width="12.73046875" style="326" customWidth="1"/>
    <col min="80" max="16384" width="9.1328125" style="326"/>
  </cols>
  <sheetData>
    <row r="1" spans="1:79" s="324" customFormat="1" ht="25.15" customHeight="1" thickBot="1" x14ac:dyDescent="0.4">
      <c r="A1" s="43" t="s">
        <v>42</v>
      </c>
      <c r="B1" s="44" t="s">
        <v>755</v>
      </c>
      <c r="C1" s="98"/>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3"/>
      <c r="BW1" s="323"/>
      <c r="BX1" s="323"/>
    </row>
    <row r="2" spans="1:79" x14ac:dyDescent="0.4">
      <c r="A2" s="47" t="s">
        <v>594</v>
      </c>
      <c r="B2" s="17" t="s">
        <v>415</v>
      </c>
      <c r="C2" s="325"/>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x14ac:dyDescent="0.4">
      <c r="A3" s="52">
        <v>2018</v>
      </c>
      <c r="B3" s="327" t="s">
        <v>127</v>
      </c>
      <c r="C3" s="328"/>
      <c r="D3" s="289" t="s">
        <v>624</v>
      </c>
      <c r="E3" s="289" t="s">
        <v>624</v>
      </c>
      <c r="F3" s="289" t="s">
        <v>624</v>
      </c>
      <c r="G3" s="289" t="s">
        <v>624</v>
      </c>
      <c r="H3" s="289" t="s">
        <v>624</v>
      </c>
      <c r="I3" s="289" t="s">
        <v>624</v>
      </c>
      <c r="J3" s="289" t="s">
        <v>624</v>
      </c>
      <c r="K3" s="289" t="s">
        <v>624</v>
      </c>
      <c r="L3" s="289" t="s">
        <v>624</v>
      </c>
      <c r="M3" s="289" t="s">
        <v>624</v>
      </c>
      <c r="N3" s="289" t="s">
        <v>624</v>
      </c>
      <c r="O3" s="289" t="s">
        <v>624</v>
      </c>
      <c r="P3" s="289" t="s">
        <v>624</v>
      </c>
      <c r="Q3" s="289" t="s">
        <v>624</v>
      </c>
      <c r="R3" s="289" t="s">
        <v>624</v>
      </c>
      <c r="S3" s="289" t="s">
        <v>624</v>
      </c>
      <c r="T3" s="289" t="s">
        <v>624</v>
      </c>
      <c r="U3" s="289" t="s">
        <v>624</v>
      </c>
      <c r="V3" s="289" t="s">
        <v>624</v>
      </c>
      <c r="W3" s="289" t="s">
        <v>624</v>
      </c>
      <c r="X3" s="289" t="s">
        <v>624</v>
      </c>
      <c r="Y3" s="289" t="s">
        <v>624</v>
      </c>
      <c r="Z3" s="289" t="s">
        <v>624</v>
      </c>
      <c r="AA3" s="289" t="s">
        <v>624</v>
      </c>
      <c r="AB3" s="289" t="s">
        <v>624</v>
      </c>
      <c r="AC3" s="289" t="s">
        <v>624</v>
      </c>
      <c r="AD3" s="289" t="s">
        <v>624</v>
      </c>
      <c r="AE3" s="289" t="s">
        <v>624</v>
      </c>
      <c r="AF3" s="289" t="s">
        <v>624</v>
      </c>
      <c r="AG3" s="289" t="s">
        <v>624</v>
      </c>
      <c r="AH3" s="289" t="s">
        <v>624</v>
      </c>
      <c r="AI3" s="289" t="s">
        <v>624</v>
      </c>
      <c r="AJ3" s="289" t="s">
        <v>624</v>
      </c>
      <c r="AK3" s="289" t="s">
        <v>624</v>
      </c>
      <c r="AL3" s="289" t="s">
        <v>624</v>
      </c>
      <c r="AM3" s="289" t="s">
        <v>624</v>
      </c>
      <c r="AN3" s="289" t="s">
        <v>624</v>
      </c>
      <c r="AO3" s="289" t="s">
        <v>624</v>
      </c>
      <c r="AP3" s="289" t="s">
        <v>624</v>
      </c>
      <c r="AQ3" s="289" t="s">
        <v>624</v>
      </c>
      <c r="AR3" s="289" t="s">
        <v>624</v>
      </c>
      <c r="AS3" s="289" t="s">
        <v>624</v>
      </c>
      <c r="AT3" s="289" t="s">
        <v>624</v>
      </c>
      <c r="AU3" s="289" t="s">
        <v>624</v>
      </c>
      <c r="AV3" s="289" t="s">
        <v>624</v>
      </c>
      <c r="AW3" s="289" t="s">
        <v>624</v>
      </c>
      <c r="AX3" s="289" t="s">
        <v>624</v>
      </c>
      <c r="AY3" s="289" t="s">
        <v>624</v>
      </c>
      <c r="AZ3" s="289" t="s">
        <v>624</v>
      </c>
      <c r="BA3" s="289" t="s">
        <v>624</v>
      </c>
      <c r="BB3" s="289" t="s">
        <v>624</v>
      </c>
      <c r="BC3" s="289" t="s">
        <v>624</v>
      </c>
      <c r="BD3" s="289" t="s">
        <v>624</v>
      </c>
      <c r="BE3" s="289" t="s">
        <v>624</v>
      </c>
      <c r="BF3" s="289" t="s">
        <v>624</v>
      </c>
      <c r="BG3" s="289" t="s">
        <v>624</v>
      </c>
      <c r="BH3" s="289" t="s">
        <v>624</v>
      </c>
      <c r="BI3" s="289" t="s">
        <v>624</v>
      </c>
      <c r="BJ3" s="289" t="s">
        <v>624</v>
      </c>
      <c r="BK3" s="289" t="s">
        <v>624</v>
      </c>
      <c r="BL3" s="289" t="s">
        <v>624</v>
      </c>
      <c r="BM3" s="289" t="s">
        <v>624</v>
      </c>
      <c r="BN3" s="289" t="s">
        <v>624</v>
      </c>
      <c r="BO3" s="289" t="s">
        <v>624</v>
      </c>
      <c r="BP3" s="289" t="s">
        <v>624</v>
      </c>
      <c r="BQ3" s="289" t="s">
        <v>624</v>
      </c>
      <c r="BR3" s="289" t="s">
        <v>624</v>
      </c>
      <c r="BS3" s="289" t="s">
        <v>624</v>
      </c>
      <c r="BT3" s="289" t="s">
        <v>624</v>
      </c>
      <c r="BU3" s="289" t="s">
        <v>624</v>
      </c>
      <c r="BV3" s="289" t="s">
        <v>625</v>
      </c>
      <c r="BW3" s="289" t="s">
        <v>625</v>
      </c>
      <c r="BX3" s="289" t="s">
        <v>625</v>
      </c>
      <c r="BY3" s="289" t="s">
        <v>625</v>
      </c>
      <c r="BZ3" s="289" t="s">
        <v>625</v>
      </c>
      <c r="CA3" s="290" t="s">
        <v>625</v>
      </c>
    </row>
    <row r="4" spans="1:79" s="243" customFormat="1" ht="24" customHeight="1" x14ac:dyDescent="0.4">
      <c r="A4" s="30"/>
      <c r="B4" s="165" t="s">
        <v>96</v>
      </c>
      <c r="C4" s="406"/>
      <c r="D4" s="371">
        <v>0</v>
      </c>
      <c r="E4" s="371">
        <v>0</v>
      </c>
      <c r="F4" s="371">
        <v>0</v>
      </c>
      <c r="G4" s="371">
        <v>0</v>
      </c>
      <c r="H4" s="371">
        <v>0</v>
      </c>
      <c r="I4" s="371">
        <v>0</v>
      </c>
      <c r="J4" s="371">
        <v>0</v>
      </c>
      <c r="K4" s="371">
        <v>0</v>
      </c>
      <c r="L4" s="371">
        <v>0</v>
      </c>
      <c r="M4" s="371">
        <v>0</v>
      </c>
      <c r="N4" s="371">
        <v>0</v>
      </c>
      <c r="O4" s="371">
        <v>0</v>
      </c>
      <c r="P4" s="371">
        <v>0</v>
      </c>
      <c r="Q4" s="371">
        <v>0</v>
      </c>
      <c r="R4" s="371">
        <v>0</v>
      </c>
      <c r="S4" s="371">
        <v>0</v>
      </c>
      <c r="T4" s="371">
        <v>0</v>
      </c>
      <c r="U4" s="371">
        <v>0</v>
      </c>
      <c r="V4" s="371">
        <v>0</v>
      </c>
      <c r="W4" s="371">
        <v>0</v>
      </c>
      <c r="X4" s="371">
        <v>0</v>
      </c>
      <c r="Y4" s="371">
        <v>0</v>
      </c>
      <c r="Z4" s="371">
        <v>18</v>
      </c>
      <c r="AA4" s="371">
        <v>21</v>
      </c>
      <c r="AB4" s="371">
        <v>27</v>
      </c>
      <c r="AC4" s="371">
        <v>33</v>
      </c>
      <c r="AD4" s="371">
        <v>99</v>
      </c>
      <c r="AE4" s="371">
        <v>137</v>
      </c>
      <c r="AF4" s="371">
        <v>148</v>
      </c>
      <c r="AG4" s="371">
        <v>369</v>
      </c>
      <c r="AH4" s="371">
        <v>386</v>
      </c>
      <c r="AI4" s="371">
        <v>445</v>
      </c>
      <c r="AJ4" s="371">
        <v>599</v>
      </c>
      <c r="AK4" s="371">
        <v>890.6</v>
      </c>
      <c r="AL4" s="371">
        <v>1083</v>
      </c>
      <c r="AM4" s="371">
        <v>1218</v>
      </c>
      <c r="AN4" s="371">
        <v>1354</v>
      </c>
      <c r="AO4" s="371">
        <v>1479</v>
      </c>
      <c r="AP4" s="371">
        <v>1635</v>
      </c>
      <c r="AQ4" s="371">
        <v>1701</v>
      </c>
      <c r="AR4" s="371">
        <v>1365.134</v>
      </c>
      <c r="AS4" s="371">
        <v>1699.6620000000003</v>
      </c>
      <c r="AT4" s="371">
        <v>2122.81</v>
      </c>
      <c r="AU4" s="371">
        <v>1404.1669999999999</v>
      </c>
      <c r="AV4" s="371">
        <v>1692.576</v>
      </c>
      <c r="AW4" s="371">
        <v>1939.9</v>
      </c>
      <c r="AX4" s="371">
        <v>2077.2112939999997</v>
      </c>
      <c r="AY4" s="371">
        <v>2188.670932</v>
      </c>
      <c r="AZ4" s="371">
        <v>2310.6117920000006</v>
      </c>
      <c r="BA4" s="371">
        <v>2394.678625</v>
      </c>
      <c r="BB4" s="371">
        <v>2452.404614999999</v>
      </c>
      <c r="BC4" s="371">
        <v>2510.8873257930913</v>
      </c>
      <c r="BD4" s="371">
        <v>2574.5184790181656</v>
      </c>
      <c r="BE4" s="371">
        <v>2685.8228541801273</v>
      </c>
      <c r="BF4" s="371">
        <v>2833.9392983749794</v>
      </c>
      <c r="BG4" s="371">
        <v>3226.13099526</v>
      </c>
      <c r="BH4" s="371">
        <v>3556.9849629183473</v>
      </c>
      <c r="BI4" s="371">
        <v>3774.089575</v>
      </c>
      <c r="BJ4" s="371">
        <v>3941.0267050000002</v>
      </c>
      <c r="BK4" s="371">
        <v>4026.6875790000004</v>
      </c>
      <c r="BL4" s="371">
        <f>SUM(BL6:BL15)</f>
        <v>4234.4436619999997</v>
      </c>
      <c r="BM4" s="371">
        <f>SUM(BM6:BM15)</f>
        <v>4697.6782249999997</v>
      </c>
      <c r="BN4" s="371">
        <f>SUM(BN6:BN15)</f>
        <v>4924.7733250000001</v>
      </c>
      <c r="BO4" s="371">
        <f>SUM(BO6:BO15)</f>
        <v>4918.3788950000007</v>
      </c>
      <c r="BP4" s="371">
        <f>SUM(BP6:BP15)</f>
        <v>4911.948089999999</v>
      </c>
      <c r="BQ4" s="371">
        <f t="shared" ref="BQ4:BX4" si="0">SUM(BQ6:BQ15)</f>
        <v>0</v>
      </c>
      <c r="BR4" s="371">
        <f t="shared" si="0"/>
        <v>0</v>
      </c>
      <c r="BS4" s="371">
        <f t="shared" si="0"/>
        <v>0</v>
      </c>
      <c r="BT4" s="371">
        <f t="shared" si="0"/>
        <v>0</v>
      </c>
      <c r="BU4" s="371">
        <f t="shared" si="0"/>
        <v>0</v>
      </c>
      <c r="BV4" s="371">
        <f t="shared" si="0"/>
        <v>0</v>
      </c>
      <c r="BW4" s="371">
        <f t="shared" si="0"/>
        <v>0</v>
      </c>
      <c r="BX4" s="372">
        <f t="shared" si="0"/>
        <v>0</v>
      </c>
      <c r="BY4" s="372">
        <f>SUM(BY6:BY15)</f>
        <v>0</v>
      </c>
      <c r="BZ4" s="372">
        <f>SUM(BZ6:BZ15)</f>
        <v>0</v>
      </c>
      <c r="CA4" s="373">
        <f>SUM(CA6:CA15)</f>
        <v>0</v>
      </c>
    </row>
    <row r="5" spans="1:79" ht="26.25" customHeight="1" x14ac:dyDescent="0.4">
      <c r="A5" s="148"/>
      <c r="B5" s="152" t="s">
        <v>416</v>
      </c>
      <c r="C5" s="407"/>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5"/>
      <c r="BR5" s="375"/>
      <c r="BS5" s="375"/>
      <c r="BT5" s="375"/>
      <c r="BU5" s="375"/>
      <c r="BV5" s="375"/>
      <c r="BW5" s="375"/>
      <c r="BX5" s="376"/>
      <c r="BY5" s="376"/>
      <c r="BZ5" s="376"/>
      <c r="CA5" s="377"/>
    </row>
    <row r="6" spans="1:79" x14ac:dyDescent="0.4">
      <c r="A6" s="408"/>
      <c r="B6" s="68" t="s">
        <v>417</v>
      </c>
      <c r="C6" s="407"/>
      <c r="D6" s="375">
        <v>0</v>
      </c>
      <c r="E6" s="375">
        <v>0</v>
      </c>
      <c r="F6" s="375">
        <v>0</v>
      </c>
      <c r="G6" s="375">
        <v>0</v>
      </c>
      <c r="H6" s="375">
        <v>0</v>
      </c>
      <c r="I6" s="375">
        <v>0</v>
      </c>
      <c r="J6" s="375">
        <v>0</v>
      </c>
      <c r="K6" s="375">
        <v>0</v>
      </c>
      <c r="L6" s="375">
        <v>0</v>
      </c>
      <c r="M6" s="375">
        <v>0</v>
      </c>
      <c r="N6" s="375">
        <v>0</v>
      </c>
      <c r="O6" s="375">
        <v>0</v>
      </c>
      <c r="P6" s="375">
        <v>0</v>
      </c>
      <c r="Q6" s="375">
        <v>0</v>
      </c>
      <c r="R6" s="375">
        <v>0</v>
      </c>
      <c r="S6" s="375">
        <v>0</v>
      </c>
      <c r="T6" s="375">
        <v>0</v>
      </c>
      <c r="U6" s="375">
        <v>0</v>
      </c>
      <c r="V6" s="375">
        <v>0</v>
      </c>
      <c r="W6" s="375">
        <v>0</v>
      </c>
      <c r="X6" s="375">
        <v>0</v>
      </c>
      <c r="Y6" s="375">
        <v>0</v>
      </c>
      <c r="Z6" s="375">
        <v>0</v>
      </c>
      <c r="AA6" s="375">
        <v>0</v>
      </c>
      <c r="AB6" s="375">
        <v>0</v>
      </c>
      <c r="AC6" s="375">
        <v>0</v>
      </c>
      <c r="AD6" s="375">
        <v>0</v>
      </c>
      <c r="AE6" s="375">
        <v>0</v>
      </c>
      <c r="AF6" s="375">
        <v>0</v>
      </c>
      <c r="AG6" s="375">
        <v>0</v>
      </c>
      <c r="AH6" s="375">
        <v>0</v>
      </c>
      <c r="AI6" s="375">
        <v>0</v>
      </c>
      <c r="AJ6" s="375">
        <v>0</v>
      </c>
      <c r="AK6" s="375">
        <v>0</v>
      </c>
      <c r="AL6" s="375">
        <v>0</v>
      </c>
      <c r="AM6" s="375">
        <v>0</v>
      </c>
      <c r="AN6" s="375">
        <v>0</v>
      </c>
      <c r="AO6" s="375">
        <v>0</v>
      </c>
      <c r="AP6" s="375">
        <v>0</v>
      </c>
      <c r="AQ6" s="375">
        <v>0</v>
      </c>
      <c r="AR6" s="375">
        <v>0</v>
      </c>
      <c r="AS6" s="375">
        <v>0</v>
      </c>
      <c r="AT6" s="375">
        <v>0</v>
      </c>
      <c r="AU6" s="375">
        <v>0</v>
      </c>
      <c r="AV6" s="375">
        <v>0</v>
      </c>
      <c r="AW6" s="375">
        <v>0</v>
      </c>
      <c r="AX6" s="375">
        <v>0</v>
      </c>
      <c r="AY6" s="375">
        <v>0</v>
      </c>
      <c r="AZ6" s="375">
        <v>0</v>
      </c>
      <c r="BA6" s="375">
        <v>0</v>
      </c>
      <c r="BB6" s="375">
        <v>0</v>
      </c>
      <c r="BC6" s="375">
        <v>0</v>
      </c>
      <c r="BD6" s="375">
        <v>0</v>
      </c>
      <c r="BE6" s="375">
        <v>0</v>
      </c>
      <c r="BF6" s="375">
        <v>0</v>
      </c>
      <c r="BG6" s="375">
        <v>0</v>
      </c>
      <c r="BH6" s="375">
        <v>0</v>
      </c>
      <c r="BI6" s="375">
        <v>0</v>
      </c>
      <c r="BJ6" s="375">
        <v>0</v>
      </c>
      <c r="BK6" s="375">
        <v>0</v>
      </c>
      <c r="BL6" s="375">
        <v>308.02755006718922</v>
      </c>
      <c r="BM6" s="375">
        <v>515.48243622450877</v>
      </c>
      <c r="BN6" s="375">
        <v>559.64886740375289</v>
      </c>
      <c r="BO6" s="375">
        <v>588.23789220306298</v>
      </c>
      <c r="BP6" s="375">
        <v>620.96731151552888</v>
      </c>
      <c r="BQ6" s="375">
        <v>0</v>
      </c>
      <c r="BR6" s="375">
        <v>0</v>
      </c>
      <c r="BS6" s="375">
        <v>0</v>
      </c>
      <c r="BT6" s="375">
        <v>0</v>
      </c>
      <c r="BU6" s="375">
        <v>0</v>
      </c>
      <c r="BV6" s="375">
        <v>0</v>
      </c>
      <c r="BW6" s="375">
        <v>0</v>
      </c>
      <c r="BX6" s="376">
        <v>0</v>
      </c>
      <c r="BY6" s="376">
        <v>0</v>
      </c>
      <c r="BZ6" s="376">
        <v>0</v>
      </c>
      <c r="CA6" s="377">
        <v>0</v>
      </c>
    </row>
    <row r="7" spans="1:79" x14ac:dyDescent="0.4">
      <c r="A7" s="408"/>
      <c r="B7" s="68" t="s">
        <v>25</v>
      </c>
      <c r="C7" s="407"/>
      <c r="D7" s="375">
        <v>0</v>
      </c>
      <c r="E7" s="375">
        <v>0</v>
      </c>
      <c r="F7" s="375">
        <v>0</v>
      </c>
      <c r="G7" s="375">
        <v>0</v>
      </c>
      <c r="H7" s="375">
        <v>0</v>
      </c>
      <c r="I7" s="375">
        <v>0</v>
      </c>
      <c r="J7" s="375">
        <v>0</v>
      </c>
      <c r="K7" s="375">
        <v>0</v>
      </c>
      <c r="L7" s="375">
        <v>0</v>
      </c>
      <c r="M7" s="375">
        <v>0</v>
      </c>
      <c r="N7" s="375">
        <v>0</v>
      </c>
      <c r="O7" s="375">
        <v>0</v>
      </c>
      <c r="P7" s="375">
        <v>0</v>
      </c>
      <c r="Q7" s="375">
        <v>0</v>
      </c>
      <c r="R7" s="375">
        <v>0</v>
      </c>
      <c r="S7" s="375">
        <v>0</v>
      </c>
      <c r="T7" s="375">
        <v>0</v>
      </c>
      <c r="U7" s="375">
        <v>0</v>
      </c>
      <c r="V7" s="375">
        <v>0</v>
      </c>
      <c r="W7" s="375">
        <v>0</v>
      </c>
      <c r="X7" s="375">
        <v>0</v>
      </c>
      <c r="Y7" s="375">
        <v>0</v>
      </c>
      <c r="Z7" s="375">
        <v>0</v>
      </c>
      <c r="AA7" s="375">
        <v>0</v>
      </c>
      <c r="AB7" s="375">
        <v>0</v>
      </c>
      <c r="AC7" s="375">
        <v>0</v>
      </c>
      <c r="AD7" s="375">
        <v>0</v>
      </c>
      <c r="AE7" s="375">
        <v>0</v>
      </c>
      <c r="AF7" s="375">
        <v>0</v>
      </c>
      <c r="AG7" s="375">
        <v>0</v>
      </c>
      <c r="AH7" s="375">
        <v>0</v>
      </c>
      <c r="AI7" s="375">
        <v>0</v>
      </c>
      <c r="AJ7" s="375">
        <v>0</v>
      </c>
      <c r="AK7" s="375">
        <v>0</v>
      </c>
      <c r="AL7" s="375">
        <v>0</v>
      </c>
      <c r="AM7" s="375">
        <v>0</v>
      </c>
      <c r="AN7" s="375">
        <v>0</v>
      </c>
      <c r="AO7" s="375">
        <v>0</v>
      </c>
      <c r="AP7" s="375">
        <v>0</v>
      </c>
      <c r="AQ7" s="375">
        <v>0</v>
      </c>
      <c r="AR7" s="375">
        <v>0</v>
      </c>
      <c r="AS7" s="375">
        <v>0</v>
      </c>
      <c r="AT7" s="375">
        <v>0</v>
      </c>
      <c r="AU7" s="375">
        <v>0</v>
      </c>
      <c r="AV7" s="375">
        <v>0</v>
      </c>
      <c r="AW7" s="375">
        <v>0</v>
      </c>
      <c r="AX7" s="375">
        <v>0</v>
      </c>
      <c r="AY7" s="375">
        <v>0</v>
      </c>
      <c r="AZ7" s="375">
        <v>0</v>
      </c>
      <c r="BA7" s="375">
        <v>0</v>
      </c>
      <c r="BB7" s="375">
        <v>0</v>
      </c>
      <c r="BC7" s="375">
        <v>0</v>
      </c>
      <c r="BD7" s="375">
        <v>0</v>
      </c>
      <c r="BE7" s="375">
        <v>0</v>
      </c>
      <c r="BF7" s="375">
        <v>0</v>
      </c>
      <c r="BG7" s="375">
        <v>0</v>
      </c>
      <c r="BH7" s="375">
        <v>0</v>
      </c>
      <c r="BI7" s="375">
        <v>0</v>
      </c>
      <c r="BJ7" s="375">
        <v>0</v>
      </c>
      <c r="BK7" s="375">
        <v>0</v>
      </c>
      <c r="BL7" s="375">
        <v>944.21315574012146</v>
      </c>
      <c r="BM7" s="375">
        <v>1026.3094368543275</v>
      </c>
      <c r="BN7" s="375">
        <v>1083.9569208671562</v>
      </c>
      <c r="BO7" s="375">
        <v>1097.3255047744601</v>
      </c>
      <c r="BP7" s="375">
        <v>1110.9613710199749</v>
      </c>
      <c r="BQ7" s="375">
        <v>0</v>
      </c>
      <c r="BR7" s="375">
        <v>0</v>
      </c>
      <c r="BS7" s="375">
        <v>0</v>
      </c>
      <c r="BT7" s="375">
        <v>0</v>
      </c>
      <c r="BU7" s="375">
        <v>0</v>
      </c>
      <c r="BV7" s="375">
        <v>0</v>
      </c>
      <c r="BW7" s="375">
        <v>0</v>
      </c>
      <c r="BX7" s="376">
        <v>0</v>
      </c>
      <c r="BY7" s="376">
        <v>0</v>
      </c>
      <c r="BZ7" s="376">
        <v>0</v>
      </c>
      <c r="CA7" s="377">
        <v>0</v>
      </c>
    </row>
    <row r="8" spans="1:79" x14ac:dyDescent="0.4">
      <c r="A8" s="408"/>
      <c r="B8" s="68" t="s">
        <v>418</v>
      </c>
      <c r="C8" s="407"/>
      <c r="D8" s="375">
        <v>0</v>
      </c>
      <c r="E8" s="375">
        <v>0</v>
      </c>
      <c r="F8" s="375">
        <v>0</v>
      </c>
      <c r="G8" s="375">
        <v>0</v>
      </c>
      <c r="H8" s="375">
        <v>0</v>
      </c>
      <c r="I8" s="375">
        <v>0</v>
      </c>
      <c r="J8" s="375">
        <v>0</v>
      </c>
      <c r="K8" s="375">
        <v>0</v>
      </c>
      <c r="L8" s="375">
        <v>0</v>
      </c>
      <c r="M8" s="375">
        <v>0</v>
      </c>
      <c r="N8" s="375">
        <v>0</v>
      </c>
      <c r="O8" s="375">
        <v>0</v>
      </c>
      <c r="P8" s="375">
        <v>0</v>
      </c>
      <c r="Q8" s="375">
        <v>0</v>
      </c>
      <c r="R8" s="375">
        <v>0</v>
      </c>
      <c r="S8" s="375">
        <v>0</v>
      </c>
      <c r="T8" s="375">
        <v>0</v>
      </c>
      <c r="U8" s="375">
        <v>0</v>
      </c>
      <c r="V8" s="375">
        <v>0</v>
      </c>
      <c r="W8" s="375">
        <v>0</v>
      </c>
      <c r="X8" s="375">
        <v>0</v>
      </c>
      <c r="Y8" s="375">
        <v>0</v>
      </c>
      <c r="Z8" s="375">
        <v>0</v>
      </c>
      <c r="AA8" s="375">
        <v>0</v>
      </c>
      <c r="AB8" s="375">
        <v>0</v>
      </c>
      <c r="AC8" s="375">
        <v>0</v>
      </c>
      <c r="AD8" s="375">
        <v>0</v>
      </c>
      <c r="AE8" s="375">
        <v>0</v>
      </c>
      <c r="AF8" s="375">
        <v>0</v>
      </c>
      <c r="AG8" s="375">
        <v>0</v>
      </c>
      <c r="AH8" s="375">
        <v>0</v>
      </c>
      <c r="AI8" s="375">
        <v>0</v>
      </c>
      <c r="AJ8" s="375">
        <v>0</v>
      </c>
      <c r="AK8" s="375">
        <v>0</v>
      </c>
      <c r="AL8" s="375">
        <v>0</v>
      </c>
      <c r="AM8" s="375">
        <v>0</v>
      </c>
      <c r="AN8" s="375">
        <v>0</v>
      </c>
      <c r="AO8" s="375">
        <v>0</v>
      </c>
      <c r="AP8" s="375">
        <v>0</v>
      </c>
      <c r="AQ8" s="375">
        <v>0</v>
      </c>
      <c r="AR8" s="375">
        <v>0</v>
      </c>
      <c r="AS8" s="375">
        <v>0</v>
      </c>
      <c r="AT8" s="375">
        <v>0</v>
      </c>
      <c r="AU8" s="375">
        <v>0</v>
      </c>
      <c r="AV8" s="375">
        <v>0</v>
      </c>
      <c r="AW8" s="375">
        <v>0</v>
      </c>
      <c r="AX8" s="375">
        <v>0</v>
      </c>
      <c r="AY8" s="375">
        <v>0</v>
      </c>
      <c r="AZ8" s="375">
        <v>0</v>
      </c>
      <c r="BA8" s="375">
        <v>0</v>
      </c>
      <c r="BB8" s="375">
        <v>0</v>
      </c>
      <c r="BC8" s="375">
        <v>0</v>
      </c>
      <c r="BD8" s="375">
        <v>0</v>
      </c>
      <c r="BE8" s="375">
        <v>0</v>
      </c>
      <c r="BF8" s="375">
        <v>0</v>
      </c>
      <c r="BG8" s="375">
        <v>0</v>
      </c>
      <c r="BH8" s="375">
        <v>0</v>
      </c>
      <c r="BI8" s="375">
        <v>0</v>
      </c>
      <c r="BJ8" s="375">
        <v>0</v>
      </c>
      <c r="BK8" s="375">
        <v>0</v>
      </c>
      <c r="BL8" s="375">
        <v>548.72375959129954</v>
      </c>
      <c r="BM8" s="375">
        <v>539.7901437571029</v>
      </c>
      <c r="BN8" s="375">
        <v>504.78300198133326</v>
      </c>
      <c r="BO8" s="375">
        <v>443.73935361736528</v>
      </c>
      <c r="BP8" s="375">
        <v>399.82414747873798</v>
      </c>
      <c r="BQ8" s="375">
        <v>0</v>
      </c>
      <c r="BR8" s="375">
        <v>0</v>
      </c>
      <c r="BS8" s="375">
        <v>0</v>
      </c>
      <c r="BT8" s="375">
        <v>0</v>
      </c>
      <c r="BU8" s="375">
        <v>0</v>
      </c>
      <c r="BV8" s="375">
        <v>0</v>
      </c>
      <c r="BW8" s="375">
        <v>0</v>
      </c>
      <c r="BX8" s="376">
        <v>0</v>
      </c>
      <c r="BY8" s="376">
        <v>0</v>
      </c>
      <c r="BZ8" s="376">
        <v>0</v>
      </c>
      <c r="CA8" s="377">
        <v>0</v>
      </c>
    </row>
    <row r="9" spans="1:79" x14ac:dyDescent="0.4">
      <c r="A9" s="408"/>
      <c r="B9" s="68" t="s">
        <v>365</v>
      </c>
      <c r="C9" s="407"/>
      <c r="D9" s="375">
        <v>0</v>
      </c>
      <c r="E9" s="375">
        <v>0</v>
      </c>
      <c r="F9" s="375">
        <v>0</v>
      </c>
      <c r="G9" s="375">
        <v>0</v>
      </c>
      <c r="H9" s="375">
        <v>0</v>
      </c>
      <c r="I9" s="375">
        <v>0</v>
      </c>
      <c r="J9" s="375">
        <v>0</v>
      </c>
      <c r="K9" s="375">
        <v>0</v>
      </c>
      <c r="L9" s="375">
        <v>0</v>
      </c>
      <c r="M9" s="375">
        <v>0</v>
      </c>
      <c r="N9" s="375">
        <v>0</v>
      </c>
      <c r="O9" s="375">
        <v>0</v>
      </c>
      <c r="P9" s="375">
        <v>0</v>
      </c>
      <c r="Q9" s="375">
        <v>0</v>
      </c>
      <c r="R9" s="375">
        <v>0</v>
      </c>
      <c r="S9" s="375">
        <v>0</v>
      </c>
      <c r="T9" s="375">
        <v>0</v>
      </c>
      <c r="U9" s="375">
        <v>0</v>
      </c>
      <c r="V9" s="375">
        <v>0</v>
      </c>
      <c r="W9" s="375">
        <v>0</v>
      </c>
      <c r="X9" s="375">
        <v>0</v>
      </c>
      <c r="Y9" s="375">
        <v>0</v>
      </c>
      <c r="Z9" s="375">
        <v>0</v>
      </c>
      <c r="AA9" s="375">
        <v>0</v>
      </c>
      <c r="AB9" s="375">
        <v>0</v>
      </c>
      <c r="AC9" s="375">
        <v>0</v>
      </c>
      <c r="AD9" s="375">
        <v>0</v>
      </c>
      <c r="AE9" s="375">
        <v>0</v>
      </c>
      <c r="AF9" s="375">
        <v>0</v>
      </c>
      <c r="AG9" s="375">
        <v>0</v>
      </c>
      <c r="AH9" s="375">
        <v>0</v>
      </c>
      <c r="AI9" s="375">
        <v>0</v>
      </c>
      <c r="AJ9" s="375">
        <v>0</v>
      </c>
      <c r="AK9" s="375">
        <v>0</v>
      </c>
      <c r="AL9" s="375">
        <v>0</v>
      </c>
      <c r="AM9" s="375">
        <v>0</v>
      </c>
      <c r="AN9" s="375">
        <v>0</v>
      </c>
      <c r="AO9" s="375">
        <v>0</v>
      </c>
      <c r="AP9" s="375">
        <v>0</v>
      </c>
      <c r="AQ9" s="375">
        <v>0</v>
      </c>
      <c r="AR9" s="375">
        <v>0</v>
      </c>
      <c r="AS9" s="375">
        <v>0</v>
      </c>
      <c r="AT9" s="375">
        <v>0</v>
      </c>
      <c r="AU9" s="375">
        <v>0</v>
      </c>
      <c r="AV9" s="375">
        <v>0</v>
      </c>
      <c r="AW9" s="375">
        <v>0</v>
      </c>
      <c r="AX9" s="375">
        <v>0</v>
      </c>
      <c r="AY9" s="375">
        <v>0</v>
      </c>
      <c r="AZ9" s="375">
        <v>0</v>
      </c>
      <c r="BA9" s="375">
        <v>0</v>
      </c>
      <c r="BB9" s="375">
        <v>0</v>
      </c>
      <c r="BC9" s="375">
        <v>0</v>
      </c>
      <c r="BD9" s="375">
        <v>0</v>
      </c>
      <c r="BE9" s="375">
        <v>0</v>
      </c>
      <c r="BF9" s="375">
        <v>0</v>
      </c>
      <c r="BG9" s="375">
        <v>0</v>
      </c>
      <c r="BH9" s="375">
        <v>0</v>
      </c>
      <c r="BI9" s="375">
        <v>0</v>
      </c>
      <c r="BJ9" s="375">
        <v>0</v>
      </c>
      <c r="BK9" s="375">
        <v>0</v>
      </c>
      <c r="BL9" s="375">
        <v>90.993787458770441</v>
      </c>
      <c r="BM9" s="375">
        <v>106.36432472921662</v>
      </c>
      <c r="BN9" s="375">
        <v>123.81489727307819</v>
      </c>
      <c r="BO9" s="375">
        <v>134.65359309032178</v>
      </c>
      <c r="BP9" s="375">
        <v>148.92426813359887</v>
      </c>
      <c r="BQ9" s="375">
        <v>0</v>
      </c>
      <c r="BR9" s="375">
        <v>0</v>
      </c>
      <c r="BS9" s="375">
        <v>0</v>
      </c>
      <c r="BT9" s="375">
        <v>0</v>
      </c>
      <c r="BU9" s="375">
        <v>0</v>
      </c>
      <c r="BV9" s="375">
        <v>0</v>
      </c>
      <c r="BW9" s="375">
        <v>0</v>
      </c>
      <c r="BX9" s="376">
        <v>0</v>
      </c>
      <c r="BY9" s="376">
        <v>0</v>
      </c>
      <c r="BZ9" s="376">
        <v>0</v>
      </c>
      <c r="CA9" s="377">
        <v>0</v>
      </c>
    </row>
    <row r="10" spans="1:79" x14ac:dyDescent="0.4">
      <c r="A10" s="408"/>
      <c r="B10" s="68" t="s">
        <v>419</v>
      </c>
      <c r="C10" s="407"/>
      <c r="D10" s="375">
        <v>0</v>
      </c>
      <c r="E10" s="375">
        <v>0</v>
      </c>
      <c r="F10" s="375">
        <v>0</v>
      </c>
      <c r="G10" s="375">
        <v>0</v>
      </c>
      <c r="H10" s="375">
        <v>0</v>
      </c>
      <c r="I10" s="375">
        <v>0</v>
      </c>
      <c r="J10" s="375">
        <v>0</v>
      </c>
      <c r="K10" s="375">
        <v>0</v>
      </c>
      <c r="L10" s="375">
        <v>0</v>
      </c>
      <c r="M10" s="375">
        <v>0</v>
      </c>
      <c r="N10" s="375">
        <v>0</v>
      </c>
      <c r="O10" s="375">
        <v>0</v>
      </c>
      <c r="P10" s="375">
        <v>0</v>
      </c>
      <c r="Q10" s="375">
        <v>0</v>
      </c>
      <c r="R10" s="375">
        <v>0</v>
      </c>
      <c r="S10" s="375">
        <v>0</v>
      </c>
      <c r="T10" s="375">
        <v>0</v>
      </c>
      <c r="U10" s="375">
        <v>0</v>
      </c>
      <c r="V10" s="375">
        <v>0</v>
      </c>
      <c r="W10" s="375">
        <v>0</v>
      </c>
      <c r="X10" s="375">
        <v>0</v>
      </c>
      <c r="Y10" s="375">
        <v>0</v>
      </c>
      <c r="Z10" s="375">
        <v>0</v>
      </c>
      <c r="AA10" s="375">
        <v>0</v>
      </c>
      <c r="AB10" s="375">
        <v>0</v>
      </c>
      <c r="AC10" s="375">
        <v>0</v>
      </c>
      <c r="AD10" s="375">
        <v>0</v>
      </c>
      <c r="AE10" s="375">
        <v>0</v>
      </c>
      <c r="AF10" s="375">
        <v>0</v>
      </c>
      <c r="AG10" s="375">
        <v>0</v>
      </c>
      <c r="AH10" s="375">
        <v>0</v>
      </c>
      <c r="AI10" s="375">
        <v>0</v>
      </c>
      <c r="AJ10" s="375">
        <v>0</v>
      </c>
      <c r="AK10" s="375">
        <v>0</v>
      </c>
      <c r="AL10" s="375">
        <v>0</v>
      </c>
      <c r="AM10" s="375">
        <v>0</v>
      </c>
      <c r="AN10" s="375">
        <v>0</v>
      </c>
      <c r="AO10" s="375">
        <v>0</v>
      </c>
      <c r="AP10" s="375">
        <v>0</v>
      </c>
      <c r="AQ10" s="375">
        <v>0</v>
      </c>
      <c r="AR10" s="375">
        <v>0</v>
      </c>
      <c r="AS10" s="375">
        <v>0</v>
      </c>
      <c r="AT10" s="375">
        <v>0</v>
      </c>
      <c r="AU10" s="375">
        <v>0</v>
      </c>
      <c r="AV10" s="375">
        <v>0</v>
      </c>
      <c r="AW10" s="375">
        <v>0</v>
      </c>
      <c r="AX10" s="375">
        <v>0</v>
      </c>
      <c r="AY10" s="375">
        <v>0</v>
      </c>
      <c r="AZ10" s="375">
        <v>0</v>
      </c>
      <c r="BA10" s="375">
        <v>0</v>
      </c>
      <c r="BB10" s="375">
        <v>0</v>
      </c>
      <c r="BC10" s="375">
        <v>0</v>
      </c>
      <c r="BD10" s="375">
        <v>0</v>
      </c>
      <c r="BE10" s="375">
        <v>0</v>
      </c>
      <c r="BF10" s="375">
        <v>0</v>
      </c>
      <c r="BG10" s="375">
        <v>0</v>
      </c>
      <c r="BH10" s="375">
        <v>0</v>
      </c>
      <c r="BI10" s="375">
        <v>0</v>
      </c>
      <c r="BJ10" s="375">
        <v>0</v>
      </c>
      <c r="BK10" s="375">
        <v>0</v>
      </c>
      <c r="BL10" s="375">
        <v>160.10370387808047</v>
      </c>
      <c r="BM10" s="375">
        <v>169.9076006622407</v>
      </c>
      <c r="BN10" s="375">
        <v>169.73026830045234</v>
      </c>
      <c r="BO10" s="375">
        <v>154.35312752812516</v>
      </c>
      <c r="BP10" s="375">
        <v>129.85184372983497</v>
      </c>
      <c r="BQ10" s="375">
        <v>0</v>
      </c>
      <c r="BR10" s="375">
        <v>0</v>
      </c>
      <c r="BS10" s="375">
        <v>0</v>
      </c>
      <c r="BT10" s="375">
        <v>0</v>
      </c>
      <c r="BU10" s="375">
        <v>0</v>
      </c>
      <c r="BV10" s="375">
        <v>0</v>
      </c>
      <c r="BW10" s="375">
        <v>0</v>
      </c>
      <c r="BX10" s="376">
        <v>0</v>
      </c>
      <c r="BY10" s="376">
        <v>0</v>
      </c>
      <c r="BZ10" s="376">
        <v>0</v>
      </c>
      <c r="CA10" s="377">
        <v>0</v>
      </c>
    </row>
    <row r="11" spans="1:79" ht="26.25" customHeight="1" x14ac:dyDescent="0.4">
      <c r="A11" s="408"/>
      <c r="B11" s="68" t="s">
        <v>420</v>
      </c>
      <c r="C11" s="407"/>
      <c r="D11" s="375">
        <v>0</v>
      </c>
      <c r="E11" s="375">
        <v>0</v>
      </c>
      <c r="F11" s="375">
        <v>0</v>
      </c>
      <c r="G11" s="375">
        <v>0</v>
      </c>
      <c r="H11" s="375">
        <v>0</v>
      </c>
      <c r="I11" s="375">
        <v>0</v>
      </c>
      <c r="J11" s="375">
        <v>0</v>
      </c>
      <c r="K11" s="375">
        <v>0</v>
      </c>
      <c r="L11" s="375">
        <v>0</v>
      </c>
      <c r="M11" s="375">
        <v>0</v>
      </c>
      <c r="N11" s="375">
        <v>0</v>
      </c>
      <c r="O11" s="375">
        <v>0</v>
      </c>
      <c r="P11" s="375">
        <v>0</v>
      </c>
      <c r="Q11" s="375">
        <v>0</v>
      </c>
      <c r="R11" s="375">
        <v>0</v>
      </c>
      <c r="S11" s="375">
        <v>0</v>
      </c>
      <c r="T11" s="375">
        <v>0</v>
      </c>
      <c r="U11" s="375">
        <v>0</v>
      </c>
      <c r="V11" s="375">
        <v>0</v>
      </c>
      <c r="W11" s="375">
        <v>0</v>
      </c>
      <c r="X11" s="375">
        <v>0</v>
      </c>
      <c r="Y11" s="375">
        <v>0</v>
      </c>
      <c r="Z11" s="375">
        <v>0</v>
      </c>
      <c r="AA11" s="375">
        <v>0</v>
      </c>
      <c r="AB11" s="375">
        <v>0</v>
      </c>
      <c r="AC11" s="375">
        <v>0</v>
      </c>
      <c r="AD11" s="375">
        <v>0</v>
      </c>
      <c r="AE11" s="375">
        <v>0</v>
      </c>
      <c r="AF11" s="375">
        <v>0</v>
      </c>
      <c r="AG11" s="375">
        <v>0</v>
      </c>
      <c r="AH11" s="375">
        <v>0</v>
      </c>
      <c r="AI11" s="375">
        <v>0</v>
      </c>
      <c r="AJ11" s="375">
        <v>0</v>
      </c>
      <c r="AK11" s="375">
        <v>0</v>
      </c>
      <c r="AL11" s="375">
        <v>0</v>
      </c>
      <c r="AM11" s="375">
        <v>0</v>
      </c>
      <c r="AN11" s="375">
        <v>0</v>
      </c>
      <c r="AO11" s="375">
        <v>0</v>
      </c>
      <c r="AP11" s="375">
        <v>0</v>
      </c>
      <c r="AQ11" s="375">
        <v>0</v>
      </c>
      <c r="AR11" s="375">
        <v>0</v>
      </c>
      <c r="AS11" s="375">
        <v>0</v>
      </c>
      <c r="AT11" s="375">
        <v>0</v>
      </c>
      <c r="AU11" s="375">
        <v>0</v>
      </c>
      <c r="AV11" s="375">
        <v>0</v>
      </c>
      <c r="AW11" s="375">
        <v>0</v>
      </c>
      <c r="AX11" s="375">
        <v>0</v>
      </c>
      <c r="AY11" s="375">
        <v>0</v>
      </c>
      <c r="AZ11" s="375">
        <v>0</v>
      </c>
      <c r="BA11" s="375">
        <v>0</v>
      </c>
      <c r="BB11" s="375">
        <v>0</v>
      </c>
      <c r="BC11" s="375">
        <v>0</v>
      </c>
      <c r="BD11" s="375">
        <v>0</v>
      </c>
      <c r="BE11" s="375">
        <v>0</v>
      </c>
      <c r="BF11" s="375">
        <v>0</v>
      </c>
      <c r="BG11" s="375">
        <v>0</v>
      </c>
      <c r="BH11" s="375">
        <v>0</v>
      </c>
      <c r="BI11" s="375">
        <v>0</v>
      </c>
      <c r="BJ11" s="375">
        <v>0</v>
      </c>
      <c r="BK11" s="375">
        <v>0</v>
      </c>
      <c r="BL11" s="375">
        <v>1640.5339423645937</v>
      </c>
      <c r="BM11" s="375">
        <v>1684.6942545741524</v>
      </c>
      <c r="BN11" s="375">
        <v>1704.7825727712873</v>
      </c>
      <c r="BO11" s="375">
        <v>1660.9634499654603</v>
      </c>
      <c r="BP11" s="375">
        <v>1590.5767319556921</v>
      </c>
      <c r="BQ11" s="375">
        <v>0</v>
      </c>
      <c r="BR11" s="375">
        <v>0</v>
      </c>
      <c r="BS11" s="375">
        <v>0</v>
      </c>
      <c r="BT11" s="375">
        <v>0</v>
      </c>
      <c r="BU11" s="375">
        <v>0</v>
      </c>
      <c r="BV11" s="375">
        <v>0</v>
      </c>
      <c r="BW11" s="375">
        <v>0</v>
      </c>
      <c r="BX11" s="376">
        <v>0</v>
      </c>
      <c r="BY11" s="376">
        <v>0</v>
      </c>
      <c r="BZ11" s="376">
        <v>0</v>
      </c>
      <c r="CA11" s="377">
        <v>0</v>
      </c>
    </row>
    <row r="12" spans="1:79" x14ac:dyDescent="0.4">
      <c r="A12" s="408"/>
      <c r="B12" s="68" t="s">
        <v>366</v>
      </c>
      <c r="C12" s="407"/>
      <c r="D12" s="375">
        <v>0</v>
      </c>
      <c r="E12" s="375">
        <v>0</v>
      </c>
      <c r="F12" s="375">
        <v>0</v>
      </c>
      <c r="G12" s="375">
        <v>0</v>
      </c>
      <c r="H12" s="375">
        <v>0</v>
      </c>
      <c r="I12" s="375">
        <v>0</v>
      </c>
      <c r="J12" s="375">
        <v>0</v>
      </c>
      <c r="K12" s="375">
        <v>0</v>
      </c>
      <c r="L12" s="375">
        <v>0</v>
      </c>
      <c r="M12" s="375">
        <v>0</v>
      </c>
      <c r="N12" s="375">
        <v>0</v>
      </c>
      <c r="O12" s="375">
        <v>0</v>
      </c>
      <c r="P12" s="375">
        <v>0</v>
      </c>
      <c r="Q12" s="375">
        <v>0</v>
      </c>
      <c r="R12" s="375">
        <v>0</v>
      </c>
      <c r="S12" s="375">
        <v>0</v>
      </c>
      <c r="T12" s="375">
        <v>0</v>
      </c>
      <c r="U12" s="375">
        <v>0</v>
      </c>
      <c r="V12" s="375">
        <v>0</v>
      </c>
      <c r="W12" s="375">
        <v>0</v>
      </c>
      <c r="X12" s="375">
        <v>0</v>
      </c>
      <c r="Y12" s="375">
        <v>0</v>
      </c>
      <c r="Z12" s="375">
        <v>0</v>
      </c>
      <c r="AA12" s="375">
        <v>0</v>
      </c>
      <c r="AB12" s="375">
        <v>0</v>
      </c>
      <c r="AC12" s="375">
        <v>0</v>
      </c>
      <c r="AD12" s="375">
        <v>0</v>
      </c>
      <c r="AE12" s="375">
        <v>0</v>
      </c>
      <c r="AF12" s="375">
        <v>0</v>
      </c>
      <c r="AG12" s="375">
        <v>0</v>
      </c>
      <c r="AH12" s="375">
        <v>0</v>
      </c>
      <c r="AI12" s="375">
        <v>0</v>
      </c>
      <c r="AJ12" s="375">
        <v>0</v>
      </c>
      <c r="AK12" s="375">
        <v>0</v>
      </c>
      <c r="AL12" s="375">
        <v>0</v>
      </c>
      <c r="AM12" s="375">
        <v>0</v>
      </c>
      <c r="AN12" s="375">
        <v>0</v>
      </c>
      <c r="AO12" s="375">
        <v>0</v>
      </c>
      <c r="AP12" s="375">
        <v>0</v>
      </c>
      <c r="AQ12" s="375">
        <v>0</v>
      </c>
      <c r="AR12" s="375">
        <v>0</v>
      </c>
      <c r="AS12" s="375">
        <v>0</v>
      </c>
      <c r="AT12" s="375">
        <v>0</v>
      </c>
      <c r="AU12" s="375">
        <v>0</v>
      </c>
      <c r="AV12" s="375">
        <v>0</v>
      </c>
      <c r="AW12" s="375">
        <v>0</v>
      </c>
      <c r="AX12" s="375">
        <v>0</v>
      </c>
      <c r="AY12" s="375">
        <v>0</v>
      </c>
      <c r="AZ12" s="375">
        <v>0</v>
      </c>
      <c r="BA12" s="375">
        <v>0</v>
      </c>
      <c r="BB12" s="375">
        <v>0</v>
      </c>
      <c r="BC12" s="375">
        <v>0</v>
      </c>
      <c r="BD12" s="375">
        <v>0</v>
      </c>
      <c r="BE12" s="375">
        <v>0</v>
      </c>
      <c r="BF12" s="375">
        <v>0</v>
      </c>
      <c r="BG12" s="375">
        <v>0</v>
      </c>
      <c r="BH12" s="375">
        <v>0</v>
      </c>
      <c r="BI12" s="375">
        <v>0</v>
      </c>
      <c r="BJ12" s="375">
        <v>0</v>
      </c>
      <c r="BK12" s="375">
        <v>0</v>
      </c>
      <c r="BL12" s="375">
        <v>23.082844298202023</v>
      </c>
      <c r="BM12" s="375">
        <v>28.427885672585596</v>
      </c>
      <c r="BN12" s="375">
        <v>34.419420881684694</v>
      </c>
      <c r="BO12" s="375">
        <v>38.184232300479046</v>
      </c>
      <c r="BP12" s="375">
        <v>45.841252968819461</v>
      </c>
      <c r="BQ12" s="375">
        <v>0</v>
      </c>
      <c r="BR12" s="375">
        <v>0</v>
      </c>
      <c r="BS12" s="375">
        <v>0</v>
      </c>
      <c r="BT12" s="375">
        <v>0</v>
      </c>
      <c r="BU12" s="375">
        <v>0</v>
      </c>
      <c r="BV12" s="375">
        <v>0</v>
      </c>
      <c r="BW12" s="375">
        <v>0</v>
      </c>
      <c r="BX12" s="376">
        <v>0</v>
      </c>
      <c r="BY12" s="376">
        <v>0</v>
      </c>
      <c r="BZ12" s="376">
        <v>0</v>
      </c>
      <c r="CA12" s="377">
        <v>0</v>
      </c>
    </row>
    <row r="13" spans="1:79" x14ac:dyDescent="0.4">
      <c r="A13" s="408"/>
      <c r="B13" s="68" t="s">
        <v>421</v>
      </c>
      <c r="C13" s="407"/>
      <c r="D13" s="375">
        <v>0</v>
      </c>
      <c r="E13" s="375">
        <v>0</v>
      </c>
      <c r="F13" s="375">
        <v>0</v>
      </c>
      <c r="G13" s="375">
        <v>0</v>
      </c>
      <c r="H13" s="375">
        <v>0</v>
      </c>
      <c r="I13" s="375">
        <v>0</v>
      </c>
      <c r="J13" s="375">
        <v>0</v>
      </c>
      <c r="K13" s="375">
        <v>0</v>
      </c>
      <c r="L13" s="375">
        <v>0</v>
      </c>
      <c r="M13" s="375">
        <v>0</v>
      </c>
      <c r="N13" s="375">
        <v>0</v>
      </c>
      <c r="O13" s="375">
        <v>0</v>
      </c>
      <c r="P13" s="375">
        <v>0</v>
      </c>
      <c r="Q13" s="375">
        <v>0</v>
      </c>
      <c r="R13" s="375">
        <v>0</v>
      </c>
      <c r="S13" s="375">
        <v>0</v>
      </c>
      <c r="T13" s="375">
        <v>0</v>
      </c>
      <c r="U13" s="375">
        <v>0</v>
      </c>
      <c r="V13" s="375">
        <v>0</v>
      </c>
      <c r="W13" s="375">
        <v>0</v>
      </c>
      <c r="X13" s="375">
        <v>0</v>
      </c>
      <c r="Y13" s="375">
        <v>0</v>
      </c>
      <c r="Z13" s="375">
        <v>0</v>
      </c>
      <c r="AA13" s="375">
        <v>0</v>
      </c>
      <c r="AB13" s="375">
        <v>0</v>
      </c>
      <c r="AC13" s="375">
        <v>0</v>
      </c>
      <c r="AD13" s="375">
        <v>0</v>
      </c>
      <c r="AE13" s="375">
        <v>0</v>
      </c>
      <c r="AF13" s="375">
        <v>0</v>
      </c>
      <c r="AG13" s="375">
        <v>0</v>
      </c>
      <c r="AH13" s="375">
        <v>0</v>
      </c>
      <c r="AI13" s="375">
        <v>0</v>
      </c>
      <c r="AJ13" s="375">
        <v>0</v>
      </c>
      <c r="AK13" s="375">
        <v>0</v>
      </c>
      <c r="AL13" s="375">
        <v>0</v>
      </c>
      <c r="AM13" s="375">
        <v>0</v>
      </c>
      <c r="AN13" s="375">
        <v>0</v>
      </c>
      <c r="AO13" s="375">
        <v>0</v>
      </c>
      <c r="AP13" s="375">
        <v>0</v>
      </c>
      <c r="AQ13" s="375">
        <v>0</v>
      </c>
      <c r="AR13" s="375">
        <v>0</v>
      </c>
      <c r="AS13" s="375">
        <v>0</v>
      </c>
      <c r="AT13" s="375">
        <v>0</v>
      </c>
      <c r="AU13" s="375">
        <v>0</v>
      </c>
      <c r="AV13" s="375">
        <v>0</v>
      </c>
      <c r="AW13" s="375">
        <v>0</v>
      </c>
      <c r="AX13" s="375">
        <v>0</v>
      </c>
      <c r="AY13" s="375">
        <v>0</v>
      </c>
      <c r="AZ13" s="375">
        <v>0</v>
      </c>
      <c r="BA13" s="375">
        <v>0</v>
      </c>
      <c r="BB13" s="375">
        <v>0</v>
      </c>
      <c r="BC13" s="375">
        <v>0</v>
      </c>
      <c r="BD13" s="375">
        <v>0</v>
      </c>
      <c r="BE13" s="375">
        <v>0</v>
      </c>
      <c r="BF13" s="375">
        <v>0</v>
      </c>
      <c r="BG13" s="375">
        <v>0</v>
      </c>
      <c r="BH13" s="375">
        <v>0</v>
      </c>
      <c r="BI13" s="375">
        <v>0</v>
      </c>
      <c r="BJ13" s="375">
        <v>0</v>
      </c>
      <c r="BK13" s="375">
        <v>0</v>
      </c>
      <c r="BL13" s="375">
        <v>5.4657403293191589</v>
      </c>
      <c r="BM13" s="375">
        <v>6.0969998242253682</v>
      </c>
      <c r="BN13" s="375">
        <v>6.8956510417745456</v>
      </c>
      <c r="BO13" s="375">
        <v>6.7893805407546886</v>
      </c>
      <c r="BP13" s="375">
        <v>6.7126372311936491</v>
      </c>
      <c r="BQ13" s="375">
        <v>0</v>
      </c>
      <c r="BR13" s="375">
        <v>0</v>
      </c>
      <c r="BS13" s="375">
        <v>0</v>
      </c>
      <c r="BT13" s="375">
        <v>0</v>
      </c>
      <c r="BU13" s="375">
        <v>0</v>
      </c>
      <c r="BV13" s="375">
        <v>0</v>
      </c>
      <c r="BW13" s="375">
        <v>0</v>
      </c>
      <c r="BX13" s="376">
        <v>0</v>
      </c>
      <c r="BY13" s="376">
        <v>0</v>
      </c>
      <c r="BZ13" s="376">
        <v>0</v>
      </c>
      <c r="CA13" s="377">
        <v>0</v>
      </c>
    </row>
    <row r="14" spans="1:79" x14ac:dyDescent="0.4">
      <c r="A14" s="408"/>
      <c r="B14" s="68" t="s">
        <v>32</v>
      </c>
      <c r="C14" s="407"/>
      <c r="D14" s="375">
        <v>0</v>
      </c>
      <c r="E14" s="375">
        <v>0</v>
      </c>
      <c r="F14" s="375">
        <v>0</v>
      </c>
      <c r="G14" s="375">
        <v>0</v>
      </c>
      <c r="H14" s="375">
        <v>0</v>
      </c>
      <c r="I14" s="375">
        <v>0</v>
      </c>
      <c r="J14" s="375">
        <v>0</v>
      </c>
      <c r="K14" s="375">
        <v>0</v>
      </c>
      <c r="L14" s="375">
        <v>0</v>
      </c>
      <c r="M14" s="375">
        <v>0</v>
      </c>
      <c r="N14" s="375">
        <v>0</v>
      </c>
      <c r="O14" s="375">
        <v>0</v>
      </c>
      <c r="P14" s="375">
        <v>0</v>
      </c>
      <c r="Q14" s="375">
        <v>0</v>
      </c>
      <c r="R14" s="375">
        <v>0</v>
      </c>
      <c r="S14" s="375">
        <v>0</v>
      </c>
      <c r="T14" s="375">
        <v>0</v>
      </c>
      <c r="U14" s="375">
        <v>0</v>
      </c>
      <c r="V14" s="375">
        <v>0</v>
      </c>
      <c r="W14" s="375">
        <v>0</v>
      </c>
      <c r="X14" s="375">
        <v>0</v>
      </c>
      <c r="Y14" s="375">
        <v>0</v>
      </c>
      <c r="Z14" s="375">
        <v>0</v>
      </c>
      <c r="AA14" s="375">
        <v>0</v>
      </c>
      <c r="AB14" s="375">
        <v>0</v>
      </c>
      <c r="AC14" s="375">
        <v>0</v>
      </c>
      <c r="AD14" s="375">
        <v>0</v>
      </c>
      <c r="AE14" s="375">
        <v>0</v>
      </c>
      <c r="AF14" s="375">
        <v>0</v>
      </c>
      <c r="AG14" s="375">
        <v>0</v>
      </c>
      <c r="AH14" s="375">
        <v>0</v>
      </c>
      <c r="AI14" s="375">
        <v>0</v>
      </c>
      <c r="AJ14" s="375">
        <v>0</v>
      </c>
      <c r="AK14" s="375">
        <v>0</v>
      </c>
      <c r="AL14" s="375">
        <v>0</v>
      </c>
      <c r="AM14" s="375">
        <v>0</v>
      </c>
      <c r="AN14" s="375">
        <v>0</v>
      </c>
      <c r="AO14" s="375">
        <v>0</v>
      </c>
      <c r="AP14" s="375">
        <v>0</v>
      </c>
      <c r="AQ14" s="375">
        <v>0</v>
      </c>
      <c r="AR14" s="375">
        <v>0</v>
      </c>
      <c r="AS14" s="375">
        <v>0</v>
      </c>
      <c r="AT14" s="375">
        <v>0</v>
      </c>
      <c r="AU14" s="375">
        <v>0</v>
      </c>
      <c r="AV14" s="375">
        <v>0</v>
      </c>
      <c r="AW14" s="375">
        <v>0</v>
      </c>
      <c r="AX14" s="375">
        <v>0</v>
      </c>
      <c r="AY14" s="375">
        <v>0</v>
      </c>
      <c r="AZ14" s="375">
        <v>0</v>
      </c>
      <c r="BA14" s="375">
        <v>0</v>
      </c>
      <c r="BB14" s="375">
        <v>0</v>
      </c>
      <c r="BC14" s="375">
        <v>0</v>
      </c>
      <c r="BD14" s="375">
        <v>0</v>
      </c>
      <c r="BE14" s="375">
        <v>0</v>
      </c>
      <c r="BF14" s="375">
        <v>0</v>
      </c>
      <c r="BG14" s="375">
        <v>0</v>
      </c>
      <c r="BH14" s="375">
        <v>0</v>
      </c>
      <c r="BI14" s="375">
        <v>0</v>
      </c>
      <c r="BJ14" s="375">
        <v>0</v>
      </c>
      <c r="BK14" s="375">
        <v>0</v>
      </c>
      <c r="BL14" s="375">
        <v>311.10320714739561</v>
      </c>
      <c r="BM14" s="375">
        <v>322.0954267879905</v>
      </c>
      <c r="BN14" s="375">
        <v>328.73751436019393</v>
      </c>
      <c r="BO14" s="375">
        <v>321.81967597883261</v>
      </c>
      <c r="BP14" s="375">
        <v>330.48284130260879</v>
      </c>
      <c r="BQ14" s="375">
        <v>0</v>
      </c>
      <c r="BR14" s="375">
        <v>0</v>
      </c>
      <c r="BS14" s="375">
        <v>0</v>
      </c>
      <c r="BT14" s="375">
        <v>0</v>
      </c>
      <c r="BU14" s="375">
        <v>0</v>
      </c>
      <c r="BV14" s="375">
        <v>0</v>
      </c>
      <c r="BW14" s="375">
        <v>0</v>
      </c>
      <c r="BX14" s="376">
        <v>0</v>
      </c>
      <c r="BY14" s="376">
        <v>0</v>
      </c>
      <c r="BZ14" s="376">
        <v>0</v>
      </c>
      <c r="CA14" s="377">
        <v>0</v>
      </c>
    </row>
    <row r="15" spans="1:79" x14ac:dyDescent="0.4">
      <c r="A15" s="408"/>
      <c r="B15" s="68" t="s">
        <v>422</v>
      </c>
      <c r="C15" s="407"/>
      <c r="D15" s="375">
        <v>0</v>
      </c>
      <c r="E15" s="375">
        <v>0</v>
      </c>
      <c r="F15" s="375">
        <v>0</v>
      </c>
      <c r="G15" s="375">
        <v>0</v>
      </c>
      <c r="H15" s="375">
        <v>0</v>
      </c>
      <c r="I15" s="375">
        <v>0</v>
      </c>
      <c r="J15" s="375">
        <v>0</v>
      </c>
      <c r="K15" s="375">
        <v>0</v>
      </c>
      <c r="L15" s="375">
        <v>0</v>
      </c>
      <c r="M15" s="375">
        <v>0</v>
      </c>
      <c r="N15" s="375">
        <v>0</v>
      </c>
      <c r="O15" s="375">
        <v>0</v>
      </c>
      <c r="P15" s="375">
        <v>0</v>
      </c>
      <c r="Q15" s="375">
        <v>0</v>
      </c>
      <c r="R15" s="375">
        <v>0</v>
      </c>
      <c r="S15" s="375">
        <v>0</v>
      </c>
      <c r="T15" s="375">
        <v>0</v>
      </c>
      <c r="U15" s="375">
        <v>0</v>
      </c>
      <c r="V15" s="375">
        <v>0</v>
      </c>
      <c r="W15" s="375">
        <v>0</v>
      </c>
      <c r="X15" s="375">
        <v>0</v>
      </c>
      <c r="Y15" s="375">
        <v>0</v>
      </c>
      <c r="Z15" s="375">
        <v>0</v>
      </c>
      <c r="AA15" s="375">
        <v>0</v>
      </c>
      <c r="AB15" s="375">
        <v>0</v>
      </c>
      <c r="AC15" s="375">
        <v>0</v>
      </c>
      <c r="AD15" s="375">
        <v>0</v>
      </c>
      <c r="AE15" s="375">
        <v>0</v>
      </c>
      <c r="AF15" s="375">
        <v>0</v>
      </c>
      <c r="AG15" s="375">
        <v>0</v>
      </c>
      <c r="AH15" s="375">
        <v>0</v>
      </c>
      <c r="AI15" s="375">
        <v>0</v>
      </c>
      <c r="AJ15" s="375">
        <v>0</v>
      </c>
      <c r="AK15" s="375">
        <v>0</v>
      </c>
      <c r="AL15" s="375">
        <v>0</v>
      </c>
      <c r="AM15" s="375">
        <v>0</v>
      </c>
      <c r="AN15" s="375">
        <v>0</v>
      </c>
      <c r="AO15" s="375">
        <v>0</v>
      </c>
      <c r="AP15" s="375">
        <v>0</v>
      </c>
      <c r="AQ15" s="375">
        <v>0</v>
      </c>
      <c r="AR15" s="375">
        <v>0</v>
      </c>
      <c r="AS15" s="375">
        <v>0</v>
      </c>
      <c r="AT15" s="375">
        <v>0</v>
      </c>
      <c r="AU15" s="375">
        <v>0</v>
      </c>
      <c r="AV15" s="375">
        <v>0</v>
      </c>
      <c r="AW15" s="375">
        <v>0</v>
      </c>
      <c r="AX15" s="375">
        <v>0</v>
      </c>
      <c r="AY15" s="375">
        <v>0</v>
      </c>
      <c r="AZ15" s="375">
        <v>0</v>
      </c>
      <c r="BA15" s="375">
        <v>0</v>
      </c>
      <c r="BB15" s="375">
        <v>0</v>
      </c>
      <c r="BC15" s="375">
        <v>0</v>
      </c>
      <c r="BD15" s="375">
        <v>0</v>
      </c>
      <c r="BE15" s="375">
        <v>0</v>
      </c>
      <c r="BF15" s="375">
        <v>0</v>
      </c>
      <c r="BG15" s="375">
        <v>0</v>
      </c>
      <c r="BH15" s="375">
        <v>0</v>
      </c>
      <c r="BI15" s="375">
        <v>0</v>
      </c>
      <c r="BJ15" s="375">
        <v>0</v>
      </c>
      <c r="BK15" s="375">
        <v>0</v>
      </c>
      <c r="BL15" s="375">
        <v>202.19597112502819</v>
      </c>
      <c r="BM15" s="375">
        <v>298.50971591364902</v>
      </c>
      <c r="BN15" s="375">
        <v>408.00421011928688</v>
      </c>
      <c r="BO15" s="375">
        <v>472.31268500113845</v>
      </c>
      <c r="BP15" s="375">
        <v>527.80568466400962</v>
      </c>
      <c r="BQ15" s="375">
        <v>0</v>
      </c>
      <c r="BR15" s="375">
        <v>0</v>
      </c>
      <c r="BS15" s="375">
        <v>0</v>
      </c>
      <c r="BT15" s="375">
        <v>0</v>
      </c>
      <c r="BU15" s="375">
        <v>0</v>
      </c>
      <c r="BV15" s="375">
        <v>0</v>
      </c>
      <c r="BW15" s="375">
        <v>0</v>
      </c>
      <c r="BX15" s="376">
        <v>0</v>
      </c>
      <c r="BY15" s="376">
        <v>0</v>
      </c>
      <c r="BZ15" s="376">
        <v>0</v>
      </c>
      <c r="CA15" s="377">
        <v>0</v>
      </c>
    </row>
    <row r="16" spans="1:79" ht="26.25" customHeight="1" x14ac:dyDescent="0.4">
      <c r="A16" s="408"/>
      <c r="B16" s="128" t="s">
        <v>423</v>
      </c>
      <c r="C16" s="51"/>
      <c r="D16" s="375">
        <f t="shared" ref="D16:BK16" si="1">D19</f>
        <v>0</v>
      </c>
      <c r="E16" s="375">
        <f t="shared" si="1"/>
        <v>0</v>
      </c>
      <c r="F16" s="375">
        <f t="shared" si="1"/>
        <v>0</v>
      </c>
      <c r="G16" s="375">
        <f t="shared" si="1"/>
        <v>0</v>
      </c>
      <c r="H16" s="375">
        <f t="shared" si="1"/>
        <v>0</v>
      </c>
      <c r="I16" s="375">
        <f t="shared" si="1"/>
        <v>0</v>
      </c>
      <c r="J16" s="375">
        <f t="shared" si="1"/>
        <v>0</v>
      </c>
      <c r="K16" s="375">
        <f t="shared" si="1"/>
        <v>0</v>
      </c>
      <c r="L16" s="375">
        <f t="shared" si="1"/>
        <v>0</v>
      </c>
      <c r="M16" s="375">
        <f t="shared" si="1"/>
        <v>0</v>
      </c>
      <c r="N16" s="375">
        <f t="shared" si="1"/>
        <v>0</v>
      </c>
      <c r="O16" s="375">
        <f t="shared" si="1"/>
        <v>0</v>
      </c>
      <c r="P16" s="375">
        <f t="shared" si="1"/>
        <v>0</v>
      </c>
      <c r="Q16" s="375">
        <f t="shared" si="1"/>
        <v>0</v>
      </c>
      <c r="R16" s="375">
        <f t="shared" si="1"/>
        <v>0</v>
      </c>
      <c r="S16" s="375">
        <f t="shared" si="1"/>
        <v>0</v>
      </c>
      <c r="T16" s="375">
        <f t="shared" si="1"/>
        <v>0</v>
      </c>
      <c r="U16" s="375">
        <f t="shared" si="1"/>
        <v>0</v>
      </c>
      <c r="V16" s="375">
        <f t="shared" si="1"/>
        <v>0</v>
      </c>
      <c r="W16" s="375">
        <f t="shared" si="1"/>
        <v>0</v>
      </c>
      <c r="X16" s="375">
        <f t="shared" si="1"/>
        <v>0</v>
      </c>
      <c r="Y16" s="375">
        <f t="shared" si="1"/>
        <v>0</v>
      </c>
      <c r="Z16" s="375">
        <f t="shared" si="1"/>
        <v>0</v>
      </c>
      <c r="AA16" s="375">
        <f t="shared" si="1"/>
        <v>0</v>
      </c>
      <c r="AB16" s="375">
        <f t="shared" si="1"/>
        <v>0</v>
      </c>
      <c r="AC16" s="375">
        <f t="shared" si="1"/>
        <v>0</v>
      </c>
      <c r="AD16" s="375">
        <f t="shared" si="1"/>
        <v>0</v>
      </c>
      <c r="AE16" s="375">
        <f t="shared" si="1"/>
        <v>0</v>
      </c>
      <c r="AF16" s="375">
        <f t="shared" si="1"/>
        <v>0</v>
      </c>
      <c r="AG16" s="375">
        <f t="shared" si="1"/>
        <v>0</v>
      </c>
      <c r="AH16" s="375">
        <f t="shared" si="1"/>
        <v>189.0604099893182</v>
      </c>
      <c r="AI16" s="375">
        <f t="shared" si="1"/>
        <v>217.24186395918002</v>
      </c>
      <c r="AJ16" s="375">
        <f t="shared" si="1"/>
        <v>291.64676658977385</v>
      </c>
      <c r="AK16" s="375">
        <f t="shared" si="1"/>
        <v>435.79447132057123</v>
      </c>
      <c r="AL16" s="375">
        <f t="shared" si="1"/>
        <v>531.64070822038082</v>
      </c>
      <c r="AM16" s="375">
        <f t="shared" si="1"/>
        <v>599.91337522552976</v>
      </c>
      <c r="AN16" s="375">
        <f t="shared" si="1"/>
        <v>667.59777746960162</v>
      </c>
      <c r="AO16" s="375">
        <f t="shared" si="1"/>
        <v>730.54411349699535</v>
      </c>
      <c r="AP16" s="375">
        <f t="shared" si="1"/>
        <v>805.60849456809274</v>
      </c>
      <c r="AQ16" s="375">
        <f t="shared" si="1"/>
        <v>838.18835992187337</v>
      </c>
      <c r="AR16" s="375">
        <f t="shared" si="1"/>
        <v>760.26900000000001</v>
      </c>
      <c r="AS16" s="375">
        <f t="shared" si="1"/>
        <v>936.29321192193368</v>
      </c>
      <c r="AT16" s="375">
        <f t="shared" si="1"/>
        <v>1162.117</v>
      </c>
      <c r="AU16" s="375">
        <f t="shared" si="1"/>
        <v>670.327</v>
      </c>
      <c r="AV16" s="375">
        <f t="shared" si="1"/>
        <v>724.20100000000002</v>
      </c>
      <c r="AW16" s="375">
        <f t="shared" si="1"/>
        <v>941.47799999999995</v>
      </c>
      <c r="AX16" s="375">
        <f t="shared" si="1"/>
        <v>973.24916299999973</v>
      </c>
      <c r="AY16" s="375">
        <f t="shared" si="1"/>
        <v>991.50290500000006</v>
      </c>
      <c r="AZ16" s="375">
        <f t="shared" si="1"/>
        <v>1035.1050220000002</v>
      </c>
      <c r="BA16" s="375">
        <f t="shared" si="1"/>
        <v>1079.5440269999999</v>
      </c>
      <c r="BB16" s="375">
        <f t="shared" si="1"/>
        <v>1124.7226409999994</v>
      </c>
      <c r="BC16" s="375">
        <f t="shared" si="1"/>
        <v>1163.735510948489</v>
      </c>
      <c r="BD16" s="375">
        <f t="shared" si="1"/>
        <v>1229.3620240181656</v>
      </c>
      <c r="BE16" s="375">
        <f t="shared" si="1"/>
        <v>1349.4457237699216</v>
      </c>
      <c r="BF16" s="375">
        <f t="shared" si="1"/>
        <v>1430.8457317625675</v>
      </c>
      <c r="BG16" s="375">
        <f t="shared" si="1"/>
        <v>1612.517104499429</v>
      </c>
      <c r="BH16" s="375">
        <f t="shared" si="1"/>
        <v>1828.5273484448542</v>
      </c>
      <c r="BI16" s="375">
        <f t="shared" si="1"/>
        <v>1843.2959341159444</v>
      </c>
      <c r="BJ16" s="375">
        <f t="shared" si="1"/>
        <v>2003.9939900362206</v>
      </c>
      <c r="BK16" s="375">
        <f t="shared" si="1"/>
        <v>2046.6136160962108</v>
      </c>
      <c r="BL16" s="375">
        <v>2162.8252108384918</v>
      </c>
      <c r="BM16" s="375">
        <v>2239.7459853678515</v>
      </c>
      <c r="BN16" s="375">
        <v>2273.0145576027198</v>
      </c>
      <c r="BO16" s="375">
        <v>2227.1295013956719</v>
      </c>
      <c r="BP16" s="375">
        <v>2136.5856605519407</v>
      </c>
      <c r="BQ16" s="375">
        <v>0</v>
      </c>
      <c r="BR16" s="375">
        <v>0</v>
      </c>
      <c r="BS16" s="375">
        <v>0</v>
      </c>
      <c r="BT16" s="375">
        <v>0</v>
      </c>
      <c r="BU16" s="375">
        <v>0</v>
      </c>
      <c r="BV16" s="375">
        <v>0</v>
      </c>
      <c r="BW16" s="375">
        <v>0</v>
      </c>
      <c r="BX16" s="376">
        <v>0</v>
      </c>
      <c r="BY16" s="376">
        <v>0</v>
      </c>
      <c r="BZ16" s="376">
        <v>0</v>
      </c>
      <c r="CA16" s="377">
        <v>0</v>
      </c>
    </row>
    <row r="17" spans="1:79" x14ac:dyDescent="0.4">
      <c r="A17" s="408"/>
      <c r="B17" s="128" t="s">
        <v>424</v>
      </c>
      <c r="C17" s="51"/>
      <c r="D17" s="375">
        <f t="shared" ref="D17:BK17" si="2">SUM(D20:D23)</f>
        <v>0</v>
      </c>
      <c r="E17" s="375">
        <f t="shared" si="2"/>
        <v>0</v>
      </c>
      <c r="F17" s="375">
        <f t="shared" si="2"/>
        <v>0</v>
      </c>
      <c r="G17" s="375">
        <f t="shared" si="2"/>
        <v>0</v>
      </c>
      <c r="H17" s="375">
        <f t="shared" si="2"/>
        <v>0</v>
      </c>
      <c r="I17" s="375">
        <f t="shared" si="2"/>
        <v>0</v>
      </c>
      <c r="J17" s="375">
        <f t="shared" si="2"/>
        <v>0</v>
      </c>
      <c r="K17" s="375">
        <f t="shared" si="2"/>
        <v>0</v>
      </c>
      <c r="L17" s="375">
        <f t="shared" si="2"/>
        <v>0</v>
      </c>
      <c r="M17" s="375">
        <f t="shared" si="2"/>
        <v>0</v>
      </c>
      <c r="N17" s="375">
        <f t="shared" si="2"/>
        <v>0</v>
      </c>
      <c r="O17" s="375">
        <f t="shared" si="2"/>
        <v>0</v>
      </c>
      <c r="P17" s="375">
        <f t="shared" si="2"/>
        <v>0</v>
      </c>
      <c r="Q17" s="375">
        <f t="shared" si="2"/>
        <v>0</v>
      </c>
      <c r="R17" s="375">
        <f t="shared" si="2"/>
        <v>0</v>
      </c>
      <c r="S17" s="375">
        <f t="shared" si="2"/>
        <v>0</v>
      </c>
      <c r="T17" s="375">
        <f t="shared" si="2"/>
        <v>0</v>
      </c>
      <c r="U17" s="375">
        <f t="shared" si="2"/>
        <v>0</v>
      </c>
      <c r="V17" s="375">
        <f t="shared" si="2"/>
        <v>0</v>
      </c>
      <c r="W17" s="375">
        <f t="shared" si="2"/>
        <v>0</v>
      </c>
      <c r="X17" s="375">
        <f t="shared" si="2"/>
        <v>0</v>
      </c>
      <c r="Y17" s="375">
        <f t="shared" si="2"/>
        <v>0</v>
      </c>
      <c r="Z17" s="375">
        <f t="shared" si="2"/>
        <v>0</v>
      </c>
      <c r="AA17" s="375">
        <f t="shared" si="2"/>
        <v>0</v>
      </c>
      <c r="AB17" s="375">
        <f t="shared" si="2"/>
        <v>0</v>
      </c>
      <c r="AC17" s="375">
        <f t="shared" si="2"/>
        <v>0</v>
      </c>
      <c r="AD17" s="375">
        <f t="shared" si="2"/>
        <v>0</v>
      </c>
      <c r="AE17" s="375">
        <f t="shared" si="2"/>
        <v>0</v>
      </c>
      <c r="AF17" s="375">
        <f t="shared" si="2"/>
        <v>0</v>
      </c>
      <c r="AG17" s="375">
        <f t="shared" si="2"/>
        <v>0</v>
      </c>
      <c r="AH17" s="375">
        <f t="shared" si="2"/>
        <v>196.93959001068183</v>
      </c>
      <c r="AI17" s="375">
        <f t="shared" si="2"/>
        <v>227.75813604082006</v>
      </c>
      <c r="AJ17" s="375">
        <f t="shared" si="2"/>
        <v>307.35323341022615</v>
      </c>
      <c r="AK17" s="375">
        <f t="shared" si="2"/>
        <v>454.80552867942873</v>
      </c>
      <c r="AL17" s="375">
        <f t="shared" si="2"/>
        <v>551.35929177961918</v>
      </c>
      <c r="AM17" s="375">
        <f t="shared" si="2"/>
        <v>618.08662477447024</v>
      </c>
      <c r="AN17" s="375">
        <f t="shared" si="2"/>
        <v>686.40222253039815</v>
      </c>
      <c r="AO17" s="375">
        <f t="shared" si="2"/>
        <v>748.45588650300476</v>
      </c>
      <c r="AP17" s="375">
        <f t="shared" si="2"/>
        <v>829.39150543190704</v>
      </c>
      <c r="AQ17" s="375">
        <f t="shared" si="2"/>
        <v>862.81164007812663</v>
      </c>
      <c r="AR17" s="375">
        <f t="shared" si="2"/>
        <v>604.86500000000012</v>
      </c>
      <c r="AS17" s="375">
        <f t="shared" si="2"/>
        <v>763.36878807806625</v>
      </c>
      <c r="AT17" s="375">
        <f t="shared" si="2"/>
        <v>960.69299999999987</v>
      </c>
      <c r="AU17" s="375">
        <f t="shared" si="2"/>
        <v>733.84</v>
      </c>
      <c r="AV17" s="375">
        <f t="shared" si="2"/>
        <v>968.37500000000023</v>
      </c>
      <c r="AW17" s="375">
        <f t="shared" si="2"/>
        <v>998.42199999999991</v>
      </c>
      <c r="AX17" s="375">
        <f t="shared" si="2"/>
        <v>1103.9621309999998</v>
      </c>
      <c r="AY17" s="375">
        <f t="shared" si="2"/>
        <v>1197.1680269999999</v>
      </c>
      <c r="AZ17" s="375">
        <f t="shared" si="2"/>
        <v>1275.5067700000002</v>
      </c>
      <c r="BA17" s="375">
        <f t="shared" si="2"/>
        <v>1315.1345980000001</v>
      </c>
      <c r="BB17" s="375">
        <f t="shared" si="2"/>
        <v>1327.6819739999989</v>
      </c>
      <c r="BC17" s="375">
        <f t="shared" si="2"/>
        <v>1347.1518148446023</v>
      </c>
      <c r="BD17" s="375">
        <f t="shared" si="2"/>
        <v>1345.1564549999996</v>
      </c>
      <c r="BE17" s="375">
        <f t="shared" si="2"/>
        <v>1336.3771304102056</v>
      </c>
      <c r="BF17" s="375">
        <f t="shared" si="2"/>
        <v>1403.0935666124119</v>
      </c>
      <c r="BG17" s="375">
        <f t="shared" si="2"/>
        <v>1613.6138907605705</v>
      </c>
      <c r="BH17" s="375">
        <f t="shared" si="2"/>
        <v>1728.4576144734931</v>
      </c>
      <c r="BI17" s="375">
        <f t="shared" si="2"/>
        <v>1930.7936408840555</v>
      </c>
      <c r="BJ17" s="375">
        <f t="shared" si="2"/>
        <v>1937.0327149637794</v>
      </c>
      <c r="BK17" s="375">
        <f t="shared" si="2"/>
        <v>1980.0739629037898</v>
      </c>
      <c r="BL17" s="375">
        <f t="shared" ref="BL17:CA17" si="3">BL4-BL16</f>
        <v>2071.6184511615079</v>
      </c>
      <c r="BM17" s="375">
        <f t="shared" si="3"/>
        <v>2457.9322396321481</v>
      </c>
      <c r="BN17" s="375">
        <f t="shared" si="3"/>
        <v>2651.7587673972803</v>
      </c>
      <c r="BO17" s="375">
        <f t="shared" si="3"/>
        <v>2691.2493936043288</v>
      </c>
      <c r="BP17" s="375">
        <f t="shared" si="3"/>
        <v>2775.3624294480583</v>
      </c>
      <c r="BQ17" s="375">
        <f t="shared" si="3"/>
        <v>0</v>
      </c>
      <c r="BR17" s="375">
        <f t="shared" si="3"/>
        <v>0</v>
      </c>
      <c r="BS17" s="375">
        <f t="shared" si="3"/>
        <v>0</v>
      </c>
      <c r="BT17" s="375">
        <f t="shared" si="3"/>
        <v>0</v>
      </c>
      <c r="BU17" s="375">
        <f t="shared" si="3"/>
        <v>0</v>
      </c>
      <c r="BV17" s="375">
        <f t="shared" si="3"/>
        <v>0</v>
      </c>
      <c r="BW17" s="375">
        <f t="shared" si="3"/>
        <v>0</v>
      </c>
      <c r="BX17" s="376">
        <f t="shared" si="3"/>
        <v>0</v>
      </c>
      <c r="BY17" s="376">
        <f t="shared" si="3"/>
        <v>0</v>
      </c>
      <c r="BZ17" s="376">
        <f t="shared" si="3"/>
        <v>0</v>
      </c>
      <c r="CA17" s="377">
        <f t="shared" si="3"/>
        <v>0</v>
      </c>
    </row>
    <row r="18" spans="1:79" ht="26.25" customHeight="1" x14ac:dyDescent="0.4">
      <c r="A18" s="247"/>
      <c r="B18" s="169" t="s">
        <v>425</v>
      </c>
      <c r="C18" s="407"/>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75"/>
      <c r="AS18" s="375"/>
      <c r="AT18" s="375"/>
      <c r="AU18" s="375"/>
      <c r="AV18" s="375"/>
      <c r="AW18" s="375"/>
      <c r="AX18" s="375"/>
      <c r="AY18" s="375"/>
      <c r="AZ18" s="375"/>
      <c r="BA18" s="375"/>
      <c r="BB18" s="375"/>
      <c r="BC18" s="375"/>
      <c r="BD18" s="375"/>
      <c r="BE18" s="375"/>
      <c r="BF18" s="375"/>
      <c r="BG18" s="375"/>
      <c r="BH18" s="375"/>
      <c r="BI18" s="375"/>
      <c r="BJ18" s="375"/>
      <c r="BK18" s="375"/>
      <c r="BL18" s="375"/>
      <c r="BM18" s="375"/>
      <c r="BN18" s="375"/>
      <c r="BO18" s="375"/>
      <c r="BP18" s="375"/>
      <c r="BQ18" s="375"/>
      <c r="BR18" s="375"/>
      <c r="BS18" s="375"/>
      <c r="BT18" s="375"/>
      <c r="BU18" s="375"/>
      <c r="BV18" s="375"/>
      <c r="BW18" s="375"/>
      <c r="BX18" s="376"/>
      <c r="BY18" s="376"/>
      <c r="BZ18" s="376"/>
      <c r="CA18" s="377"/>
    </row>
    <row r="19" spans="1:79" x14ac:dyDescent="0.4">
      <c r="A19" s="408"/>
      <c r="B19" s="128" t="s">
        <v>426</v>
      </c>
      <c r="C19" s="407"/>
      <c r="D19" s="375">
        <v>0</v>
      </c>
      <c r="E19" s="375">
        <v>0</v>
      </c>
      <c r="F19" s="375">
        <v>0</v>
      </c>
      <c r="G19" s="375">
        <v>0</v>
      </c>
      <c r="H19" s="375">
        <v>0</v>
      </c>
      <c r="I19" s="375">
        <v>0</v>
      </c>
      <c r="J19" s="375">
        <v>0</v>
      </c>
      <c r="K19" s="375">
        <v>0</v>
      </c>
      <c r="L19" s="375">
        <v>0</v>
      </c>
      <c r="M19" s="375">
        <v>0</v>
      </c>
      <c r="N19" s="375">
        <v>0</v>
      </c>
      <c r="O19" s="375">
        <v>0</v>
      </c>
      <c r="P19" s="375">
        <v>0</v>
      </c>
      <c r="Q19" s="375">
        <v>0</v>
      </c>
      <c r="R19" s="375">
        <v>0</v>
      </c>
      <c r="S19" s="375">
        <v>0</v>
      </c>
      <c r="T19" s="375">
        <v>0</v>
      </c>
      <c r="U19" s="375">
        <v>0</v>
      </c>
      <c r="V19" s="375">
        <v>0</v>
      </c>
      <c r="W19" s="375">
        <v>0</v>
      </c>
      <c r="X19" s="375">
        <v>0</v>
      </c>
      <c r="Y19" s="375">
        <v>0</v>
      </c>
      <c r="Z19" s="375">
        <v>0</v>
      </c>
      <c r="AA19" s="375">
        <v>0</v>
      </c>
      <c r="AB19" s="375">
        <v>0</v>
      </c>
      <c r="AC19" s="375">
        <v>0</v>
      </c>
      <c r="AD19" s="375">
        <v>0</v>
      </c>
      <c r="AE19" s="375">
        <v>0</v>
      </c>
      <c r="AF19" s="375">
        <v>0</v>
      </c>
      <c r="AG19" s="375">
        <v>0</v>
      </c>
      <c r="AH19" s="375">
        <v>189.0604099893182</v>
      </c>
      <c r="AI19" s="375">
        <v>217.24186395918002</v>
      </c>
      <c r="AJ19" s="375">
        <v>291.64676658977385</v>
      </c>
      <c r="AK19" s="375">
        <v>435.79447132057123</v>
      </c>
      <c r="AL19" s="375">
        <v>531.64070822038082</v>
      </c>
      <c r="AM19" s="375">
        <v>599.91337522552976</v>
      </c>
      <c r="AN19" s="375">
        <v>667.59777746960162</v>
      </c>
      <c r="AO19" s="375">
        <v>730.54411349699535</v>
      </c>
      <c r="AP19" s="375">
        <v>805.60849456809274</v>
      </c>
      <c r="AQ19" s="375">
        <v>838.18835992187337</v>
      </c>
      <c r="AR19" s="375">
        <v>760.26900000000001</v>
      </c>
      <c r="AS19" s="375">
        <v>936.29321192193368</v>
      </c>
      <c r="AT19" s="375">
        <v>1162.117</v>
      </c>
      <c r="AU19" s="375">
        <v>670.327</v>
      </c>
      <c r="AV19" s="375">
        <v>724.20100000000002</v>
      </c>
      <c r="AW19" s="375">
        <v>941.47799999999995</v>
      </c>
      <c r="AX19" s="375">
        <v>973.24916299999973</v>
      </c>
      <c r="AY19" s="375">
        <v>991.50290500000006</v>
      </c>
      <c r="AZ19" s="375">
        <v>1035.1050220000002</v>
      </c>
      <c r="BA19" s="375">
        <v>1079.5440269999999</v>
      </c>
      <c r="BB19" s="375">
        <v>1124.7226409999994</v>
      </c>
      <c r="BC19" s="375">
        <v>1163.735510948489</v>
      </c>
      <c r="BD19" s="375">
        <v>1229.3620240181656</v>
      </c>
      <c r="BE19" s="375">
        <v>1349.4457237699216</v>
      </c>
      <c r="BF19" s="375">
        <v>1430.8457317625675</v>
      </c>
      <c r="BG19" s="375">
        <v>1612.517104499429</v>
      </c>
      <c r="BH19" s="375">
        <v>1828.5273484448542</v>
      </c>
      <c r="BI19" s="375">
        <v>1843.2959341159444</v>
      </c>
      <c r="BJ19" s="375">
        <v>2003.9939900362206</v>
      </c>
      <c r="BK19" s="375">
        <v>2046.6136160962108</v>
      </c>
      <c r="BL19" s="375">
        <v>2162.8252108384918</v>
      </c>
      <c r="BM19" s="375">
        <v>2239.7459853678515</v>
      </c>
      <c r="BN19" s="375">
        <v>2273.0145576027198</v>
      </c>
      <c r="BO19" s="375">
        <v>2227.1295013956719</v>
      </c>
      <c r="BP19" s="375">
        <v>2136.5856605519407</v>
      </c>
      <c r="BQ19" s="375">
        <v>0</v>
      </c>
      <c r="BR19" s="375">
        <v>0</v>
      </c>
      <c r="BS19" s="375">
        <v>0</v>
      </c>
      <c r="BT19" s="375">
        <v>0</v>
      </c>
      <c r="BU19" s="375">
        <v>0</v>
      </c>
      <c r="BV19" s="375">
        <v>0</v>
      </c>
      <c r="BW19" s="375">
        <v>0</v>
      </c>
      <c r="BX19" s="376">
        <v>0</v>
      </c>
      <c r="BY19" s="376">
        <v>0</v>
      </c>
      <c r="BZ19" s="376">
        <v>0</v>
      </c>
      <c r="CA19" s="377">
        <v>0</v>
      </c>
    </row>
    <row r="20" spans="1:79" x14ac:dyDescent="0.4">
      <c r="A20" s="408"/>
      <c r="B20" s="128" t="s">
        <v>369</v>
      </c>
      <c r="C20" s="407"/>
      <c r="D20" s="375">
        <v>0</v>
      </c>
      <c r="E20" s="375">
        <v>0</v>
      </c>
      <c r="F20" s="375">
        <v>0</v>
      </c>
      <c r="G20" s="375">
        <v>0</v>
      </c>
      <c r="H20" s="375">
        <v>0</v>
      </c>
      <c r="I20" s="375">
        <v>0</v>
      </c>
      <c r="J20" s="375">
        <v>0</v>
      </c>
      <c r="K20" s="375">
        <v>0</v>
      </c>
      <c r="L20" s="375">
        <v>0</v>
      </c>
      <c r="M20" s="375">
        <v>0</v>
      </c>
      <c r="N20" s="375">
        <v>0</v>
      </c>
      <c r="O20" s="375">
        <v>0</v>
      </c>
      <c r="P20" s="375">
        <v>0</v>
      </c>
      <c r="Q20" s="375">
        <v>0</v>
      </c>
      <c r="R20" s="375">
        <v>0</v>
      </c>
      <c r="S20" s="375">
        <v>0</v>
      </c>
      <c r="T20" s="375">
        <v>0</v>
      </c>
      <c r="U20" s="375">
        <v>0</v>
      </c>
      <c r="V20" s="375">
        <v>0</v>
      </c>
      <c r="W20" s="375">
        <v>0</v>
      </c>
      <c r="X20" s="375">
        <v>0</v>
      </c>
      <c r="Y20" s="375">
        <v>0</v>
      </c>
      <c r="Z20" s="375">
        <v>0</v>
      </c>
      <c r="AA20" s="375">
        <v>0</v>
      </c>
      <c r="AB20" s="375">
        <v>0</v>
      </c>
      <c r="AC20" s="375">
        <v>0</v>
      </c>
      <c r="AD20" s="375">
        <v>0</v>
      </c>
      <c r="AE20" s="375">
        <v>0</v>
      </c>
      <c r="AF20" s="375">
        <v>0</v>
      </c>
      <c r="AG20" s="375">
        <v>0</v>
      </c>
      <c r="AH20" s="375">
        <v>27.502827272667155</v>
      </c>
      <c r="AI20" s="375">
        <v>31.585852043726426</v>
      </c>
      <c r="AJ20" s="375">
        <v>42.384582121077884</v>
      </c>
      <c r="AK20" s="375">
        <v>63.213077234706887</v>
      </c>
      <c r="AL20" s="375">
        <v>76.776376134597115</v>
      </c>
      <c r="AM20" s="375">
        <v>86.294927523123278</v>
      </c>
      <c r="AN20" s="375">
        <v>96.19980924653629</v>
      </c>
      <c r="AO20" s="375">
        <v>104.64116166965778</v>
      </c>
      <c r="AP20" s="375">
        <v>116.03413200590694</v>
      </c>
      <c r="AQ20" s="375">
        <v>120.6229520803748</v>
      </c>
      <c r="AR20" s="375">
        <v>83.058999999999997</v>
      </c>
      <c r="AS20" s="375">
        <v>114.8284154022263</v>
      </c>
      <c r="AT20" s="375">
        <v>166.71700000000001</v>
      </c>
      <c r="AU20" s="375">
        <v>112.279</v>
      </c>
      <c r="AV20" s="375">
        <v>146.14699999999999</v>
      </c>
      <c r="AW20" s="375">
        <v>188.857</v>
      </c>
      <c r="AX20" s="375">
        <v>237.89668399999994</v>
      </c>
      <c r="AY20" s="375">
        <v>279.43384600000002</v>
      </c>
      <c r="AZ20" s="375">
        <v>318.77796300000006</v>
      </c>
      <c r="BA20" s="375">
        <v>366.771837</v>
      </c>
      <c r="BB20" s="375">
        <v>408.74446599999976</v>
      </c>
      <c r="BC20" s="375">
        <v>444.9005951357899</v>
      </c>
      <c r="BD20" s="375">
        <v>486.32011499999982</v>
      </c>
      <c r="BE20" s="375">
        <v>528.76477520781191</v>
      </c>
      <c r="BF20" s="375">
        <v>593.43878223860281</v>
      </c>
      <c r="BG20" s="375">
        <v>700.71103272999665</v>
      </c>
      <c r="BH20" s="375">
        <v>750.02694315173312</v>
      </c>
      <c r="BI20" s="375">
        <v>839.96132516636135</v>
      </c>
      <c r="BJ20" s="375">
        <v>805.30950638016247</v>
      </c>
      <c r="BK20" s="375">
        <v>828.09404862651547</v>
      </c>
      <c r="BL20" s="375">
        <v>869.82127433533924</v>
      </c>
      <c r="BM20" s="375">
        <v>950.96467470191726</v>
      </c>
      <c r="BN20" s="375">
        <v>1008.5423032163782</v>
      </c>
      <c r="BO20" s="375">
        <v>1020.7892962954842</v>
      </c>
      <c r="BP20" s="375">
        <v>1035.9458838204823</v>
      </c>
      <c r="BQ20" s="375">
        <v>0</v>
      </c>
      <c r="BR20" s="375">
        <v>0</v>
      </c>
      <c r="BS20" s="375">
        <v>0</v>
      </c>
      <c r="BT20" s="375">
        <v>0</v>
      </c>
      <c r="BU20" s="375">
        <v>0</v>
      </c>
      <c r="BV20" s="375">
        <v>0</v>
      </c>
      <c r="BW20" s="375">
        <v>0</v>
      </c>
      <c r="BX20" s="376">
        <v>0</v>
      </c>
      <c r="BY20" s="376">
        <v>0</v>
      </c>
      <c r="BZ20" s="376">
        <v>0</v>
      </c>
      <c r="CA20" s="377">
        <v>0</v>
      </c>
    </row>
    <row r="21" spans="1:79" x14ac:dyDescent="0.4">
      <c r="A21" s="408"/>
      <c r="B21" s="128" t="s">
        <v>427</v>
      </c>
      <c r="C21" s="407"/>
      <c r="D21" s="375">
        <v>0</v>
      </c>
      <c r="E21" s="375">
        <v>0</v>
      </c>
      <c r="F21" s="375">
        <v>0</v>
      </c>
      <c r="G21" s="375">
        <v>0</v>
      </c>
      <c r="H21" s="375">
        <v>0</v>
      </c>
      <c r="I21" s="375">
        <v>0</v>
      </c>
      <c r="J21" s="375">
        <v>0</v>
      </c>
      <c r="K21" s="375">
        <v>0</v>
      </c>
      <c r="L21" s="375">
        <v>0</v>
      </c>
      <c r="M21" s="375">
        <v>0</v>
      </c>
      <c r="N21" s="375">
        <v>0</v>
      </c>
      <c r="O21" s="375">
        <v>0</v>
      </c>
      <c r="P21" s="375">
        <v>0</v>
      </c>
      <c r="Q21" s="375">
        <v>0</v>
      </c>
      <c r="R21" s="375">
        <v>0</v>
      </c>
      <c r="S21" s="375">
        <v>0</v>
      </c>
      <c r="T21" s="375">
        <v>0</v>
      </c>
      <c r="U21" s="375">
        <v>0</v>
      </c>
      <c r="V21" s="375">
        <v>0</v>
      </c>
      <c r="W21" s="375">
        <v>0</v>
      </c>
      <c r="X21" s="375">
        <v>0</v>
      </c>
      <c r="Y21" s="375">
        <v>0</v>
      </c>
      <c r="Z21" s="375">
        <v>0</v>
      </c>
      <c r="AA21" s="375">
        <v>0</v>
      </c>
      <c r="AB21" s="375">
        <v>0</v>
      </c>
      <c r="AC21" s="375">
        <v>0</v>
      </c>
      <c r="AD21" s="375">
        <v>0</v>
      </c>
      <c r="AE21" s="375">
        <v>0</v>
      </c>
      <c r="AF21" s="375">
        <v>0</v>
      </c>
      <c r="AG21" s="375">
        <v>0</v>
      </c>
      <c r="AH21" s="375">
        <v>88.945632781705058</v>
      </c>
      <c r="AI21" s="375">
        <v>102.63989716099778</v>
      </c>
      <c r="AJ21" s="375">
        <v>138.3856917255178</v>
      </c>
      <c r="AK21" s="375">
        <v>205.51754927689734</v>
      </c>
      <c r="AL21" s="375">
        <v>249.99250242525952</v>
      </c>
      <c r="AM21" s="375">
        <v>281.05739095461479</v>
      </c>
      <c r="AN21" s="375">
        <v>312.24655644943772</v>
      </c>
      <c r="AO21" s="375">
        <v>341.18609501439198</v>
      </c>
      <c r="AP21" s="375">
        <v>377.30402508543466</v>
      </c>
      <c r="AQ21" s="375">
        <v>392.27715570427546</v>
      </c>
      <c r="AR21" s="375">
        <v>216.39</v>
      </c>
      <c r="AS21" s="375">
        <v>243.14730758287362</v>
      </c>
      <c r="AT21" s="375">
        <v>222.857</v>
      </c>
      <c r="AU21" s="375">
        <v>185.916</v>
      </c>
      <c r="AV21" s="375">
        <v>219.042</v>
      </c>
      <c r="AW21" s="375">
        <v>306.87099999999998</v>
      </c>
      <c r="AX21" s="375">
        <v>345.70058699999993</v>
      </c>
      <c r="AY21" s="375">
        <v>383.72152899999998</v>
      </c>
      <c r="AZ21" s="375">
        <v>408.69452700000005</v>
      </c>
      <c r="BA21" s="375">
        <v>423.69869799999998</v>
      </c>
      <c r="BB21" s="375">
        <v>442.26725699999969</v>
      </c>
      <c r="BC21" s="375">
        <v>458.38614234181148</v>
      </c>
      <c r="BD21" s="375">
        <v>449.61359899999985</v>
      </c>
      <c r="BE21" s="375">
        <v>447.65738801479245</v>
      </c>
      <c r="BF21" s="375">
        <v>456.77495423193301</v>
      </c>
      <c r="BG21" s="375">
        <v>524.55682653580504</v>
      </c>
      <c r="BH21" s="375">
        <v>571.40950903414523</v>
      </c>
      <c r="BI21" s="375">
        <v>632.58899092529441</v>
      </c>
      <c r="BJ21" s="375">
        <v>623.4840715467576</v>
      </c>
      <c r="BK21" s="375">
        <v>618.93076704709995</v>
      </c>
      <c r="BL21" s="375">
        <v>631.6028273544332</v>
      </c>
      <c r="BM21" s="375">
        <v>678.72746288485951</v>
      </c>
      <c r="BN21" s="375">
        <v>743.17843271133438</v>
      </c>
      <c r="BO21" s="375">
        <v>750.37605441262167</v>
      </c>
      <c r="BP21" s="375">
        <v>756.7359161644182</v>
      </c>
      <c r="BQ21" s="375">
        <v>0</v>
      </c>
      <c r="BR21" s="375">
        <v>0</v>
      </c>
      <c r="BS21" s="375">
        <v>0</v>
      </c>
      <c r="BT21" s="375">
        <v>0</v>
      </c>
      <c r="BU21" s="375">
        <v>0</v>
      </c>
      <c r="BV21" s="375">
        <v>0</v>
      </c>
      <c r="BW21" s="375">
        <v>0</v>
      </c>
      <c r="BX21" s="376">
        <v>0</v>
      </c>
      <c r="BY21" s="376">
        <v>0</v>
      </c>
      <c r="BZ21" s="376">
        <v>0</v>
      </c>
      <c r="CA21" s="377">
        <v>0</v>
      </c>
    </row>
    <row r="22" spans="1:79" x14ac:dyDescent="0.4">
      <c r="A22" s="408"/>
      <c r="B22" s="128" t="s">
        <v>328</v>
      </c>
      <c r="C22" s="407"/>
      <c r="D22" s="375">
        <v>0</v>
      </c>
      <c r="E22" s="375">
        <v>0</v>
      </c>
      <c r="F22" s="375">
        <v>0</v>
      </c>
      <c r="G22" s="375">
        <v>0</v>
      </c>
      <c r="H22" s="375">
        <v>0</v>
      </c>
      <c r="I22" s="375">
        <v>0</v>
      </c>
      <c r="J22" s="375">
        <v>0</v>
      </c>
      <c r="K22" s="375">
        <v>0</v>
      </c>
      <c r="L22" s="375">
        <v>0</v>
      </c>
      <c r="M22" s="375">
        <v>0</v>
      </c>
      <c r="N22" s="375">
        <v>0</v>
      </c>
      <c r="O22" s="375">
        <v>0</v>
      </c>
      <c r="P22" s="375">
        <v>0</v>
      </c>
      <c r="Q22" s="375">
        <v>0</v>
      </c>
      <c r="R22" s="375">
        <v>0</v>
      </c>
      <c r="S22" s="375">
        <v>0</v>
      </c>
      <c r="T22" s="375">
        <v>0</v>
      </c>
      <c r="U22" s="375">
        <v>0</v>
      </c>
      <c r="V22" s="375">
        <v>0</v>
      </c>
      <c r="W22" s="375">
        <v>0</v>
      </c>
      <c r="X22" s="375">
        <v>0</v>
      </c>
      <c r="Y22" s="375">
        <v>0</v>
      </c>
      <c r="Z22" s="375">
        <v>0</v>
      </c>
      <c r="AA22" s="375">
        <v>0</v>
      </c>
      <c r="AB22" s="375">
        <v>0</v>
      </c>
      <c r="AC22" s="375">
        <v>0</v>
      </c>
      <c r="AD22" s="375">
        <v>0</v>
      </c>
      <c r="AE22" s="375">
        <v>0</v>
      </c>
      <c r="AF22" s="375">
        <v>0</v>
      </c>
      <c r="AG22" s="375">
        <v>0</v>
      </c>
      <c r="AH22" s="375">
        <v>73.242794596669199</v>
      </c>
      <c r="AI22" s="375">
        <v>85.168081893459714</v>
      </c>
      <c r="AJ22" s="375">
        <v>115.30566723086193</v>
      </c>
      <c r="AK22" s="375">
        <v>169.32691721496712</v>
      </c>
      <c r="AL22" s="375">
        <v>204.21808645897408</v>
      </c>
      <c r="AM22" s="375">
        <v>227.83044737490729</v>
      </c>
      <c r="AN22" s="375">
        <v>252.51033820403745</v>
      </c>
      <c r="AO22" s="375">
        <v>274.82477751762963</v>
      </c>
      <c r="AP22" s="375">
        <v>305.30618267506998</v>
      </c>
      <c r="AQ22" s="375">
        <v>317.94417999582299</v>
      </c>
      <c r="AR22" s="375">
        <v>223.36600000000001</v>
      </c>
      <c r="AS22" s="375">
        <v>286.63975529133552</v>
      </c>
      <c r="AT22" s="375">
        <v>372.90100000000001</v>
      </c>
      <c r="AU22" s="375">
        <v>327.95400000000001</v>
      </c>
      <c r="AV22" s="375">
        <v>480.35</v>
      </c>
      <c r="AW22" s="375">
        <v>380.02</v>
      </c>
      <c r="AX22" s="375">
        <v>382.28165999999993</v>
      </c>
      <c r="AY22" s="375">
        <v>366.89570099999997</v>
      </c>
      <c r="AZ22" s="375">
        <v>361.93527000000006</v>
      </c>
      <c r="BA22" s="375">
        <v>314.93220000000008</v>
      </c>
      <c r="BB22" s="375">
        <v>270.82839699999982</v>
      </c>
      <c r="BC22" s="375">
        <v>249.93090682948699</v>
      </c>
      <c r="BD22" s="375">
        <v>226.13233899999992</v>
      </c>
      <c r="BE22" s="375">
        <v>192.60883676756498</v>
      </c>
      <c r="BF22" s="375">
        <v>192.05057165464862</v>
      </c>
      <c r="BG22" s="375">
        <v>171.31617186991193</v>
      </c>
      <c r="BH22" s="375">
        <v>217.85321717670377</v>
      </c>
      <c r="BI22" s="375">
        <v>241.13550347906477</v>
      </c>
      <c r="BJ22" s="375">
        <v>243.50566881771863</v>
      </c>
      <c r="BK22" s="375">
        <v>242.59360966221021</v>
      </c>
      <c r="BL22" s="375">
        <v>285.76615929922252</v>
      </c>
      <c r="BM22" s="375">
        <v>460.43987830568727</v>
      </c>
      <c r="BN22" s="375">
        <v>455.5631536628552</v>
      </c>
      <c r="BO22" s="375">
        <v>451.67751435741542</v>
      </c>
      <c r="BP22" s="375">
        <v>463.81295775151688</v>
      </c>
      <c r="BQ22" s="375">
        <v>0</v>
      </c>
      <c r="BR22" s="375">
        <v>0</v>
      </c>
      <c r="BS22" s="375">
        <v>0</v>
      </c>
      <c r="BT22" s="375">
        <v>0</v>
      </c>
      <c r="BU22" s="375">
        <v>0</v>
      </c>
      <c r="BV22" s="375">
        <v>0</v>
      </c>
      <c r="BW22" s="375">
        <v>0</v>
      </c>
      <c r="BX22" s="376">
        <v>0</v>
      </c>
      <c r="BY22" s="376">
        <v>0</v>
      </c>
      <c r="BZ22" s="376">
        <v>0</v>
      </c>
      <c r="CA22" s="377">
        <v>0</v>
      </c>
    </row>
    <row r="23" spans="1:79" x14ac:dyDescent="0.4">
      <c r="A23" s="169"/>
      <c r="B23" s="128" t="s">
        <v>428</v>
      </c>
      <c r="C23" s="407"/>
      <c r="D23" s="375">
        <v>0</v>
      </c>
      <c r="E23" s="375">
        <v>0</v>
      </c>
      <c r="F23" s="375">
        <v>0</v>
      </c>
      <c r="G23" s="375">
        <v>0</v>
      </c>
      <c r="H23" s="375">
        <v>0</v>
      </c>
      <c r="I23" s="375">
        <v>0</v>
      </c>
      <c r="J23" s="375">
        <v>0</v>
      </c>
      <c r="K23" s="375">
        <v>0</v>
      </c>
      <c r="L23" s="375">
        <v>0</v>
      </c>
      <c r="M23" s="375">
        <v>0</v>
      </c>
      <c r="N23" s="375">
        <v>0</v>
      </c>
      <c r="O23" s="375">
        <v>0</v>
      </c>
      <c r="P23" s="375">
        <v>0</v>
      </c>
      <c r="Q23" s="375">
        <v>0</v>
      </c>
      <c r="R23" s="375">
        <v>0</v>
      </c>
      <c r="S23" s="375">
        <v>0</v>
      </c>
      <c r="T23" s="375">
        <v>0</v>
      </c>
      <c r="U23" s="375">
        <v>0</v>
      </c>
      <c r="V23" s="375">
        <v>0</v>
      </c>
      <c r="W23" s="375">
        <v>0</v>
      </c>
      <c r="X23" s="375">
        <v>0</v>
      </c>
      <c r="Y23" s="375">
        <v>0</v>
      </c>
      <c r="Z23" s="375">
        <v>0</v>
      </c>
      <c r="AA23" s="375">
        <v>0</v>
      </c>
      <c r="AB23" s="375">
        <v>0</v>
      </c>
      <c r="AC23" s="375">
        <v>0</v>
      </c>
      <c r="AD23" s="375">
        <v>0</v>
      </c>
      <c r="AE23" s="375">
        <v>0</v>
      </c>
      <c r="AF23" s="375">
        <v>0</v>
      </c>
      <c r="AG23" s="375">
        <v>0</v>
      </c>
      <c r="AH23" s="375">
        <v>7.2483353596404072</v>
      </c>
      <c r="AI23" s="375">
        <v>8.3643049426361529</v>
      </c>
      <c r="AJ23" s="375">
        <v>11.277292332768525</v>
      </c>
      <c r="AK23" s="375">
        <v>16.747984952857394</v>
      </c>
      <c r="AL23" s="375">
        <v>20.372326760788525</v>
      </c>
      <c r="AM23" s="375">
        <v>22.903858921824849</v>
      </c>
      <c r="AN23" s="375">
        <v>25.445518630386744</v>
      </c>
      <c r="AO23" s="375">
        <v>27.803852301325378</v>
      </c>
      <c r="AP23" s="375">
        <v>30.747165665495459</v>
      </c>
      <c r="AQ23" s="375">
        <v>31.967352297653349</v>
      </c>
      <c r="AR23" s="375">
        <v>82.050000000000196</v>
      </c>
      <c r="AS23" s="375">
        <v>118.75330980163085</v>
      </c>
      <c r="AT23" s="375">
        <v>198.21799999999985</v>
      </c>
      <c r="AU23" s="375">
        <v>107.69100000000003</v>
      </c>
      <c r="AV23" s="375">
        <v>122.83600000000021</v>
      </c>
      <c r="AW23" s="375">
        <v>122.67399999999998</v>
      </c>
      <c r="AX23" s="375">
        <v>138.08320000000001</v>
      </c>
      <c r="AY23" s="375">
        <v>167.11695100000003</v>
      </c>
      <c r="AZ23" s="375">
        <v>186.09901000000005</v>
      </c>
      <c r="BA23" s="375">
        <v>209.73186299999998</v>
      </c>
      <c r="BB23" s="375">
        <v>205.84185399999987</v>
      </c>
      <c r="BC23" s="375">
        <v>193.93417053751386</v>
      </c>
      <c r="BD23" s="375">
        <v>183.09040199999998</v>
      </c>
      <c r="BE23" s="375">
        <v>167.34613042003627</v>
      </c>
      <c r="BF23" s="375">
        <v>160.82925848722746</v>
      </c>
      <c r="BG23" s="375">
        <v>217.02985962485695</v>
      </c>
      <c r="BH23" s="375">
        <v>189.16794511091098</v>
      </c>
      <c r="BI23" s="375">
        <v>217.10782131333502</v>
      </c>
      <c r="BJ23" s="375">
        <v>264.73346821914066</v>
      </c>
      <c r="BK23" s="375">
        <v>290.45553756796437</v>
      </c>
      <c r="BL23" s="375">
        <v>284.42819017251315</v>
      </c>
      <c r="BM23" s="375">
        <v>367.80022373968399</v>
      </c>
      <c r="BN23" s="375">
        <v>444.4748778067123</v>
      </c>
      <c r="BO23" s="375">
        <v>468.40652853880829</v>
      </c>
      <c r="BP23" s="375">
        <v>518.86767171164104</v>
      </c>
      <c r="BQ23" s="375">
        <v>0</v>
      </c>
      <c r="BR23" s="375">
        <v>0</v>
      </c>
      <c r="BS23" s="375">
        <v>0</v>
      </c>
      <c r="BT23" s="375">
        <v>0</v>
      </c>
      <c r="BU23" s="375">
        <v>0</v>
      </c>
      <c r="BV23" s="375">
        <v>0</v>
      </c>
      <c r="BW23" s="375">
        <v>0</v>
      </c>
      <c r="BX23" s="376">
        <v>0</v>
      </c>
      <c r="BY23" s="376">
        <v>0</v>
      </c>
      <c r="BZ23" s="376">
        <v>0</v>
      </c>
      <c r="CA23" s="377">
        <v>0</v>
      </c>
    </row>
    <row r="24" spans="1:79" ht="26.25" customHeight="1" x14ac:dyDescent="0.4">
      <c r="A24" s="408"/>
      <c r="B24" s="128" t="s">
        <v>424</v>
      </c>
      <c r="C24" s="407"/>
      <c r="D24" s="375">
        <f t="shared" ref="D24:AV24" si="4">SUM(D20:D23)</f>
        <v>0</v>
      </c>
      <c r="E24" s="375">
        <f t="shared" si="4"/>
        <v>0</v>
      </c>
      <c r="F24" s="375">
        <f t="shared" si="4"/>
        <v>0</v>
      </c>
      <c r="G24" s="375">
        <f t="shared" si="4"/>
        <v>0</v>
      </c>
      <c r="H24" s="375">
        <f t="shared" si="4"/>
        <v>0</v>
      </c>
      <c r="I24" s="375">
        <f t="shared" si="4"/>
        <v>0</v>
      </c>
      <c r="J24" s="375">
        <f t="shared" si="4"/>
        <v>0</v>
      </c>
      <c r="K24" s="375">
        <f t="shared" si="4"/>
        <v>0</v>
      </c>
      <c r="L24" s="375">
        <f t="shared" si="4"/>
        <v>0</v>
      </c>
      <c r="M24" s="375">
        <f t="shared" si="4"/>
        <v>0</v>
      </c>
      <c r="N24" s="375">
        <f t="shared" si="4"/>
        <v>0</v>
      </c>
      <c r="O24" s="375">
        <f t="shared" si="4"/>
        <v>0</v>
      </c>
      <c r="P24" s="375">
        <f t="shared" si="4"/>
        <v>0</v>
      </c>
      <c r="Q24" s="375">
        <f t="shared" si="4"/>
        <v>0</v>
      </c>
      <c r="R24" s="375">
        <f t="shared" si="4"/>
        <v>0</v>
      </c>
      <c r="S24" s="375">
        <f t="shared" si="4"/>
        <v>0</v>
      </c>
      <c r="T24" s="375">
        <f t="shared" si="4"/>
        <v>0</v>
      </c>
      <c r="U24" s="375">
        <f t="shared" si="4"/>
        <v>0</v>
      </c>
      <c r="V24" s="375">
        <f t="shared" si="4"/>
        <v>0</v>
      </c>
      <c r="W24" s="375">
        <f t="shared" si="4"/>
        <v>0</v>
      </c>
      <c r="X24" s="375">
        <f t="shared" si="4"/>
        <v>0</v>
      </c>
      <c r="Y24" s="375">
        <f t="shared" si="4"/>
        <v>0</v>
      </c>
      <c r="Z24" s="375">
        <f t="shared" si="4"/>
        <v>0</v>
      </c>
      <c r="AA24" s="375">
        <f t="shared" si="4"/>
        <v>0</v>
      </c>
      <c r="AB24" s="375">
        <f t="shared" si="4"/>
        <v>0</v>
      </c>
      <c r="AC24" s="375">
        <f t="shared" si="4"/>
        <v>0</v>
      </c>
      <c r="AD24" s="375">
        <f t="shared" si="4"/>
        <v>0</v>
      </c>
      <c r="AE24" s="375">
        <f t="shared" si="4"/>
        <v>0</v>
      </c>
      <c r="AF24" s="375">
        <f t="shared" si="4"/>
        <v>0</v>
      </c>
      <c r="AG24" s="375">
        <f t="shared" si="4"/>
        <v>0</v>
      </c>
      <c r="AH24" s="375">
        <f t="shared" si="4"/>
        <v>196.93959001068183</v>
      </c>
      <c r="AI24" s="375">
        <f t="shared" si="4"/>
        <v>227.75813604082006</v>
      </c>
      <c r="AJ24" s="375">
        <f t="shared" si="4"/>
        <v>307.35323341022615</v>
      </c>
      <c r="AK24" s="375">
        <f t="shared" si="4"/>
        <v>454.80552867942873</v>
      </c>
      <c r="AL24" s="375">
        <f t="shared" si="4"/>
        <v>551.35929177961918</v>
      </c>
      <c r="AM24" s="375">
        <f t="shared" si="4"/>
        <v>618.08662477447024</v>
      </c>
      <c r="AN24" s="375">
        <f t="shared" si="4"/>
        <v>686.40222253039815</v>
      </c>
      <c r="AO24" s="375">
        <f t="shared" si="4"/>
        <v>748.45588650300476</v>
      </c>
      <c r="AP24" s="375">
        <f t="shared" si="4"/>
        <v>829.39150543190704</v>
      </c>
      <c r="AQ24" s="375">
        <f t="shared" si="4"/>
        <v>862.81164007812663</v>
      </c>
      <c r="AR24" s="375">
        <f t="shared" si="4"/>
        <v>604.86500000000012</v>
      </c>
      <c r="AS24" s="375">
        <f t="shared" si="4"/>
        <v>763.36878807806625</v>
      </c>
      <c r="AT24" s="375">
        <f t="shared" si="4"/>
        <v>960.69299999999987</v>
      </c>
      <c r="AU24" s="375">
        <f t="shared" si="4"/>
        <v>733.84</v>
      </c>
      <c r="AV24" s="375">
        <f t="shared" si="4"/>
        <v>968.37500000000023</v>
      </c>
      <c r="AW24" s="375">
        <f>SUM(AW20:AW23)</f>
        <v>998.42199999999991</v>
      </c>
      <c r="AX24" s="375">
        <f t="shared" ref="AX24:BW24" si="5">SUM(AX20:AX23)</f>
        <v>1103.9621309999998</v>
      </c>
      <c r="AY24" s="375">
        <f t="shared" si="5"/>
        <v>1197.1680269999999</v>
      </c>
      <c r="AZ24" s="375">
        <f t="shared" si="5"/>
        <v>1275.5067700000002</v>
      </c>
      <c r="BA24" s="375">
        <f t="shared" si="5"/>
        <v>1315.1345980000001</v>
      </c>
      <c r="BB24" s="375">
        <f t="shared" si="5"/>
        <v>1327.6819739999989</v>
      </c>
      <c r="BC24" s="375">
        <f t="shared" si="5"/>
        <v>1347.1518148446023</v>
      </c>
      <c r="BD24" s="375">
        <f t="shared" si="5"/>
        <v>1345.1564549999996</v>
      </c>
      <c r="BE24" s="375">
        <f t="shared" si="5"/>
        <v>1336.3771304102056</v>
      </c>
      <c r="BF24" s="375">
        <f t="shared" si="5"/>
        <v>1403.0935666124119</v>
      </c>
      <c r="BG24" s="375">
        <f t="shared" si="5"/>
        <v>1613.6138907605705</v>
      </c>
      <c r="BH24" s="375">
        <f t="shared" si="5"/>
        <v>1728.4576144734931</v>
      </c>
      <c r="BI24" s="375">
        <f t="shared" si="5"/>
        <v>1930.7936408840555</v>
      </c>
      <c r="BJ24" s="375">
        <f t="shared" si="5"/>
        <v>1937.0327149637794</v>
      </c>
      <c r="BK24" s="375">
        <f t="shared" si="5"/>
        <v>1980.0739629037898</v>
      </c>
      <c r="BL24" s="375">
        <f t="shared" si="5"/>
        <v>2071.6184511615079</v>
      </c>
      <c r="BM24" s="375">
        <f t="shared" si="5"/>
        <v>2457.9322396321481</v>
      </c>
      <c r="BN24" s="375">
        <f t="shared" si="5"/>
        <v>2651.7587673972803</v>
      </c>
      <c r="BO24" s="375">
        <f t="shared" si="5"/>
        <v>2691.2493936043297</v>
      </c>
      <c r="BP24" s="375">
        <f t="shared" si="5"/>
        <v>2775.3624294480583</v>
      </c>
      <c r="BQ24" s="375">
        <f t="shared" si="5"/>
        <v>0</v>
      </c>
      <c r="BR24" s="375">
        <f t="shared" si="5"/>
        <v>0</v>
      </c>
      <c r="BS24" s="375">
        <f t="shared" si="5"/>
        <v>0</v>
      </c>
      <c r="BT24" s="375">
        <f t="shared" si="5"/>
        <v>0</v>
      </c>
      <c r="BU24" s="375">
        <f t="shared" si="5"/>
        <v>0</v>
      </c>
      <c r="BV24" s="375">
        <f t="shared" si="5"/>
        <v>0</v>
      </c>
      <c r="BW24" s="375">
        <f t="shared" si="5"/>
        <v>0</v>
      </c>
      <c r="BX24" s="376">
        <f>SUM(BX20:BX23)</f>
        <v>0</v>
      </c>
      <c r="BY24" s="376">
        <f>SUM(BY20:BY23)</f>
        <v>0</v>
      </c>
      <c r="BZ24" s="376">
        <f>SUM(BZ20:BZ23)</f>
        <v>0</v>
      </c>
      <c r="CA24" s="377">
        <f>SUM(CA20:CA23)</f>
        <v>0</v>
      </c>
    </row>
    <row r="25" spans="1:79" ht="26.25" customHeight="1" x14ac:dyDescent="0.4">
      <c r="A25" s="247"/>
      <c r="B25" s="169" t="s">
        <v>429</v>
      </c>
      <c r="C25" s="407"/>
      <c r="D25" s="375"/>
      <c r="E25" s="375"/>
      <c r="F25" s="375"/>
      <c r="G25" s="375"/>
      <c r="H25" s="375"/>
      <c r="I25" s="375"/>
      <c r="J25" s="375"/>
      <c r="K25" s="375"/>
      <c r="L25" s="375"/>
      <c r="M25" s="375"/>
      <c r="N25" s="375"/>
      <c r="O25" s="375"/>
      <c r="P25" s="375"/>
      <c r="Q25" s="375"/>
      <c r="R25" s="375"/>
      <c r="S25" s="375"/>
      <c r="T25" s="375"/>
      <c r="U25" s="375"/>
      <c r="V25" s="375"/>
      <c r="W25" s="375"/>
      <c r="X25" s="375"/>
      <c r="Y25" s="375"/>
      <c r="Z25" s="375"/>
      <c r="AA25" s="375"/>
      <c r="AB25" s="375"/>
      <c r="AC25" s="375"/>
      <c r="AD25" s="375"/>
      <c r="AE25" s="375"/>
      <c r="AF25" s="375"/>
      <c r="AG25" s="375"/>
      <c r="AH25" s="375"/>
      <c r="AI25" s="375"/>
      <c r="AJ25" s="375"/>
      <c r="AK25" s="375"/>
      <c r="AL25" s="375"/>
      <c r="AM25" s="375"/>
      <c r="AN25" s="375"/>
      <c r="AO25" s="375"/>
      <c r="AP25" s="375"/>
      <c r="AQ25" s="375"/>
      <c r="AR25" s="375"/>
      <c r="AS25" s="375"/>
      <c r="AT25" s="375"/>
      <c r="AU25" s="375"/>
      <c r="AV25" s="375"/>
      <c r="AW25" s="375"/>
      <c r="AX25" s="375"/>
      <c r="AY25" s="375"/>
      <c r="AZ25" s="375"/>
      <c r="BA25" s="375"/>
      <c r="BB25" s="375"/>
      <c r="BC25" s="375"/>
      <c r="BD25" s="375"/>
      <c r="BE25" s="375"/>
      <c r="BF25" s="375"/>
      <c r="BG25" s="375"/>
      <c r="BH25" s="375"/>
      <c r="BI25" s="375"/>
      <c r="BJ25" s="375"/>
      <c r="BK25" s="375"/>
      <c r="BL25" s="375"/>
      <c r="BM25" s="375"/>
      <c r="BN25" s="375"/>
      <c r="BO25" s="375"/>
      <c r="BP25" s="375"/>
      <c r="BQ25" s="375"/>
      <c r="BR25" s="375"/>
      <c r="BS25" s="375"/>
      <c r="BT25" s="375"/>
      <c r="BU25" s="375"/>
      <c r="BV25" s="375"/>
      <c r="BW25" s="375"/>
      <c r="BX25" s="376"/>
      <c r="BY25" s="376"/>
      <c r="BZ25" s="376"/>
      <c r="CA25" s="377"/>
    </row>
    <row r="26" spans="1:79" x14ac:dyDescent="0.4">
      <c r="A26" s="408"/>
      <c r="B26" s="128" t="s">
        <v>22</v>
      </c>
      <c r="C26" s="407"/>
      <c r="D26" s="375">
        <f t="shared" ref="D26:AU26" si="6">SUM(D27:D29)</f>
        <v>0</v>
      </c>
      <c r="E26" s="375">
        <f t="shared" si="6"/>
        <v>0</v>
      </c>
      <c r="F26" s="375">
        <f t="shared" si="6"/>
        <v>0</v>
      </c>
      <c r="G26" s="375">
        <f t="shared" si="6"/>
        <v>0</v>
      </c>
      <c r="H26" s="375">
        <f t="shared" si="6"/>
        <v>0</v>
      </c>
      <c r="I26" s="375">
        <f t="shared" si="6"/>
        <v>0</v>
      </c>
      <c r="J26" s="375">
        <f t="shared" si="6"/>
        <v>0</v>
      </c>
      <c r="K26" s="375">
        <f t="shared" si="6"/>
        <v>0</v>
      </c>
      <c r="L26" s="375">
        <f t="shared" si="6"/>
        <v>0</v>
      </c>
      <c r="M26" s="375">
        <f t="shared" si="6"/>
        <v>0</v>
      </c>
      <c r="N26" s="375">
        <f t="shared" si="6"/>
        <v>0</v>
      </c>
      <c r="O26" s="375">
        <f t="shared" si="6"/>
        <v>0</v>
      </c>
      <c r="P26" s="375">
        <f t="shared" si="6"/>
        <v>0</v>
      </c>
      <c r="Q26" s="375">
        <f t="shared" si="6"/>
        <v>0</v>
      </c>
      <c r="R26" s="375">
        <f t="shared" si="6"/>
        <v>0</v>
      </c>
      <c r="S26" s="375">
        <f t="shared" si="6"/>
        <v>0</v>
      </c>
      <c r="T26" s="375">
        <f t="shared" si="6"/>
        <v>0</v>
      </c>
      <c r="U26" s="375">
        <f t="shared" si="6"/>
        <v>0</v>
      </c>
      <c r="V26" s="375">
        <f t="shared" si="6"/>
        <v>0</v>
      </c>
      <c r="W26" s="375">
        <f t="shared" si="6"/>
        <v>0</v>
      </c>
      <c r="X26" s="375">
        <f t="shared" si="6"/>
        <v>0</v>
      </c>
      <c r="Y26" s="375">
        <f t="shared" si="6"/>
        <v>0</v>
      </c>
      <c r="Z26" s="375">
        <f t="shared" si="6"/>
        <v>0</v>
      </c>
      <c r="AA26" s="375">
        <f t="shared" si="6"/>
        <v>0</v>
      </c>
      <c r="AB26" s="375">
        <f t="shared" si="6"/>
        <v>0</v>
      </c>
      <c r="AC26" s="375">
        <f t="shared" si="6"/>
        <v>0</v>
      </c>
      <c r="AD26" s="375">
        <f t="shared" si="6"/>
        <v>0</v>
      </c>
      <c r="AE26" s="375">
        <f t="shared" si="6"/>
        <v>0</v>
      </c>
      <c r="AF26" s="375">
        <f t="shared" si="6"/>
        <v>0</v>
      </c>
      <c r="AG26" s="375">
        <f t="shared" si="6"/>
        <v>0</v>
      </c>
      <c r="AH26" s="375">
        <f t="shared" si="6"/>
        <v>0</v>
      </c>
      <c r="AI26" s="375">
        <f t="shared" si="6"/>
        <v>0</v>
      </c>
      <c r="AJ26" s="375">
        <f t="shared" si="6"/>
        <v>0</v>
      </c>
      <c r="AK26" s="375">
        <f t="shared" si="6"/>
        <v>0</v>
      </c>
      <c r="AL26" s="375">
        <f t="shared" si="6"/>
        <v>0</v>
      </c>
      <c r="AM26" s="375">
        <f t="shared" si="6"/>
        <v>0</v>
      </c>
      <c r="AN26" s="375">
        <f t="shared" si="6"/>
        <v>0</v>
      </c>
      <c r="AO26" s="375">
        <f t="shared" si="6"/>
        <v>0</v>
      </c>
      <c r="AP26" s="375">
        <f t="shared" si="6"/>
        <v>0</v>
      </c>
      <c r="AQ26" s="375">
        <f t="shared" si="6"/>
        <v>0</v>
      </c>
      <c r="AR26" s="375">
        <f t="shared" si="6"/>
        <v>0</v>
      </c>
      <c r="AS26" s="375">
        <f t="shared" si="6"/>
        <v>0</v>
      </c>
      <c r="AT26" s="375">
        <f t="shared" si="6"/>
        <v>0</v>
      </c>
      <c r="AU26" s="375">
        <f t="shared" si="6"/>
        <v>0</v>
      </c>
      <c r="AV26" s="375">
        <f>SUM(AV27:AV29)</f>
        <v>0</v>
      </c>
      <c r="AW26" s="375">
        <f>SUM(AW27:AW29)</f>
        <v>1939.9</v>
      </c>
      <c r="AX26" s="375">
        <f t="shared" ref="AX26:CA26" si="7">SUM(AX27:AX29)</f>
        <v>2077.2112939999997</v>
      </c>
      <c r="AY26" s="375">
        <f t="shared" si="7"/>
        <v>2188.6709320000004</v>
      </c>
      <c r="AZ26" s="375">
        <f t="shared" si="7"/>
        <v>2310.6117920000002</v>
      </c>
      <c r="BA26" s="375">
        <f t="shared" si="7"/>
        <v>2394.6786249999996</v>
      </c>
      <c r="BB26" s="375">
        <f t="shared" si="7"/>
        <v>2452.4046149999999</v>
      </c>
      <c r="BC26" s="375">
        <f t="shared" si="7"/>
        <v>2510.8873257930918</v>
      </c>
      <c r="BD26" s="375">
        <f t="shared" si="7"/>
        <v>2574.5184790181661</v>
      </c>
      <c r="BE26" s="375">
        <f t="shared" si="7"/>
        <v>2685.8228541801273</v>
      </c>
      <c r="BF26" s="375">
        <f t="shared" si="7"/>
        <v>2833.9392983749799</v>
      </c>
      <c r="BG26" s="375">
        <f t="shared" si="7"/>
        <v>3226.1309952600004</v>
      </c>
      <c r="BH26" s="375">
        <f t="shared" si="7"/>
        <v>3556.9849629183477</v>
      </c>
      <c r="BI26" s="375">
        <f t="shared" si="7"/>
        <v>3774.0895750000004</v>
      </c>
      <c r="BJ26" s="375">
        <f t="shared" si="7"/>
        <v>3941.0267050000002</v>
      </c>
      <c r="BK26" s="375">
        <f t="shared" si="7"/>
        <v>4026.6875789999999</v>
      </c>
      <c r="BL26" s="375">
        <f t="shared" si="7"/>
        <v>4234.4436619999997</v>
      </c>
      <c r="BM26" s="375">
        <f t="shared" si="7"/>
        <v>4697.6782249999997</v>
      </c>
      <c r="BN26" s="375">
        <f t="shared" si="7"/>
        <v>4924.7733250000001</v>
      </c>
      <c r="BO26" s="375">
        <f t="shared" si="7"/>
        <v>4918.3788950000007</v>
      </c>
      <c r="BP26" s="375">
        <f t="shared" si="7"/>
        <v>4911.948089999999</v>
      </c>
      <c r="BQ26" s="375">
        <f t="shared" si="7"/>
        <v>0</v>
      </c>
      <c r="BR26" s="375">
        <f t="shared" si="7"/>
        <v>0</v>
      </c>
      <c r="BS26" s="375">
        <f t="shared" si="7"/>
        <v>0</v>
      </c>
      <c r="BT26" s="375">
        <f t="shared" si="7"/>
        <v>0</v>
      </c>
      <c r="BU26" s="375">
        <f t="shared" si="7"/>
        <v>0</v>
      </c>
      <c r="BV26" s="375">
        <f t="shared" si="7"/>
        <v>0</v>
      </c>
      <c r="BW26" s="375">
        <f t="shared" si="7"/>
        <v>0</v>
      </c>
      <c r="BX26" s="376">
        <f t="shared" si="7"/>
        <v>0</v>
      </c>
      <c r="BY26" s="376">
        <f t="shared" si="7"/>
        <v>0</v>
      </c>
      <c r="BZ26" s="376">
        <f t="shared" si="7"/>
        <v>0</v>
      </c>
      <c r="CA26" s="377">
        <f t="shared" si="7"/>
        <v>0</v>
      </c>
    </row>
    <row r="27" spans="1:79" x14ac:dyDescent="0.4">
      <c r="A27" s="408"/>
      <c r="B27" s="275" t="s">
        <v>430</v>
      </c>
      <c r="C27" s="407"/>
      <c r="D27" s="375">
        <v>0</v>
      </c>
      <c r="E27" s="375">
        <v>0</v>
      </c>
      <c r="F27" s="375">
        <v>0</v>
      </c>
      <c r="G27" s="375">
        <v>0</v>
      </c>
      <c r="H27" s="375">
        <v>0</v>
      </c>
      <c r="I27" s="375">
        <v>0</v>
      </c>
      <c r="J27" s="375">
        <v>0</v>
      </c>
      <c r="K27" s="375">
        <v>0</v>
      </c>
      <c r="L27" s="375">
        <v>0</v>
      </c>
      <c r="M27" s="375">
        <v>0</v>
      </c>
      <c r="N27" s="375">
        <v>0</v>
      </c>
      <c r="O27" s="375">
        <v>0</v>
      </c>
      <c r="P27" s="375">
        <v>0</v>
      </c>
      <c r="Q27" s="375">
        <v>0</v>
      </c>
      <c r="R27" s="375">
        <v>0</v>
      </c>
      <c r="S27" s="375">
        <v>0</v>
      </c>
      <c r="T27" s="375">
        <v>0</v>
      </c>
      <c r="U27" s="375">
        <v>0</v>
      </c>
      <c r="V27" s="375">
        <v>0</v>
      </c>
      <c r="W27" s="375">
        <v>0</v>
      </c>
      <c r="X27" s="375">
        <v>0</v>
      </c>
      <c r="Y27" s="375">
        <v>0</v>
      </c>
      <c r="Z27" s="375">
        <v>0</v>
      </c>
      <c r="AA27" s="375">
        <v>0</v>
      </c>
      <c r="AB27" s="375">
        <v>0</v>
      </c>
      <c r="AC27" s="375">
        <v>0</v>
      </c>
      <c r="AD27" s="375">
        <v>0</v>
      </c>
      <c r="AE27" s="375">
        <v>0</v>
      </c>
      <c r="AF27" s="375">
        <v>0</v>
      </c>
      <c r="AG27" s="375">
        <v>0</v>
      </c>
      <c r="AH27" s="375">
        <v>0</v>
      </c>
      <c r="AI27" s="375">
        <v>0</v>
      </c>
      <c r="AJ27" s="375">
        <v>0</v>
      </c>
      <c r="AK27" s="375">
        <v>0</v>
      </c>
      <c r="AL27" s="375">
        <v>0</v>
      </c>
      <c r="AM27" s="375">
        <v>0</v>
      </c>
      <c r="AN27" s="375">
        <v>0</v>
      </c>
      <c r="AO27" s="375">
        <v>0</v>
      </c>
      <c r="AP27" s="375">
        <v>0</v>
      </c>
      <c r="AQ27" s="375">
        <v>0</v>
      </c>
      <c r="AR27" s="375">
        <v>0</v>
      </c>
      <c r="AS27" s="375">
        <v>0</v>
      </c>
      <c r="AT27" s="375">
        <v>0</v>
      </c>
      <c r="AU27" s="375">
        <v>0</v>
      </c>
      <c r="AV27" s="375">
        <v>0</v>
      </c>
      <c r="AW27" s="375">
        <v>1697.3629265066443</v>
      </c>
      <c r="AX27" s="375">
        <v>1808.6742359999998</v>
      </c>
      <c r="AY27" s="375">
        <v>1902.2181960000007</v>
      </c>
      <c r="AZ27" s="375">
        <v>1977.2827580000003</v>
      </c>
      <c r="BA27" s="375">
        <v>2013.6534619999995</v>
      </c>
      <c r="BB27" s="375">
        <v>2046.3778799999998</v>
      </c>
      <c r="BC27" s="375">
        <v>2096.1272547930917</v>
      </c>
      <c r="BD27" s="375">
        <v>2145.6562128556334</v>
      </c>
      <c r="BE27" s="375">
        <v>2246.2732761801276</v>
      </c>
      <c r="BF27" s="375">
        <v>2381.3558843749797</v>
      </c>
      <c r="BG27" s="375">
        <v>2743.7872092600001</v>
      </c>
      <c r="BH27" s="375">
        <v>3038.9946899183474</v>
      </c>
      <c r="BI27" s="375">
        <v>3229.8402160000005</v>
      </c>
      <c r="BJ27" s="375">
        <v>3384.656673</v>
      </c>
      <c r="BK27" s="375">
        <v>3471.3048880000001</v>
      </c>
      <c r="BL27" s="375">
        <v>3671.6925609999998</v>
      </c>
      <c r="BM27" s="375">
        <v>4094.947136911996</v>
      </c>
      <c r="BN27" s="375">
        <v>4299.4764100000002</v>
      </c>
      <c r="BO27" s="375">
        <v>4288.8172760000007</v>
      </c>
      <c r="BP27" s="375">
        <v>4281.2685299999994</v>
      </c>
      <c r="BQ27" s="375">
        <v>0</v>
      </c>
      <c r="BR27" s="375">
        <v>0</v>
      </c>
      <c r="BS27" s="375">
        <v>0</v>
      </c>
      <c r="BT27" s="375">
        <v>0</v>
      </c>
      <c r="BU27" s="375">
        <v>0</v>
      </c>
      <c r="BV27" s="375">
        <v>0</v>
      </c>
      <c r="BW27" s="375">
        <v>0</v>
      </c>
      <c r="BX27" s="376">
        <v>0</v>
      </c>
      <c r="BY27" s="376">
        <v>0</v>
      </c>
      <c r="BZ27" s="376">
        <v>0</v>
      </c>
      <c r="CA27" s="377">
        <v>0</v>
      </c>
    </row>
    <row r="28" spans="1:79" x14ac:dyDescent="0.4">
      <c r="A28" s="408"/>
      <c r="B28" s="275" t="s">
        <v>431</v>
      </c>
      <c r="C28" s="407"/>
      <c r="D28" s="375">
        <v>0</v>
      </c>
      <c r="E28" s="375">
        <v>0</v>
      </c>
      <c r="F28" s="375">
        <v>0</v>
      </c>
      <c r="G28" s="375">
        <v>0</v>
      </c>
      <c r="H28" s="375">
        <v>0</v>
      </c>
      <c r="I28" s="375">
        <v>0</v>
      </c>
      <c r="J28" s="375">
        <v>0</v>
      </c>
      <c r="K28" s="375">
        <v>0</v>
      </c>
      <c r="L28" s="375">
        <v>0</v>
      </c>
      <c r="M28" s="375">
        <v>0</v>
      </c>
      <c r="N28" s="375">
        <v>0</v>
      </c>
      <c r="O28" s="375">
        <v>0</v>
      </c>
      <c r="P28" s="375">
        <v>0</v>
      </c>
      <c r="Q28" s="375">
        <v>0</v>
      </c>
      <c r="R28" s="375">
        <v>0</v>
      </c>
      <c r="S28" s="375">
        <v>0</v>
      </c>
      <c r="T28" s="375">
        <v>0</v>
      </c>
      <c r="U28" s="375">
        <v>0</v>
      </c>
      <c r="V28" s="375">
        <v>0</v>
      </c>
      <c r="W28" s="375">
        <v>0</v>
      </c>
      <c r="X28" s="375">
        <v>0</v>
      </c>
      <c r="Y28" s="375">
        <v>0</v>
      </c>
      <c r="Z28" s="375">
        <v>0</v>
      </c>
      <c r="AA28" s="375">
        <v>0</v>
      </c>
      <c r="AB28" s="375">
        <v>0</v>
      </c>
      <c r="AC28" s="375">
        <v>0</v>
      </c>
      <c r="AD28" s="375">
        <v>0</v>
      </c>
      <c r="AE28" s="375">
        <v>0</v>
      </c>
      <c r="AF28" s="375">
        <v>0</v>
      </c>
      <c r="AG28" s="375">
        <v>0</v>
      </c>
      <c r="AH28" s="375">
        <v>0</v>
      </c>
      <c r="AI28" s="375">
        <v>0</v>
      </c>
      <c r="AJ28" s="375">
        <v>0</v>
      </c>
      <c r="AK28" s="375">
        <v>0</v>
      </c>
      <c r="AL28" s="375">
        <v>0</v>
      </c>
      <c r="AM28" s="375">
        <v>0</v>
      </c>
      <c r="AN28" s="375">
        <v>0</v>
      </c>
      <c r="AO28" s="375">
        <v>0</v>
      </c>
      <c r="AP28" s="375">
        <v>0</v>
      </c>
      <c r="AQ28" s="375">
        <v>0</v>
      </c>
      <c r="AR28" s="375">
        <v>0</v>
      </c>
      <c r="AS28" s="375">
        <v>0</v>
      </c>
      <c r="AT28" s="375">
        <v>0</v>
      </c>
      <c r="AU28" s="375">
        <v>0</v>
      </c>
      <c r="AV28" s="375">
        <v>0</v>
      </c>
      <c r="AW28" s="375">
        <v>57.568125284286531</v>
      </c>
      <c r="AX28" s="375">
        <v>64.45333500000001</v>
      </c>
      <c r="AY28" s="375">
        <v>73.004104999999981</v>
      </c>
      <c r="AZ28" s="375">
        <v>87.356730000000013</v>
      </c>
      <c r="BA28" s="375">
        <v>94.058710999999988</v>
      </c>
      <c r="BB28" s="375">
        <v>103.31371100000001</v>
      </c>
      <c r="BC28" s="375">
        <v>108.169843</v>
      </c>
      <c r="BD28" s="375">
        <v>118.92382939562549</v>
      </c>
      <c r="BE28" s="375">
        <v>123.72467599999997</v>
      </c>
      <c r="BF28" s="375">
        <v>130.99570600000001</v>
      </c>
      <c r="BG28" s="375">
        <v>145.12074899999999</v>
      </c>
      <c r="BH28" s="375">
        <v>160.45740000000004</v>
      </c>
      <c r="BI28" s="375">
        <v>176.47248999999999</v>
      </c>
      <c r="BJ28" s="375">
        <v>183.76244300000005</v>
      </c>
      <c r="BK28" s="375">
        <v>188.90478099999996</v>
      </c>
      <c r="BL28" s="375">
        <v>199.600787</v>
      </c>
      <c r="BM28" s="375">
        <v>223.05064708800333</v>
      </c>
      <c r="BN28" s="375">
        <v>237.858463</v>
      </c>
      <c r="BO28" s="375">
        <v>246.06113200000004</v>
      </c>
      <c r="BP28" s="375">
        <v>251.21643899999995</v>
      </c>
      <c r="BQ28" s="375">
        <v>0</v>
      </c>
      <c r="BR28" s="375">
        <v>0</v>
      </c>
      <c r="BS28" s="375">
        <v>0</v>
      </c>
      <c r="BT28" s="375">
        <v>0</v>
      </c>
      <c r="BU28" s="375">
        <v>0</v>
      </c>
      <c r="BV28" s="375">
        <v>0</v>
      </c>
      <c r="BW28" s="375">
        <v>0</v>
      </c>
      <c r="BX28" s="376">
        <v>0</v>
      </c>
      <c r="BY28" s="376">
        <v>0</v>
      </c>
      <c r="BZ28" s="376">
        <v>0</v>
      </c>
      <c r="CA28" s="377">
        <v>0</v>
      </c>
    </row>
    <row r="29" spans="1:79" x14ac:dyDescent="0.4">
      <c r="A29" s="408"/>
      <c r="B29" s="275" t="s">
        <v>432</v>
      </c>
      <c r="C29" s="407"/>
      <c r="D29" s="375">
        <v>0</v>
      </c>
      <c r="E29" s="375">
        <v>0</v>
      </c>
      <c r="F29" s="375">
        <v>0</v>
      </c>
      <c r="G29" s="375">
        <v>0</v>
      </c>
      <c r="H29" s="375">
        <v>0</v>
      </c>
      <c r="I29" s="375">
        <v>0</v>
      </c>
      <c r="J29" s="375">
        <v>0</v>
      </c>
      <c r="K29" s="375">
        <v>0</v>
      </c>
      <c r="L29" s="375">
        <v>0</v>
      </c>
      <c r="M29" s="375">
        <v>0</v>
      </c>
      <c r="N29" s="375">
        <v>0</v>
      </c>
      <c r="O29" s="375">
        <v>0</v>
      </c>
      <c r="P29" s="375">
        <v>0</v>
      </c>
      <c r="Q29" s="375">
        <v>0</v>
      </c>
      <c r="R29" s="375">
        <v>0</v>
      </c>
      <c r="S29" s="375">
        <v>0</v>
      </c>
      <c r="T29" s="375">
        <v>0</v>
      </c>
      <c r="U29" s="375">
        <v>0</v>
      </c>
      <c r="V29" s="375">
        <v>0</v>
      </c>
      <c r="W29" s="375">
        <v>0</v>
      </c>
      <c r="X29" s="375">
        <v>0</v>
      </c>
      <c r="Y29" s="375">
        <v>0</v>
      </c>
      <c r="Z29" s="375">
        <v>0</v>
      </c>
      <c r="AA29" s="375">
        <v>0</v>
      </c>
      <c r="AB29" s="375">
        <v>0</v>
      </c>
      <c r="AC29" s="375">
        <v>0</v>
      </c>
      <c r="AD29" s="375">
        <v>0</v>
      </c>
      <c r="AE29" s="375">
        <v>0</v>
      </c>
      <c r="AF29" s="375">
        <v>0</v>
      </c>
      <c r="AG29" s="375">
        <v>0</v>
      </c>
      <c r="AH29" s="375">
        <v>0</v>
      </c>
      <c r="AI29" s="375">
        <v>0</v>
      </c>
      <c r="AJ29" s="375">
        <v>0</v>
      </c>
      <c r="AK29" s="375">
        <v>0</v>
      </c>
      <c r="AL29" s="375">
        <v>0</v>
      </c>
      <c r="AM29" s="375">
        <v>0</v>
      </c>
      <c r="AN29" s="375">
        <v>0</v>
      </c>
      <c r="AO29" s="375">
        <v>0</v>
      </c>
      <c r="AP29" s="375">
        <v>0</v>
      </c>
      <c r="AQ29" s="375">
        <v>0</v>
      </c>
      <c r="AR29" s="375">
        <v>0</v>
      </c>
      <c r="AS29" s="375">
        <v>0</v>
      </c>
      <c r="AT29" s="375">
        <v>0</v>
      </c>
      <c r="AU29" s="375">
        <v>0</v>
      </c>
      <c r="AV29" s="375">
        <v>0</v>
      </c>
      <c r="AW29" s="375">
        <v>184.96894820906931</v>
      </c>
      <c r="AX29" s="375">
        <v>204.08372300000002</v>
      </c>
      <c r="AY29" s="375">
        <v>213.44863099999995</v>
      </c>
      <c r="AZ29" s="375">
        <v>245.97230400000004</v>
      </c>
      <c r="BA29" s="375">
        <v>286.966452</v>
      </c>
      <c r="BB29" s="375">
        <v>302.71302400000002</v>
      </c>
      <c r="BC29" s="375">
        <v>306.59022800000014</v>
      </c>
      <c r="BD29" s="375">
        <v>309.93843676690722</v>
      </c>
      <c r="BE29" s="375">
        <v>315.82490200000007</v>
      </c>
      <c r="BF29" s="375">
        <v>321.58770799999996</v>
      </c>
      <c r="BG29" s="375">
        <v>337.22303699999998</v>
      </c>
      <c r="BH29" s="375">
        <v>357.53287299999994</v>
      </c>
      <c r="BI29" s="375">
        <v>367.77686899999998</v>
      </c>
      <c r="BJ29" s="375">
        <v>372.60758899999996</v>
      </c>
      <c r="BK29" s="375">
        <v>366.47790999999995</v>
      </c>
      <c r="BL29" s="375">
        <v>363.15031399999992</v>
      </c>
      <c r="BM29" s="375">
        <v>379.68044099999997</v>
      </c>
      <c r="BN29" s="375">
        <v>387.43845199999998</v>
      </c>
      <c r="BO29" s="375">
        <v>383.50048700000008</v>
      </c>
      <c r="BP29" s="375">
        <v>379.46312099999994</v>
      </c>
      <c r="BQ29" s="375">
        <v>0</v>
      </c>
      <c r="BR29" s="375">
        <v>0</v>
      </c>
      <c r="BS29" s="375">
        <v>0</v>
      </c>
      <c r="BT29" s="375">
        <v>0</v>
      </c>
      <c r="BU29" s="375">
        <v>0</v>
      </c>
      <c r="BV29" s="375">
        <v>0</v>
      </c>
      <c r="BW29" s="375">
        <v>0</v>
      </c>
      <c r="BX29" s="376">
        <v>0</v>
      </c>
      <c r="BY29" s="376">
        <v>0</v>
      </c>
      <c r="BZ29" s="376">
        <v>0</v>
      </c>
      <c r="CA29" s="377">
        <v>0</v>
      </c>
    </row>
    <row r="30" spans="1:79" ht="26.25" customHeight="1" x14ac:dyDescent="0.4">
      <c r="A30" s="408"/>
      <c r="B30" s="128" t="s">
        <v>433</v>
      </c>
      <c r="C30" s="407"/>
      <c r="D30" s="375">
        <v>0</v>
      </c>
      <c r="E30" s="375">
        <v>0</v>
      </c>
      <c r="F30" s="375">
        <v>0</v>
      </c>
      <c r="G30" s="375">
        <v>0</v>
      </c>
      <c r="H30" s="375">
        <v>0</v>
      </c>
      <c r="I30" s="375">
        <v>0</v>
      </c>
      <c r="J30" s="375">
        <v>0</v>
      </c>
      <c r="K30" s="375">
        <v>0</v>
      </c>
      <c r="L30" s="375">
        <v>0</v>
      </c>
      <c r="M30" s="375">
        <v>0</v>
      </c>
      <c r="N30" s="375">
        <v>0</v>
      </c>
      <c r="O30" s="375">
        <v>0</v>
      </c>
      <c r="P30" s="375">
        <v>0</v>
      </c>
      <c r="Q30" s="375">
        <v>0</v>
      </c>
      <c r="R30" s="375">
        <v>0</v>
      </c>
      <c r="S30" s="375">
        <v>0</v>
      </c>
      <c r="T30" s="375">
        <v>0</v>
      </c>
      <c r="U30" s="375">
        <v>0</v>
      </c>
      <c r="V30" s="375">
        <v>0</v>
      </c>
      <c r="W30" s="375">
        <v>0</v>
      </c>
      <c r="X30" s="375">
        <v>0</v>
      </c>
      <c r="Y30" s="375">
        <v>0</v>
      </c>
      <c r="Z30" s="375">
        <v>0</v>
      </c>
      <c r="AA30" s="375">
        <v>0</v>
      </c>
      <c r="AB30" s="375">
        <v>0</v>
      </c>
      <c r="AC30" s="375">
        <v>0</v>
      </c>
      <c r="AD30" s="375">
        <v>0</v>
      </c>
      <c r="AE30" s="375">
        <v>0</v>
      </c>
      <c r="AF30" s="375">
        <v>0</v>
      </c>
      <c r="AG30" s="375">
        <v>0</v>
      </c>
      <c r="AH30" s="375">
        <v>0</v>
      </c>
      <c r="AI30" s="375">
        <v>0</v>
      </c>
      <c r="AJ30" s="375">
        <v>0</v>
      </c>
      <c r="AK30" s="375">
        <v>0</v>
      </c>
      <c r="AL30" s="375">
        <v>0</v>
      </c>
      <c r="AM30" s="375">
        <v>0</v>
      </c>
      <c r="AN30" s="375">
        <v>0</v>
      </c>
      <c r="AO30" s="375">
        <v>0</v>
      </c>
      <c r="AP30" s="375">
        <v>0</v>
      </c>
      <c r="AQ30" s="375">
        <v>0</v>
      </c>
      <c r="AR30" s="375">
        <v>0</v>
      </c>
      <c r="AS30" s="375">
        <v>206</v>
      </c>
      <c r="AT30" s="375">
        <v>2122.81</v>
      </c>
      <c r="AU30" s="375">
        <v>1404.1669999999999</v>
      </c>
      <c r="AV30" s="375">
        <v>1692.576</v>
      </c>
      <c r="AW30" s="375">
        <v>0</v>
      </c>
      <c r="AX30" s="375">
        <v>0</v>
      </c>
      <c r="AY30" s="375">
        <v>0</v>
      </c>
      <c r="AZ30" s="375">
        <v>0</v>
      </c>
      <c r="BA30" s="375">
        <v>0</v>
      </c>
      <c r="BB30" s="375">
        <v>0</v>
      </c>
      <c r="BC30" s="375">
        <v>0</v>
      </c>
      <c r="BD30" s="375">
        <v>0</v>
      </c>
      <c r="BE30" s="375">
        <v>0</v>
      </c>
      <c r="BF30" s="375">
        <v>0</v>
      </c>
      <c r="BG30" s="375">
        <v>0</v>
      </c>
      <c r="BH30" s="375">
        <v>0</v>
      </c>
      <c r="BI30" s="375">
        <v>0</v>
      </c>
      <c r="BJ30" s="375">
        <v>0</v>
      </c>
      <c r="BK30" s="375">
        <v>0</v>
      </c>
      <c r="BL30" s="375">
        <v>0</v>
      </c>
      <c r="BM30" s="375">
        <v>0</v>
      </c>
      <c r="BN30" s="375">
        <v>0</v>
      </c>
      <c r="BO30" s="375">
        <v>0</v>
      </c>
      <c r="BP30" s="375">
        <v>0</v>
      </c>
      <c r="BQ30" s="375">
        <v>0</v>
      </c>
      <c r="BR30" s="375">
        <v>0</v>
      </c>
      <c r="BS30" s="375">
        <v>0</v>
      </c>
      <c r="BT30" s="375">
        <v>0</v>
      </c>
      <c r="BU30" s="375">
        <v>0</v>
      </c>
      <c r="BV30" s="375">
        <v>0</v>
      </c>
      <c r="BW30" s="375">
        <v>0</v>
      </c>
      <c r="BX30" s="376">
        <v>0</v>
      </c>
      <c r="BY30" s="376">
        <v>0</v>
      </c>
      <c r="BZ30" s="376">
        <v>0</v>
      </c>
      <c r="CA30" s="377">
        <v>0</v>
      </c>
    </row>
    <row r="31" spans="1:79" x14ac:dyDescent="0.4">
      <c r="A31" s="408"/>
      <c r="B31" s="275" t="s">
        <v>430</v>
      </c>
      <c r="C31" s="407"/>
      <c r="D31" s="375">
        <v>0</v>
      </c>
      <c r="E31" s="375">
        <v>0</v>
      </c>
      <c r="F31" s="375">
        <v>0</v>
      </c>
      <c r="G31" s="375">
        <v>0</v>
      </c>
      <c r="H31" s="375">
        <v>0</v>
      </c>
      <c r="I31" s="375">
        <v>0</v>
      </c>
      <c r="J31" s="375">
        <v>0</v>
      </c>
      <c r="K31" s="375">
        <v>0</v>
      </c>
      <c r="L31" s="375">
        <v>0</v>
      </c>
      <c r="M31" s="375">
        <v>0</v>
      </c>
      <c r="N31" s="375">
        <v>0</v>
      </c>
      <c r="O31" s="375">
        <v>0</v>
      </c>
      <c r="P31" s="375">
        <v>0</v>
      </c>
      <c r="Q31" s="375">
        <v>0</v>
      </c>
      <c r="R31" s="375">
        <v>0</v>
      </c>
      <c r="S31" s="375">
        <v>0</v>
      </c>
      <c r="T31" s="375">
        <v>0</v>
      </c>
      <c r="U31" s="375">
        <v>0</v>
      </c>
      <c r="V31" s="375">
        <v>0</v>
      </c>
      <c r="W31" s="375">
        <v>0</v>
      </c>
      <c r="X31" s="375">
        <v>0</v>
      </c>
      <c r="Y31" s="375">
        <v>0</v>
      </c>
      <c r="Z31" s="375">
        <v>0</v>
      </c>
      <c r="AA31" s="375">
        <v>0</v>
      </c>
      <c r="AB31" s="375">
        <v>0</v>
      </c>
      <c r="AC31" s="375">
        <v>0</v>
      </c>
      <c r="AD31" s="375">
        <v>0</v>
      </c>
      <c r="AE31" s="375">
        <v>0</v>
      </c>
      <c r="AF31" s="375">
        <v>0</v>
      </c>
      <c r="AG31" s="375">
        <v>0</v>
      </c>
      <c r="AH31" s="375">
        <v>0</v>
      </c>
      <c r="AI31" s="375">
        <v>0</v>
      </c>
      <c r="AJ31" s="375">
        <v>0</v>
      </c>
      <c r="AK31" s="375">
        <v>0</v>
      </c>
      <c r="AL31" s="375">
        <v>0</v>
      </c>
      <c r="AM31" s="375">
        <v>0</v>
      </c>
      <c r="AN31" s="375">
        <v>0</v>
      </c>
      <c r="AO31" s="375">
        <v>0</v>
      </c>
      <c r="AP31" s="375">
        <v>0</v>
      </c>
      <c r="AQ31" s="375">
        <v>0</v>
      </c>
      <c r="AR31" s="375">
        <v>0</v>
      </c>
      <c r="AS31" s="375">
        <v>0</v>
      </c>
      <c r="AT31" s="375">
        <v>0</v>
      </c>
      <c r="AU31" s="375">
        <v>1244.3508119934597</v>
      </c>
      <c r="AV31" s="375">
        <v>1475.3810084883232</v>
      </c>
      <c r="AW31" s="375">
        <v>0</v>
      </c>
      <c r="AX31" s="375">
        <v>0</v>
      </c>
      <c r="AY31" s="375">
        <v>0</v>
      </c>
      <c r="AZ31" s="375">
        <v>0</v>
      </c>
      <c r="BA31" s="375">
        <v>0</v>
      </c>
      <c r="BB31" s="375">
        <v>0</v>
      </c>
      <c r="BC31" s="375">
        <v>0</v>
      </c>
      <c r="BD31" s="375">
        <v>0</v>
      </c>
      <c r="BE31" s="375">
        <v>0</v>
      </c>
      <c r="BF31" s="375">
        <v>0</v>
      </c>
      <c r="BG31" s="375">
        <v>0</v>
      </c>
      <c r="BH31" s="375">
        <v>0</v>
      </c>
      <c r="BI31" s="375">
        <v>0</v>
      </c>
      <c r="BJ31" s="375">
        <v>0</v>
      </c>
      <c r="BK31" s="375">
        <v>0</v>
      </c>
      <c r="BL31" s="375">
        <v>0</v>
      </c>
      <c r="BM31" s="375">
        <v>0</v>
      </c>
      <c r="BN31" s="375">
        <v>0</v>
      </c>
      <c r="BO31" s="375">
        <v>0</v>
      </c>
      <c r="BP31" s="375">
        <v>0</v>
      </c>
      <c r="BQ31" s="375">
        <v>0</v>
      </c>
      <c r="BR31" s="375">
        <v>0</v>
      </c>
      <c r="BS31" s="375">
        <v>0</v>
      </c>
      <c r="BT31" s="375">
        <v>0</v>
      </c>
      <c r="BU31" s="375">
        <v>0</v>
      </c>
      <c r="BV31" s="375">
        <v>0</v>
      </c>
      <c r="BW31" s="375">
        <v>0</v>
      </c>
      <c r="BX31" s="376">
        <v>0</v>
      </c>
      <c r="BY31" s="376">
        <v>0</v>
      </c>
      <c r="BZ31" s="376">
        <v>0</v>
      </c>
      <c r="CA31" s="377">
        <v>0</v>
      </c>
    </row>
    <row r="32" spans="1:79" x14ac:dyDescent="0.4">
      <c r="A32" s="408"/>
      <c r="B32" s="275" t="s">
        <v>431</v>
      </c>
      <c r="C32" s="407"/>
      <c r="D32" s="375">
        <v>0</v>
      </c>
      <c r="E32" s="375">
        <v>0</v>
      </c>
      <c r="F32" s="375">
        <v>0</v>
      </c>
      <c r="G32" s="375">
        <v>0</v>
      </c>
      <c r="H32" s="375">
        <v>0</v>
      </c>
      <c r="I32" s="375">
        <v>0</v>
      </c>
      <c r="J32" s="375">
        <v>0</v>
      </c>
      <c r="K32" s="375">
        <v>0</v>
      </c>
      <c r="L32" s="375">
        <v>0</v>
      </c>
      <c r="M32" s="375">
        <v>0</v>
      </c>
      <c r="N32" s="375">
        <v>0</v>
      </c>
      <c r="O32" s="375">
        <v>0</v>
      </c>
      <c r="P32" s="375">
        <v>0</v>
      </c>
      <c r="Q32" s="375">
        <v>0</v>
      </c>
      <c r="R32" s="375">
        <v>0</v>
      </c>
      <c r="S32" s="375">
        <v>0</v>
      </c>
      <c r="T32" s="375">
        <v>0</v>
      </c>
      <c r="U32" s="375">
        <v>0</v>
      </c>
      <c r="V32" s="375">
        <v>0</v>
      </c>
      <c r="W32" s="375">
        <v>0</v>
      </c>
      <c r="X32" s="375">
        <v>0</v>
      </c>
      <c r="Y32" s="375">
        <v>0</v>
      </c>
      <c r="Z32" s="375">
        <v>0</v>
      </c>
      <c r="AA32" s="375">
        <v>0</v>
      </c>
      <c r="AB32" s="375">
        <v>0</v>
      </c>
      <c r="AC32" s="375">
        <v>0</v>
      </c>
      <c r="AD32" s="375">
        <v>0</v>
      </c>
      <c r="AE32" s="375">
        <v>0</v>
      </c>
      <c r="AF32" s="375">
        <v>0</v>
      </c>
      <c r="AG32" s="375">
        <v>0</v>
      </c>
      <c r="AH32" s="375">
        <v>0</v>
      </c>
      <c r="AI32" s="375">
        <v>0</v>
      </c>
      <c r="AJ32" s="375">
        <v>0</v>
      </c>
      <c r="AK32" s="375">
        <v>0</v>
      </c>
      <c r="AL32" s="375">
        <v>0</v>
      </c>
      <c r="AM32" s="375">
        <v>0</v>
      </c>
      <c r="AN32" s="375">
        <v>0</v>
      </c>
      <c r="AO32" s="375">
        <v>0</v>
      </c>
      <c r="AP32" s="375">
        <v>0</v>
      </c>
      <c r="AQ32" s="375">
        <v>0</v>
      </c>
      <c r="AR32" s="375">
        <v>0</v>
      </c>
      <c r="AS32" s="375">
        <v>0</v>
      </c>
      <c r="AT32" s="375">
        <v>0</v>
      </c>
      <c r="AU32" s="375">
        <v>29.407042073381728</v>
      </c>
      <c r="AV32" s="375">
        <v>45.400550983141173</v>
      </c>
      <c r="AW32" s="375">
        <v>0</v>
      </c>
      <c r="AX32" s="375">
        <v>0</v>
      </c>
      <c r="AY32" s="375">
        <v>0</v>
      </c>
      <c r="AZ32" s="375">
        <v>0</v>
      </c>
      <c r="BA32" s="375">
        <v>0</v>
      </c>
      <c r="BB32" s="375">
        <v>0</v>
      </c>
      <c r="BC32" s="375">
        <v>0</v>
      </c>
      <c r="BD32" s="375">
        <v>0</v>
      </c>
      <c r="BE32" s="375">
        <v>0</v>
      </c>
      <c r="BF32" s="375">
        <v>0</v>
      </c>
      <c r="BG32" s="375">
        <v>0</v>
      </c>
      <c r="BH32" s="375">
        <v>0</v>
      </c>
      <c r="BI32" s="375">
        <v>0</v>
      </c>
      <c r="BJ32" s="375">
        <v>0</v>
      </c>
      <c r="BK32" s="375">
        <v>0</v>
      </c>
      <c r="BL32" s="375">
        <v>0</v>
      </c>
      <c r="BM32" s="375">
        <v>0</v>
      </c>
      <c r="BN32" s="375">
        <v>0</v>
      </c>
      <c r="BO32" s="375">
        <v>0</v>
      </c>
      <c r="BP32" s="375">
        <v>0</v>
      </c>
      <c r="BQ32" s="375">
        <v>0</v>
      </c>
      <c r="BR32" s="375">
        <v>0</v>
      </c>
      <c r="BS32" s="375">
        <v>0</v>
      </c>
      <c r="BT32" s="375">
        <v>0</v>
      </c>
      <c r="BU32" s="375">
        <v>0</v>
      </c>
      <c r="BV32" s="375">
        <v>0</v>
      </c>
      <c r="BW32" s="375">
        <v>0</v>
      </c>
      <c r="BX32" s="376">
        <v>0</v>
      </c>
      <c r="BY32" s="376">
        <v>0</v>
      </c>
      <c r="BZ32" s="376">
        <v>0</v>
      </c>
      <c r="CA32" s="377">
        <v>0</v>
      </c>
    </row>
    <row r="33" spans="1:79" x14ac:dyDescent="0.4">
      <c r="A33" s="408"/>
      <c r="B33" s="275" t="s">
        <v>432</v>
      </c>
      <c r="C33" s="407"/>
      <c r="D33" s="375">
        <v>0</v>
      </c>
      <c r="E33" s="375">
        <v>0</v>
      </c>
      <c r="F33" s="375">
        <v>0</v>
      </c>
      <c r="G33" s="375">
        <v>0</v>
      </c>
      <c r="H33" s="375">
        <v>0</v>
      </c>
      <c r="I33" s="375">
        <v>0</v>
      </c>
      <c r="J33" s="375">
        <v>0</v>
      </c>
      <c r="K33" s="375">
        <v>0</v>
      </c>
      <c r="L33" s="375">
        <v>0</v>
      </c>
      <c r="M33" s="375">
        <v>0</v>
      </c>
      <c r="N33" s="375">
        <v>0</v>
      </c>
      <c r="O33" s="375">
        <v>0</v>
      </c>
      <c r="P33" s="375">
        <v>0</v>
      </c>
      <c r="Q33" s="375">
        <v>0</v>
      </c>
      <c r="R33" s="375">
        <v>0</v>
      </c>
      <c r="S33" s="375">
        <v>0</v>
      </c>
      <c r="T33" s="375">
        <v>0</v>
      </c>
      <c r="U33" s="375">
        <v>0</v>
      </c>
      <c r="V33" s="375">
        <v>0</v>
      </c>
      <c r="W33" s="375">
        <v>0</v>
      </c>
      <c r="X33" s="375">
        <v>0</v>
      </c>
      <c r="Y33" s="375">
        <v>0</v>
      </c>
      <c r="Z33" s="375">
        <v>0</v>
      </c>
      <c r="AA33" s="375">
        <v>0</v>
      </c>
      <c r="AB33" s="375">
        <v>0</v>
      </c>
      <c r="AC33" s="375">
        <v>0</v>
      </c>
      <c r="AD33" s="375">
        <v>0</v>
      </c>
      <c r="AE33" s="375">
        <v>0</v>
      </c>
      <c r="AF33" s="375">
        <v>0</v>
      </c>
      <c r="AG33" s="375">
        <v>0</v>
      </c>
      <c r="AH33" s="375">
        <v>0</v>
      </c>
      <c r="AI33" s="375">
        <v>0</v>
      </c>
      <c r="AJ33" s="375">
        <v>0</v>
      </c>
      <c r="AK33" s="375">
        <v>0</v>
      </c>
      <c r="AL33" s="375">
        <v>0</v>
      </c>
      <c r="AM33" s="375">
        <v>0</v>
      </c>
      <c r="AN33" s="375">
        <v>0</v>
      </c>
      <c r="AO33" s="375">
        <v>0</v>
      </c>
      <c r="AP33" s="375">
        <v>0</v>
      </c>
      <c r="AQ33" s="375">
        <v>0</v>
      </c>
      <c r="AR33" s="375">
        <v>0</v>
      </c>
      <c r="AS33" s="375">
        <v>0</v>
      </c>
      <c r="AT33" s="375">
        <v>0</v>
      </c>
      <c r="AU33" s="375">
        <v>130.40914593315847</v>
      </c>
      <c r="AV33" s="375">
        <v>171.79444052853557</v>
      </c>
      <c r="AW33" s="375">
        <v>0</v>
      </c>
      <c r="AX33" s="375">
        <v>0</v>
      </c>
      <c r="AY33" s="375">
        <v>0</v>
      </c>
      <c r="AZ33" s="375">
        <v>0</v>
      </c>
      <c r="BA33" s="375">
        <v>0</v>
      </c>
      <c r="BB33" s="375">
        <v>0</v>
      </c>
      <c r="BC33" s="375">
        <v>0</v>
      </c>
      <c r="BD33" s="375">
        <v>0</v>
      </c>
      <c r="BE33" s="375">
        <v>0</v>
      </c>
      <c r="BF33" s="375">
        <v>0</v>
      </c>
      <c r="BG33" s="375">
        <v>0</v>
      </c>
      <c r="BH33" s="375">
        <v>0</v>
      </c>
      <c r="BI33" s="375">
        <v>0</v>
      </c>
      <c r="BJ33" s="375">
        <v>0</v>
      </c>
      <c r="BK33" s="375">
        <v>0</v>
      </c>
      <c r="BL33" s="375">
        <v>0</v>
      </c>
      <c r="BM33" s="375">
        <v>0</v>
      </c>
      <c r="BN33" s="375">
        <v>0</v>
      </c>
      <c r="BO33" s="375">
        <v>0</v>
      </c>
      <c r="BP33" s="375">
        <v>0</v>
      </c>
      <c r="BQ33" s="375">
        <v>0</v>
      </c>
      <c r="BR33" s="375">
        <v>0</v>
      </c>
      <c r="BS33" s="375">
        <v>0</v>
      </c>
      <c r="BT33" s="375">
        <v>0</v>
      </c>
      <c r="BU33" s="375">
        <v>0</v>
      </c>
      <c r="BV33" s="375">
        <v>0</v>
      </c>
      <c r="BW33" s="375">
        <v>0</v>
      </c>
      <c r="BX33" s="376">
        <v>0</v>
      </c>
      <c r="BY33" s="376">
        <v>0</v>
      </c>
      <c r="BZ33" s="376">
        <v>0</v>
      </c>
      <c r="CA33" s="377">
        <v>0</v>
      </c>
    </row>
    <row r="34" spans="1:79" ht="26.25" customHeight="1" x14ac:dyDescent="0.4">
      <c r="A34" s="408"/>
      <c r="B34" s="128" t="s">
        <v>434</v>
      </c>
      <c r="C34" s="407"/>
      <c r="D34" s="375">
        <v>0</v>
      </c>
      <c r="E34" s="375">
        <v>0</v>
      </c>
      <c r="F34" s="375">
        <v>0</v>
      </c>
      <c r="G34" s="375">
        <v>0</v>
      </c>
      <c r="H34" s="375">
        <v>0</v>
      </c>
      <c r="I34" s="375">
        <v>0</v>
      </c>
      <c r="J34" s="375">
        <v>0</v>
      </c>
      <c r="K34" s="375">
        <v>0</v>
      </c>
      <c r="L34" s="375">
        <v>0</v>
      </c>
      <c r="M34" s="375">
        <v>0</v>
      </c>
      <c r="N34" s="375">
        <v>0</v>
      </c>
      <c r="O34" s="375">
        <v>0</v>
      </c>
      <c r="P34" s="375">
        <v>0</v>
      </c>
      <c r="Q34" s="375">
        <v>0</v>
      </c>
      <c r="R34" s="375">
        <v>0</v>
      </c>
      <c r="S34" s="375">
        <v>0</v>
      </c>
      <c r="T34" s="375">
        <v>0</v>
      </c>
      <c r="U34" s="375">
        <v>0</v>
      </c>
      <c r="V34" s="375">
        <v>0</v>
      </c>
      <c r="W34" s="375">
        <v>0</v>
      </c>
      <c r="X34" s="375">
        <v>0</v>
      </c>
      <c r="Y34" s="375">
        <v>0</v>
      </c>
      <c r="Z34" s="375">
        <v>18</v>
      </c>
      <c r="AA34" s="375">
        <v>21</v>
      </c>
      <c r="AB34" s="375">
        <v>27</v>
      </c>
      <c r="AC34" s="375">
        <v>33</v>
      </c>
      <c r="AD34" s="375">
        <v>99</v>
      </c>
      <c r="AE34" s="375">
        <v>137</v>
      </c>
      <c r="AF34" s="375">
        <v>148</v>
      </c>
      <c r="AG34" s="375">
        <v>369</v>
      </c>
      <c r="AH34" s="375">
        <v>386</v>
      </c>
      <c r="AI34" s="375">
        <v>445</v>
      </c>
      <c r="AJ34" s="375">
        <v>599</v>
      </c>
      <c r="AK34" s="375">
        <v>890.6</v>
      </c>
      <c r="AL34" s="375">
        <v>1083</v>
      </c>
      <c r="AM34" s="375">
        <v>1218</v>
      </c>
      <c r="AN34" s="375">
        <v>1354</v>
      </c>
      <c r="AO34" s="375">
        <v>1479</v>
      </c>
      <c r="AP34" s="375">
        <v>1635</v>
      </c>
      <c r="AQ34" s="375">
        <v>1701</v>
      </c>
      <c r="AR34" s="375">
        <v>1365.134</v>
      </c>
      <c r="AS34" s="375">
        <v>1493.6620000000003</v>
      </c>
      <c r="AT34" s="375">
        <v>0</v>
      </c>
      <c r="AU34" s="375">
        <v>0</v>
      </c>
      <c r="AV34" s="375">
        <v>0</v>
      </c>
      <c r="AW34" s="375">
        <v>0</v>
      </c>
      <c r="AX34" s="375">
        <v>0</v>
      </c>
      <c r="AY34" s="375">
        <v>0</v>
      </c>
      <c r="AZ34" s="375">
        <v>0</v>
      </c>
      <c r="BA34" s="375">
        <v>0</v>
      </c>
      <c r="BB34" s="375">
        <v>0</v>
      </c>
      <c r="BC34" s="375">
        <v>0</v>
      </c>
      <c r="BD34" s="375">
        <v>0</v>
      </c>
      <c r="BE34" s="375">
        <v>0</v>
      </c>
      <c r="BF34" s="375">
        <v>0</v>
      </c>
      <c r="BG34" s="375">
        <v>0</v>
      </c>
      <c r="BH34" s="375">
        <v>0</v>
      </c>
      <c r="BI34" s="375">
        <v>0</v>
      </c>
      <c r="BJ34" s="375">
        <v>0</v>
      </c>
      <c r="BK34" s="375">
        <v>0</v>
      </c>
      <c r="BL34" s="375">
        <v>0</v>
      </c>
      <c r="BM34" s="375">
        <v>0</v>
      </c>
      <c r="BN34" s="375">
        <v>0</v>
      </c>
      <c r="BO34" s="375">
        <v>0</v>
      </c>
      <c r="BP34" s="375">
        <v>0</v>
      </c>
      <c r="BQ34" s="375">
        <v>0</v>
      </c>
      <c r="BR34" s="375">
        <v>0</v>
      </c>
      <c r="BS34" s="375">
        <v>0</v>
      </c>
      <c r="BT34" s="375">
        <v>0</v>
      </c>
      <c r="BU34" s="375">
        <v>0</v>
      </c>
      <c r="BV34" s="375">
        <v>0</v>
      </c>
      <c r="BW34" s="375">
        <v>0</v>
      </c>
      <c r="BX34" s="376">
        <v>0</v>
      </c>
      <c r="BY34" s="376">
        <v>0</v>
      </c>
      <c r="BZ34" s="376">
        <v>0</v>
      </c>
      <c r="CA34" s="377">
        <v>0</v>
      </c>
    </row>
    <row r="35" spans="1:79" ht="26.25" customHeight="1" x14ac:dyDescent="0.4">
      <c r="A35" s="51"/>
      <c r="B35" s="51" t="s">
        <v>435</v>
      </c>
      <c r="C35" s="407"/>
      <c r="D35" s="375"/>
      <c r="E35" s="375"/>
      <c r="F35" s="375"/>
      <c r="G35" s="375"/>
      <c r="H35" s="375"/>
      <c r="I35" s="375"/>
      <c r="J35" s="375"/>
      <c r="K35" s="375"/>
      <c r="L35" s="375"/>
      <c r="M35" s="375"/>
      <c r="N35" s="375"/>
      <c r="O35" s="375"/>
      <c r="P35" s="375"/>
      <c r="Q35" s="375"/>
      <c r="R35" s="375"/>
      <c r="S35" s="375"/>
      <c r="T35" s="375"/>
      <c r="U35" s="375"/>
      <c r="V35" s="375"/>
      <c r="W35" s="375"/>
      <c r="X35" s="375"/>
      <c r="Y35" s="375"/>
      <c r="Z35" s="375"/>
      <c r="AA35" s="375"/>
      <c r="AB35" s="375"/>
      <c r="AC35" s="375"/>
      <c r="AD35" s="375"/>
      <c r="AE35" s="375"/>
      <c r="AF35" s="375"/>
      <c r="AG35" s="375"/>
      <c r="AH35" s="375"/>
      <c r="AI35" s="375"/>
      <c r="AJ35" s="375"/>
      <c r="AK35" s="375"/>
      <c r="AL35" s="375"/>
      <c r="AM35" s="375"/>
      <c r="AN35" s="375"/>
      <c r="AO35" s="375"/>
      <c r="AP35" s="375"/>
      <c r="AQ35" s="375"/>
      <c r="AR35" s="375"/>
      <c r="AS35" s="375"/>
      <c r="AT35" s="409"/>
      <c r="AU35" s="375"/>
      <c r="AV35" s="375"/>
      <c r="AW35" s="375"/>
      <c r="AX35" s="375"/>
      <c r="AY35" s="375"/>
      <c r="AZ35" s="375"/>
      <c r="BA35" s="375"/>
      <c r="BB35" s="375"/>
      <c r="BC35" s="375"/>
      <c r="BD35" s="375"/>
      <c r="BE35" s="375"/>
      <c r="BF35" s="375"/>
      <c r="BG35" s="375"/>
      <c r="BH35" s="375"/>
      <c r="BI35" s="375"/>
      <c r="BJ35" s="375"/>
      <c r="BK35" s="375"/>
      <c r="BL35" s="375"/>
      <c r="BM35" s="375"/>
      <c r="BN35" s="375"/>
      <c r="BO35" s="375"/>
      <c r="BP35" s="375"/>
      <c r="BQ35" s="375"/>
      <c r="BR35" s="375"/>
      <c r="BS35" s="375"/>
      <c r="BT35" s="375"/>
      <c r="BU35" s="375"/>
      <c r="BV35" s="375"/>
      <c r="BW35" s="375"/>
      <c r="BX35" s="376"/>
      <c r="BY35" s="376"/>
      <c r="BZ35" s="376"/>
      <c r="CA35" s="377"/>
    </row>
    <row r="36" spans="1:79" x14ac:dyDescent="0.4">
      <c r="A36" s="408"/>
      <c r="B36" s="128" t="s">
        <v>436</v>
      </c>
      <c r="C36" s="407"/>
      <c r="D36" s="375" t="s">
        <v>411</v>
      </c>
      <c r="E36" s="375" t="s">
        <v>411</v>
      </c>
      <c r="F36" s="375" t="s">
        <v>411</v>
      </c>
      <c r="G36" s="375" t="s">
        <v>411</v>
      </c>
      <c r="H36" s="375" t="s">
        <v>411</v>
      </c>
      <c r="I36" s="375" t="s">
        <v>411</v>
      </c>
      <c r="J36" s="375" t="s">
        <v>411</v>
      </c>
      <c r="K36" s="375" t="s">
        <v>411</v>
      </c>
      <c r="L36" s="375" t="s">
        <v>411</v>
      </c>
      <c r="M36" s="375" t="s">
        <v>411</v>
      </c>
      <c r="N36" s="375" t="s">
        <v>411</v>
      </c>
      <c r="O36" s="375" t="s">
        <v>411</v>
      </c>
      <c r="P36" s="375" t="s">
        <v>411</v>
      </c>
      <c r="Q36" s="375" t="s">
        <v>411</v>
      </c>
      <c r="R36" s="375" t="s">
        <v>411</v>
      </c>
      <c r="S36" s="375" t="s">
        <v>411</v>
      </c>
      <c r="T36" s="375" t="s">
        <v>411</v>
      </c>
      <c r="U36" s="375" t="s">
        <v>411</v>
      </c>
      <c r="V36" s="375" t="s">
        <v>411</v>
      </c>
      <c r="W36" s="375" t="s">
        <v>411</v>
      </c>
      <c r="X36" s="375" t="s">
        <v>411</v>
      </c>
      <c r="Y36" s="375" t="s">
        <v>411</v>
      </c>
      <c r="Z36" s="375" t="s">
        <v>411</v>
      </c>
      <c r="AA36" s="375" t="s">
        <v>411</v>
      </c>
      <c r="AB36" s="375" t="s">
        <v>411</v>
      </c>
      <c r="AC36" s="375" t="s">
        <v>411</v>
      </c>
      <c r="AD36" s="375" t="s">
        <v>411</v>
      </c>
      <c r="AE36" s="375" t="s">
        <v>411</v>
      </c>
      <c r="AF36" s="375" t="s">
        <v>411</v>
      </c>
      <c r="AG36" s="375" t="s">
        <v>411</v>
      </c>
      <c r="AH36" s="375" t="s">
        <v>411</v>
      </c>
      <c r="AI36" s="375" t="s">
        <v>411</v>
      </c>
      <c r="AJ36" s="375" t="s">
        <v>411</v>
      </c>
      <c r="AK36" s="375" t="s">
        <v>411</v>
      </c>
      <c r="AL36" s="375" t="s">
        <v>411</v>
      </c>
      <c r="AM36" s="375" t="s">
        <v>411</v>
      </c>
      <c r="AN36" s="375" t="s">
        <v>411</v>
      </c>
      <c r="AO36" s="375" t="s">
        <v>411</v>
      </c>
      <c r="AP36" s="375" t="s">
        <v>411</v>
      </c>
      <c r="AQ36" s="375" t="s">
        <v>411</v>
      </c>
      <c r="AR36" s="375" t="s">
        <v>411</v>
      </c>
      <c r="AS36" s="375" t="s">
        <v>411</v>
      </c>
      <c r="AT36" s="375" t="s">
        <v>411</v>
      </c>
      <c r="AU36" s="375">
        <v>1074</v>
      </c>
      <c r="AV36" s="375">
        <v>1467</v>
      </c>
      <c r="AW36" s="375">
        <v>1761.354</v>
      </c>
      <c r="AX36" s="375">
        <v>1895.0971347</v>
      </c>
      <c r="AY36" s="375">
        <v>2000.7013923499997</v>
      </c>
      <c r="AZ36" s="375">
        <v>2119.6110000000003</v>
      </c>
      <c r="BA36" s="375">
        <v>2196.8490000000002</v>
      </c>
      <c r="BB36" s="375">
        <v>2241.7669999999989</v>
      </c>
      <c r="BC36" s="375">
        <v>2265.7673767930914</v>
      </c>
      <c r="BD36" s="375">
        <v>2297.6929199581655</v>
      </c>
      <c r="BE36" s="375">
        <v>2377.8325881801275</v>
      </c>
      <c r="BF36" s="375">
        <v>2598.0192173749792</v>
      </c>
      <c r="BG36" s="375">
        <v>2955.6031452049692</v>
      </c>
      <c r="BH36" s="375">
        <v>3448.9196739083468</v>
      </c>
      <c r="BI36" s="375">
        <v>3641.8223280000002</v>
      </c>
      <c r="BJ36" s="375">
        <v>3811.5277370000003</v>
      </c>
      <c r="BK36" s="375">
        <v>3911.4053540000004</v>
      </c>
      <c r="BL36" s="375">
        <v>4128.4742460000007</v>
      </c>
      <c r="BM36" s="375">
        <v>4582.3780900000011</v>
      </c>
      <c r="BN36" s="375">
        <v>4798.5646799999995</v>
      </c>
      <c r="BO36" s="375">
        <v>4823.8635100000001</v>
      </c>
      <c r="BP36" s="375">
        <v>4816.0338059999995</v>
      </c>
      <c r="BQ36" s="375">
        <v>0</v>
      </c>
      <c r="BR36" s="375">
        <v>0</v>
      </c>
      <c r="BS36" s="375">
        <v>0</v>
      </c>
      <c r="BT36" s="375">
        <v>0</v>
      </c>
      <c r="BU36" s="375">
        <v>0</v>
      </c>
      <c r="BV36" s="375">
        <v>0</v>
      </c>
      <c r="BW36" s="375">
        <v>0</v>
      </c>
      <c r="BX36" s="376">
        <v>0</v>
      </c>
      <c r="BY36" s="376">
        <v>0</v>
      </c>
      <c r="BZ36" s="376">
        <v>0</v>
      </c>
      <c r="CA36" s="377">
        <v>0</v>
      </c>
    </row>
    <row r="37" spans="1:79" x14ac:dyDescent="0.4">
      <c r="A37" s="408"/>
      <c r="B37" s="275" t="s">
        <v>430</v>
      </c>
      <c r="C37" s="407"/>
      <c r="D37" s="375">
        <v>0</v>
      </c>
      <c r="E37" s="375">
        <v>0</v>
      </c>
      <c r="F37" s="375">
        <v>0</v>
      </c>
      <c r="G37" s="375">
        <v>0</v>
      </c>
      <c r="H37" s="375">
        <v>0</v>
      </c>
      <c r="I37" s="375">
        <v>0</v>
      </c>
      <c r="J37" s="375">
        <v>0</v>
      </c>
      <c r="K37" s="375">
        <v>0</v>
      </c>
      <c r="L37" s="375">
        <v>0</v>
      </c>
      <c r="M37" s="375">
        <v>0</v>
      </c>
      <c r="N37" s="375">
        <v>0</v>
      </c>
      <c r="O37" s="375">
        <v>0</v>
      </c>
      <c r="P37" s="375">
        <v>0</v>
      </c>
      <c r="Q37" s="375">
        <v>0</v>
      </c>
      <c r="R37" s="375">
        <v>0</v>
      </c>
      <c r="S37" s="375">
        <v>0</v>
      </c>
      <c r="T37" s="375">
        <v>0</v>
      </c>
      <c r="U37" s="375">
        <v>0</v>
      </c>
      <c r="V37" s="375">
        <v>0</v>
      </c>
      <c r="W37" s="375">
        <v>0</v>
      </c>
      <c r="X37" s="375">
        <v>0</v>
      </c>
      <c r="Y37" s="375">
        <v>0</v>
      </c>
      <c r="Z37" s="375">
        <v>0</v>
      </c>
      <c r="AA37" s="375">
        <v>0</v>
      </c>
      <c r="AB37" s="375">
        <v>0</v>
      </c>
      <c r="AC37" s="375">
        <v>0</v>
      </c>
      <c r="AD37" s="375">
        <v>0</v>
      </c>
      <c r="AE37" s="375">
        <v>0</v>
      </c>
      <c r="AF37" s="375">
        <v>0</v>
      </c>
      <c r="AG37" s="375">
        <v>0</v>
      </c>
      <c r="AH37" s="375">
        <v>0</v>
      </c>
      <c r="AI37" s="375">
        <v>0</v>
      </c>
      <c r="AJ37" s="375">
        <v>0</v>
      </c>
      <c r="AK37" s="375">
        <v>0</v>
      </c>
      <c r="AL37" s="375">
        <v>0</v>
      </c>
      <c r="AM37" s="375">
        <v>0</v>
      </c>
      <c r="AN37" s="375">
        <v>0</v>
      </c>
      <c r="AO37" s="375">
        <v>0</v>
      </c>
      <c r="AP37" s="375">
        <v>0</v>
      </c>
      <c r="AQ37" s="375">
        <v>0</v>
      </c>
      <c r="AR37" s="375">
        <v>0</v>
      </c>
      <c r="AS37" s="375">
        <v>0</v>
      </c>
      <c r="AT37" s="375">
        <v>0</v>
      </c>
      <c r="AU37" s="375">
        <v>0</v>
      </c>
      <c r="AV37" s="375">
        <v>0</v>
      </c>
      <c r="AW37" s="375">
        <v>0</v>
      </c>
      <c r="AX37" s="375">
        <v>1648.6480053999999</v>
      </c>
      <c r="AY37" s="375">
        <v>1737.3765572499997</v>
      </c>
      <c r="AZ37" s="375">
        <v>1813.2495899999999</v>
      </c>
      <c r="BA37" s="375">
        <v>1847.0662776000001</v>
      </c>
      <c r="BB37" s="375">
        <v>1873.9394869</v>
      </c>
      <c r="BC37" s="375">
        <v>1888.1157537930912</v>
      </c>
      <c r="BD37" s="375">
        <v>1909.0346487956333</v>
      </c>
      <c r="BE37" s="375">
        <v>1978.2198331801276</v>
      </c>
      <c r="BF37" s="375">
        <v>2184.4064373749793</v>
      </c>
      <c r="BG37" s="375">
        <v>2518.3832842049678</v>
      </c>
      <c r="BH37" s="375">
        <v>2948.3689439083469</v>
      </c>
      <c r="BI37" s="375">
        <v>3117.8052739999998</v>
      </c>
      <c r="BJ37" s="375">
        <v>3275.1103619999999</v>
      </c>
      <c r="BK37" s="375">
        <v>3374.9266170000001</v>
      </c>
      <c r="BL37" s="375">
        <v>3583.558086</v>
      </c>
      <c r="BM37" s="375">
        <v>3996.1454942944661</v>
      </c>
      <c r="BN37" s="375">
        <v>4189.8204910000004</v>
      </c>
      <c r="BO37" s="375">
        <v>4206.5381749999997</v>
      </c>
      <c r="BP37" s="375">
        <v>4197.8565689999996</v>
      </c>
      <c r="BQ37" s="375">
        <v>0</v>
      </c>
      <c r="BR37" s="375">
        <v>0</v>
      </c>
      <c r="BS37" s="375">
        <v>0</v>
      </c>
      <c r="BT37" s="375">
        <v>0</v>
      </c>
      <c r="BU37" s="375">
        <v>0</v>
      </c>
      <c r="BV37" s="375">
        <v>0</v>
      </c>
      <c r="BW37" s="375">
        <v>0</v>
      </c>
      <c r="BX37" s="376">
        <v>0</v>
      </c>
      <c r="BY37" s="376">
        <v>0</v>
      </c>
      <c r="BZ37" s="376">
        <v>0</v>
      </c>
      <c r="CA37" s="377">
        <v>0</v>
      </c>
    </row>
    <row r="38" spans="1:79" x14ac:dyDescent="0.4">
      <c r="A38" s="408"/>
      <c r="B38" s="275" t="s">
        <v>431</v>
      </c>
      <c r="C38" s="407"/>
      <c r="D38" s="375">
        <v>0</v>
      </c>
      <c r="E38" s="375">
        <v>0</v>
      </c>
      <c r="F38" s="375">
        <v>0</v>
      </c>
      <c r="G38" s="375">
        <v>0</v>
      </c>
      <c r="H38" s="375">
        <v>0</v>
      </c>
      <c r="I38" s="375">
        <v>0</v>
      </c>
      <c r="J38" s="375">
        <v>0</v>
      </c>
      <c r="K38" s="375">
        <v>0</v>
      </c>
      <c r="L38" s="375">
        <v>0</v>
      </c>
      <c r="M38" s="375">
        <v>0</v>
      </c>
      <c r="N38" s="375">
        <v>0</v>
      </c>
      <c r="O38" s="375">
        <v>0</v>
      </c>
      <c r="P38" s="375">
        <v>0</v>
      </c>
      <c r="Q38" s="375">
        <v>0</v>
      </c>
      <c r="R38" s="375">
        <v>0</v>
      </c>
      <c r="S38" s="375">
        <v>0</v>
      </c>
      <c r="T38" s="375">
        <v>0</v>
      </c>
      <c r="U38" s="375">
        <v>0</v>
      </c>
      <c r="V38" s="375">
        <v>0</v>
      </c>
      <c r="W38" s="375">
        <v>0</v>
      </c>
      <c r="X38" s="375">
        <v>0</v>
      </c>
      <c r="Y38" s="375">
        <v>0</v>
      </c>
      <c r="Z38" s="375">
        <v>0</v>
      </c>
      <c r="AA38" s="375">
        <v>0</v>
      </c>
      <c r="AB38" s="375">
        <v>0</v>
      </c>
      <c r="AC38" s="375">
        <v>0</v>
      </c>
      <c r="AD38" s="375">
        <v>0</v>
      </c>
      <c r="AE38" s="375">
        <v>0</v>
      </c>
      <c r="AF38" s="375">
        <v>0</v>
      </c>
      <c r="AG38" s="375">
        <v>0</v>
      </c>
      <c r="AH38" s="375">
        <v>0</v>
      </c>
      <c r="AI38" s="375">
        <v>0</v>
      </c>
      <c r="AJ38" s="375">
        <v>0</v>
      </c>
      <c r="AK38" s="375">
        <v>0</v>
      </c>
      <c r="AL38" s="375">
        <v>0</v>
      </c>
      <c r="AM38" s="375">
        <v>0</v>
      </c>
      <c r="AN38" s="375">
        <v>0</v>
      </c>
      <c r="AO38" s="375">
        <v>0</v>
      </c>
      <c r="AP38" s="375">
        <v>0</v>
      </c>
      <c r="AQ38" s="375">
        <v>0</v>
      </c>
      <c r="AR38" s="375">
        <v>0</v>
      </c>
      <c r="AS38" s="375">
        <v>0</v>
      </c>
      <c r="AT38" s="375">
        <v>0</v>
      </c>
      <c r="AU38" s="375">
        <v>0</v>
      </c>
      <c r="AV38" s="375">
        <v>0</v>
      </c>
      <c r="AW38" s="375">
        <v>0</v>
      </c>
      <c r="AX38" s="375">
        <v>58.91362749999999</v>
      </c>
      <c r="AY38" s="375">
        <v>67.022252499999993</v>
      </c>
      <c r="AZ38" s="375">
        <v>80.040999999999997</v>
      </c>
      <c r="BA38" s="375">
        <v>84.993651249999999</v>
      </c>
      <c r="BB38" s="375">
        <v>93.386817649999998</v>
      </c>
      <c r="BC38" s="375">
        <v>98.976178000000004</v>
      </c>
      <c r="BD38" s="375">
        <v>108.60597139562549</v>
      </c>
      <c r="BE38" s="375">
        <v>113.284626</v>
      </c>
      <c r="BF38" s="375">
        <v>120.025907</v>
      </c>
      <c r="BG38" s="375">
        <v>129.921313</v>
      </c>
      <c r="BH38" s="375">
        <v>155.52628799999999</v>
      </c>
      <c r="BI38" s="375">
        <v>170.191858</v>
      </c>
      <c r="BJ38" s="375">
        <v>177.78376700000001</v>
      </c>
      <c r="BK38" s="375">
        <v>183.493774</v>
      </c>
      <c r="BL38" s="375">
        <v>194.99431200000001</v>
      </c>
      <c r="BM38" s="375">
        <v>218.01888170553451</v>
      </c>
      <c r="BN38" s="375">
        <v>232.68308099999999</v>
      </c>
      <c r="BO38" s="375">
        <v>241.97063399999999</v>
      </c>
      <c r="BP38" s="375">
        <v>246.946744</v>
      </c>
      <c r="BQ38" s="375">
        <v>0</v>
      </c>
      <c r="BR38" s="375">
        <v>0</v>
      </c>
      <c r="BS38" s="375">
        <v>0</v>
      </c>
      <c r="BT38" s="375">
        <v>0</v>
      </c>
      <c r="BU38" s="375">
        <v>0</v>
      </c>
      <c r="BV38" s="375">
        <v>0</v>
      </c>
      <c r="BW38" s="375">
        <v>0</v>
      </c>
      <c r="BX38" s="376">
        <v>0</v>
      </c>
      <c r="BY38" s="376">
        <v>0</v>
      </c>
      <c r="BZ38" s="376">
        <v>0</v>
      </c>
      <c r="CA38" s="377">
        <v>0</v>
      </c>
    </row>
    <row r="39" spans="1:79" x14ac:dyDescent="0.4">
      <c r="A39" s="408"/>
      <c r="B39" s="275" t="s">
        <v>432</v>
      </c>
      <c r="C39" s="407"/>
      <c r="D39" s="375">
        <v>0</v>
      </c>
      <c r="E39" s="375">
        <v>0</v>
      </c>
      <c r="F39" s="375">
        <v>0</v>
      </c>
      <c r="G39" s="375">
        <v>0</v>
      </c>
      <c r="H39" s="375">
        <v>0</v>
      </c>
      <c r="I39" s="375">
        <v>0</v>
      </c>
      <c r="J39" s="375">
        <v>0</v>
      </c>
      <c r="K39" s="375">
        <v>0</v>
      </c>
      <c r="L39" s="375">
        <v>0</v>
      </c>
      <c r="M39" s="375">
        <v>0</v>
      </c>
      <c r="N39" s="375">
        <v>0</v>
      </c>
      <c r="O39" s="375">
        <v>0</v>
      </c>
      <c r="P39" s="375">
        <v>0</v>
      </c>
      <c r="Q39" s="375">
        <v>0</v>
      </c>
      <c r="R39" s="375">
        <v>0</v>
      </c>
      <c r="S39" s="375">
        <v>0</v>
      </c>
      <c r="T39" s="375">
        <v>0</v>
      </c>
      <c r="U39" s="375">
        <v>0</v>
      </c>
      <c r="V39" s="375">
        <v>0</v>
      </c>
      <c r="W39" s="375">
        <v>0</v>
      </c>
      <c r="X39" s="375">
        <v>0</v>
      </c>
      <c r="Y39" s="375">
        <v>0</v>
      </c>
      <c r="Z39" s="375">
        <v>0</v>
      </c>
      <c r="AA39" s="375">
        <v>0</v>
      </c>
      <c r="AB39" s="375">
        <v>0</v>
      </c>
      <c r="AC39" s="375">
        <v>0</v>
      </c>
      <c r="AD39" s="375">
        <v>0</v>
      </c>
      <c r="AE39" s="375">
        <v>0</v>
      </c>
      <c r="AF39" s="375">
        <v>0</v>
      </c>
      <c r="AG39" s="375">
        <v>0</v>
      </c>
      <c r="AH39" s="375">
        <v>0</v>
      </c>
      <c r="AI39" s="375">
        <v>0</v>
      </c>
      <c r="AJ39" s="375">
        <v>0</v>
      </c>
      <c r="AK39" s="375">
        <v>0</v>
      </c>
      <c r="AL39" s="375">
        <v>0</v>
      </c>
      <c r="AM39" s="375">
        <v>0</v>
      </c>
      <c r="AN39" s="375">
        <v>0</v>
      </c>
      <c r="AO39" s="375">
        <v>0</v>
      </c>
      <c r="AP39" s="375">
        <v>0</v>
      </c>
      <c r="AQ39" s="375">
        <v>0</v>
      </c>
      <c r="AR39" s="375">
        <v>0</v>
      </c>
      <c r="AS39" s="375">
        <v>0</v>
      </c>
      <c r="AT39" s="375">
        <v>0</v>
      </c>
      <c r="AU39" s="375">
        <v>0</v>
      </c>
      <c r="AV39" s="375">
        <v>0</v>
      </c>
      <c r="AW39" s="375">
        <v>0</v>
      </c>
      <c r="AX39" s="375">
        <v>187.53550179999999</v>
      </c>
      <c r="AY39" s="375">
        <v>196.30258259999999</v>
      </c>
      <c r="AZ39" s="375">
        <v>226.32</v>
      </c>
      <c r="BA39" s="375">
        <v>264.78886645</v>
      </c>
      <c r="BB39" s="375">
        <v>274.80888385000003</v>
      </c>
      <c r="BC39" s="375">
        <v>278.16376500000001</v>
      </c>
      <c r="BD39" s="375">
        <v>280.05229976690725</v>
      </c>
      <c r="BE39" s="375">
        <v>286.32812899999999</v>
      </c>
      <c r="BF39" s="375">
        <v>293.58687300000003</v>
      </c>
      <c r="BG39" s="375">
        <v>307.29854799999998</v>
      </c>
      <c r="BH39" s="375">
        <v>345.02444200000002</v>
      </c>
      <c r="BI39" s="375">
        <v>353.82519600000001</v>
      </c>
      <c r="BJ39" s="375">
        <v>358.63360799999998</v>
      </c>
      <c r="BK39" s="375">
        <v>352.98496299999999</v>
      </c>
      <c r="BL39" s="375">
        <v>349.92184800000001</v>
      </c>
      <c r="BM39" s="375">
        <v>368.21371399999998</v>
      </c>
      <c r="BN39" s="375">
        <v>376.06110799999999</v>
      </c>
      <c r="BO39" s="375">
        <v>375.35470099999998</v>
      </c>
      <c r="BP39" s="375">
        <v>371.23049300000002</v>
      </c>
      <c r="BQ39" s="375">
        <v>0</v>
      </c>
      <c r="BR39" s="375">
        <v>0</v>
      </c>
      <c r="BS39" s="375">
        <v>0</v>
      </c>
      <c r="BT39" s="375">
        <v>0</v>
      </c>
      <c r="BU39" s="375">
        <v>0</v>
      </c>
      <c r="BV39" s="375">
        <v>0</v>
      </c>
      <c r="BW39" s="375">
        <v>0</v>
      </c>
      <c r="BX39" s="376">
        <v>0</v>
      </c>
      <c r="BY39" s="376">
        <v>0</v>
      </c>
      <c r="BZ39" s="376">
        <v>0</v>
      </c>
      <c r="CA39" s="377">
        <v>0</v>
      </c>
    </row>
    <row r="40" spans="1:79" s="348" customFormat="1" ht="26.25" customHeight="1" thickBot="1" x14ac:dyDescent="0.4">
      <c r="A40" s="410"/>
      <c r="B40" s="411" t="s">
        <v>437</v>
      </c>
      <c r="C40" s="412"/>
      <c r="D40" s="382" t="s">
        <v>411</v>
      </c>
      <c r="E40" s="382" t="s">
        <v>411</v>
      </c>
      <c r="F40" s="382" t="s">
        <v>411</v>
      </c>
      <c r="G40" s="382" t="s">
        <v>411</v>
      </c>
      <c r="H40" s="382" t="s">
        <v>411</v>
      </c>
      <c r="I40" s="382" t="s">
        <v>411</v>
      </c>
      <c r="J40" s="382" t="s">
        <v>411</v>
      </c>
      <c r="K40" s="382" t="s">
        <v>411</v>
      </c>
      <c r="L40" s="382" t="s">
        <v>411</v>
      </c>
      <c r="M40" s="382" t="s">
        <v>411</v>
      </c>
      <c r="N40" s="382" t="s">
        <v>411</v>
      </c>
      <c r="O40" s="382" t="s">
        <v>411</v>
      </c>
      <c r="P40" s="382" t="s">
        <v>411</v>
      </c>
      <c r="Q40" s="382" t="s">
        <v>411</v>
      </c>
      <c r="R40" s="382" t="s">
        <v>411</v>
      </c>
      <c r="S40" s="382" t="s">
        <v>411</v>
      </c>
      <c r="T40" s="382" t="s">
        <v>411</v>
      </c>
      <c r="U40" s="382" t="s">
        <v>411</v>
      </c>
      <c r="V40" s="382" t="s">
        <v>411</v>
      </c>
      <c r="W40" s="382" t="s">
        <v>411</v>
      </c>
      <c r="X40" s="382" t="s">
        <v>411</v>
      </c>
      <c r="Y40" s="382" t="s">
        <v>411</v>
      </c>
      <c r="Z40" s="382" t="s">
        <v>411</v>
      </c>
      <c r="AA40" s="382" t="s">
        <v>411</v>
      </c>
      <c r="AB40" s="382" t="s">
        <v>411</v>
      </c>
      <c r="AC40" s="382" t="s">
        <v>411</v>
      </c>
      <c r="AD40" s="382" t="s">
        <v>411</v>
      </c>
      <c r="AE40" s="382" t="s">
        <v>411</v>
      </c>
      <c r="AF40" s="382" t="s">
        <v>411</v>
      </c>
      <c r="AG40" s="382" t="s">
        <v>411</v>
      </c>
      <c r="AH40" s="382" t="s">
        <v>411</v>
      </c>
      <c r="AI40" s="382" t="s">
        <v>411</v>
      </c>
      <c r="AJ40" s="382" t="s">
        <v>411</v>
      </c>
      <c r="AK40" s="382" t="s">
        <v>411</v>
      </c>
      <c r="AL40" s="382" t="s">
        <v>411</v>
      </c>
      <c r="AM40" s="382" t="s">
        <v>411</v>
      </c>
      <c r="AN40" s="382" t="s">
        <v>411</v>
      </c>
      <c r="AO40" s="382" t="s">
        <v>411</v>
      </c>
      <c r="AP40" s="382" t="s">
        <v>411</v>
      </c>
      <c r="AQ40" s="382" t="s">
        <v>411</v>
      </c>
      <c r="AR40" s="382" t="s">
        <v>411</v>
      </c>
      <c r="AS40" s="382" t="s">
        <v>411</v>
      </c>
      <c r="AT40" s="382" t="s">
        <v>411</v>
      </c>
      <c r="AU40" s="382">
        <v>330.16699999999992</v>
      </c>
      <c r="AV40" s="382">
        <v>225.57600000000002</v>
      </c>
      <c r="AW40" s="382">
        <v>178.54600000000005</v>
      </c>
      <c r="AX40" s="382">
        <v>182.11415929999976</v>
      </c>
      <c r="AY40" s="382">
        <v>187.96953965000034</v>
      </c>
      <c r="AZ40" s="382">
        <v>191.00079200000008</v>
      </c>
      <c r="BA40" s="382">
        <v>197.82962499999996</v>
      </c>
      <c r="BB40" s="382">
        <v>210.63761499999998</v>
      </c>
      <c r="BC40" s="382">
        <v>245.11994899999974</v>
      </c>
      <c r="BD40" s="382">
        <v>276.82555906000005</v>
      </c>
      <c r="BE40" s="382">
        <v>307.99026600000002</v>
      </c>
      <c r="BF40" s="382">
        <v>235.92008099999998</v>
      </c>
      <c r="BG40" s="382">
        <v>270.52785005503068</v>
      </c>
      <c r="BH40" s="382">
        <v>108.06528901000044</v>
      </c>
      <c r="BI40" s="382">
        <v>132.26724699999974</v>
      </c>
      <c r="BJ40" s="382">
        <v>129.49896799999988</v>
      </c>
      <c r="BK40" s="382">
        <v>115.282225</v>
      </c>
      <c r="BL40" s="382">
        <v>105.96941599999904</v>
      </c>
      <c r="BM40" s="382">
        <v>115.30013499999859</v>
      </c>
      <c r="BN40" s="382">
        <v>126.20864500000062</v>
      </c>
      <c r="BO40" s="382">
        <v>94.515385000000606</v>
      </c>
      <c r="BP40" s="382">
        <v>95.914283999999498</v>
      </c>
      <c r="BQ40" s="382">
        <v>0</v>
      </c>
      <c r="BR40" s="382">
        <v>0</v>
      </c>
      <c r="BS40" s="382">
        <v>0</v>
      </c>
      <c r="BT40" s="382">
        <v>0</v>
      </c>
      <c r="BU40" s="382">
        <v>0</v>
      </c>
      <c r="BV40" s="382">
        <v>0</v>
      </c>
      <c r="BW40" s="382">
        <v>0</v>
      </c>
      <c r="BX40" s="382">
        <v>0</v>
      </c>
      <c r="BY40" s="382">
        <v>0</v>
      </c>
      <c r="BZ40" s="382">
        <v>0</v>
      </c>
      <c r="CA40" s="383">
        <v>0</v>
      </c>
    </row>
    <row r="41" spans="1:79" ht="26.25" customHeight="1" x14ac:dyDescent="0.4">
      <c r="A41" s="356"/>
      <c r="B41" s="165" t="s">
        <v>438</v>
      </c>
      <c r="D41" s="49" t="s">
        <v>626</v>
      </c>
      <c r="E41" s="49" t="s">
        <v>627</v>
      </c>
      <c r="F41" s="49" t="s">
        <v>628</v>
      </c>
      <c r="G41" s="49" t="s">
        <v>629</v>
      </c>
      <c r="H41" s="49" t="s">
        <v>630</v>
      </c>
      <c r="I41" s="49" t="s">
        <v>631</v>
      </c>
      <c r="J41" s="49" t="s">
        <v>632</v>
      </c>
      <c r="K41" s="49" t="s">
        <v>633</v>
      </c>
      <c r="L41" s="49" t="s">
        <v>634</v>
      </c>
      <c r="M41" s="49" t="s">
        <v>635</v>
      </c>
      <c r="N41" s="49" t="s">
        <v>636</v>
      </c>
      <c r="O41" s="49" t="s">
        <v>637</v>
      </c>
      <c r="P41" s="49" t="s">
        <v>638</v>
      </c>
      <c r="Q41" s="49" t="s">
        <v>639</v>
      </c>
      <c r="R41" s="49" t="s">
        <v>640</v>
      </c>
      <c r="S41" s="49" t="s">
        <v>641</v>
      </c>
      <c r="T41" s="49" t="s">
        <v>642</v>
      </c>
      <c r="U41" s="49" t="s">
        <v>643</v>
      </c>
      <c r="V41" s="49" t="s">
        <v>644</v>
      </c>
      <c r="W41" s="49" t="s">
        <v>645</v>
      </c>
      <c r="X41" s="49" t="s">
        <v>646</v>
      </c>
      <c r="Y41" s="49" t="s">
        <v>647</v>
      </c>
      <c r="Z41" s="49" t="s">
        <v>648</v>
      </c>
      <c r="AA41" s="49" t="s">
        <v>649</v>
      </c>
      <c r="AB41" s="49" t="s">
        <v>650</v>
      </c>
      <c r="AC41" s="49" t="s">
        <v>651</v>
      </c>
      <c r="AD41" s="49" t="s">
        <v>652</v>
      </c>
      <c r="AE41" s="49" t="s">
        <v>653</v>
      </c>
      <c r="AF41" s="49" t="s">
        <v>654</v>
      </c>
      <c r="AG41" s="49" t="s">
        <v>655</v>
      </c>
      <c r="AH41" s="49" t="s">
        <v>656</v>
      </c>
      <c r="AI41" s="49" t="s">
        <v>657</v>
      </c>
      <c r="AJ41" s="49" t="s">
        <v>658</v>
      </c>
      <c r="AK41" s="49" t="s">
        <v>659</v>
      </c>
      <c r="AL41" s="49" t="s">
        <v>660</v>
      </c>
      <c r="AM41" s="49" t="s">
        <v>661</v>
      </c>
      <c r="AN41" s="49" t="s">
        <v>662</v>
      </c>
      <c r="AO41" s="49" t="s">
        <v>663</v>
      </c>
      <c r="AP41" s="49" t="s">
        <v>664</v>
      </c>
      <c r="AQ41" s="49" t="s">
        <v>665</v>
      </c>
      <c r="AR41" s="49" t="s">
        <v>666</v>
      </c>
      <c r="AS41" s="49" t="s">
        <v>667</v>
      </c>
      <c r="AT41" s="49" t="s">
        <v>668</v>
      </c>
      <c r="AU41" s="49" t="s">
        <v>669</v>
      </c>
      <c r="AV41" s="49" t="s">
        <v>670</v>
      </c>
      <c r="AW41" s="49" t="s">
        <v>671</v>
      </c>
      <c r="AX41" s="49" t="s">
        <v>672</v>
      </c>
      <c r="AY41" s="49" t="s">
        <v>595</v>
      </c>
      <c r="AZ41" s="49" t="s">
        <v>596</v>
      </c>
      <c r="BA41" s="49" t="s">
        <v>597</v>
      </c>
      <c r="BB41" s="49" t="s">
        <v>598</v>
      </c>
      <c r="BC41" s="49" t="s">
        <v>599</v>
      </c>
      <c r="BD41" s="49" t="s">
        <v>600</v>
      </c>
      <c r="BE41" s="49" t="s">
        <v>601</v>
      </c>
      <c r="BF41" s="49" t="s">
        <v>602</v>
      </c>
      <c r="BG41" s="49" t="s">
        <v>603</v>
      </c>
      <c r="BH41" s="49" t="s">
        <v>604</v>
      </c>
      <c r="BI41" s="49" t="s">
        <v>605</v>
      </c>
      <c r="BJ41" s="49" t="s">
        <v>606</v>
      </c>
      <c r="BK41" s="49" t="s">
        <v>607</v>
      </c>
      <c r="BL41" s="49" t="s">
        <v>608</v>
      </c>
      <c r="BM41" s="49" t="s">
        <v>609</v>
      </c>
      <c r="BN41" s="49" t="s">
        <v>610</v>
      </c>
      <c r="BO41" s="49" t="s">
        <v>611</v>
      </c>
      <c r="BP41" s="49" t="s">
        <v>612</v>
      </c>
      <c r="BQ41" s="49" t="s">
        <v>613</v>
      </c>
      <c r="BR41" s="49" t="s">
        <v>614</v>
      </c>
      <c r="BS41" s="49" t="s">
        <v>615</v>
      </c>
      <c r="BT41" s="49" t="s">
        <v>616</v>
      </c>
      <c r="BU41" s="49" t="s">
        <v>617</v>
      </c>
      <c r="BV41" s="49" t="s">
        <v>618</v>
      </c>
      <c r="BW41" s="49" t="s">
        <v>619</v>
      </c>
      <c r="BX41" s="49" t="s">
        <v>620</v>
      </c>
      <c r="BY41" s="49" t="s">
        <v>621</v>
      </c>
      <c r="BZ41" s="49" t="s">
        <v>622</v>
      </c>
      <c r="CA41" s="50" t="s">
        <v>623</v>
      </c>
    </row>
    <row r="42" spans="1:79" x14ac:dyDescent="0.4">
      <c r="A42" s="356"/>
      <c r="B42" s="384" t="s">
        <v>230</v>
      </c>
      <c r="C42" s="385"/>
      <c r="D42" s="289" t="s">
        <v>624</v>
      </c>
      <c r="E42" s="289" t="s">
        <v>624</v>
      </c>
      <c r="F42" s="289" t="s">
        <v>624</v>
      </c>
      <c r="G42" s="289" t="s">
        <v>624</v>
      </c>
      <c r="H42" s="289" t="s">
        <v>624</v>
      </c>
      <c r="I42" s="289" t="s">
        <v>624</v>
      </c>
      <c r="J42" s="289" t="s">
        <v>624</v>
      </c>
      <c r="K42" s="289" t="s">
        <v>624</v>
      </c>
      <c r="L42" s="289" t="s">
        <v>624</v>
      </c>
      <c r="M42" s="289" t="s">
        <v>624</v>
      </c>
      <c r="N42" s="289" t="s">
        <v>624</v>
      </c>
      <c r="O42" s="289" t="s">
        <v>624</v>
      </c>
      <c r="P42" s="289" t="s">
        <v>624</v>
      </c>
      <c r="Q42" s="289" t="s">
        <v>624</v>
      </c>
      <c r="R42" s="289" t="s">
        <v>624</v>
      </c>
      <c r="S42" s="289" t="s">
        <v>624</v>
      </c>
      <c r="T42" s="289" t="s">
        <v>624</v>
      </c>
      <c r="U42" s="289" t="s">
        <v>624</v>
      </c>
      <c r="V42" s="289" t="s">
        <v>624</v>
      </c>
      <c r="W42" s="289" t="s">
        <v>624</v>
      </c>
      <c r="X42" s="289" t="s">
        <v>624</v>
      </c>
      <c r="Y42" s="289" t="s">
        <v>624</v>
      </c>
      <c r="Z42" s="289" t="s">
        <v>624</v>
      </c>
      <c r="AA42" s="289" t="s">
        <v>624</v>
      </c>
      <c r="AB42" s="289" t="s">
        <v>624</v>
      </c>
      <c r="AC42" s="289" t="s">
        <v>624</v>
      </c>
      <c r="AD42" s="289" t="s">
        <v>624</v>
      </c>
      <c r="AE42" s="289" t="s">
        <v>624</v>
      </c>
      <c r="AF42" s="289" t="s">
        <v>624</v>
      </c>
      <c r="AG42" s="289" t="s">
        <v>624</v>
      </c>
      <c r="AH42" s="289" t="s">
        <v>624</v>
      </c>
      <c r="AI42" s="289" t="s">
        <v>624</v>
      </c>
      <c r="AJ42" s="289" t="s">
        <v>624</v>
      </c>
      <c r="AK42" s="289" t="s">
        <v>624</v>
      </c>
      <c r="AL42" s="289" t="s">
        <v>624</v>
      </c>
      <c r="AM42" s="289" t="s">
        <v>624</v>
      </c>
      <c r="AN42" s="289" t="s">
        <v>624</v>
      </c>
      <c r="AO42" s="289" t="s">
        <v>624</v>
      </c>
      <c r="AP42" s="289" t="s">
        <v>624</v>
      </c>
      <c r="AQ42" s="289" t="s">
        <v>624</v>
      </c>
      <c r="AR42" s="289" t="s">
        <v>624</v>
      </c>
      <c r="AS42" s="289" t="s">
        <v>624</v>
      </c>
      <c r="AT42" s="289" t="s">
        <v>624</v>
      </c>
      <c r="AU42" s="289" t="s">
        <v>624</v>
      </c>
      <c r="AV42" s="289" t="s">
        <v>624</v>
      </c>
      <c r="AW42" s="289" t="s">
        <v>624</v>
      </c>
      <c r="AX42" s="289" t="s">
        <v>624</v>
      </c>
      <c r="AY42" s="289" t="s">
        <v>624</v>
      </c>
      <c r="AZ42" s="289" t="s">
        <v>624</v>
      </c>
      <c r="BA42" s="289" t="s">
        <v>624</v>
      </c>
      <c r="BB42" s="289" t="s">
        <v>624</v>
      </c>
      <c r="BC42" s="289" t="s">
        <v>624</v>
      </c>
      <c r="BD42" s="289" t="s">
        <v>624</v>
      </c>
      <c r="BE42" s="289" t="s">
        <v>624</v>
      </c>
      <c r="BF42" s="289" t="s">
        <v>624</v>
      </c>
      <c r="BG42" s="289" t="s">
        <v>624</v>
      </c>
      <c r="BH42" s="289" t="s">
        <v>624</v>
      </c>
      <c r="BI42" s="289" t="s">
        <v>624</v>
      </c>
      <c r="BJ42" s="289" t="s">
        <v>624</v>
      </c>
      <c r="BK42" s="289" t="s">
        <v>624</v>
      </c>
      <c r="BL42" s="289" t="s">
        <v>624</v>
      </c>
      <c r="BM42" s="289" t="s">
        <v>624</v>
      </c>
      <c r="BN42" s="289" t="s">
        <v>624</v>
      </c>
      <c r="BO42" s="289" t="s">
        <v>624</v>
      </c>
      <c r="BP42" s="289" t="s">
        <v>624</v>
      </c>
      <c r="BQ42" s="289" t="s">
        <v>624</v>
      </c>
      <c r="BR42" s="289" t="s">
        <v>624</v>
      </c>
      <c r="BS42" s="289" t="s">
        <v>624</v>
      </c>
      <c r="BT42" s="289" t="s">
        <v>624</v>
      </c>
      <c r="BU42" s="289" t="s">
        <v>624</v>
      </c>
      <c r="BV42" s="289" t="s">
        <v>625</v>
      </c>
      <c r="BW42" s="289" t="s">
        <v>625</v>
      </c>
      <c r="BX42" s="289" t="s">
        <v>625</v>
      </c>
      <c r="BY42" s="289" t="s">
        <v>625</v>
      </c>
      <c r="BZ42" s="289" t="s">
        <v>625</v>
      </c>
      <c r="CA42" s="290" t="s">
        <v>625</v>
      </c>
    </row>
    <row r="43" spans="1:79" s="243" customFormat="1" ht="26.25" customHeight="1" x14ac:dyDescent="0.4">
      <c r="A43" s="413"/>
      <c r="B43" s="165" t="s">
        <v>96</v>
      </c>
      <c r="C43" s="406"/>
      <c r="D43" s="371">
        <v>0</v>
      </c>
      <c r="E43" s="371">
        <v>0</v>
      </c>
      <c r="F43" s="371">
        <v>0</v>
      </c>
      <c r="G43" s="371">
        <v>0</v>
      </c>
      <c r="H43" s="371">
        <v>0</v>
      </c>
      <c r="I43" s="371">
        <v>0</v>
      </c>
      <c r="J43" s="371">
        <v>0</v>
      </c>
      <c r="K43" s="371">
        <v>0</v>
      </c>
      <c r="L43" s="371">
        <v>0</v>
      </c>
      <c r="M43" s="371">
        <v>0</v>
      </c>
      <c r="N43" s="371">
        <v>0</v>
      </c>
      <c r="O43" s="371">
        <v>0</v>
      </c>
      <c r="P43" s="371">
        <v>0</v>
      </c>
      <c r="Q43" s="371">
        <v>0</v>
      </c>
      <c r="R43" s="371">
        <v>0</v>
      </c>
      <c r="S43" s="371">
        <v>0</v>
      </c>
      <c r="T43" s="371">
        <v>0</v>
      </c>
      <c r="U43" s="371">
        <v>0</v>
      </c>
      <c r="V43" s="371">
        <v>0</v>
      </c>
      <c r="W43" s="371">
        <v>0</v>
      </c>
      <c r="X43" s="371">
        <v>0</v>
      </c>
      <c r="Y43" s="371">
        <v>0</v>
      </c>
      <c r="Z43" s="371">
        <v>231.14642451759363</v>
      </c>
      <c r="AA43" s="371">
        <v>250.78817733990147</v>
      </c>
      <c r="AB43" s="371">
        <v>297.07585908796193</v>
      </c>
      <c r="AC43" s="371">
        <v>333.63717605004467</v>
      </c>
      <c r="AD43" s="371">
        <v>832.93505205751114</v>
      </c>
      <c r="AE43" s="371">
        <v>926.06652061342356</v>
      </c>
      <c r="AF43" s="371">
        <v>878.1678321678321</v>
      </c>
      <c r="AG43" s="371">
        <v>1924.4777954207857</v>
      </c>
      <c r="AH43" s="371">
        <v>1810.4251692846285</v>
      </c>
      <c r="AI43" s="371">
        <v>1785.7525716312614</v>
      </c>
      <c r="AJ43" s="371">
        <v>2017.137848921815</v>
      </c>
      <c r="AK43" s="371">
        <v>2714.0216688614864</v>
      </c>
      <c r="AL43" s="371">
        <v>3076.1586743660555</v>
      </c>
      <c r="AM43" s="371">
        <v>3302.622034033714</v>
      </c>
      <c r="AN43" s="371">
        <v>3475.4532620752238</v>
      </c>
      <c r="AO43" s="371">
        <v>3598.6278586278586</v>
      </c>
      <c r="AP43" s="371">
        <v>3820.1776125567944</v>
      </c>
      <c r="AQ43" s="371">
        <v>3763.8991633163096</v>
      </c>
      <c r="AR43" s="371">
        <v>2836.8085203477694</v>
      </c>
      <c r="AS43" s="371">
        <v>3279.3827188660657</v>
      </c>
      <c r="AT43" s="371">
        <v>3785.5669159500494</v>
      </c>
      <c r="AU43" s="371">
        <v>2368.0317334702531</v>
      </c>
      <c r="AV43" s="371">
        <v>2783.9572292582061</v>
      </c>
      <c r="AW43" s="371">
        <v>3114.9758397729065</v>
      </c>
      <c r="AX43" s="371">
        <v>3295.6503047101714</v>
      </c>
      <c r="AY43" s="371">
        <v>3369.0186145439698</v>
      </c>
      <c r="AZ43" s="371">
        <v>3435.7009311365864</v>
      </c>
      <c r="BA43" s="371">
        <v>3537.3012853256919</v>
      </c>
      <c r="BB43" s="371">
        <v>3576.4453501095672</v>
      </c>
      <c r="BC43" s="371">
        <v>3647.7834019954421</v>
      </c>
      <c r="BD43" s="371">
        <v>3657.7661866663361</v>
      </c>
      <c r="BE43" s="371">
        <v>3778.0515447145854</v>
      </c>
      <c r="BF43" s="371">
        <v>3889.9378444106874</v>
      </c>
      <c r="BG43" s="371">
        <v>4338.206499522883</v>
      </c>
      <c r="BH43" s="371">
        <v>4657.6243126113513</v>
      </c>
      <c r="BI43" s="371">
        <v>4815.6923258581146</v>
      </c>
      <c r="BJ43" s="371">
        <v>4883.5368460502132</v>
      </c>
      <c r="BK43" s="371">
        <v>4869.0378159703114</v>
      </c>
      <c r="BL43" s="371">
        <f t="shared" ref="BL43:BX43" si="8">SUM(BL45:BL54)</f>
        <v>4984.9239072832997</v>
      </c>
      <c r="BM43" s="371">
        <f t="shared" si="8"/>
        <v>5453.0256380762912</v>
      </c>
      <c r="BN43" s="371">
        <f t="shared" si="8"/>
        <v>5612.2176204447778</v>
      </c>
      <c r="BO43" s="371">
        <f t="shared" si="8"/>
        <v>5532.2390036554652</v>
      </c>
      <c r="BP43" s="371">
        <f t="shared" si="8"/>
        <v>5415.9354001169522</v>
      </c>
      <c r="BQ43" s="371">
        <f t="shared" si="8"/>
        <v>0</v>
      </c>
      <c r="BR43" s="371">
        <f t="shared" si="8"/>
        <v>0</v>
      </c>
      <c r="BS43" s="371">
        <f t="shared" si="8"/>
        <v>0</v>
      </c>
      <c r="BT43" s="371">
        <f t="shared" si="8"/>
        <v>0</v>
      </c>
      <c r="BU43" s="371">
        <f t="shared" si="8"/>
        <v>0</v>
      </c>
      <c r="BV43" s="371">
        <f t="shared" si="8"/>
        <v>0</v>
      </c>
      <c r="BW43" s="371">
        <f t="shared" si="8"/>
        <v>0</v>
      </c>
      <c r="BX43" s="372">
        <f t="shared" si="8"/>
        <v>0</v>
      </c>
      <c r="BY43" s="372">
        <f>SUM(BY45:BY54)</f>
        <v>0</v>
      </c>
      <c r="BZ43" s="372">
        <f>SUM(BZ45:BZ54)</f>
        <v>0</v>
      </c>
      <c r="CA43" s="373">
        <f>SUM(CA45:CA54)</f>
        <v>0</v>
      </c>
    </row>
    <row r="44" spans="1:79" ht="26.25" customHeight="1" x14ac:dyDescent="0.4">
      <c r="A44" s="148"/>
      <c r="B44" s="152" t="s">
        <v>416</v>
      </c>
      <c r="C44" s="407"/>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375"/>
      <c r="AE44" s="375"/>
      <c r="AF44" s="375"/>
      <c r="AG44" s="375"/>
      <c r="AH44" s="375"/>
      <c r="AI44" s="375"/>
      <c r="AJ44" s="375"/>
      <c r="AK44" s="375"/>
      <c r="AL44" s="375"/>
      <c r="AM44" s="375"/>
      <c r="AN44" s="375"/>
      <c r="AO44" s="375"/>
      <c r="AP44" s="375"/>
      <c r="AQ44" s="375"/>
      <c r="AR44" s="375"/>
      <c r="AS44" s="375"/>
      <c r="AT44" s="375"/>
      <c r="AU44" s="375"/>
      <c r="AV44" s="375"/>
      <c r="AW44" s="375"/>
      <c r="AX44" s="375"/>
      <c r="AY44" s="375"/>
      <c r="AZ44" s="375"/>
      <c r="BA44" s="375"/>
      <c r="BB44" s="375"/>
      <c r="BC44" s="375"/>
      <c r="BD44" s="375"/>
      <c r="BE44" s="375"/>
      <c r="BF44" s="375"/>
      <c r="BG44" s="375"/>
      <c r="BH44" s="375"/>
      <c r="BI44" s="375"/>
      <c r="BJ44" s="375"/>
      <c r="BK44" s="375"/>
      <c r="BL44" s="375"/>
      <c r="BM44" s="375"/>
      <c r="BN44" s="375"/>
      <c r="BO44" s="375"/>
      <c r="BP44" s="375"/>
      <c r="BQ44" s="375"/>
      <c r="BR44" s="375"/>
      <c r="BS44" s="375"/>
      <c r="BT44" s="375"/>
      <c r="BU44" s="375"/>
      <c r="BV44" s="375"/>
      <c r="BW44" s="375"/>
      <c r="BX44" s="376"/>
      <c r="BY44" s="376"/>
      <c r="BZ44" s="376"/>
      <c r="CA44" s="377"/>
    </row>
    <row r="45" spans="1:79" x14ac:dyDescent="0.4">
      <c r="A45" s="408"/>
      <c r="B45" s="68" t="s">
        <v>417</v>
      </c>
      <c r="C45" s="407"/>
      <c r="D45" s="375">
        <v>0</v>
      </c>
      <c r="E45" s="375">
        <v>0</v>
      </c>
      <c r="F45" s="375">
        <v>0</v>
      </c>
      <c r="G45" s="375">
        <v>0</v>
      </c>
      <c r="H45" s="375">
        <v>0</v>
      </c>
      <c r="I45" s="375">
        <v>0</v>
      </c>
      <c r="J45" s="375">
        <v>0</v>
      </c>
      <c r="K45" s="375">
        <v>0</v>
      </c>
      <c r="L45" s="375">
        <v>0</v>
      </c>
      <c r="M45" s="375">
        <v>0</v>
      </c>
      <c r="N45" s="375">
        <v>0</v>
      </c>
      <c r="O45" s="375">
        <v>0</v>
      </c>
      <c r="P45" s="375">
        <v>0</v>
      </c>
      <c r="Q45" s="375">
        <v>0</v>
      </c>
      <c r="R45" s="375">
        <v>0</v>
      </c>
      <c r="S45" s="375">
        <v>0</v>
      </c>
      <c r="T45" s="375">
        <v>0</v>
      </c>
      <c r="U45" s="375">
        <v>0</v>
      </c>
      <c r="V45" s="375">
        <v>0</v>
      </c>
      <c r="W45" s="375">
        <v>0</v>
      </c>
      <c r="X45" s="375">
        <v>0</v>
      </c>
      <c r="Y45" s="375">
        <v>0</v>
      </c>
      <c r="Z45" s="375">
        <v>0</v>
      </c>
      <c r="AA45" s="375">
        <v>0</v>
      </c>
      <c r="AB45" s="375">
        <v>0</v>
      </c>
      <c r="AC45" s="375">
        <v>0</v>
      </c>
      <c r="AD45" s="375">
        <v>0</v>
      </c>
      <c r="AE45" s="375">
        <v>0</v>
      </c>
      <c r="AF45" s="375">
        <v>0</v>
      </c>
      <c r="AG45" s="375">
        <v>0</v>
      </c>
      <c r="AH45" s="375">
        <v>0</v>
      </c>
      <c r="AI45" s="375">
        <v>0</v>
      </c>
      <c r="AJ45" s="375">
        <v>0</v>
      </c>
      <c r="AK45" s="375">
        <v>0</v>
      </c>
      <c r="AL45" s="375">
        <v>0</v>
      </c>
      <c r="AM45" s="375">
        <v>0</v>
      </c>
      <c r="AN45" s="375">
        <v>0</v>
      </c>
      <c r="AO45" s="375">
        <v>0</v>
      </c>
      <c r="AP45" s="375">
        <v>0</v>
      </c>
      <c r="AQ45" s="375">
        <v>0</v>
      </c>
      <c r="AR45" s="375">
        <v>0</v>
      </c>
      <c r="AS45" s="375">
        <v>0</v>
      </c>
      <c r="AT45" s="375">
        <v>0</v>
      </c>
      <c r="AU45" s="375">
        <v>0</v>
      </c>
      <c r="AV45" s="375">
        <v>0</v>
      </c>
      <c r="AW45" s="375">
        <v>0</v>
      </c>
      <c r="AX45" s="375">
        <v>0</v>
      </c>
      <c r="AY45" s="375">
        <v>0</v>
      </c>
      <c r="AZ45" s="375">
        <v>0</v>
      </c>
      <c r="BA45" s="375">
        <v>0</v>
      </c>
      <c r="BB45" s="375">
        <v>0</v>
      </c>
      <c r="BC45" s="375">
        <v>0</v>
      </c>
      <c r="BD45" s="375">
        <v>0</v>
      </c>
      <c r="BE45" s="375">
        <v>0</v>
      </c>
      <c r="BF45" s="375">
        <v>0</v>
      </c>
      <c r="BG45" s="375">
        <v>0</v>
      </c>
      <c r="BH45" s="375">
        <v>0</v>
      </c>
      <c r="BI45" s="375">
        <v>0</v>
      </c>
      <c r="BJ45" s="375">
        <v>0</v>
      </c>
      <c r="BK45" s="375">
        <v>0</v>
      </c>
      <c r="BL45" s="375">
        <v>362.61998529143153</v>
      </c>
      <c r="BM45" s="375">
        <v>598.36770550845324</v>
      </c>
      <c r="BN45" s="375">
        <v>637.7697058585544</v>
      </c>
      <c r="BO45" s="375">
        <v>661.65553328600629</v>
      </c>
      <c r="BP45" s="375">
        <v>684.68126762154031</v>
      </c>
      <c r="BQ45" s="375">
        <v>0</v>
      </c>
      <c r="BR45" s="375">
        <v>0</v>
      </c>
      <c r="BS45" s="375">
        <v>0</v>
      </c>
      <c r="BT45" s="375">
        <v>0</v>
      </c>
      <c r="BU45" s="375">
        <v>0</v>
      </c>
      <c r="BV45" s="375">
        <v>0</v>
      </c>
      <c r="BW45" s="375">
        <v>0</v>
      </c>
      <c r="BX45" s="376">
        <v>0</v>
      </c>
      <c r="BY45" s="376">
        <v>0</v>
      </c>
      <c r="BZ45" s="376">
        <v>0</v>
      </c>
      <c r="CA45" s="377">
        <v>0</v>
      </c>
    </row>
    <row r="46" spans="1:79" x14ac:dyDescent="0.4">
      <c r="A46" s="408"/>
      <c r="B46" s="68" t="s">
        <v>25</v>
      </c>
      <c r="C46" s="407"/>
      <c r="D46" s="375">
        <v>0</v>
      </c>
      <c r="E46" s="375">
        <v>0</v>
      </c>
      <c r="F46" s="375">
        <v>0</v>
      </c>
      <c r="G46" s="375">
        <v>0</v>
      </c>
      <c r="H46" s="375">
        <v>0</v>
      </c>
      <c r="I46" s="375">
        <v>0</v>
      </c>
      <c r="J46" s="375">
        <v>0</v>
      </c>
      <c r="K46" s="375">
        <v>0</v>
      </c>
      <c r="L46" s="375">
        <v>0</v>
      </c>
      <c r="M46" s="375">
        <v>0</v>
      </c>
      <c r="N46" s="375">
        <v>0</v>
      </c>
      <c r="O46" s="375">
        <v>0</v>
      </c>
      <c r="P46" s="375">
        <v>0</v>
      </c>
      <c r="Q46" s="375">
        <v>0</v>
      </c>
      <c r="R46" s="375">
        <v>0</v>
      </c>
      <c r="S46" s="375">
        <v>0</v>
      </c>
      <c r="T46" s="375">
        <v>0</v>
      </c>
      <c r="U46" s="375">
        <v>0</v>
      </c>
      <c r="V46" s="375">
        <v>0</v>
      </c>
      <c r="W46" s="375">
        <v>0</v>
      </c>
      <c r="X46" s="375">
        <v>0</v>
      </c>
      <c r="Y46" s="375">
        <v>0</v>
      </c>
      <c r="Z46" s="375">
        <v>0</v>
      </c>
      <c r="AA46" s="375">
        <v>0</v>
      </c>
      <c r="AB46" s="375">
        <v>0</v>
      </c>
      <c r="AC46" s="375">
        <v>0</v>
      </c>
      <c r="AD46" s="375">
        <v>0</v>
      </c>
      <c r="AE46" s="375">
        <v>0</v>
      </c>
      <c r="AF46" s="375">
        <v>0</v>
      </c>
      <c r="AG46" s="375">
        <v>0</v>
      </c>
      <c r="AH46" s="375">
        <v>0</v>
      </c>
      <c r="AI46" s="375">
        <v>0</v>
      </c>
      <c r="AJ46" s="375">
        <v>0</v>
      </c>
      <c r="AK46" s="375">
        <v>0</v>
      </c>
      <c r="AL46" s="375">
        <v>0</v>
      </c>
      <c r="AM46" s="375">
        <v>0</v>
      </c>
      <c r="AN46" s="375">
        <v>0</v>
      </c>
      <c r="AO46" s="375">
        <v>0</v>
      </c>
      <c r="AP46" s="375">
        <v>0</v>
      </c>
      <c r="AQ46" s="375">
        <v>0</v>
      </c>
      <c r="AR46" s="375">
        <v>0</v>
      </c>
      <c r="AS46" s="375">
        <v>0</v>
      </c>
      <c r="AT46" s="375">
        <v>0</v>
      </c>
      <c r="AU46" s="375">
        <v>0</v>
      </c>
      <c r="AV46" s="375">
        <v>0</v>
      </c>
      <c r="AW46" s="375">
        <v>0</v>
      </c>
      <c r="AX46" s="375">
        <v>0</v>
      </c>
      <c r="AY46" s="375">
        <v>0</v>
      </c>
      <c r="AZ46" s="375">
        <v>0</v>
      </c>
      <c r="BA46" s="375">
        <v>0</v>
      </c>
      <c r="BB46" s="375">
        <v>0</v>
      </c>
      <c r="BC46" s="375">
        <v>0</v>
      </c>
      <c r="BD46" s="375">
        <v>0</v>
      </c>
      <c r="BE46" s="375">
        <v>0</v>
      </c>
      <c r="BF46" s="375">
        <v>0</v>
      </c>
      <c r="BG46" s="375">
        <v>0</v>
      </c>
      <c r="BH46" s="375">
        <v>0</v>
      </c>
      <c r="BI46" s="375">
        <v>0</v>
      </c>
      <c r="BJ46" s="375">
        <v>0</v>
      </c>
      <c r="BK46" s="375">
        <v>0</v>
      </c>
      <c r="BL46" s="375">
        <v>1111.5582374751032</v>
      </c>
      <c r="BM46" s="375">
        <v>1191.3314202711892</v>
      </c>
      <c r="BN46" s="375">
        <v>1235.2654080974821</v>
      </c>
      <c r="BO46" s="375">
        <v>1234.2820849753155</v>
      </c>
      <c r="BP46" s="375">
        <v>1224.9508559992835</v>
      </c>
      <c r="BQ46" s="375">
        <v>0</v>
      </c>
      <c r="BR46" s="375">
        <v>0</v>
      </c>
      <c r="BS46" s="375">
        <v>0</v>
      </c>
      <c r="BT46" s="375">
        <v>0</v>
      </c>
      <c r="BU46" s="375">
        <v>0</v>
      </c>
      <c r="BV46" s="375">
        <v>0</v>
      </c>
      <c r="BW46" s="375">
        <v>0</v>
      </c>
      <c r="BX46" s="376">
        <v>0</v>
      </c>
      <c r="BY46" s="376">
        <v>0</v>
      </c>
      <c r="BZ46" s="376">
        <v>0</v>
      </c>
      <c r="CA46" s="377">
        <v>0</v>
      </c>
    </row>
    <row r="47" spans="1:79" x14ac:dyDescent="0.4">
      <c r="A47" s="408"/>
      <c r="B47" s="68" t="s">
        <v>418</v>
      </c>
      <c r="C47" s="407"/>
      <c r="D47" s="375">
        <v>0</v>
      </c>
      <c r="E47" s="375">
        <v>0</v>
      </c>
      <c r="F47" s="375">
        <v>0</v>
      </c>
      <c r="G47" s="375">
        <v>0</v>
      </c>
      <c r="H47" s="375">
        <v>0</v>
      </c>
      <c r="I47" s="375">
        <v>0</v>
      </c>
      <c r="J47" s="375">
        <v>0</v>
      </c>
      <c r="K47" s="375">
        <v>0</v>
      </c>
      <c r="L47" s="375">
        <v>0</v>
      </c>
      <c r="M47" s="375">
        <v>0</v>
      </c>
      <c r="N47" s="375">
        <v>0</v>
      </c>
      <c r="O47" s="375">
        <v>0</v>
      </c>
      <c r="P47" s="375">
        <v>0</v>
      </c>
      <c r="Q47" s="375">
        <v>0</v>
      </c>
      <c r="R47" s="375">
        <v>0</v>
      </c>
      <c r="S47" s="375">
        <v>0</v>
      </c>
      <c r="T47" s="375">
        <v>0</v>
      </c>
      <c r="U47" s="375">
        <v>0</v>
      </c>
      <c r="V47" s="375">
        <v>0</v>
      </c>
      <c r="W47" s="375">
        <v>0</v>
      </c>
      <c r="X47" s="375">
        <v>0</v>
      </c>
      <c r="Y47" s="375">
        <v>0</v>
      </c>
      <c r="Z47" s="375">
        <v>0</v>
      </c>
      <c r="AA47" s="375">
        <v>0</v>
      </c>
      <c r="AB47" s="375">
        <v>0</v>
      </c>
      <c r="AC47" s="375">
        <v>0</v>
      </c>
      <c r="AD47" s="375">
        <v>0</v>
      </c>
      <c r="AE47" s="375">
        <v>0</v>
      </c>
      <c r="AF47" s="375">
        <v>0</v>
      </c>
      <c r="AG47" s="375">
        <v>0</v>
      </c>
      <c r="AH47" s="375">
        <v>0</v>
      </c>
      <c r="AI47" s="375">
        <v>0</v>
      </c>
      <c r="AJ47" s="375">
        <v>0</v>
      </c>
      <c r="AK47" s="375">
        <v>0</v>
      </c>
      <c r="AL47" s="375">
        <v>0</v>
      </c>
      <c r="AM47" s="375">
        <v>0</v>
      </c>
      <c r="AN47" s="375">
        <v>0</v>
      </c>
      <c r="AO47" s="375">
        <v>0</v>
      </c>
      <c r="AP47" s="375">
        <v>0</v>
      </c>
      <c r="AQ47" s="375">
        <v>0</v>
      </c>
      <c r="AR47" s="375">
        <v>0</v>
      </c>
      <c r="AS47" s="375">
        <v>0</v>
      </c>
      <c r="AT47" s="375">
        <v>0</v>
      </c>
      <c r="AU47" s="375">
        <v>0</v>
      </c>
      <c r="AV47" s="375">
        <v>0</v>
      </c>
      <c r="AW47" s="375">
        <v>0</v>
      </c>
      <c r="AX47" s="375">
        <v>0</v>
      </c>
      <c r="AY47" s="375">
        <v>0</v>
      </c>
      <c r="AZ47" s="375">
        <v>0</v>
      </c>
      <c r="BA47" s="375">
        <v>0</v>
      </c>
      <c r="BB47" s="375">
        <v>0</v>
      </c>
      <c r="BC47" s="375">
        <v>0</v>
      </c>
      <c r="BD47" s="375">
        <v>0</v>
      </c>
      <c r="BE47" s="375">
        <v>0</v>
      </c>
      <c r="BF47" s="375">
        <v>0</v>
      </c>
      <c r="BG47" s="375">
        <v>0</v>
      </c>
      <c r="BH47" s="375">
        <v>0</v>
      </c>
      <c r="BI47" s="375">
        <v>0</v>
      </c>
      <c r="BJ47" s="375">
        <v>0</v>
      </c>
      <c r="BK47" s="375">
        <v>0</v>
      </c>
      <c r="BL47" s="375">
        <v>645.9753408052411</v>
      </c>
      <c r="BM47" s="375">
        <v>626.58388934000891</v>
      </c>
      <c r="BN47" s="375">
        <v>575.24516790235202</v>
      </c>
      <c r="BO47" s="375">
        <v>499.12221322242243</v>
      </c>
      <c r="BP47" s="375">
        <v>440.84784987043258</v>
      </c>
      <c r="BQ47" s="375">
        <v>0</v>
      </c>
      <c r="BR47" s="375">
        <v>0</v>
      </c>
      <c r="BS47" s="375">
        <v>0</v>
      </c>
      <c r="BT47" s="375">
        <v>0</v>
      </c>
      <c r="BU47" s="375">
        <v>0</v>
      </c>
      <c r="BV47" s="375">
        <v>0</v>
      </c>
      <c r="BW47" s="375">
        <v>0</v>
      </c>
      <c r="BX47" s="376">
        <v>0</v>
      </c>
      <c r="BY47" s="376">
        <v>0</v>
      </c>
      <c r="BZ47" s="376">
        <v>0</v>
      </c>
      <c r="CA47" s="377">
        <v>0</v>
      </c>
    </row>
    <row r="48" spans="1:79" x14ac:dyDescent="0.4">
      <c r="A48" s="408"/>
      <c r="B48" s="68" t="s">
        <v>365</v>
      </c>
      <c r="C48" s="407"/>
      <c r="D48" s="375">
        <v>0</v>
      </c>
      <c r="E48" s="375">
        <v>0</v>
      </c>
      <c r="F48" s="375">
        <v>0</v>
      </c>
      <c r="G48" s="375">
        <v>0</v>
      </c>
      <c r="H48" s="375">
        <v>0</v>
      </c>
      <c r="I48" s="375">
        <v>0</v>
      </c>
      <c r="J48" s="375">
        <v>0</v>
      </c>
      <c r="K48" s="375">
        <v>0</v>
      </c>
      <c r="L48" s="375">
        <v>0</v>
      </c>
      <c r="M48" s="375">
        <v>0</v>
      </c>
      <c r="N48" s="375">
        <v>0</v>
      </c>
      <c r="O48" s="375">
        <v>0</v>
      </c>
      <c r="P48" s="375">
        <v>0</v>
      </c>
      <c r="Q48" s="375">
        <v>0</v>
      </c>
      <c r="R48" s="375">
        <v>0</v>
      </c>
      <c r="S48" s="375">
        <v>0</v>
      </c>
      <c r="T48" s="375">
        <v>0</v>
      </c>
      <c r="U48" s="375">
        <v>0</v>
      </c>
      <c r="V48" s="375">
        <v>0</v>
      </c>
      <c r="W48" s="375">
        <v>0</v>
      </c>
      <c r="X48" s="375">
        <v>0</v>
      </c>
      <c r="Y48" s="375">
        <v>0</v>
      </c>
      <c r="Z48" s="375">
        <v>0</v>
      </c>
      <c r="AA48" s="375">
        <v>0</v>
      </c>
      <c r="AB48" s="375">
        <v>0</v>
      </c>
      <c r="AC48" s="375">
        <v>0</v>
      </c>
      <c r="AD48" s="375">
        <v>0</v>
      </c>
      <c r="AE48" s="375">
        <v>0</v>
      </c>
      <c r="AF48" s="375">
        <v>0</v>
      </c>
      <c r="AG48" s="375">
        <v>0</v>
      </c>
      <c r="AH48" s="375">
        <v>0</v>
      </c>
      <c r="AI48" s="375">
        <v>0</v>
      </c>
      <c r="AJ48" s="375">
        <v>0</v>
      </c>
      <c r="AK48" s="375">
        <v>0</v>
      </c>
      <c r="AL48" s="375">
        <v>0</v>
      </c>
      <c r="AM48" s="375">
        <v>0</v>
      </c>
      <c r="AN48" s="375">
        <v>0</v>
      </c>
      <c r="AO48" s="375">
        <v>0</v>
      </c>
      <c r="AP48" s="375">
        <v>0</v>
      </c>
      <c r="AQ48" s="375">
        <v>0</v>
      </c>
      <c r="AR48" s="375">
        <v>0</v>
      </c>
      <c r="AS48" s="375">
        <v>0</v>
      </c>
      <c r="AT48" s="375">
        <v>0</v>
      </c>
      <c r="AU48" s="375">
        <v>0</v>
      </c>
      <c r="AV48" s="375">
        <v>0</v>
      </c>
      <c r="AW48" s="375">
        <v>0</v>
      </c>
      <c r="AX48" s="375">
        <v>0</v>
      </c>
      <c r="AY48" s="375">
        <v>0</v>
      </c>
      <c r="AZ48" s="375">
        <v>0</v>
      </c>
      <c r="BA48" s="375">
        <v>0</v>
      </c>
      <c r="BB48" s="375">
        <v>0</v>
      </c>
      <c r="BC48" s="375">
        <v>0</v>
      </c>
      <c r="BD48" s="375">
        <v>0</v>
      </c>
      <c r="BE48" s="375">
        <v>0</v>
      </c>
      <c r="BF48" s="375">
        <v>0</v>
      </c>
      <c r="BG48" s="375">
        <v>0</v>
      </c>
      <c r="BH48" s="375">
        <v>0</v>
      </c>
      <c r="BI48" s="375">
        <v>0</v>
      </c>
      <c r="BJ48" s="375">
        <v>0</v>
      </c>
      <c r="BK48" s="375">
        <v>0</v>
      </c>
      <c r="BL48" s="375">
        <v>107.12082689588519</v>
      </c>
      <c r="BM48" s="375">
        <v>123.46681955320393</v>
      </c>
      <c r="BN48" s="375">
        <v>141.09809777885147</v>
      </c>
      <c r="BO48" s="375">
        <v>151.45963244798568</v>
      </c>
      <c r="BP48" s="375">
        <v>164.20454795996574</v>
      </c>
      <c r="BQ48" s="375">
        <v>0</v>
      </c>
      <c r="BR48" s="375">
        <v>0</v>
      </c>
      <c r="BS48" s="375">
        <v>0</v>
      </c>
      <c r="BT48" s="375">
        <v>0</v>
      </c>
      <c r="BU48" s="375">
        <v>0</v>
      </c>
      <c r="BV48" s="375">
        <v>0</v>
      </c>
      <c r="BW48" s="375">
        <v>0</v>
      </c>
      <c r="BX48" s="376">
        <v>0</v>
      </c>
      <c r="BY48" s="376">
        <v>0</v>
      </c>
      <c r="BZ48" s="376">
        <v>0</v>
      </c>
      <c r="CA48" s="377">
        <v>0</v>
      </c>
    </row>
    <row r="49" spans="1:79" x14ac:dyDescent="0.4">
      <c r="A49" s="408"/>
      <c r="B49" s="68" t="s">
        <v>419</v>
      </c>
      <c r="C49" s="407"/>
      <c r="D49" s="375">
        <v>0</v>
      </c>
      <c r="E49" s="375">
        <v>0</v>
      </c>
      <c r="F49" s="375">
        <v>0</v>
      </c>
      <c r="G49" s="375">
        <v>0</v>
      </c>
      <c r="H49" s="375">
        <v>0</v>
      </c>
      <c r="I49" s="375">
        <v>0</v>
      </c>
      <c r="J49" s="375">
        <v>0</v>
      </c>
      <c r="K49" s="375">
        <v>0</v>
      </c>
      <c r="L49" s="375">
        <v>0</v>
      </c>
      <c r="M49" s="375">
        <v>0</v>
      </c>
      <c r="N49" s="375">
        <v>0</v>
      </c>
      <c r="O49" s="375">
        <v>0</v>
      </c>
      <c r="P49" s="375">
        <v>0</v>
      </c>
      <c r="Q49" s="375">
        <v>0</v>
      </c>
      <c r="R49" s="375">
        <v>0</v>
      </c>
      <c r="S49" s="375">
        <v>0</v>
      </c>
      <c r="T49" s="375">
        <v>0</v>
      </c>
      <c r="U49" s="375">
        <v>0</v>
      </c>
      <c r="V49" s="375">
        <v>0</v>
      </c>
      <c r="W49" s="375">
        <v>0</v>
      </c>
      <c r="X49" s="375">
        <v>0</v>
      </c>
      <c r="Y49" s="375">
        <v>0</v>
      </c>
      <c r="Z49" s="375">
        <v>0</v>
      </c>
      <c r="AA49" s="375">
        <v>0</v>
      </c>
      <c r="AB49" s="375">
        <v>0</v>
      </c>
      <c r="AC49" s="375">
        <v>0</v>
      </c>
      <c r="AD49" s="375">
        <v>0</v>
      </c>
      <c r="AE49" s="375">
        <v>0</v>
      </c>
      <c r="AF49" s="375">
        <v>0</v>
      </c>
      <c r="AG49" s="375">
        <v>0</v>
      </c>
      <c r="AH49" s="375">
        <v>0</v>
      </c>
      <c r="AI49" s="375">
        <v>0</v>
      </c>
      <c r="AJ49" s="375">
        <v>0</v>
      </c>
      <c r="AK49" s="375">
        <v>0</v>
      </c>
      <c r="AL49" s="375">
        <v>0</v>
      </c>
      <c r="AM49" s="375">
        <v>0</v>
      </c>
      <c r="AN49" s="375">
        <v>0</v>
      </c>
      <c r="AO49" s="375">
        <v>0</v>
      </c>
      <c r="AP49" s="375">
        <v>0</v>
      </c>
      <c r="AQ49" s="375">
        <v>0</v>
      </c>
      <c r="AR49" s="375">
        <v>0</v>
      </c>
      <c r="AS49" s="375">
        <v>0</v>
      </c>
      <c r="AT49" s="375">
        <v>0</v>
      </c>
      <c r="AU49" s="375">
        <v>0</v>
      </c>
      <c r="AV49" s="375">
        <v>0</v>
      </c>
      <c r="AW49" s="375">
        <v>0</v>
      </c>
      <c r="AX49" s="375">
        <v>0</v>
      </c>
      <c r="AY49" s="375">
        <v>0</v>
      </c>
      <c r="AZ49" s="375">
        <v>0</v>
      </c>
      <c r="BA49" s="375">
        <v>0</v>
      </c>
      <c r="BB49" s="375">
        <v>0</v>
      </c>
      <c r="BC49" s="375">
        <v>0</v>
      </c>
      <c r="BD49" s="375">
        <v>0</v>
      </c>
      <c r="BE49" s="375">
        <v>0</v>
      </c>
      <c r="BF49" s="375">
        <v>0</v>
      </c>
      <c r="BG49" s="375">
        <v>0</v>
      </c>
      <c r="BH49" s="375">
        <v>0</v>
      </c>
      <c r="BI49" s="375">
        <v>0</v>
      </c>
      <c r="BJ49" s="375">
        <v>0</v>
      </c>
      <c r="BK49" s="375">
        <v>0</v>
      </c>
      <c r="BL49" s="375">
        <v>188.47925366646416</v>
      </c>
      <c r="BM49" s="375">
        <v>197.22732340085443</v>
      </c>
      <c r="BN49" s="375">
        <v>193.42275057474208</v>
      </c>
      <c r="BO49" s="375">
        <v>173.61785471944611</v>
      </c>
      <c r="BP49" s="375">
        <v>143.17520957898961</v>
      </c>
      <c r="BQ49" s="375">
        <v>0</v>
      </c>
      <c r="BR49" s="375">
        <v>0</v>
      </c>
      <c r="BS49" s="375">
        <v>0</v>
      </c>
      <c r="BT49" s="375">
        <v>0</v>
      </c>
      <c r="BU49" s="375">
        <v>0</v>
      </c>
      <c r="BV49" s="375">
        <v>0</v>
      </c>
      <c r="BW49" s="375">
        <v>0</v>
      </c>
      <c r="BX49" s="376">
        <v>0</v>
      </c>
      <c r="BY49" s="376">
        <v>0</v>
      </c>
      <c r="BZ49" s="376">
        <v>0</v>
      </c>
      <c r="CA49" s="377">
        <v>0</v>
      </c>
    </row>
    <row r="50" spans="1:79" ht="26.25" customHeight="1" x14ac:dyDescent="0.4">
      <c r="A50" s="408"/>
      <c r="B50" s="68" t="s">
        <v>420</v>
      </c>
      <c r="C50" s="407"/>
      <c r="D50" s="375">
        <v>0</v>
      </c>
      <c r="E50" s="375">
        <v>0</v>
      </c>
      <c r="F50" s="375">
        <v>0</v>
      </c>
      <c r="G50" s="375">
        <v>0</v>
      </c>
      <c r="H50" s="375">
        <v>0</v>
      </c>
      <c r="I50" s="375">
        <v>0</v>
      </c>
      <c r="J50" s="375">
        <v>0</v>
      </c>
      <c r="K50" s="375">
        <v>0</v>
      </c>
      <c r="L50" s="375">
        <v>0</v>
      </c>
      <c r="M50" s="375">
        <v>0</v>
      </c>
      <c r="N50" s="375">
        <v>0</v>
      </c>
      <c r="O50" s="375">
        <v>0</v>
      </c>
      <c r="P50" s="375">
        <v>0</v>
      </c>
      <c r="Q50" s="375">
        <v>0</v>
      </c>
      <c r="R50" s="375">
        <v>0</v>
      </c>
      <c r="S50" s="375">
        <v>0</v>
      </c>
      <c r="T50" s="375">
        <v>0</v>
      </c>
      <c r="U50" s="375">
        <v>0</v>
      </c>
      <c r="V50" s="375">
        <v>0</v>
      </c>
      <c r="W50" s="375">
        <v>0</v>
      </c>
      <c r="X50" s="375">
        <v>0</v>
      </c>
      <c r="Y50" s="375">
        <v>0</v>
      </c>
      <c r="Z50" s="375">
        <v>0</v>
      </c>
      <c r="AA50" s="375">
        <v>0</v>
      </c>
      <c r="AB50" s="375">
        <v>0</v>
      </c>
      <c r="AC50" s="375">
        <v>0</v>
      </c>
      <c r="AD50" s="375">
        <v>0</v>
      </c>
      <c r="AE50" s="375">
        <v>0</v>
      </c>
      <c r="AF50" s="375">
        <v>0</v>
      </c>
      <c r="AG50" s="375">
        <v>0</v>
      </c>
      <c r="AH50" s="375">
        <v>0</v>
      </c>
      <c r="AI50" s="375">
        <v>0</v>
      </c>
      <c r="AJ50" s="375">
        <v>0</v>
      </c>
      <c r="AK50" s="375">
        <v>0</v>
      </c>
      <c r="AL50" s="375">
        <v>0</v>
      </c>
      <c r="AM50" s="375">
        <v>0</v>
      </c>
      <c r="AN50" s="375">
        <v>0</v>
      </c>
      <c r="AO50" s="375">
        <v>0</v>
      </c>
      <c r="AP50" s="375">
        <v>0</v>
      </c>
      <c r="AQ50" s="375">
        <v>0</v>
      </c>
      <c r="AR50" s="375">
        <v>0</v>
      </c>
      <c r="AS50" s="375">
        <v>0</v>
      </c>
      <c r="AT50" s="375">
        <v>0</v>
      </c>
      <c r="AU50" s="375">
        <v>0</v>
      </c>
      <c r="AV50" s="375">
        <v>0</v>
      </c>
      <c r="AW50" s="375">
        <v>0</v>
      </c>
      <c r="AX50" s="375">
        <v>0</v>
      </c>
      <c r="AY50" s="375">
        <v>0</v>
      </c>
      <c r="AZ50" s="375">
        <v>0</v>
      </c>
      <c r="BA50" s="375">
        <v>0</v>
      </c>
      <c r="BB50" s="375">
        <v>0</v>
      </c>
      <c r="BC50" s="375">
        <v>0</v>
      </c>
      <c r="BD50" s="375">
        <v>0</v>
      </c>
      <c r="BE50" s="375">
        <v>0</v>
      </c>
      <c r="BF50" s="375">
        <v>0</v>
      </c>
      <c r="BG50" s="375">
        <v>0</v>
      </c>
      <c r="BH50" s="375">
        <v>0</v>
      </c>
      <c r="BI50" s="375">
        <v>0</v>
      </c>
      <c r="BJ50" s="375">
        <v>0</v>
      </c>
      <c r="BK50" s="375">
        <v>0</v>
      </c>
      <c r="BL50" s="375">
        <v>1931.2895678343748</v>
      </c>
      <c r="BM50" s="375">
        <v>1955.5790163794543</v>
      </c>
      <c r="BN50" s="375">
        <v>1942.7515060166145</v>
      </c>
      <c r="BO50" s="375">
        <v>1868.2673656733516</v>
      </c>
      <c r="BP50" s="375">
        <v>1753.7768460417842</v>
      </c>
      <c r="BQ50" s="375">
        <v>0</v>
      </c>
      <c r="BR50" s="375">
        <v>0</v>
      </c>
      <c r="BS50" s="375">
        <v>0</v>
      </c>
      <c r="BT50" s="375">
        <v>0</v>
      </c>
      <c r="BU50" s="375">
        <v>0</v>
      </c>
      <c r="BV50" s="375">
        <v>0</v>
      </c>
      <c r="BW50" s="375">
        <v>0</v>
      </c>
      <c r="BX50" s="376">
        <v>0</v>
      </c>
      <c r="BY50" s="376">
        <v>0</v>
      </c>
      <c r="BZ50" s="376">
        <v>0</v>
      </c>
      <c r="CA50" s="377">
        <v>0</v>
      </c>
    </row>
    <row r="51" spans="1:79" x14ac:dyDescent="0.4">
      <c r="A51" s="408"/>
      <c r="B51" s="68" t="s">
        <v>366</v>
      </c>
      <c r="C51" s="407"/>
      <c r="D51" s="375">
        <v>0</v>
      </c>
      <c r="E51" s="375">
        <v>0</v>
      </c>
      <c r="F51" s="375">
        <v>0</v>
      </c>
      <c r="G51" s="375">
        <v>0</v>
      </c>
      <c r="H51" s="375">
        <v>0</v>
      </c>
      <c r="I51" s="375">
        <v>0</v>
      </c>
      <c r="J51" s="375">
        <v>0</v>
      </c>
      <c r="K51" s="375">
        <v>0</v>
      </c>
      <c r="L51" s="375">
        <v>0</v>
      </c>
      <c r="M51" s="375">
        <v>0</v>
      </c>
      <c r="N51" s="375">
        <v>0</v>
      </c>
      <c r="O51" s="375">
        <v>0</v>
      </c>
      <c r="P51" s="375">
        <v>0</v>
      </c>
      <c r="Q51" s="375">
        <v>0</v>
      </c>
      <c r="R51" s="375">
        <v>0</v>
      </c>
      <c r="S51" s="375">
        <v>0</v>
      </c>
      <c r="T51" s="375">
        <v>0</v>
      </c>
      <c r="U51" s="375">
        <v>0</v>
      </c>
      <c r="V51" s="375">
        <v>0</v>
      </c>
      <c r="W51" s="375">
        <v>0</v>
      </c>
      <c r="X51" s="375">
        <v>0</v>
      </c>
      <c r="Y51" s="375">
        <v>0</v>
      </c>
      <c r="Z51" s="375">
        <v>0</v>
      </c>
      <c r="AA51" s="375">
        <v>0</v>
      </c>
      <c r="AB51" s="375">
        <v>0</v>
      </c>
      <c r="AC51" s="375">
        <v>0</v>
      </c>
      <c r="AD51" s="375">
        <v>0</v>
      </c>
      <c r="AE51" s="375">
        <v>0</v>
      </c>
      <c r="AF51" s="375">
        <v>0</v>
      </c>
      <c r="AG51" s="375">
        <v>0</v>
      </c>
      <c r="AH51" s="375">
        <v>0</v>
      </c>
      <c r="AI51" s="375">
        <v>0</v>
      </c>
      <c r="AJ51" s="375">
        <v>0</v>
      </c>
      <c r="AK51" s="375">
        <v>0</v>
      </c>
      <c r="AL51" s="375">
        <v>0</v>
      </c>
      <c r="AM51" s="375">
        <v>0</v>
      </c>
      <c r="AN51" s="375">
        <v>0</v>
      </c>
      <c r="AO51" s="375">
        <v>0</v>
      </c>
      <c r="AP51" s="375">
        <v>0</v>
      </c>
      <c r="AQ51" s="375">
        <v>0</v>
      </c>
      <c r="AR51" s="375">
        <v>0</v>
      </c>
      <c r="AS51" s="375">
        <v>0</v>
      </c>
      <c r="AT51" s="375">
        <v>0</v>
      </c>
      <c r="AU51" s="375">
        <v>0</v>
      </c>
      <c r="AV51" s="375">
        <v>0</v>
      </c>
      <c r="AW51" s="375">
        <v>0</v>
      </c>
      <c r="AX51" s="375">
        <v>0</v>
      </c>
      <c r="AY51" s="375">
        <v>0</v>
      </c>
      <c r="AZ51" s="375">
        <v>0</v>
      </c>
      <c r="BA51" s="375">
        <v>0</v>
      </c>
      <c r="BB51" s="375">
        <v>0</v>
      </c>
      <c r="BC51" s="375">
        <v>0</v>
      </c>
      <c r="BD51" s="375">
        <v>0</v>
      </c>
      <c r="BE51" s="375">
        <v>0</v>
      </c>
      <c r="BF51" s="375">
        <v>0</v>
      </c>
      <c r="BG51" s="375">
        <v>0</v>
      </c>
      <c r="BH51" s="375">
        <v>0</v>
      </c>
      <c r="BI51" s="375">
        <v>0</v>
      </c>
      <c r="BJ51" s="375">
        <v>0</v>
      </c>
      <c r="BK51" s="375">
        <v>0</v>
      </c>
      <c r="BL51" s="375">
        <v>27.17387018814593</v>
      </c>
      <c r="BM51" s="375">
        <v>32.99885219552494</v>
      </c>
      <c r="BN51" s="375">
        <v>39.223994204382137</v>
      </c>
      <c r="BO51" s="375">
        <v>42.949984896873417</v>
      </c>
      <c r="BP51" s="375">
        <v>50.544765577835257</v>
      </c>
      <c r="BQ51" s="375">
        <v>0</v>
      </c>
      <c r="BR51" s="375">
        <v>0</v>
      </c>
      <c r="BS51" s="375">
        <v>0</v>
      </c>
      <c r="BT51" s="375">
        <v>0</v>
      </c>
      <c r="BU51" s="375">
        <v>0</v>
      </c>
      <c r="BV51" s="375">
        <v>0</v>
      </c>
      <c r="BW51" s="375">
        <v>0</v>
      </c>
      <c r="BX51" s="376">
        <v>0</v>
      </c>
      <c r="BY51" s="376">
        <v>0</v>
      </c>
      <c r="BZ51" s="376">
        <v>0</v>
      </c>
      <c r="CA51" s="377">
        <v>0</v>
      </c>
    </row>
    <row r="52" spans="1:79" x14ac:dyDescent="0.4">
      <c r="A52" s="408"/>
      <c r="B52" s="68" t="s">
        <v>421</v>
      </c>
      <c r="C52" s="407"/>
      <c r="D52" s="375">
        <v>0</v>
      </c>
      <c r="E52" s="375">
        <v>0</v>
      </c>
      <c r="F52" s="375">
        <v>0</v>
      </c>
      <c r="G52" s="375">
        <v>0</v>
      </c>
      <c r="H52" s="375">
        <v>0</v>
      </c>
      <c r="I52" s="375">
        <v>0</v>
      </c>
      <c r="J52" s="375">
        <v>0</v>
      </c>
      <c r="K52" s="375">
        <v>0</v>
      </c>
      <c r="L52" s="375">
        <v>0</v>
      </c>
      <c r="M52" s="375">
        <v>0</v>
      </c>
      <c r="N52" s="375">
        <v>0</v>
      </c>
      <c r="O52" s="375">
        <v>0</v>
      </c>
      <c r="P52" s="375">
        <v>0</v>
      </c>
      <c r="Q52" s="375">
        <v>0</v>
      </c>
      <c r="R52" s="375">
        <v>0</v>
      </c>
      <c r="S52" s="375">
        <v>0</v>
      </c>
      <c r="T52" s="375">
        <v>0</v>
      </c>
      <c r="U52" s="375">
        <v>0</v>
      </c>
      <c r="V52" s="375">
        <v>0</v>
      </c>
      <c r="W52" s="375">
        <v>0</v>
      </c>
      <c r="X52" s="375">
        <v>0</v>
      </c>
      <c r="Y52" s="375">
        <v>0</v>
      </c>
      <c r="Z52" s="375">
        <v>0</v>
      </c>
      <c r="AA52" s="375">
        <v>0</v>
      </c>
      <c r="AB52" s="375">
        <v>0</v>
      </c>
      <c r="AC52" s="375">
        <v>0</v>
      </c>
      <c r="AD52" s="375">
        <v>0</v>
      </c>
      <c r="AE52" s="375">
        <v>0</v>
      </c>
      <c r="AF52" s="375">
        <v>0</v>
      </c>
      <c r="AG52" s="375">
        <v>0</v>
      </c>
      <c r="AH52" s="375">
        <v>0</v>
      </c>
      <c r="AI52" s="375">
        <v>0</v>
      </c>
      <c r="AJ52" s="375">
        <v>0</v>
      </c>
      <c r="AK52" s="375">
        <v>0</v>
      </c>
      <c r="AL52" s="375">
        <v>0</v>
      </c>
      <c r="AM52" s="375">
        <v>0</v>
      </c>
      <c r="AN52" s="375">
        <v>0</v>
      </c>
      <c r="AO52" s="375">
        <v>0</v>
      </c>
      <c r="AP52" s="375">
        <v>0</v>
      </c>
      <c r="AQ52" s="375">
        <v>0</v>
      </c>
      <c r="AR52" s="375">
        <v>0</v>
      </c>
      <c r="AS52" s="375">
        <v>0</v>
      </c>
      <c r="AT52" s="375">
        <v>0</v>
      </c>
      <c r="AU52" s="375">
        <v>0</v>
      </c>
      <c r="AV52" s="375">
        <v>0</v>
      </c>
      <c r="AW52" s="375">
        <v>0</v>
      </c>
      <c r="AX52" s="375">
        <v>0</v>
      </c>
      <c r="AY52" s="375">
        <v>0</v>
      </c>
      <c r="AZ52" s="375">
        <v>0</v>
      </c>
      <c r="BA52" s="375">
        <v>0</v>
      </c>
      <c r="BB52" s="375">
        <v>0</v>
      </c>
      <c r="BC52" s="375">
        <v>0</v>
      </c>
      <c r="BD52" s="375">
        <v>0</v>
      </c>
      <c r="BE52" s="375">
        <v>0</v>
      </c>
      <c r="BF52" s="375">
        <v>0</v>
      </c>
      <c r="BG52" s="375">
        <v>0</v>
      </c>
      <c r="BH52" s="375">
        <v>0</v>
      </c>
      <c r="BI52" s="375">
        <v>0</v>
      </c>
      <c r="BJ52" s="375">
        <v>0</v>
      </c>
      <c r="BK52" s="375">
        <v>0</v>
      </c>
      <c r="BL52" s="375">
        <v>6.4344461311729164</v>
      </c>
      <c r="BM52" s="375">
        <v>7.0773464601968517</v>
      </c>
      <c r="BN52" s="375">
        <v>7.8582082315606865</v>
      </c>
      <c r="BO52" s="375">
        <v>7.6367593144168522</v>
      </c>
      <c r="BP52" s="375">
        <v>7.4013831055296686</v>
      </c>
      <c r="BQ52" s="375">
        <v>0</v>
      </c>
      <c r="BR52" s="375">
        <v>0</v>
      </c>
      <c r="BS52" s="375">
        <v>0</v>
      </c>
      <c r="BT52" s="375">
        <v>0</v>
      </c>
      <c r="BU52" s="375">
        <v>0</v>
      </c>
      <c r="BV52" s="375">
        <v>0</v>
      </c>
      <c r="BW52" s="375">
        <v>0</v>
      </c>
      <c r="BX52" s="376">
        <v>0</v>
      </c>
      <c r="BY52" s="376">
        <v>0</v>
      </c>
      <c r="BZ52" s="376">
        <v>0</v>
      </c>
      <c r="CA52" s="377">
        <v>0</v>
      </c>
    </row>
    <row r="53" spans="1:79" x14ac:dyDescent="0.4">
      <c r="A53" s="408"/>
      <c r="B53" s="68" t="s">
        <v>32</v>
      </c>
      <c r="C53" s="407"/>
      <c r="D53" s="375">
        <v>0</v>
      </c>
      <c r="E53" s="375">
        <v>0</v>
      </c>
      <c r="F53" s="375">
        <v>0</v>
      </c>
      <c r="G53" s="375">
        <v>0</v>
      </c>
      <c r="H53" s="375">
        <v>0</v>
      </c>
      <c r="I53" s="375">
        <v>0</v>
      </c>
      <c r="J53" s="375">
        <v>0</v>
      </c>
      <c r="K53" s="375">
        <v>0</v>
      </c>
      <c r="L53" s="375">
        <v>0</v>
      </c>
      <c r="M53" s="375">
        <v>0</v>
      </c>
      <c r="N53" s="375">
        <v>0</v>
      </c>
      <c r="O53" s="375">
        <v>0</v>
      </c>
      <c r="P53" s="375">
        <v>0</v>
      </c>
      <c r="Q53" s="375">
        <v>0</v>
      </c>
      <c r="R53" s="375">
        <v>0</v>
      </c>
      <c r="S53" s="375">
        <v>0</v>
      </c>
      <c r="T53" s="375">
        <v>0</v>
      </c>
      <c r="U53" s="375">
        <v>0</v>
      </c>
      <c r="V53" s="375">
        <v>0</v>
      </c>
      <c r="W53" s="375">
        <v>0</v>
      </c>
      <c r="X53" s="375">
        <v>0</v>
      </c>
      <c r="Y53" s="375">
        <v>0</v>
      </c>
      <c r="Z53" s="375">
        <v>0</v>
      </c>
      <c r="AA53" s="375">
        <v>0</v>
      </c>
      <c r="AB53" s="375">
        <v>0</v>
      </c>
      <c r="AC53" s="375">
        <v>0</v>
      </c>
      <c r="AD53" s="375">
        <v>0</v>
      </c>
      <c r="AE53" s="375">
        <v>0</v>
      </c>
      <c r="AF53" s="375">
        <v>0</v>
      </c>
      <c r="AG53" s="375">
        <v>0</v>
      </c>
      <c r="AH53" s="375">
        <v>0</v>
      </c>
      <c r="AI53" s="375">
        <v>0</v>
      </c>
      <c r="AJ53" s="375">
        <v>0</v>
      </c>
      <c r="AK53" s="375">
        <v>0</v>
      </c>
      <c r="AL53" s="375">
        <v>0</v>
      </c>
      <c r="AM53" s="375">
        <v>0</v>
      </c>
      <c r="AN53" s="375">
        <v>0</v>
      </c>
      <c r="AO53" s="375">
        <v>0</v>
      </c>
      <c r="AP53" s="375">
        <v>0</v>
      </c>
      <c r="AQ53" s="375">
        <v>0</v>
      </c>
      <c r="AR53" s="375">
        <v>0</v>
      </c>
      <c r="AS53" s="375">
        <v>0</v>
      </c>
      <c r="AT53" s="375">
        <v>0</v>
      </c>
      <c r="AU53" s="375">
        <v>0</v>
      </c>
      <c r="AV53" s="375">
        <v>0</v>
      </c>
      <c r="AW53" s="375">
        <v>0</v>
      </c>
      <c r="AX53" s="375">
        <v>0</v>
      </c>
      <c r="AY53" s="375">
        <v>0</v>
      </c>
      <c r="AZ53" s="375">
        <v>0</v>
      </c>
      <c r="BA53" s="375">
        <v>0</v>
      </c>
      <c r="BB53" s="375">
        <v>0</v>
      </c>
      <c r="BC53" s="375">
        <v>0</v>
      </c>
      <c r="BD53" s="375">
        <v>0</v>
      </c>
      <c r="BE53" s="375">
        <v>0</v>
      </c>
      <c r="BF53" s="375">
        <v>0</v>
      </c>
      <c r="BG53" s="375">
        <v>0</v>
      </c>
      <c r="BH53" s="375">
        <v>0</v>
      </c>
      <c r="BI53" s="375">
        <v>0</v>
      </c>
      <c r="BJ53" s="375">
        <v>0</v>
      </c>
      <c r="BK53" s="375">
        <v>0</v>
      </c>
      <c r="BL53" s="375">
        <v>366.24074819053794</v>
      </c>
      <c r="BM53" s="375">
        <v>373.88568055489526</v>
      </c>
      <c r="BN53" s="375">
        <v>374.62566271382622</v>
      </c>
      <c r="BO53" s="375">
        <v>361.98580906480998</v>
      </c>
      <c r="BP53" s="375">
        <v>364.39182307035168</v>
      </c>
      <c r="BQ53" s="375">
        <v>0</v>
      </c>
      <c r="BR53" s="375">
        <v>0</v>
      </c>
      <c r="BS53" s="375">
        <v>0</v>
      </c>
      <c r="BT53" s="375">
        <v>0</v>
      </c>
      <c r="BU53" s="375">
        <v>0</v>
      </c>
      <c r="BV53" s="375">
        <v>0</v>
      </c>
      <c r="BW53" s="375">
        <v>0</v>
      </c>
      <c r="BX53" s="376">
        <v>0</v>
      </c>
      <c r="BY53" s="376">
        <v>0</v>
      </c>
      <c r="BZ53" s="376">
        <v>0</v>
      </c>
      <c r="CA53" s="377">
        <v>0</v>
      </c>
    </row>
    <row r="54" spans="1:79" x14ac:dyDescent="0.4">
      <c r="A54" s="408"/>
      <c r="B54" s="68" t="s">
        <v>422</v>
      </c>
      <c r="C54" s="407"/>
      <c r="D54" s="375">
        <v>0</v>
      </c>
      <c r="E54" s="375">
        <v>0</v>
      </c>
      <c r="F54" s="375">
        <v>0</v>
      </c>
      <c r="G54" s="375">
        <v>0</v>
      </c>
      <c r="H54" s="375">
        <v>0</v>
      </c>
      <c r="I54" s="375">
        <v>0</v>
      </c>
      <c r="J54" s="375">
        <v>0</v>
      </c>
      <c r="K54" s="375">
        <v>0</v>
      </c>
      <c r="L54" s="375">
        <v>0</v>
      </c>
      <c r="M54" s="375">
        <v>0</v>
      </c>
      <c r="N54" s="375">
        <v>0</v>
      </c>
      <c r="O54" s="375">
        <v>0</v>
      </c>
      <c r="P54" s="375">
        <v>0</v>
      </c>
      <c r="Q54" s="375">
        <v>0</v>
      </c>
      <c r="R54" s="375">
        <v>0</v>
      </c>
      <c r="S54" s="375">
        <v>0</v>
      </c>
      <c r="T54" s="375">
        <v>0</v>
      </c>
      <c r="U54" s="375">
        <v>0</v>
      </c>
      <c r="V54" s="375">
        <v>0</v>
      </c>
      <c r="W54" s="375">
        <v>0</v>
      </c>
      <c r="X54" s="375">
        <v>0</v>
      </c>
      <c r="Y54" s="375">
        <v>0</v>
      </c>
      <c r="Z54" s="375">
        <v>0</v>
      </c>
      <c r="AA54" s="375">
        <v>0</v>
      </c>
      <c r="AB54" s="375">
        <v>0</v>
      </c>
      <c r="AC54" s="375">
        <v>0</v>
      </c>
      <c r="AD54" s="375">
        <v>0</v>
      </c>
      <c r="AE54" s="375">
        <v>0</v>
      </c>
      <c r="AF54" s="375">
        <v>0</v>
      </c>
      <c r="AG54" s="375">
        <v>0</v>
      </c>
      <c r="AH54" s="375">
        <v>0</v>
      </c>
      <c r="AI54" s="375">
        <v>0</v>
      </c>
      <c r="AJ54" s="375">
        <v>0</v>
      </c>
      <c r="AK54" s="375">
        <v>0</v>
      </c>
      <c r="AL54" s="375">
        <v>0</v>
      </c>
      <c r="AM54" s="375">
        <v>0</v>
      </c>
      <c r="AN54" s="375">
        <v>0</v>
      </c>
      <c r="AO54" s="375">
        <v>0</v>
      </c>
      <c r="AP54" s="375">
        <v>0</v>
      </c>
      <c r="AQ54" s="375">
        <v>0</v>
      </c>
      <c r="AR54" s="375">
        <v>0</v>
      </c>
      <c r="AS54" s="375">
        <v>0</v>
      </c>
      <c r="AT54" s="375">
        <v>0</v>
      </c>
      <c r="AU54" s="375">
        <v>0</v>
      </c>
      <c r="AV54" s="375">
        <v>0</v>
      </c>
      <c r="AW54" s="375">
        <v>0</v>
      </c>
      <c r="AX54" s="375">
        <v>0</v>
      </c>
      <c r="AY54" s="375">
        <v>0</v>
      </c>
      <c r="AZ54" s="375">
        <v>0</v>
      </c>
      <c r="BA54" s="375">
        <v>0</v>
      </c>
      <c r="BB54" s="375">
        <v>0</v>
      </c>
      <c r="BC54" s="375">
        <v>0</v>
      </c>
      <c r="BD54" s="375">
        <v>0</v>
      </c>
      <c r="BE54" s="375">
        <v>0</v>
      </c>
      <c r="BF54" s="375">
        <v>0</v>
      </c>
      <c r="BG54" s="375">
        <v>0</v>
      </c>
      <c r="BH54" s="375">
        <v>0</v>
      </c>
      <c r="BI54" s="375">
        <v>0</v>
      </c>
      <c r="BJ54" s="375">
        <v>0</v>
      </c>
      <c r="BK54" s="375">
        <v>0</v>
      </c>
      <c r="BL54" s="375">
        <v>238.03163080494349</v>
      </c>
      <c r="BM54" s="375">
        <v>346.5075844125102</v>
      </c>
      <c r="BN54" s="375">
        <v>464.95711906641213</v>
      </c>
      <c r="BO54" s="375">
        <v>531.26176605483647</v>
      </c>
      <c r="BP54" s="375">
        <v>581.9608512912389</v>
      </c>
      <c r="BQ54" s="375">
        <v>0</v>
      </c>
      <c r="BR54" s="375">
        <v>0</v>
      </c>
      <c r="BS54" s="375">
        <v>0</v>
      </c>
      <c r="BT54" s="375">
        <v>0</v>
      </c>
      <c r="BU54" s="375">
        <v>0</v>
      </c>
      <c r="BV54" s="375">
        <v>0</v>
      </c>
      <c r="BW54" s="375">
        <v>0</v>
      </c>
      <c r="BX54" s="376">
        <v>0</v>
      </c>
      <c r="BY54" s="376">
        <v>0</v>
      </c>
      <c r="BZ54" s="376">
        <v>0</v>
      </c>
      <c r="CA54" s="377">
        <v>0</v>
      </c>
    </row>
    <row r="55" spans="1:79" ht="26.25" customHeight="1" x14ac:dyDescent="0.4">
      <c r="A55" s="408"/>
      <c r="B55" s="128" t="s">
        <v>423</v>
      </c>
      <c r="C55" s="51"/>
      <c r="D55" s="375">
        <v>0</v>
      </c>
      <c r="E55" s="375">
        <v>0</v>
      </c>
      <c r="F55" s="375">
        <v>0</v>
      </c>
      <c r="G55" s="375">
        <v>0</v>
      </c>
      <c r="H55" s="375">
        <v>0</v>
      </c>
      <c r="I55" s="375">
        <v>0</v>
      </c>
      <c r="J55" s="375">
        <v>0</v>
      </c>
      <c r="K55" s="375">
        <v>0</v>
      </c>
      <c r="L55" s="375">
        <v>0</v>
      </c>
      <c r="M55" s="375">
        <v>0</v>
      </c>
      <c r="N55" s="375">
        <v>0</v>
      </c>
      <c r="O55" s="375">
        <v>0</v>
      </c>
      <c r="P55" s="375">
        <v>0</v>
      </c>
      <c r="Q55" s="375">
        <v>0</v>
      </c>
      <c r="R55" s="375">
        <v>0</v>
      </c>
      <c r="S55" s="375">
        <v>0</v>
      </c>
      <c r="T55" s="375">
        <v>0</v>
      </c>
      <c r="U55" s="375">
        <v>0</v>
      </c>
      <c r="V55" s="375">
        <v>0</v>
      </c>
      <c r="W55" s="375">
        <v>0</v>
      </c>
      <c r="X55" s="375">
        <v>0</v>
      </c>
      <c r="Y55" s="375">
        <v>0</v>
      </c>
      <c r="Z55" s="375">
        <v>0</v>
      </c>
      <c r="AA55" s="375">
        <v>0</v>
      </c>
      <c r="AB55" s="375">
        <v>0</v>
      </c>
      <c r="AC55" s="375">
        <v>0</v>
      </c>
      <c r="AD55" s="375">
        <v>0</v>
      </c>
      <c r="AE55" s="375">
        <v>0</v>
      </c>
      <c r="AF55" s="375">
        <v>0</v>
      </c>
      <c r="AG55" s="375">
        <v>0</v>
      </c>
      <c r="AH55" s="375">
        <v>886.73503823816748</v>
      </c>
      <c r="AI55" s="375">
        <v>871.77576905859416</v>
      </c>
      <c r="AJ55" s="375">
        <v>982.12309082453942</v>
      </c>
      <c r="AK55" s="375">
        <v>1328.0436091781562</v>
      </c>
      <c r="AL55" s="375">
        <v>1510.0749549752886</v>
      </c>
      <c r="AM55" s="375">
        <v>1626.6725217827338</v>
      </c>
      <c r="AN55" s="375">
        <v>1713.5929641513269</v>
      </c>
      <c r="AO55" s="375">
        <v>1777.5229200722647</v>
      </c>
      <c r="AP55" s="375">
        <v>1882.30430301811</v>
      </c>
      <c r="AQ55" s="375">
        <v>1854.7069174670248</v>
      </c>
      <c r="AR55" s="375">
        <v>1579.8724352014367</v>
      </c>
      <c r="AS55" s="375">
        <v>1806.5143416563951</v>
      </c>
      <c r="AT55" s="375">
        <v>2072.381262413086</v>
      </c>
      <c r="AU55" s="375">
        <v>1130.460698621969</v>
      </c>
      <c r="AV55" s="375">
        <v>1191.1693237916772</v>
      </c>
      <c r="AW55" s="375">
        <v>1511.7692786626715</v>
      </c>
      <c r="AX55" s="375">
        <v>1544.1322266370601</v>
      </c>
      <c r="AY55" s="375">
        <v>1526.2192659848517</v>
      </c>
      <c r="AZ55" s="375">
        <v>1539.1210675123034</v>
      </c>
      <c r="BA55" s="375">
        <v>1594.6492503864786</v>
      </c>
      <c r="BB55" s="375">
        <v>1640.2305863249248</v>
      </c>
      <c r="BC55" s="375">
        <v>1690.6593288927197</v>
      </c>
      <c r="BD55" s="375">
        <v>1746.6251958464213</v>
      </c>
      <c r="BE55" s="375">
        <v>1898.2173352433331</v>
      </c>
      <c r="BF55" s="375">
        <v>1964.0155894264497</v>
      </c>
      <c r="BG55" s="375">
        <v>2168.365820733658</v>
      </c>
      <c r="BH55" s="375">
        <v>2394.3293331788609</v>
      </c>
      <c r="BI55" s="375">
        <v>2352.0231589118066</v>
      </c>
      <c r="BJ55" s="375">
        <v>2483.2560706043396</v>
      </c>
      <c r="BK55" s="375">
        <v>2474.7485112631812</v>
      </c>
      <c r="BL55" s="375">
        <v>2546.1477259781386</v>
      </c>
      <c r="BM55" s="375">
        <v>2599.8784284526728</v>
      </c>
      <c r="BN55" s="375">
        <v>2590.3024382762783</v>
      </c>
      <c r="BO55" s="375">
        <v>2505.0962841310097</v>
      </c>
      <c r="BP55" s="375">
        <v>2355.8086735329316</v>
      </c>
      <c r="BQ55" s="375">
        <v>0</v>
      </c>
      <c r="BR55" s="375">
        <v>0</v>
      </c>
      <c r="BS55" s="375">
        <v>0</v>
      </c>
      <c r="BT55" s="375">
        <v>0</v>
      </c>
      <c r="BU55" s="375">
        <v>0</v>
      </c>
      <c r="BV55" s="375">
        <v>0</v>
      </c>
      <c r="BW55" s="375">
        <v>0</v>
      </c>
      <c r="BX55" s="376">
        <v>0</v>
      </c>
      <c r="BY55" s="376">
        <v>0</v>
      </c>
      <c r="BZ55" s="376">
        <v>0</v>
      </c>
      <c r="CA55" s="377">
        <v>0</v>
      </c>
    </row>
    <row r="56" spans="1:79" x14ac:dyDescent="0.4">
      <c r="A56" s="408"/>
      <c r="B56" s="128" t="s">
        <v>424</v>
      </c>
      <c r="C56" s="51"/>
      <c r="D56" s="375">
        <v>0</v>
      </c>
      <c r="E56" s="375">
        <v>0</v>
      </c>
      <c r="F56" s="375">
        <v>0</v>
      </c>
      <c r="G56" s="375">
        <v>0</v>
      </c>
      <c r="H56" s="375">
        <v>0</v>
      </c>
      <c r="I56" s="375">
        <v>0</v>
      </c>
      <c r="J56" s="375">
        <v>0</v>
      </c>
      <c r="K56" s="375">
        <v>0</v>
      </c>
      <c r="L56" s="375">
        <v>0</v>
      </c>
      <c r="M56" s="375">
        <v>0</v>
      </c>
      <c r="N56" s="375">
        <v>0</v>
      </c>
      <c r="O56" s="375">
        <v>0</v>
      </c>
      <c r="P56" s="375">
        <v>0</v>
      </c>
      <c r="Q56" s="375">
        <v>0</v>
      </c>
      <c r="R56" s="375">
        <v>0</v>
      </c>
      <c r="S56" s="375">
        <v>0</v>
      </c>
      <c r="T56" s="375">
        <v>0</v>
      </c>
      <c r="U56" s="375">
        <v>0</v>
      </c>
      <c r="V56" s="375">
        <v>0</v>
      </c>
      <c r="W56" s="375">
        <v>0</v>
      </c>
      <c r="X56" s="375">
        <v>0</v>
      </c>
      <c r="Y56" s="375">
        <v>0</v>
      </c>
      <c r="Z56" s="375">
        <v>0</v>
      </c>
      <c r="AA56" s="375">
        <v>0</v>
      </c>
      <c r="AB56" s="375">
        <v>0</v>
      </c>
      <c r="AC56" s="375">
        <v>0</v>
      </c>
      <c r="AD56" s="375">
        <v>0</v>
      </c>
      <c r="AE56" s="375">
        <v>0</v>
      </c>
      <c r="AF56" s="375">
        <v>0</v>
      </c>
      <c r="AG56" s="375">
        <v>0</v>
      </c>
      <c r="AH56" s="375">
        <v>923.69013104646103</v>
      </c>
      <c r="AI56" s="375">
        <v>913.97680257266768</v>
      </c>
      <c r="AJ56" s="375">
        <v>1035.0147580972757</v>
      </c>
      <c r="AK56" s="375">
        <v>1385.9780596833302</v>
      </c>
      <c r="AL56" s="375">
        <v>1566.0837193907669</v>
      </c>
      <c r="AM56" s="375">
        <v>1675.9495122509802</v>
      </c>
      <c r="AN56" s="375">
        <v>1761.8602979238967</v>
      </c>
      <c r="AO56" s="375">
        <v>1821.1049385555939</v>
      </c>
      <c r="AP56" s="375">
        <v>1937.8733095386838</v>
      </c>
      <c r="AQ56" s="375">
        <v>1909.192245849285</v>
      </c>
      <c r="AR56" s="375">
        <v>1256.9360851463327</v>
      </c>
      <c r="AS56" s="375">
        <v>1472.8683772096699</v>
      </c>
      <c r="AT56" s="375">
        <v>1713.1856535369629</v>
      </c>
      <c r="AU56" s="375">
        <v>1237.5710348482842</v>
      </c>
      <c r="AV56" s="375">
        <v>1592.7879054665291</v>
      </c>
      <c r="AW56" s="375">
        <v>1603.2065611102348</v>
      </c>
      <c r="AX56" s="375">
        <v>1751.5180780731109</v>
      </c>
      <c r="AY56" s="375">
        <v>1842.799348559118</v>
      </c>
      <c r="AZ56" s="375">
        <v>1896.5798636242826</v>
      </c>
      <c r="BA56" s="375">
        <v>1942.6520349392135</v>
      </c>
      <c r="BB56" s="375">
        <v>1936.2147637846413</v>
      </c>
      <c r="BC56" s="375">
        <v>1957.1240731027224</v>
      </c>
      <c r="BD56" s="375">
        <v>1911.1409908199141</v>
      </c>
      <c r="BE56" s="375">
        <v>1879.8342094712525</v>
      </c>
      <c r="BF56" s="375">
        <v>1925.9222549842375</v>
      </c>
      <c r="BG56" s="375">
        <v>2169.8406787892245</v>
      </c>
      <c r="BH56" s="375">
        <v>2263.2949794324909</v>
      </c>
      <c r="BI56" s="375">
        <v>2463.6691669463075</v>
      </c>
      <c r="BJ56" s="375">
        <v>2400.280775445874</v>
      </c>
      <c r="BK56" s="375">
        <v>2394.2893047071302</v>
      </c>
      <c r="BL56" s="375">
        <v>2438.7761813051611</v>
      </c>
      <c r="BM56" s="375">
        <v>2853.1472096236184</v>
      </c>
      <c r="BN56" s="375">
        <v>3021.9151821684991</v>
      </c>
      <c r="BO56" s="375">
        <v>3027.1427195244551</v>
      </c>
      <c r="BP56" s="375">
        <v>3060.1267265840193</v>
      </c>
      <c r="BQ56" s="375">
        <v>0</v>
      </c>
      <c r="BR56" s="375">
        <v>0</v>
      </c>
      <c r="BS56" s="375">
        <v>0</v>
      </c>
      <c r="BT56" s="375">
        <v>0</v>
      </c>
      <c r="BU56" s="375">
        <v>0</v>
      </c>
      <c r="BV56" s="375">
        <v>0</v>
      </c>
      <c r="BW56" s="375">
        <v>0</v>
      </c>
      <c r="BX56" s="376">
        <v>0</v>
      </c>
      <c r="BY56" s="376">
        <v>0</v>
      </c>
      <c r="BZ56" s="376">
        <v>0</v>
      </c>
      <c r="CA56" s="377">
        <v>0</v>
      </c>
    </row>
    <row r="57" spans="1:79" ht="26.25" customHeight="1" x14ac:dyDescent="0.4">
      <c r="A57" s="247"/>
      <c r="B57" s="169" t="s">
        <v>425</v>
      </c>
      <c r="C57" s="407"/>
      <c r="D57" s="375"/>
      <c r="E57" s="375"/>
      <c r="F57" s="375"/>
      <c r="G57" s="375"/>
      <c r="H57" s="375"/>
      <c r="I57" s="375"/>
      <c r="J57" s="375"/>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N57" s="375"/>
      <c r="AO57" s="375"/>
      <c r="AP57" s="375"/>
      <c r="AQ57" s="375"/>
      <c r="AR57" s="375"/>
      <c r="AS57" s="375"/>
      <c r="AT57" s="375"/>
      <c r="AU57" s="375"/>
      <c r="AV57" s="375"/>
      <c r="AW57" s="375"/>
      <c r="AX57" s="375"/>
      <c r="AY57" s="375"/>
      <c r="AZ57" s="375"/>
      <c r="BA57" s="375"/>
      <c r="BB57" s="375"/>
      <c r="BC57" s="375"/>
      <c r="BD57" s="375"/>
      <c r="BE57" s="375"/>
      <c r="BF57" s="375"/>
      <c r="BG57" s="375"/>
      <c r="BH57" s="375"/>
      <c r="BI57" s="375"/>
      <c r="BJ57" s="375"/>
      <c r="BK57" s="375"/>
      <c r="BL57" s="375"/>
      <c r="BM57" s="375"/>
      <c r="BN57" s="375"/>
      <c r="BO57" s="375"/>
      <c r="BP57" s="375"/>
      <c r="BQ57" s="375"/>
      <c r="BR57" s="375"/>
      <c r="BS57" s="375"/>
      <c r="BT57" s="375"/>
      <c r="BU57" s="375"/>
      <c r="BV57" s="375"/>
      <c r="BW57" s="375"/>
      <c r="BX57" s="376"/>
      <c r="BY57" s="376"/>
      <c r="BZ57" s="376"/>
      <c r="CA57" s="377"/>
    </row>
    <row r="58" spans="1:79" x14ac:dyDescent="0.4">
      <c r="A58" s="408"/>
      <c r="B58" s="128" t="s">
        <v>426</v>
      </c>
      <c r="C58" s="407"/>
      <c r="D58" s="375">
        <v>0</v>
      </c>
      <c r="E58" s="375">
        <v>0</v>
      </c>
      <c r="F58" s="375">
        <v>0</v>
      </c>
      <c r="G58" s="375">
        <v>0</v>
      </c>
      <c r="H58" s="375">
        <v>0</v>
      </c>
      <c r="I58" s="375">
        <v>0</v>
      </c>
      <c r="J58" s="375">
        <v>0</v>
      </c>
      <c r="K58" s="375">
        <v>0</v>
      </c>
      <c r="L58" s="375">
        <v>0</v>
      </c>
      <c r="M58" s="375">
        <v>0</v>
      </c>
      <c r="N58" s="375">
        <v>0</v>
      </c>
      <c r="O58" s="375">
        <v>0</v>
      </c>
      <c r="P58" s="375">
        <v>0</v>
      </c>
      <c r="Q58" s="375">
        <v>0</v>
      </c>
      <c r="R58" s="375">
        <v>0</v>
      </c>
      <c r="S58" s="375">
        <v>0</v>
      </c>
      <c r="T58" s="375">
        <v>0</v>
      </c>
      <c r="U58" s="375">
        <v>0</v>
      </c>
      <c r="V58" s="375">
        <v>0</v>
      </c>
      <c r="W58" s="375">
        <v>0</v>
      </c>
      <c r="X58" s="375">
        <v>0</v>
      </c>
      <c r="Y58" s="375">
        <v>0</v>
      </c>
      <c r="Z58" s="375">
        <v>0</v>
      </c>
      <c r="AA58" s="375">
        <v>0</v>
      </c>
      <c r="AB58" s="375">
        <v>0</v>
      </c>
      <c r="AC58" s="375">
        <v>0</v>
      </c>
      <c r="AD58" s="375">
        <v>0</v>
      </c>
      <c r="AE58" s="375">
        <v>0</v>
      </c>
      <c r="AF58" s="375">
        <v>0</v>
      </c>
      <c r="AG58" s="375">
        <v>0</v>
      </c>
      <c r="AH58" s="375">
        <v>886.73503823816748</v>
      </c>
      <c r="AI58" s="375">
        <v>871.77576905859416</v>
      </c>
      <c r="AJ58" s="375">
        <v>982.12309082453942</v>
      </c>
      <c r="AK58" s="375">
        <v>1328.0436091781562</v>
      </c>
      <c r="AL58" s="375">
        <v>1510.0749549752886</v>
      </c>
      <c r="AM58" s="375">
        <v>1626.6725217827338</v>
      </c>
      <c r="AN58" s="375">
        <v>1713.5929641513269</v>
      </c>
      <c r="AO58" s="375">
        <v>1777.5229200722647</v>
      </c>
      <c r="AP58" s="375">
        <v>1882.30430301811</v>
      </c>
      <c r="AQ58" s="375">
        <v>1854.7069174670248</v>
      </c>
      <c r="AR58" s="375">
        <v>1579.8724352014367</v>
      </c>
      <c r="AS58" s="375">
        <v>1806.5143416563951</v>
      </c>
      <c r="AT58" s="375">
        <v>2072.381262413086</v>
      </c>
      <c r="AU58" s="375">
        <v>1130.460698621969</v>
      </c>
      <c r="AV58" s="375">
        <v>1191.1693237916772</v>
      </c>
      <c r="AW58" s="375">
        <v>1511.7692786626715</v>
      </c>
      <c r="AX58" s="375">
        <v>1544.1322266370601</v>
      </c>
      <c r="AY58" s="375">
        <v>1526.2192659848517</v>
      </c>
      <c r="AZ58" s="375">
        <v>1539.1210675123034</v>
      </c>
      <c r="BA58" s="375">
        <v>1594.6492503864786</v>
      </c>
      <c r="BB58" s="375">
        <v>1640.2305863249248</v>
      </c>
      <c r="BC58" s="375">
        <v>1690.6593288927197</v>
      </c>
      <c r="BD58" s="375">
        <v>1746.6251958464213</v>
      </c>
      <c r="BE58" s="375">
        <v>1898.2173352433331</v>
      </c>
      <c r="BF58" s="375">
        <v>1964.0155894264497</v>
      </c>
      <c r="BG58" s="375">
        <v>2168.365820733658</v>
      </c>
      <c r="BH58" s="375">
        <v>2394.3293331788609</v>
      </c>
      <c r="BI58" s="375">
        <v>2352.0231589118066</v>
      </c>
      <c r="BJ58" s="375">
        <v>2483.2560706043396</v>
      </c>
      <c r="BK58" s="375">
        <v>2474.7485112631812</v>
      </c>
      <c r="BL58" s="375">
        <v>2546.1477259781386</v>
      </c>
      <c r="BM58" s="375">
        <v>2599.8784284526728</v>
      </c>
      <c r="BN58" s="375">
        <v>2590.3024382762783</v>
      </c>
      <c r="BO58" s="375">
        <v>2505.0962841310097</v>
      </c>
      <c r="BP58" s="375">
        <v>2355.8086735329316</v>
      </c>
      <c r="BQ58" s="375">
        <v>0</v>
      </c>
      <c r="BR58" s="375">
        <v>0</v>
      </c>
      <c r="BS58" s="375">
        <v>0</v>
      </c>
      <c r="BT58" s="375">
        <v>0</v>
      </c>
      <c r="BU58" s="375">
        <v>0</v>
      </c>
      <c r="BV58" s="375">
        <v>0</v>
      </c>
      <c r="BW58" s="375">
        <v>0</v>
      </c>
      <c r="BX58" s="376">
        <v>0</v>
      </c>
      <c r="BY58" s="376">
        <v>0</v>
      </c>
      <c r="BZ58" s="376">
        <v>0</v>
      </c>
      <c r="CA58" s="377">
        <v>0</v>
      </c>
    </row>
    <row r="59" spans="1:79" x14ac:dyDescent="0.4">
      <c r="A59" s="408"/>
      <c r="B59" s="128" t="s">
        <v>369</v>
      </c>
      <c r="C59" s="407"/>
      <c r="D59" s="375">
        <v>0</v>
      </c>
      <c r="E59" s="375">
        <v>0</v>
      </c>
      <c r="F59" s="375">
        <v>0</v>
      </c>
      <c r="G59" s="375">
        <v>0</v>
      </c>
      <c r="H59" s="375">
        <v>0</v>
      </c>
      <c r="I59" s="375">
        <v>0</v>
      </c>
      <c r="J59" s="375">
        <v>0</v>
      </c>
      <c r="K59" s="375">
        <v>0</v>
      </c>
      <c r="L59" s="375">
        <v>0</v>
      </c>
      <c r="M59" s="375">
        <v>0</v>
      </c>
      <c r="N59" s="375">
        <v>0</v>
      </c>
      <c r="O59" s="375">
        <v>0</v>
      </c>
      <c r="P59" s="375">
        <v>0</v>
      </c>
      <c r="Q59" s="375">
        <v>0</v>
      </c>
      <c r="R59" s="375">
        <v>0</v>
      </c>
      <c r="S59" s="375">
        <v>0</v>
      </c>
      <c r="T59" s="375">
        <v>0</v>
      </c>
      <c r="U59" s="375">
        <v>0</v>
      </c>
      <c r="V59" s="375">
        <v>0</v>
      </c>
      <c r="W59" s="375">
        <v>0</v>
      </c>
      <c r="X59" s="375">
        <v>0</v>
      </c>
      <c r="Y59" s="375">
        <v>0</v>
      </c>
      <c r="Z59" s="375">
        <v>0</v>
      </c>
      <c r="AA59" s="375">
        <v>0</v>
      </c>
      <c r="AB59" s="375">
        <v>0</v>
      </c>
      <c r="AC59" s="375">
        <v>0</v>
      </c>
      <c r="AD59" s="375">
        <v>0</v>
      </c>
      <c r="AE59" s="375">
        <v>0</v>
      </c>
      <c r="AF59" s="375">
        <v>0</v>
      </c>
      <c r="AG59" s="375">
        <v>0</v>
      </c>
      <c r="AH59" s="375">
        <v>128.99432829255008</v>
      </c>
      <c r="AI59" s="375">
        <v>126.75172250393034</v>
      </c>
      <c r="AJ59" s="375">
        <v>142.7304587765627</v>
      </c>
      <c r="AK59" s="375">
        <v>192.63604465574807</v>
      </c>
      <c r="AL59" s="375">
        <v>218.07600686318739</v>
      </c>
      <c r="AM59" s="375">
        <v>233.98976113563984</v>
      </c>
      <c r="AN59" s="375">
        <v>246.92610107598881</v>
      </c>
      <c r="AO59" s="375">
        <v>254.60757237566742</v>
      </c>
      <c r="AP59" s="375">
        <v>271.1137574198321</v>
      </c>
      <c r="AQ59" s="375">
        <v>266.90924656794004</v>
      </c>
      <c r="AR59" s="375">
        <v>172.60025674517325</v>
      </c>
      <c r="AS59" s="375">
        <v>221.55365072869478</v>
      </c>
      <c r="AT59" s="375">
        <v>297.30327232604162</v>
      </c>
      <c r="AU59" s="375">
        <v>189.35086425069562</v>
      </c>
      <c r="AV59" s="375">
        <v>240.38329574825531</v>
      </c>
      <c r="AW59" s="375">
        <v>303.25531840403721</v>
      </c>
      <c r="AX59" s="375">
        <v>377.44079351907243</v>
      </c>
      <c r="AY59" s="375">
        <v>430.13219344369355</v>
      </c>
      <c r="AZ59" s="375">
        <v>473.99816277961946</v>
      </c>
      <c r="BA59" s="375">
        <v>541.77728773161164</v>
      </c>
      <c r="BB59" s="375">
        <v>596.08933854853217</v>
      </c>
      <c r="BC59" s="375">
        <v>646.34561248646128</v>
      </c>
      <c r="BD59" s="375">
        <v>690.94290331956552</v>
      </c>
      <c r="BE59" s="375">
        <v>743.79461499308422</v>
      </c>
      <c r="BF59" s="375">
        <v>814.569309474845</v>
      </c>
      <c r="BG59" s="375">
        <v>942.25223989445522</v>
      </c>
      <c r="BH59" s="375">
        <v>982.10809490489146</v>
      </c>
      <c r="BI59" s="375">
        <v>1071.780419419764</v>
      </c>
      <c r="BJ59" s="375">
        <v>997.90205478499354</v>
      </c>
      <c r="BK59" s="375">
        <v>1001.3245772953127</v>
      </c>
      <c r="BL59" s="375">
        <v>1023.9817108464954</v>
      </c>
      <c r="BM59" s="375">
        <v>1103.871849812454</v>
      </c>
      <c r="BN59" s="375">
        <v>1149.3237376717063</v>
      </c>
      <c r="BO59" s="375">
        <v>1148.1934352843086</v>
      </c>
      <c r="BP59" s="375">
        <v>1142.2384524403217</v>
      </c>
      <c r="BQ59" s="375">
        <v>0</v>
      </c>
      <c r="BR59" s="375">
        <v>0</v>
      </c>
      <c r="BS59" s="375">
        <v>0</v>
      </c>
      <c r="BT59" s="375">
        <v>0</v>
      </c>
      <c r="BU59" s="375">
        <v>0</v>
      </c>
      <c r="BV59" s="375">
        <v>0</v>
      </c>
      <c r="BW59" s="375">
        <v>0</v>
      </c>
      <c r="BX59" s="376">
        <v>0</v>
      </c>
      <c r="BY59" s="376">
        <v>0</v>
      </c>
      <c r="BZ59" s="376">
        <v>0</v>
      </c>
      <c r="CA59" s="377">
        <v>0</v>
      </c>
    </row>
    <row r="60" spans="1:79" x14ac:dyDescent="0.4">
      <c r="A60" s="408"/>
      <c r="B60" s="128" t="s">
        <v>427</v>
      </c>
      <c r="C60" s="407"/>
      <c r="D60" s="375">
        <v>0</v>
      </c>
      <c r="E60" s="375">
        <v>0</v>
      </c>
      <c r="F60" s="375">
        <v>0</v>
      </c>
      <c r="G60" s="375">
        <v>0</v>
      </c>
      <c r="H60" s="375">
        <v>0</v>
      </c>
      <c r="I60" s="375">
        <v>0</v>
      </c>
      <c r="J60" s="375">
        <v>0</v>
      </c>
      <c r="K60" s="375">
        <v>0</v>
      </c>
      <c r="L60" s="375">
        <v>0</v>
      </c>
      <c r="M60" s="375">
        <v>0</v>
      </c>
      <c r="N60" s="375">
        <v>0</v>
      </c>
      <c r="O60" s="375">
        <v>0</v>
      </c>
      <c r="P60" s="375">
        <v>0</v>
      </c>
      <c r="Q60" s="375">
        <v>0</v>
      </c>
      <c r="R60" s="375">
        <v>0</v>
      </c>
      <c r="S60" s="375">
        <v>0</v>
      </c>
      <c r="T60" s="375">
        <v>0</v>
      </c>
      <c r="U60" s="375">
        <v>0</v>
      </c>
      <c r="V60" s="375">
        <v>0</v>
      </c>
      <c r="W60" s="375">
        <v>0</v>
      </c>
      <c r="X60" s="375">
        <v>0</v>
      </c>
      <c r="Y60" s="375">
        <v>0</v>
      </c>
      <c r="Z60" s="375">
        <v>0</v>
      </c>
      <c r="AA60" s="375">
        <v>0</v>
      </c>
      <c r="AB60" s="375">
        <v>0</v>
      </c>
      <c r="AC60" s="375">
        <v>0</v>
      </c>
      <c r="AD60" s="375">
        <v>0</v>
      </c>
      <c r="AE60" s="375">
        <v>0</v>
      </c>
      <c r="AF60" s="375">
        <v>0</v>
      </c>
      <c r="AG60" s="375">
        <v>0</v>
      </c>
      <c r="AH60" s="375">
        <v>417.17464322784139</v>
      </c>
      <c r="AI60" s="375">
        <v>411.88642765667413</v>
      </c>
      <c r="AJ60" s="375">
        <v>466.01505263567344</v>
      </c>
      <c r="AK60" s="375">
        <v>626.29584782035454</v>
      </c>
      <c r="AL60" s="375">
        <v>710.07996755488386</v>
      </c>
      <c r="AM60" s="375">
        <v>762.09058472474442</v>
      </c>
      <c r="AN60" s="375">
        <v>801.47585907234406</v>
      </c>
      <c r="AO60" s="375">
        <v>830.15671838758783</v>
      </c>
      <c r="AP60" s="375">
        <v>881.5708805865105</v>
      </c>
      <c r="AQ60" s="375">
        <v>868.01390837355916</v>
      </c>
      <c r="AR60" s="375">
        <v>449.66794154863459</v>
      </c>
      <c r="AS60" s="375">
        <v>469.13626275464622</v>
      </c>
      <c r="AT60" s="375">
        <v>397.41667232954444</v>
      </c>
      <c r="AU60" s="375">
        <v>313.53463495428645</v>
      </c>
      <c r="AV60" s="375">
        <v>360.28134595502712</v>
      </c>
      <c r="AW60" s="375">
        <v>492.75516826998893</v>
      </c>
      <c r="AX60" s="375">
        <v>548.47970843212397</v>
      </c>
      <c r="AY60" s="375">
        <v>590.66210232935725</v>
      </c>
      <c r="AZ60" s="375">
        <v>607.69713537596567</v>
      </c>
      <c r="BA60" s="375">
        <v>625.86684216393428</v>
      </c>
      <c r="BB60" s="375">
        <v>644.97704217677085</v>
      </c>
      <c r="BC60" s="375">
        <v>665.93723444401508</v>
      </c>
      <c r="BD60" s="375">
        <v>638.79184899645554</v>
      </c>
      <c r="BE60" s="375">
        <v>629.70373629070195</v>
      </c>
      <c r="BF60" s="375">
        <v>626.98103020929659</v>
      </c>
      <c r="BG60" s="375">
        <v>705.37614175934266</v>
      </c>
      <c r="BH60" s="375">
        <v>748.22099319508561</v>
      </c>
      <c r="BI60" s="375">
        <v>807.1758469117068</v>
      </c>
      <c r="BJ60" s="375">
        <v>772.59243954399903</v>
      </c>
      <c r="BK60" s="375">
        <v>748.40604121769161</v>
      </c>
      <c r="BL60" s="375">
        <v>743.54325746295433</v>
      </c>
      <c r="BM60" s="375">
        <v>787.86116866861687</v>
      </c>
      <c r="BN60" s="375">
        <v>846.91798382356694</v>
      </c>
      <c r="BO60" s="375">
        <v>844.03006849487554</v>
      </c>
      <c r="BP60" s="375">
        <v>834.38032361103524</v>
      </c>
      <c r="BQ60" s="375">
        <v>0</v>
      </c>
      <c r="BR60" s="375">
        <v>0</v>
      </c>
      <c r="BS60" s="375">
        <v>0</v>
      </c>
      <c r="BT60" s="375">
        <v>0</v>
      </c>
      <c r="BU60" s="375">
        <v>0</v>
      </c>
      <c r="BV60" s="375">
        <v>0</v>
      </c>
      <c r="BW60" s="375">
        <v>0</v>
      </c>
      <c r="BX60" s="376">
        <v>0</v>
      </c>
      <c r="BY60" s="376">
        <v>0</v>
      </c>
      <c r="BZ60" s="376">
        <v>0</v>
      </c>
      <c r="CA60" s="377">
        <v>0</v>
      </c>
    </row>
    <row r="61" spans="1:79" x14ac:dyDescent="0.4">
      <c r="A61" s="408"/>
      <c r="B61" s="128" t="s">
        <v>328</v>
      </c>
      <c r="C61" s="407"/>
      <c r="D61" s="375">
        <v>0</v>
      </c>
      <c r="E61" s="375">
        <v>0</v>
      </c>
      <c r="F61" s="375">
        <v>0</v>
      </c>
      <c r="G61" s="375">
        <v>0</v>
      </c>
      <c r="H61" s="375">
        <v>0</v>
      </c>
      <c r="I61" s="375">
        <v>0</v>
      </c>
      <c r="J61" s="375">
        <v>0</v>
      </c>
      <c r="K61" s="375">
        <v>0</v>
      </c>
      <c r="L61" s="375">
        <v>0</v>
      </c>
      <c r="M61" s="375">
        <v>0</v>
      </c>
      <c r="N61" s="375">
        <v>0</v>
      </c>
      <c r="O61" s="375">
        <v>0</v>
      </c>
      <c r="P61" s="375">
        <v>0</v>
      </c>
      <c r="Q61" s="375">
        <v>0</v>
      </c>
      <c r="R61" s="375">
        <v>0</v>
      </c>
      <c r="S61" s="375">
        <v>0</v>
      </c>
      <c r="T61" s="375">
        <v>0</v>
      </c>
      <c r="U61" s="375">
        <v>0</v>
      </c>
      <c r="V61" s="375">
        <v>0</v>
      </c>
      <c r="W61" s="375">
        <v>0</v>
      </c>
      <c r="X61" s="375">
        <v>0</v>
      </c>
      <c r="Y61" s="375">
        <v>0</v>
      </c>
      <c r="Z61" s="375">
        <v>0</v>
      </c>
      <c r="AA61" s="375">
        <v>0</v>
      </c>
      <c r="AB61" s="375">
        <v>0</v>
      </c>
      <c r="AC61" s="375">
        <v>0</v>
      </c>
      <c r="AD61" s="375">
        <v>0</v>
      </c>
      <c r="AE61" s="375">
        <v>0</v>
      </c>
      <c r="AF61" s="375">
        <v>0</v>
      </c>
      <c r="AG61" s="375">
        <v>0</v>
      </c>
      <c r="AH61" s="375">
        <v>343.52486737449249</v>
      </c>
      <c r="AI61" s="375">
        <v>341.77330620707318</v>
      </c>
      <c r="AJ61" s="375">
        <v>388.29286405101078</v>
      </c>
      <c r="AK61" s="375">
        <v>516.00822192110468</v>
      </c>
      <c r="AL61" s="375">
        <v>580.06208506298265</v>
      </c>
      <c r="AM61" s="375">
        <v>617.76507021685336</v>
      </c>
      <c r="AN61" s="375">
        <v>648.14466663141809</v>
      </c>
      <c r="AO61" s="375">
        <v>668.6897232022618</v>
      </c>
      <c r="AP61" s="375">
        <v>713.34791683821243</v>
      </c>
      <c r="AQ61" s="375">
        <v>703.53311761761802</v>
      </c>
      <c r="AR61" s="375">
        <v>464.16437650516349</v>
      </c>
      <c r="AS61" s="375">
        <v>553.05199506866859</v>
      </c>
      <c r="AT61" s="375">
        <v>664.98729915757394</v>
      </c>
      <c r="AU61" s="375">
        <v>553.07202000795019</v>
      </c>
      <c r="AV61" s="375">
        <v>790.08201408632715</v>
      </c>
      <c r="AW61" s="375">
        <v>610.21347421542339</v>
      </c>
      <c r="AX61" s="375">
        <v>606.51830312266247</v>
      </c>
      <c r="AY61" s="375">
        <v>564.76212490090245</v>
      </c>
      <c r="AZ61" s="375">
        <v>538.16973861880626</v>
      </c>
      <c r="BA61" s="375">
        <v>465.20232995792833</v>
      </c>
      <c r="BB61" s="375">
        <v>394.9605033377731</v>
      </c>
      <c r="BC61" s="375">
        <v>363.09626649228608</v>
      </c>
      <c r="BD61" s="375">
        <v>321.27919455501899</v>
      </c>
      <c r="BE61" s="375">
        <v>270.9360046373987</v>
      </c>
      <c r="BF61" s="375">
        <v>263.61354569185778</v>
      </c>
      <c r="BG61" s="375">
        <v>230.37035116409925</v>
      </c>
      <c r="BH61" s="375">
        <v>285.26362958541102</v>
      </c>
      <c r="BI61" s="375">
        <v>307.68596518964836</v>
      </c>
      <c r="BJ61" s="375">
        <v>301.74089010478536</v>
      </c>
      <c r="BK61" s="375">
        <v>293.34221644565338</v>
      </c>
      <c r="BL61" s="375">
        <v>336.41315674286147</v>
      </c>
      <c r="BM61" s="375">
        <v>534.47476411470063</v>
      </c>
      <c r="BN61" s="375">
        <v>519.15476905976539</v>
      </c>
      <c r="BO61" s="375">
        <v>508.05113134787155</v>
      </c>
      <c r="BP61" s="375">
        <v>511.40219132881526</v>
      </c>
      <c r="BQ61" s="375">
        <v>0</v>
      </c>
      <c r="BR61" s="375">
        <v>0</v>
      </c>
      <c r="BS61" s="375">
        <v>0</v>
      </c>
      <c r="BT61" s="375">
        <v>0</v>
      </c>
      <c r="BU61" s="375">
        <v>0</v>
      </c>
      <c r="BV61" s="375">
        <v>0</v>
      </c>
      <c r="BW61" s="375">
        <v>0</v>
      </c>
      <c r="BX61" s="376">
        <v>0</v>
      </c>
      <c r="BY61" s="376">
        <v>0</v>
      </c>
      <c r="BZ61" s="376">
        <v>0</v>
      </c>
      <c r="CA61" s="377">
        <v>0</v>
      </c>
    </row>
    <row r="62" spans="1:79" x14ac:dyDescent="0.4">
      <c r="A62" s="169"/>
      <c r="B62" s="128" t="s">
        <v>428</v>
      </c>
      <c r="C62" s="407"/>
      <c r="D62" s="375">
        <v>0</v>
      </c>
      <c r="E62" s="375">
        <v>0</v>
      </c>
      <c r="F62" s="375">
        <v>0</v>
      </c>
      <c r="G62" s="375">
        <v>0</v>
      </c>
      <c r="H62" s="375">
        <v>0</v>
      </c>
      <c r="I62" s="375">
        <v>0</v>
      </c>
      <c r="J62" s="375">
        <v>0</v>
      </c>
      <c r="K62" s="375">
        <v>0</v>
      </c>
      <c r="L62" s="375">
        <v>0</v>
      </c>
      <c r="M62" s="375">
        <v>0</v>
      </c>
      <c r="N62" s="375">
        <v>0</v>
      </c>
      <c r="O62" s="375">
        <v>0</v>
      </c>
      <c r="P62" s="375">
        <v>0</v>
      </c>
      <c r="Q62" s="375">
        <v>0</v>
      </c>
      <c r="R62" s="375">
        <v>0</v>
      </c>
      <c r="S62" s="375">
        <v>0</v>
      </c>
      <c r="T62" s="375">
        <v>0</v>
      </c>
      <c r="U62" s="375">
        <v>0</v>
      </c>
      <c r="V62" s="375">
        <v>0</v>
      </c>
      <c r="W62" s="375">
        <v>0</v>
      </c>
      <c r="X62" s="375">
        <v>0</v>
      </c>
      <c r="Y62" s="375">
        <v>0</v>
      </c>
      <c r="Z62" s="375">
        <v>0</v>
      </c>
      <c r="AA62" s="375">
        <v>0</v>
      </c>
      <c r="AB62" s="375">
        <v>0</v>
      </c>
      <c r="AC62" s="375">
        <v>0</v>
      </c>
      <c r="AD62" s="375">
        <v>0</v>
      </c>
      <c r="AE62" s="375">
        <v>0</v>
      </c>
      <c r="AF62" s="375">
        <v>0</v>
      </c>
      <c r="AG62" s="375">
        <v>0</v>
      </c>
      <c r="AH62" s="375">
        <v>33.996292151577052</v>
      </c>
      <c r="AI62" s="375">
        <v>33.565346204990071</v>
      </c>
      <c r="AJ62" s="375">
        <v>37.976382634028681</v>
      </c>
      <c r="AK62" s="375">
        <v>51.037945286122941</v>
      </c>
      <c r="AL62" s="375">
        <v>57.865659909713159</v>
      </c>
      <c r="AM62" s="375">
        <v>62.104096173742533</v>
      </c>
      <c r="AN62" s="375">
        <v>65.313671144145857</v>
      </c>
      <c r="AO62" s="375">
        <v>67.65092459007694</v>
      </c>
      <c r="AP62" s="375">
        <v>71.840754694128862</v>
      </c>
      <c r="AQ62" s="375">
        <v>70.735973290167635</v>
      </c>
      <c r="AR62" s="375">
        <v>170.50351034736153</v>
      </c>
      <c r="AS62" s="375">
        <v>229.12646865766035</v>
      </c>
      <c r="AT62" s="375">
        <v>353.47840972380305</v>
      </c>
      <c r="AU62" s="375">
        <v>181.61351563535186</v>
      </c>
      <c r="AV62" s="375">
        <v>202.04124967691942</v>
      </c>
      <c r="AW62" s="375">
        <v>196.98260022078532</v>
      </c>
      <c r="AX62" s="375">
        <v>219.07927299925205</v>
      </c>
      <c r="AY62" s="375">
        <v>257.24292788516487</v>
      </c>
      <c r="AZ62" s="375">
        <v>276.71482684989121</v>
      </c>
      <c r="BA62" s="375">
        <v>309.80557508573906</v>
      </c>
      <c r="BB62" s="375">
        <v>300.18787972156554</v>
      </c>
      <c r="BC62" s="375">
        <v>281.74495967995978</v>
      </c>
      <c r="BD62" s="375">
        <v>260.1270439488739</v>
      </c>
      <c r="BE62" s="375">
        <v>235.3998535500676</v>
      </c>
      <c r="BF62" s="375">
        <v>220.75836960823816</v>
      </c>
      <c r="BG62" s="375">
        <v>291.84194597132733</v>
      </c>
      <c r="BH62" s="375">
        <v>247.70226174710263</v>
      </c>
      <c r="BI62" s="375">
        <v>277.02693542518853</v>
      </c>
      <c r="BJ62" s="375">
        <v>328.04539101209582</v>
      </c>
      <c r="BK62" s="375">
        <v>351.21646974847255</v>
      </c>
      <c r="BL62" s="375">
        <v>334.83805625285044</v>
      </c>
      <c r="BM62" s="375">
        <v>426.93942702784699</v>
      </c>
      <c r="BN62" s="375">
        <v>506.51869161346025</v>
      </c>
      <c r="BO62" s="375">
        <v>526.86808439740014</v>
      </c>
      <c r="BP62" s="375">
        <v>572.10575920384736</v>
      </c>
      <c r="BQ62" s="375">
        <v>0</v>
      </c>
      <c r="BR62" s="375">
        <v>0</v>
      </c>
      <c r="BS62" s="375">
        <v>0</v>
      </c>
      <c r="BT62" s="375">
        <v>0</v>
      </c>
      <c r="BU62" s="375">
        <v>0</v>
      </c>
      <c r="BV62" s="375">
        <v>0</v>
      </c>
      <c r="BW62" s="375">
        <v>0</v>
      </c>
      <c r="BX62" s="376">
        <v>0</v>
      </c>
      <c r="BY62" s="376">
        <v>0</v>
      </c>
      <c r="BZ62" s="376">
        <v>0</v>
      </c>
      <c r="CA62" s="377">
        <v>0</v>
      </c>
    </row>
    <row r="63" spans="1:79" ht="26.25" customHeight="1" x14ac:dyDescent="0.4">
      <c r="A63" s="408"/>
      <c r="B63" s="128" t="s">
        <v>424</v>
      </c>
      <c r="C63" s="407"/>
      <c r="D63" s="375">
        <v>0</v>
      </c>
      <c r="E63" s="375">
        <v>0</v>
      </c>
      <c r="F63" s="375">
        <v>0</v>
      </c>
      <c r="G63" s="375">
        <v>0</v>
      </c>
      <c r="H63" s="375">
        <v>0</v>
      </c>
      <c r="I63" s="375">
        <v>0</v>
      </c>
      <c r="J63" s="375">
        <v>0</v>
      </c>
      <c r="K63" s="375">
        <v>0</v>
      </c>
      <c r="L63" s="375">
        <v>0</v>
      </c>
      <c r="M63" s="375">
        <v>0</v>
      </c>
      <c r="N63" s="375">
        <v>0</v>
      </c>
      <c r="O63" s="375">
        <v>0</v>
      </c>
      <c r="P63" s="375">
        <v>0</v>
      </c>
      <c r="Q63" s="375">
        <v>0</v>
      </c>
      <c r="R63" s="375">
        <v>0</v>
      </c>
      <c r="S63" s="375">
        <v>0</v>
      </c>
      <c r="T63" s="375">
        <v>0</v>
      </c>
      <c r="U63" s="375">
        <v>0</v>
      </c>
      <c r="V63" s="375">
        <v>0</v>
      </c>
      <c r="W63" s="375">
        <v>0</v>
      </c>
      <c r="X63" s="375">
        <v>0</v>
      </c>
      <c r="Y63" s="375">
        <v>0</v>
      </c>
      <c r="Z63" s="375">
        <v>0</v>
      </c>
      <c r="AA63" s="375">
        <v>0</v>
      </c>
      <c r="AB63" s="375">
        <v>0</v>
      </c>
      <c r="AC63" s="375">
        <v>0</v>
      </c>
      <c r="AD63" s="375">
        <v>0</v>
      </c>
      <c r="AE63" s="375">
        <v>0</v>
      </c>
      <c r="AF63" s="375">
        <v>0</v>
      </c>
      <c r="AG63" s="375">
        <v>0</v>
      </c>
      <c r="AH63" s="375">
        <v>923.69013104646103</v>
      </c>
      <c r="AI63" s="375">
        <v>913.97680257266768</v>
      </c>
      <c r="AJ63" s="375">
        <v>1035.0147580972757</v>
      </c>
      <c r="AK63" s="375">
        <v>1385.9780596833302</v>
      </c>
      <c r="AL63" s="375">
        <v>1566.0837193907669</v>
      </c>
      <c r="AM63" s="375">
        <v>1675.9495122509802</v>
      </c>
      <c r="AN63" s="375">
        <v>1761.8602979238967</v>
      </c>
      <c r="AO63" s="375">
        <v>1821.1049385555939</v>
      </c>
      <c r="AP63" s="375">
        <v>1937.8733095386838</v>
      </c>
      <c r="AQ63" s="375">
        <v>1909.192245849285</v>
      </c>
      <c r="AR63" s="375">
        <v>1256.9360851463327</v>
      </c>
      <c r="AS63" s="375">
        <v>1472.8683772096699</v>
      </c>
      <c r="AT63" s="375">
        <v>1713.1856535369629</v>
      </c>
      <c r="AU63" s="375">
        <v>1237.5710348482842</v>
      </c>
      <c r="AV63" s="375">
        <v>1592.7879054665291</v>
      </c>
      <c r="AW63" s="375">
        <v>1603.2065611102348</v>
      </c>
      <c r="AX63" s="375">
        <v>1751.5180780731109</v>
      </c>
      <c r="AY63" s="375">
        <v>1842.799348559118</v>
      </c>
      <c r="AZ63" s="375">
        <v>1896.5798636242826</v>
      </c>
      <c r="BA63" s="375">
        <v>1942.6520349392135</v>
      </c>
      <c r="BB63" s="375">
        <v>1936.2147637846413</v>
      </c>
      <c r="BC63" s="375">
        <v>1957.1240731027224</v>
      </c>
      <c r="BD63" s="375">
        <v>1911.1409908199141</v>
      </c>
      <c r="BE63" s="375">
        <v>1879.8342094712525</v>
      </c>
      <c r="BF63" s="375">
        <v>1925.9222549842375</v>
      </c>
      <c r="BG63" s="375">
        <v>2169.8406787892245</v>
      </c>
      <c r="BH63" s="375">
        <v>2263.2949794324909</v>
      </c>
      <c r="BI63" s="375">
        <v>2463.6691669463075</v>
      </c>
      <c r="BJ63" s="375">
        <v>2400.280775445874</v>
      </c>
      <c r="BK63" s="375">
        <v>2394.2893047071302</v>
      </c>
      <c r="BL63" s="375">
        <v>2438.7761813051611</v>
      </c>
      <c r="BM63" s="375">
        <v>2853.1472096236184</v>
      </c>
      <c r="BN63" s="375">
        <v>3021.9151821684991</v>
      </c>
      <c r="BO63" s="375">
        <v>3027.142719524456</v>
      </c>
      <c r="BP63" s="375">
        <v>3060.1267265840193</v>
      </c>
      <c r="BQ63" s="375">
        <v>0</v>
      </c>
      <c r="BR63" s="375">
        <v>0</v>
      </c>
      <c r="BS63" s="375">
        <v>0</v>
      </c>
      <c r="BT63" s="375">
        <v>0</v>
      </c>
      <c r="BU63" s="375">
        <v>0</v>
      </c>
      <c r="BV63" s="375">
        <v>0</v>
      </c>
      <c r="BW63" s="375">
        <v>0</v>
      </c>
      <c r="BX63" s="376">
        <v>0</v>
      </c>
      <c r="BY63" s="376">
        <v>0</v>
      </c>
      <c r="BZ63" s="376">
        <v>0</v>
      </c>
      <c r="CA63" s="377">
        <v>0</v>
      </c>
    </row>
    <row r="64" spans="1:79" ht="26.25" customHeight="1" x14ac:dyDescent="0.4">
      <c r="A64" s="247"/>
      <c r="B64" s="169" t="s">
        <v>429</v>
      </c>
      <c r="C64" s="407"/>
      <c r="D64" s="375"/>
      <c r="E64" s="375"/>
      <c r="F64" s="375"/>
      <c r="G64" s="375"/>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375"/>
      <c r="AY64" s="375"/>
      <c r="AZ64" s="375"/>
      <c r="BA64" s="375"/>
      <c r="BB64" s="375"/>
      <c r="BC64" s="375"/>
      <c r="BD64" s="375"/>
      <c r="BE64" s="375"/>
      <c r="BF64" s="375"/>
      <c r="BG64" s="375"/>
      <c r="BH64" s="375"/>
      <c r="BI64" s="375"/>
      <c r="BJ64" s="375"/>
      <c r="BK64" s="375"/>
      <c r="BL64" s="375"/>
      <c r="BM64" s="375"/>
      <c r="BN64" s="375"/>
      <c r="BO64" s="375"/>
      <c r="BP64" s="375"/>
      <c r="BQ64" s="375"/>
      <c r="BR64" s="375"/>
      <c r="BS64" s="375"/>
      <c r="BT64" s="375"/>
      <c r="BU64" s="375"/>
      <c r="BV64" s="375"/>
      <c r="BW64" s="375"/>
      <c r="BX64" s="376"/>
      <c r="BY64" s="376"/>
      <c r="BZ64" s="376"/>
      <c r="CA64" s="377"/>
    </row>
    <row r="65" spans="1:79" x14ac:dyDescent="0.4">
      <c r="A65" s="408"/>
      <c r="B65" s="128" t="s">
        <v>22</v>
      </c>
      <c r="C65" s="407"/>
      <c r="D65" s="375">
        <v>0</v>
      </c>
      <c r="E65" s="375">
        <v>0</v>
      </c>
      <c r="F65" s="375">
        <v>0</v>
      </c>
      <c r="G65" s="375">
        <v>0</v>
      </c>
      <c r="H65" s="375">
        <v>0</v>
      </c>
      <c r="I65" s="375">
        <v>0</v>
      </c>
      <c r="J65" s="375">
        <v>0</v>
      </c>
      <c r="K65" s="375">
        <v>0</v>
      </c>
      <c r="L65" s="375">
        <v>0</v>
      </c>
      <c r="M65" s="375">
        <v>0</v>
      </c>
      <c r="N65" s="375">
        <v>0</v>
      </c>
      <c r="O65" s="375">
        <v>0</v>
      </c>
      <c r="P65" s="375">
        <v>0</v>
      </c>
      <c r="Q65" s="375">
        <v>0</v>
      </c>
      <c r="R65" s="375">
        <v>0</v>
      </c>
      <c r="S65" s="375">
        <v>0</v>
      </c>
      <c r="T65" s="375">
        <v>0</v>
      </c>
      <c r="U65" s="375">
        <v>0</v>
      </c>
      <c r="V65" s="375">
        <v>0</v>
      </c>
      <c r="W65" s="375">
        <v>0</v>
      </c>
      <c r="X65" s="375">
        <v>0</v>
      </c>
      <c r="Y65" s="375">
        <v>0</v>
      </c>
      <c r="Z65" s="375">
        <v>0</v>
      </c>
      <c r="AA65" s="375">
        <v>0</v>
      </c>
      <c r="AB65" s="375">
        <v>0</v>
      </c>
      <c r="AC65" s="375">
        <v>0</v>
      </c>
      <c r="AD65" s="375">
        <v>0</v>
      </c>
      <c r="AE65" s="375">
        <v>0</v>
      </c>
      <c r="AF65" s="375">
        <v>0</v>
      </c>
      <c r="AG65" s="375">
        <v>0</v>
      </c>
      <c r="AH65" s="375">
        <v>0</v>
      </c>
      <c r="AI65" s="375">
        <v>0</v>
      </c>
      <c r="AJ65" s="375">
        <v>0</v>
      </c>
      <c r="AK65" s="375">
        <v>0</v>
      </c>
      <c r="AL65" s="375">
        <v>0</v>
      </c>
      <c r="AM65" s="375">
        <v>0</v>
      </c>
      <c r="AN65" s="375">
        <v>0</v>
      </c>
      <c r="AO65" s="375">
        <v>0</v>
      </c>
      <c r="AP65" s="375">
        <v>0</v>
      </c>
      <c r="AQ65" s="375">
        <v>0</v>
      </c>
      <c r="AR65" s="375">
        <v>0</v>
      </c>
      <c r="AS65" s="375">
        <v>0</v>
      </c>
      <c r="AT65" s="375">
        <v>0</v>
      </c>
      <c r="AU65" s="375">
        <v>0</v>
      </c>
      <c r="AV65" s="375">
        <v>0</v>
      </c>
      <c r="AW65" s="375">
        <v>3114.9758397729065</v>
      </c>
      <c r="AX65" s="375">
        <v>3295.6503047101714</v>
      </c>
      <c r="AY65" s="375">
        <v>3369.0186145439702</v>
      </c>
      <c r="AZ65" s="375">
        <v>3435.7009311365855</v>
      </c>
      <c r="BA65" s="375">
        <v>3537.3012853256914</v>
      </c>
      <c r="BB65" s="375">
        <v>3576.4453501095686</v>
      </c>
      <c r="BC65" s="375">
        <v>3647.7834019954425</v>
      </c>
      <c r="BD65" s="375">
        <v>3657.7661866663366</v>
      </c>
      <c r="BE65" s="375">
        <v>3778.0515447145854</v>
      </c>
      <c r="BF65" s="375">
        <v>3889.9378444106878</v>
      </c>
      <c r="BG65" s="375">
        <v>4338.2064995228839</v>
      </c>
      <c r="BH65" s="375">
        <v>4657.6243126113523</v>
      </c>
      <c r="BI65" s="375">
        <v>4815.6923258581146</v>
      </c>
      <c r="BJ65" s="375">
        <v>4883.5368460502132</v>
      </c>
      <c r="BK65" s="375">
        <v>4869.0378159703105</v>
      </c>
      <c r="BL65" s="375">
        <v>4984.9239072832997</v>
      </c>
      <c r="BM65" s="375">
        <v>5453.0256380762912</v>
      </c>
      <c r="BN65" s="375">
        <v>5612.2176204447778</v>
      </c>
      <c r="BO65" s="375">
        <v>5532.2390036554652</v>
      </c>
      <c r="BP65" s="375">
        <v>5415.9354001169513</v>
      </c>
      <c r="BQ65" s="375">
        <v>0</v>
      </c>
      <c r="BR65" s="375">
        <v>0</v>
      </c>
      <c r="BS65" s="375">
        <v>0</v>
      </c>
      <c r="BT65" s="375">
        <v>0</v>
      </c>
      <c r="BU65" s="375">
        <v>0</v>
      </c>
      <c r="BV65" s="375">
        <v>0</v>
      </c>
      <c r="BW65" s="375">
        <v>0</v>
      </c>
      <c r="BX65" s="376">
        <v>0</v>
      </c>
      <c r="BY65" s="376">
        <v>0</v>
      </c>
      <c r="BZ65" s="376">
        <v>0</v>
      </c>
      <c r="CA65" s="377">
        <v>0</v>
      </c>
    </row>
    <row r="66" spans="1:79" x14ac:dyDescent="0.4">
      <c r="A66" s="408"/>
      <c r="B66" s="275" t="s">
        <v>430</v>
      </c>
      <c r="C66" s="407"/>
      <c r="D66" s="375">
        <v>0</v>
      </c>
      <c r="E66" s="375">
        <v>0</v>
      </c>
      <c r="F66" s="375">
        <v>0</v>
      </c>
      <c r="G66" s="375">
        <v>0</v>
      </c>
      <c r="H66" s="375">
        <v>0</v>
      </c>
      <c r="I66" s="375">
        <v>0</v>
      </c>
      <c r="J66" s="375">
        <v>0</v>
      </c>
      <c r="K66" s="375">
        <v>0</v>
      </c>
      <c r="L66" s="375">
        <v>0</v>
      </c>
      <c r="M66" s="375">
        <v>0</v>
      </c>
      <c r="N66" s="375">
        <v>0</v>
      </c>
      <c r="O66" s="375">
        <v>0</v>
      </c>
      <c r="P66" s="375">
        <v>0</v>
      </c>
      <c r="Q66" s="375">
        <v>0</v>
      </c>
      <c r="R66" s="375">
        <v>0</v>
      </c>
      <c r="S66" s="375">
        <v>0</v>
      </c>
      <c r="T66" s="375">
        <v>0</v>
      </c>
      <c r="U66" s="375">
        <v>0</v>
      </c>
      <c r="V66" s="375">
        <v>0</v>
      </c>
      <c r="W66" s="375">
        <v>0</v>
      </c>
      <c r="X66" s="375">
        <v>0</v>
      </c>
      <c r="Y66" s="375">
        <v>0</v>
      </c>
      <c r="Z66" s="375">
        <v>0</v>
      </c>
      <c r="AA66" s="375">
        <v>0</v>
      </c>
      <c r="AB66" s="375">
        <v>0</v>
      </c>
      <c r="AC66" s="375">
        <v>0</v>
      </c>
      <c r="AD66" s="375">
        <v>0</v>
      </c>
      <c r="AE66" s="375">
        <v>0</v>
      </c>
      <c r="AF66" s="375">
        <v>0</v>
      </c>
      <c r="AG66" s="375">
        <v>0</v>
      </c>
      <c r="AH66" s="375">
        <v>0</v>
      </c>
      <c r="AI66" s="375">
        <v>0</v>
      </c>
      <c r="AJ66" s="375">
        <v>0</v>
      </c>
      <c r="AK66" s="375">
        <v>0</v>
      </c>
      <c r="AL66" s="375">
        <v>0</v>
      </c>
      <c r="AM66" s="375">
        <v>0</v>
      </c>
      <c r="AN66" s="375">
        <v>0</v>
      </c>
      <c r="AO66" s="375">
        <v>0</v>
      </c>
      <c r="AP66" s="375">
        <v>0</v>
      </c>
      <c r="AQ66" s="375">
        <v>0</v>
      </c>
      <c r="AR66" s="375">
        <v>0</v>
      </c>
      <c r="AS66" s="375">
        <v>0</v>
      </c>
      <c r="AT66" s="375">
        <v>0</v>
      </c>
      <c r="AU66" s="375">
        <v>0</v>
      </c>
      <c r="AV66" s="375">
        <v>0</v>
      </c>
      <c r="AW66" s="375">
        <v>2725.5242576392766</v>
      </c>
      <c r="AX66" s="375">
        <v>2869.596277572924</v>
      </c>
      <c r="AY66" s="375">
        <v>2928.0822519043954</v>
      </c>
      <c r="AZ66" s="375">
        <v>2940.066451794909</v>
      </c>
      <c r="BA66" s="375">
        <v>2974.4696866508039</v>
      </c>
      <c r="BB66" s="375">
        <v>2984.3193935977306</v>
      </c>
      <c r="BC66" s="375">
        <v>3045.225538381882</v>
      </c>
      <c r="BD66" s="375">
        <v>3048.4569474082632</v>
      </c>
      <c r="BE66" s="375">
        <v>3159.7527765895861</v>
      </c>
      <c r="BF66" s="375">
        <v>3268.7102299445987</v>
      </c>
      <c r="BG66" s="375">
        <v>3689.5946017096526</v>
      </c>
      <c r="BH66" s="375">
        <v>3979.3520920727647</v>
      </c>
      <c r="BI66" s="375">
        <v>4121.2367732260618</v>
      </c>
      <c r="BJ66" s="375">
        <v>4194.1090002903766</v>
      </c>
      <c r="BK66" s="375">
        <v>4197.4735905962834</v>
      </c>
      <c r="BL66" s="375">
        <v>4322.4351269036079</v>
      </c>
      <c r="BM66" s="375">
        <v>4753.3804263803577</v>
      </c>
      <c r="BN66" s="375">
        <v>4899.636120184</v>
      </c>
      <c r="BO66" s="375">
        <v>4824.1021524305688</v>
      </c>
      <c r="BP66" s="375">
        <v>4720.5453649315059</v>
      </c>
      <c r="BQ66" s="375">
        <v>0</v>
      </c>
      <c r="BR66" s="375">
        <v>0</v>
      </c>
      <c r="BS66" s="375">
        <v>0</v>
      </c>
      <c r="BT66" s="375">
        <v>0</v>
      </c>
      <c r="BU66" s="375">
        <v>0</v>
      </c>
      <c r="BV66" s="375">
        <v>0</v>
      </c>
      <c r="BW66" s="375">
        <v>0</v>
      </c>
      <c r="BX66" s="376">
        <v>0</v>
      </c>
      <c r="BY66" s="376">
        <v>0</v>
      </c>
      <c r="BZ66" s="376">
        <v>0</v>
      </c>
      <c r="CA66" s="377">
        <v>0</v>
      </c>
    </row>
    <row r="67" spans="1:79" x14ac:dyDescent="0.4">
      <c r="A67" s="408"/>
      <c r="B67" s="275" t="s">
        <v>431</v>
      </c>
      <c r="C67" s="407"/>
      <c r="D67" s="375">
        <v>0</v>
      </c>
      <c r="E67" s="375">
        <v>0</v>
      </c>
      <c r="F67" s="375">
        <v>0</v>
      </c>
      <c r="G67" s="375">
        <v>0</v>
      </c>
      <c r="H67" s="375">
        <v>0</v>
      </c>
      <c r="I67" s="375">
        <v>0</v>
      </c>
      <c r="J67" s="375">
        <v>0</v>
      </c>
      <c r="K67" s="375">
        <v>0</v>
      </c>
      <c r="L67" s="375">
        <v>0</v>
      </c>
      <c r="M67" s="375">
        <v>0</v>
      </c>
      <c r="N67" s="375">
        <v>0</v>
      </c>
      <c r="O67" s="375">
        <v>0</v>
      </c>
      <c r="P67" s="375">
        <v>0</v>
      </c>
      <c r="Q67" s="375">
        <v>0</v>
      </c>
      <c r="R67" s="375">
        <v>0</v>
      </c>
      <c r="S67" s="375">
        <v>0</v>
      </c>
      <c r="T67" s="375">
        <v>0</v>
      </c>
      <c r="U67" s="375">
        <v>0</v>
      </c>
      <c r="V67" s="375">
        <v>0</v>
      </c>
      <c r="W67" s="375">
        <v>0</v>
      </c>
      <c r="X67" s="375">
        <v>0</v>
      </c>
      <c r="Y67" s="375">
        <v>0</v>
      </c>
      <c r="Z67" s="375">
        <v>0</v>
      </c>
      <c r="AA67" s="375">
        <v>0</v>
      </c>
      <c r="AB67" s="375">
        <v>0</v>
      </c>
      <c r="AC67" s="375">
        <v>0</v>
      </c>
      <c r="AD67" s="375">
        <v>0</v>
      </c>
      <c r="AE67" s="375">
        <v>0</v>
      </c>
      <c r="AF67" s="375">
        <v>0</v>
      </c>
      <c r="AG67" s="375">
        <v>0</v>
      </c>
      <c r="AH67" s="375">
        <v>0</v>
      </c>
      <c r="AI67" s="375">
        <v>0</v>
      </c>
      <c r="AJ67" s="375">
        <v>0</v>
      </c>
      <c r="AK67" s="375">
        <v>0</v>
      </c>
      <c r="AL67" s="375">
        <v>0</v>
      </c>
      <c r="AM67" s="375">
        <v>0</v>
      </c>
      <c r="AN67" s="375">
        <v>0</v>
      </c>
      <c r="AO67" s="375">
        <v>0</v>
      </c>
      <c r="AP67" s="375">
        <v>0</v>
      </c>
      <c r="AQ67" s="375">
        <v>0</v>
      </c>
      <c r="AR67" s="375">
        <v>0</v>
      </c>
      <c r="AS67" s="375">
        <v>0</v>
      </c>
      <c r="AT67" s="375">
        <v>0</v>
      </c>
      <c r="AU67" s="375">
        <v>0</v>
      </c>
      <c r="AV67" s="375">
        <v>0</v>
      </c>
      <c r="AW67" s="375">
        <v>92.439465643369417</v>
      </c>
      <c r="AX67" s="375">
        <v>102.26001261686612</v>
      </c>
      <c r="AY67" s="375">
        <v>112.37513373395615</v>
      </c>
      <c r="AZ67" s="375">
        <v>129.89269752763701</v>
      </c>
      <c r="BA67" s="375">
        <v>138.93889386362972</v>
      </c>
      <c r="BB67" s="375">
        <v>150.66675337687448</v>
      </c>
      <c r="BC67" s="375">
        <v>157.14769589161887</v>
      </c>
      <c r="BD67" s="375">
        <v>168.96191093492854</v>
      </c>
      <c r="BE67" s="375">
        <v>174.03910408819624</v>
      </c>
      <c r="BF67" s="375">
        <v>179.80806946602138</v>
      </c>
      <c r="BG67" s="375">
        <v>195.14513745796958</v>
      </c>
      <c r="BH67" s="375">
        <v>210.10780061471985</v>
      </c>
      <c r="BI67" s="375">
        <v>225.17674764464826</v>
      </c>
      <c r="BJ67" s="375">
        <v>227.70986559724474</v>
      </c>
      <c r="BK67" s="375">
        <v>228.42212221863304</v>
      </c>
      <c r="BL67" s="375">
        <v>234.97649619428609</v>
      </c>
      <c r="BM67" s="375">
        <v>258.91532772242806</v>
      </c>
      <c r="BN67" s="375">
        <v>271.06089339056274</v>
      </c>
      <c r="BO67" s="375">
        <v>276.77188374362032</v>
      </c>
      <c r="BP67" s="375">
        <v>276.99234196740474</v>
      </c>
      <c r="BQ67" s="375">
        <v>0</v>
      </c>
      <c r="BR67" s="375">
        <v>0</v>
      </c>
      <c r="BS67" s="375">
        <v>0</v>
      </c>
      <c r="BT67" s="375">
        <v>0</v>
      </c>
      <c r="BU67" s="375">
        <v>0</v>
      </c>
      <c r="BV67" s="375">
        <v>0</v>
      </c>
      <c r="BW67" s="375">
        <v>0</v>
      </c>
      <c r="BX67" s="376">
        <v>0</v>
      </c>
      <c r="BY67" s="376">
        <v>0</v>
      </c>
      <c r="BZ67" s="376">
        <v>0</v>
      </c>
      <c r="CA67" s="377">
        <v>0</v>
      </c>
    </row>
    <row r="68" spans="1:79" x14ac:dyDescent="0.4">
      <c r="A68" s="408"/>
      <c r="B68" s="275" t="s">
        <v>432</v>
      </c>
      <c r="C68" s="407"/>
      <c r="D68" s="375">
        <v>0</v>
      </c>
      <c r="E68" s="375">
        <v>0</v>
      </c>
      <c r="F68" s="375">
        <v>0</v>
      </c>
      <c r="G68" s="375">
        <v>0</v>
      </c>
      <c r="H68" s="375">
        <v>0</v>
      </c>
      <c r="I68" s="375">
        <v>0</v>
      </c>
      <c r="J68" s="375">
        <v>0</v>
      </c>
      <c r="K68" s="375">
        <v>0</v>
      </c>
      <c r="L68" s="375">
        <v>0</v>
      </c>
      <c r="M68" s="375">
        <v>0</v>
      </c>
      <c r="N68" s="375">
        <v>0</v>
      </c>
      <c r="O68" s="375">
        <v>0</v>
      </c>
      <c r="P68" s="375">
        <v>0</v>
      </c>
      <c r="Q68" s="375">
        <v>0</v>
      </c>
      <c r="R68" s="375">
        <v>0</v>
      </c>
      <c r="S68" s="375">
        <v>0</v>
      </c>
      <c r="T68" s="375">
        <v>0</v>
      </c>
      <c r="U68" s="375">
        <v>0</v>
      </c>
      <c r="V68" s="375">
        <v>0</v>
      </c>
      <c r="W68" s="375">
        <v>0</v>
      </c>
      <c r="X68" s="375">
        <v>0</v>
      </c>
      <c r="Y68" s="375">
        <v>0</v>
      </c>
      <c r="Z68" s="375">
        <v>0</v>
      </c>
      <c r="AA68" s="375">
        <v>0</v>
      </c>
      <c r="AB68" s="375">
        <v>0</v>
      </c>
      <c r="AC68" s="375">
        <v>0</v>
      </c>
      <c r="AD68" s="375">
        <v>0</v>
      </c>
      <c r="AE68" s="375">
        <v>0</v>
      </c>
      <c r="AF68" s="375">
        <v>0</v>
      </c>
      <c r="AG68" s="375">
        <v>0</v>
      </c>
      <c r="AH68" s="375">
        <v>0</v>
      </c>
      <c r="AI68" s="375">
        <v>0</v>
      </c>
      <c r="AJ68" s="375">
        <v>0</v>
      </c>
      <c r="AK68" s="375">
        <v>0</v>
      </c>
      <c r="AL68" s="375">
        <v>0</v>
      </c>
      <c r="AM68" s="375">
        <v>0</v>
      </c>
      <c r="AN68" s="375">
        <v>0</v>
      </c>
      <c r="AO68" s="375">
        <v>0</v>
      </c>
      <c r="AP68" s="375">
        <v>0</v>
      </c>
      <c r="AQ68" s="375">
        <v>0</v>
      </c>
      <c r="AR68" s="375">
        <v>0</v>
      </c>
      <c r="AS68" s="375">
        <v>0</v>
      </c>
      <c r="AT68" s="375">
        <v>0</v>
      </c>
      <c r="AU68" s="375">
        <v>0</v>
      </c>
      <c r="AV68" s="375">
        <v>0</v>
      </c>
      <c r="AW68" s="375">
        <v>297.01211649026078</v>
      </c>
      <c r="AX68" s="375">
        <v>323.79401452038144</v>
      </c>
      <c r="AY68" s="375">
        <v>328.56122890561915</v>
      </c>
      <c r="AZ68" s="375">
        <v>365.74178181403977</v>
      </c>
      <c r="BA68" s="375">
        <v>423.89270481125772</v>
      </c>
      <c r="BB68" s="375">
        <v>441.45920313496322</v>
      </c>
      <c r="BC68" s="375">
        <v>445.41016772194178</v>
      </c>
      <c r="BD68" s="375">
        <v>440.34732832314478</v>
      </c>
      <c r="BE68" s="375">
        <v>444.25966403680383</v>
      </c>
      <c r="BF68" s="375">
        <v>441.41954500006727</v>
      </c>
      <c r="BG68" s="375">
        <v>453.46676035526082</v>
      </c>
      <c r="BH68" s="375">
        <v>468.16441992386723</v>
      </c>
      <c r="BI68" s="375">
        <v>469.27880498740546</v>
      </c>
      <c r="BJ68" s="375">
        <v>461.71798016259163</v>
      </c>
      <c r="BK68" s="375">
        <v>443.14210315539452</v>
      </c>
      <c r="BL68" s="375">
        <v>427.51228418540643</v>
      </c>
      <c r="BM68" s="375">
        <v>440.72988397350537</v>
      </c>
      <c r="BN68" s="375">
        <v>441.52060687021532</v>
      </c>
      <c r="BO68" s="375">
        <v>431.3649674812753</v>
      </c>
      <c r="BP68" s="375">
        <v>418.39769321804096</v>
      </c>
      <c r="BQ68" s="375">
        <v>0</v>
      </c>
      <c r="BR68" s="375">
        <v>0</v>
      </c>
      <c r="BS68" s="375">
        <v>0</v>
      </c>
      <c r="BT68" s="375">
        <v>0</v>
      </c>
      <c r="BU68" s="375">
        <v>0</v>
      </c>
      <c r="BV68" s="375">
        <v>0</v>
      </c>
      <c r="BW68" s="375">
        <v>0</v>
      </c>
      <c r="BX68" s="376">
        <v>0</v>
      </c>
      <c r="BY68" s="376">
        <v>0</v>
      </c>
      <c r="BZ68" s="376">
        <v>0</v>
      </c>
      <c r="CA68" s="377">
        <v>0</v>
      </c>
    </row>
    <row r="69" spans="1:79" ht="26.25" customHeight="1" x14ac:dyDescent="0.4">
      <c r="A69" s="408"/>
      <c r="B69" s="128" t="s">
        <v>439</v>
      </c>
      <c r="C69" s="407"/>
      <c r="D69" s="375">
        <v>0</v>
      </c>
      <c r="E69" s="375">
        <v>0</v>
      </c>
      <c r="F69" s="375">
        <v>0</v>
      </c>
      <c r="G69" s="375">
        <v>0</v>
      </c>
      <c r="H69" s="375">
        <v>0</v>
      </c>
      <c r="I69" s="375">
        <v>0</v>
      </c>
      <c r="J69" s="375">
        <v>0</v>
      </c>
      <c r="K69" s="375">
        <v>0</v>
      </c>
      <c r="L69" s="375">
        <v>0</v>
      </c>
      <c r="M69" s="375">
        <v>0</v>
      </c>
      <c r="N69" s="375">
        <v>0</v>
      </c>
      <c r="O69" s="375">
        <v>0</v>
      </c>
      <c r="P69" s="375">
        <v>0</v>
      </c>
      <c r="Q69" s="375">
        <v>0</v>
      </c>
      <c r="R69" s="375">
        <v>0</v>
      </c>
      <c r="S69" s="375">
        <v>0</v>
      </c>
      <c r="T69" s="375">
        <v>0</v>
      </c>
      <c r="U69" s="375">
        <v>0</v>
      </c>
      <c r="V69" s="375">
        <v>0</v>
      </c>
      <c r="W69" s="375">
        <v>0</v>
      </c>
      <c r="X69" s="375">
        <v>0</v>
      </c>
      <c r="Y69" s="375">
        <v>0</v>
      </c>
      <c r="Z69" s="375">
        <v>0</v>
      </c>
      <c r="AA69" s="375">
        <v>0</v>
      </c>
      <c r="AB69" s="375">
        <v>0</v>
      </c>
      <c r="AC69" s="375">
        <v>0</v>
      </c>
      <c r="AD69" s="375">
        <v>0</v>
      </c>
      <c r="AE69" s="375">
        <v>0</v>
      </c>
      <c r="AF69" s="375">
        <v>0</v>
      </c>
      <c r="AG69" s="375">
        <v>0</v>
      </c>
      <c r="AH69" s="375">
        <v>0</v>
      </c>
      <c r="AI69" s="375">
        <v>0</v>
      </c>
      <c r="AJ69" s="375">
        <v>0</v>
      </c>
      <c r="AK69" s="375">
        <v>0</v>
      </c>
      <c r="AL69" s="375">
        <v>0</v>
      </c>
      <c r="AM69" s="375">
        <v>0</v>
      </c>
      <c r="AN69" s="375">
        <v>0</v>
      </c>
      <c r="AO69" s="375">
        <v>0</v>
      </c>
      <c r="AP69" s="375">
        <v>0</v>
      </c>
      <c r="AQ69" s="375">
        <v>0</v>
      </c>
      <c r="AR69" s="375">
        <v>0</v>
      </c>
      <c r="AS69" s="375">
        <v>397.46304858637154</v>
      </c>
      <c r="AT69" s="375">
        <v>3785.5669159500494</v>
      </c>
      <c r="AU69" s="375">
        <v>2368.0317334702531</v>
      </c>
      <c r="AV69" s="375">
        <v>2783.9572292582061</v>
      </c>
      <c r="AW69" s="375">
        <v>0</v>
      </c>
      <c r="AX69" s="375">
        <v>0</v>
      </c>
      <c r="AY69" s="375">
        <v>0</v>
      </c>
      <c r="AZ69" s="375">
        <v>0</v>
      </c>
      <c r="BA69" s="375">
        <v>0</v>
      </c>
      <c r="BB69" s="375">
        <v>0</v>
      </c>
      <c r="BC69" s="375">
        <v>0</v>
      </c>
      <c r="BD69" s="375">
        <v>0</v>
      </c>
      <c r="BE69" s="375">
        <v>0</v>
      </c>
      <c r="BF69" s="375">
        <v>0</v>
      </c>
      <c r="BG69" s="375">
        <v>0</v>
      </c>
      <c r="BH69" s="375">
        <v>0</v>
      </c>
      <c r="BI69" s="375">
        <v>0</v>
      </c>
      <c r="BJ69" s="375">
        <v>0</v>
      </c>
      <c r="BK69" s="375">
        <v>0</v>
      </c>
      <c r="BL69" s="375">
        <v>0</v>
      </c>
      <c r="BM69" s="375">
        <v>0</v>
      </c>
      <c r="BN69" s="375">
        <v>0</v>
      </c>
      <c r="BO69" s="375">
        <v>0</v>
      </c>
      <c r="BP69" s="375">
        <v>0</v>
      </c>
      <c r="BQ69" s="375">
        <v>0</v>
      </c>
      <c r="BR69" s="375">
        <v>0</v>
      </c>
      <c r="BS69" s="375">
        <v>0</v>
      </c>
      <c r="BT69" s="375">
        <v>0</v>
      </c>
      <c r="BU69" s="375">
        <v>0</v>
      </c>
      <c r="BV69" s="375">
        <v>0</v>
      </c>
      <c r="BW69" s="375">
        <v>0</v>
      </c>
      <c r="BX69" s="376">
        <v>0</v>
      </c>
      <c r="BY69" s="376">
        <v>0</v>
      </c>
      <c r="BZ69" s="376">
        <v>0</v>
      </c>
      <c r="CA69" s="377">
        <v>0</v>
      </c>
    </row>
    <row r="70" spans="1:79" x14ac:dyDescent="0.4">
      <c r="A70" s="408"/>
      <c r="B70" s="275" t="s">
        <v>430</v>
      </c>
      <c r="C70" s="407"/>
      <c r="D70" s="375">
        <v>0</v>
      </c>
      <c r="E70" s="375">
        <v>0</v>
      </c>
      <c r="F70" s="375">
        <v>0</v>
      </c>
      <c r="G70" s="375">
        <v>0</v>
      </c>
      <c r="H70" s="375">
        <v>0</v>
      </c>
      <c r="I70" s="375">
        <v>0</v>
      </c>
      <c r="J70" s="375">
        <v>0</v>
      </c>
      <c r="K70" s="375">
        <v>0</v>
      </c>
      <c r="L70" s="375">
        <v>0</v>
      </c>
      <c r="M70" s="375">
        <v>0</v>
      </c>
      <c r="N70" s="375">
        <v>0</v>
      </c>
      <c r="O70" s="375">
        <v>0</v>
      </c>
      <c r="P70" s="375">
        <v>0</v>
      </c>
      <c r="Q70" s="375">
        <v>0</v>
      </c>
      <c r="R70" s="375">
        <v>0</v>
      </c>
      <c r="S70" s="375">
        <v>0</v>
      </c>
      <c r="T70" s="375">
        <v>0</v>
      </c>
      <c r="U70" s="375">
        <v>0</v>
      </c>
      <c r="V70" s="375">
        <v>0</v>
      </c>
      <c r="W70" s="375">
        <v>0</v>
      </c>
      <c r="X70" s="375">
        <v>0</v>
      </c>
      <c r="Y70" s="375">
        <v>0</v>
      </c>
      <c r="Z70" s="375">
        <v>0</v>
      </c>
      <c r="AA70" s="375">
        <v>0</v>
      </c>
      <c r="AB70" s="375">
        <v>0</v>
      </c>
      <c r="AC70" s="375">
        <v>0</v>
      </c>
      <c r="AD70" s="375">
        <v>0</v>
      </c>
      <c r="AE70" s="375">
        <v>0</v>
      </c>
      <c r="AF70" s="375">
        <v>0</v>
      </c>
      <c r="AG70" s="375">
        <v>0</v>
      </c>
      <c r="AH70" s="375">
        <v>0</v>
      </c>
      <c r="AI70" s="375">
        <v>0</v>
      </c>
      <c r="AJ70" s="375">
        <v>0</v>
      </c>
      <c r="AK70" s="375">
        <v>0</v>
      </c>
      <c r="AL70" s="375">
        <v>0</v>
      </c>
      <c r="AM70" s="375">
        <v>0</v>
      </c>
      <c r="AN70" s="375">
        <v>0</v>
      </c>
      <c r="AO70" s="375">
        <v>0</v>
      </c>
      <c r="AP70" s="375">
        <v>0</v>
      </c>
      <c r="AQ70" s="375">
        <v>0</v>
      </c>
      <c r="AR70" s="375">
        <v>0</v>
      </c>
      <c r="AS70" s="375">
        <v>0</v>
      </c>
      <c r="AT70" s="375">
        <v>0</v>
      </c>
      <c r="AU70" s="375">
        <v>2098.5126486877912</v>
      </c>
      <c r="AV70" s="375">
        <v>2426.7138518396396</v>
      </c>
      <c r="AW70" s="375">
        <v>0</v>
      </c>
      <c r="AX70" s="375">
        <v>0</v>
      </c>
      <c r="AY70" s="375">
        <v>0</v>
      </c>
      <c r="AZ70" s="375">
        <v>0</v>
      </c>
      <c r="BA70" s="375">
        <v>0</v>
      </c>
      <c r="BB70" s="375">
        <v>0</v>
      </c>
      <c r="BC70" s="375">
        <v>0</v>
      </c>
      <c r="BD70" s="375">
        <v>0</v>
      </c>
      <c r="BE70" s="375">
        <v>0</v>
      </c>
      <c r="BF70" s="375">
        <v>0</v>
      </c>
      <c r="BG70" s="375">
        <v>0</v>
      </c>
      <c r="BH70" s="375">
        <v>0</v>
      </c>
      <c r="BI70" s="375">
        <v>0</v>
      </c>
      <c r="BJ70" s="375">
        <v>0</v>
      </c>
      <c r="BK70" s="375">
        <v>0</v>
      </c>
      <c r="BL70" s="375">
        <v>0</v>
      </c>
      <c r="BM70" s="375">
        <v>0</v>
      </c>
      <c r="BN70" s="375">
        <v>0</v>
      </c>
      <c r="BO70" s="375">
        <v>0</v>
      </c>
      <c r="BP70" s="375">
        <v>0</v>
      </c>
      <c r="BQ70" s="375">
        <v>0</v>
      </c>
      <c r="BR70" s="375">
        <v>0</v>
      </c>
      <c r="BS70" s="375">
        <v>0</v>
      </c>
      <c r="BT70" s="375">
        <v>0</v>
      </c>
      <c r="BU70" s="375">
        <v>0</v>
      </c>
      <c r="BV70" s="375">
        <v>0</v>
      </c>
      <c r="BW70" s="375">
        <v>0</v>
      </c>
      <c r="BX70" s="376">
        <v>0</v>
      </c>
      <c r="BY70" s="376">
        <v>0</v>
      </c>
      <c r="BZ70" s="376">
        <v>0</v>
      </c>
      <c r="CA70" s="377">
        <v>0</v>
      </c>
    </row>
    <row r="71" spans="1:79" x14ac:dyDescent="0.4">
      <c r="A71" s="408"/>
      <c r="B71" s="275" t="s">
        <v>431</v>
      </c>
      <c r="C71" s="407"/>
      <c r="D71" s="375">
        <v>0</v>
      </c>
      <c r="E71" s="375">
        <v>0</v>
      </c>
      <c r="F71" s="375">
        <v>0</v>
      </c>
      <c r="G71" s="375">
        <v>0</v>
      </c>
      <c r="H71" s="375">
        <v>0</v>
      </c>
      <c r="I71" s="375">
        <v>0</v>
      </c>
      <c r="J71" s="375">
        <v>0</v>
      </c>
      <c r="K71" s="375">
        <v>0</v>
      </c>
      <c r="L71" s="375">
        <v>0</v>
      </c>
      <c r="M71" s="375">
        <v>0</v>
      </c>
      <c r="N71" s="375">
        <v>0</v>
      </c>
      <c r="O71" s="375">
        <v>0</v>
      </c>
      <c r="P71" s="375">
        <v>0</v>
      </c>
      <c r="Q71" s="375">
        <v>0</v>
      </c>
      <c r="R71" s="375">
        <v>0</v>
      </c>
      <c r="S71" s="375">
        <v>0</v>
      </c>
      <c r="T71" s="375">
        <v>0</v>
      </c>
      <c r="U71" s="375">
        <v>0</v>
      </c>
      <c r="V71" s="375">
        <v>0</v>
      </c>
      <c r="W71" s="375">
        <v>0</v>
      </c>
      <c r="X71" s="375">
        <v>0</v>
      </c>
      <c r="Y71" s="375">
        <v>0</v>
      </c>
      <c r="Z71" s="375">
        <v>0</v>
      </c>
      <c r="AA71" s="375">
        <v>0</v>
      </c>
      <c r="AB71" s="375">
        <v>0</v>
      </c>
      <c r="AC71" s="375">
        <v>0</v>
      </c>
      <c r="AD71" s="375">
        <v>0</v>
      </c>
      <c r="AE71" s="375">
        <v>0</v>
      </c>
      <c r="AF71" s="375">
        <v>0</v>
      </c>
      <c r="AG71" s="375">
        <v>0</v>
      </c>
      <c r="AH71" s="375">
        <v>0</v>
      </c>
      <c r="AI71" s="375">
        <v>0</v>
      </c>
      <c r="AJ71" s="375">
        <v>0</v>
      </c>
      <c r="AK71" s="375">
        <v>0</v>
      </c>
      <c r="AL71" s="375">
        <v>0</v>
      </c>
      <c r="AM71" s="375">
        <v>0</v>
      </c>
      <c r="AN71" s="375">
        <v>0</v>
      </c>
      <c r="AO71" s="375">
        <v>0</v>
      </c>
      <c r="AP71" s="375">
        <v>0</v>
      </c>
      <c r="AQ71" s="375">
        <v>0</v>
      </c>
      <c r="AR71" s="375">
        <v>0</v>
      </c>
      <c r="AS71" s="375">
        <v>0</v>
      </c>
      <c r="AT71" s="375">
        <v>0</v>
      </c>
      <c r="AU71" s="375">
        <v>49.592967800313495</v>
      </c>
      <c r="AV71" s="375">
        <v>74.675046864555341</v>
      </c>
      <c r="AW71" s="375">
        <v>0</v>
      </c>
      <c r="AX71" s="375">
        <v>0</v>
      </c>
      <c r="AY71" s="375">
        <v>0</v>
      </c>
      <c r="AZ71" s="375">
        <v>0</v>
      </c>
      <c r="BA71" s="375">
        <v>0</v>
      </c>
      <c r="BB71" s="375">
        <v>0</v>
      </c>
      <c r="BC71" s="375">
        <v>0</v>
      </c>
      <c r="BD71" s="375">
        <v>0</v>
      </c>
      <c r="BE71" s="375">
        <v>0</v>
      </c>
      <c r="BF71" s="375">
        <v>0</v>
      </c>
      <c r="BG71" s="375">
        <v>0</v>
      </c>
      <c r="BH71" s="375">
        <v>0</v>
      </c>
      <c r="BI71" s="375">
        <v>0</v>
      </c>
      <c r="BJ71" s="375">
        <v>0</v>
      </c>
      <c r="BK71" s="375">
        <v>0</v>
      </c>
      <c r="BL71" s="375">
        <v>0</v>
      </c>
      <c r="BM71" s="375">
        <v>0</v>
      </c>
      <c r="BN71" s="375">
        <v>0</v>
      </c>
      <c r="BO71" s="375">
        <v>0</v>
      </c>
      <c r="BP71" s="375">
        <v>0</v>
      </c>
      <c r="BQ71" s="375">
        <v>0</v>
      </c>
      <c r="BR71" s="375">
        <v>0</v>
      </c>
      <c r="BS71" s="375">
        <v>0</v>
      </c>
      <c r="BT71" s="375">
        <v>0</v>
      </c>
      <c r="BU71" s="375">
        <v>0</v>
      </c>
      <c r="BV71" s="375">
        <v>0</v>
      </c>
      <c r="BW71" s="375">
        <v>0</v>
      </c>
      <c r="BX71" s="376">
        <v>0</v>
      </c>
      <c r="BY71" s="376">
        <v>0</v>
      </c>
      <c r="BZ71" s="376">
        <v>0</v>
      </c>
      <c r="CA71" s="377">
        <v>0</v>
      </c>
    </row>
    <row r="72" spans="1:79" x14ac:dyDescent="0.4">
      <c r="A72" s="408"/>
      <c r="B72" s="275" t="s">
        <v>432</v>
      </c>
      <c r="C72" s="407"/>
      <c r="D72" s="375">
        <v>0</v>
      </c>
      <c r="E72" s="375">
        <v>0</v>
      </c>
      <c r="F72" s="375">
        <v>0</v>
      </c>
      <c r="G72" s="375">
        <v>0</v>
      </c>
      <c r="H72" s="375">
        <v>0</v>
      </c>
      <c r="I72" s="375">
        <v>0</v>
      </c>
      <c r="J72" s="375">
        <v>0</v>
      </c>
      <c r="K72" s="375">
        <v>0</v>
      </c>
      <c r="L72" s="375">
        <v>0</v>
      </c>
      <c r="M72" s="375">
        <v>0</v>
      </c>
      <c r="N72" s="375">
        <v>0</v>
      </c>
      <c r="O72" s="375">
        <v>0</v>
      </c>
      <c r="P72" s="375">
        <v>0</v>
      </c>
      <c r="Q72" s="375">
        <v>0</v>
      </c>
      <c r="R72" s="375">
        <v>0</v>
      </c>
      <c r="S72" s="375">
        <v>0</v>
      </c>
      <c r="T72" s="375">
        <v>0</v>
      </c>
      <c r="U72" s="375">
        <v>0</v>
      </c>
      <c r="V72" s="375">
        <v>0</v>
      </c>
      <c r="W72" s="375">
        <v>0</v>
      </c>
      <c r="X72" s="375">
        <v>0</v>
      </c>
      <c r="Y72" s="375">
        <v>0</v>
      </c>
      <c r="Z72" s="375">
        <v>0</v>
      </c>
      <c r="AA72" s="375">
        <v>0</v>
      </c>
      <c r="AB72" s="375">
        <v>0</v>
      </c>
      <c r="AC72" s="375">
        <v>0</v>
      </c>
      <c r="AD72" s="375">
        <v>0</v>
      </c>
      <c r="AE72" s="375">
        <v>0</v>
      </c>
      <c r="AF72" s="375">
        <v>0</v>
      </c>
      <c r="AG72" s="375">
        <v>0</v>
      </c>
      <c r="AH72" s="375">
        <v>0</v>
      </c>
      <c r="AI72" s="375">
        <v>0</v>
      </c>
      <c r="AJ72" s="375">
        <v>0</v>
      </c>
      <c r="AK72" s="375">
        <v>0</v>
      </c>
      <c r="AL72" s="375">
        <v>0</v>
      </c>
      <c r="AM72" s="375">
        <v>0</v>
      </c>
      <c r="AN72" s="375">
        <v>0</v>
      </c>
      <c r="AO72" s="375">
        <v>0</v>
      </c>
      <c r="AP72" s="375">
        <v>0</v>
      </c>
      <c r="AQ72" s="375">
        <v>0</v>
      </c>
      <c r="AR72" s="375">
        <v>0</v>
      </c>
      <c r="AS72" s="375">
        <v>0</v>
      </c>
      <c r="AT72" s="375">
        <v>0</v>
      </c>
      <c r="AU72" s="375">
        <v>219.92611698214847</v>
      </c>
      <c r="AV72" s="375">
        <v>282.56833055401091</v>
      </c>
      <c r="AW72" s="375">
        <v>0</v>
      </c>
      <c r="AX72" s="375">
        <v>0</v>
      </c>
      <c r="AY72" s="375">
        <v>0</v>
      </c>
      <c r="AZ72" s="375">
        <v>0</v>
      </c>
      <c r="BA72" s="375">
        <v>0</v>
      </c>
      <c r="BB72" s="375">
        <v>0</v>
      </c>
      <c r="BC72" s="375">
        <v>0</v>
      </c>
      <c r="BD72" s="375">
        <v>0</v>
      </c>
      <c r="BE72" s="375">
        <v>0</v>
      </c>
      <c r="BF72" s="375">
        <v>0</v>
      </c>
      <c r="BG72" s="375">
        <v>0</v>
      </c>
      <c r="BH72" s="375">
        <v>0</v>
      </c>
      <c r="BI72" s="375">
        <v>0</v>
      </c>
      <c r="BJ72" s="375">
        <v>0</v>
      </c>
      <c r="BK72" s="375">
        <v>0</v>
      </c>
      <c r="BL72" s="375">
        <v>0</v>
      </c>
      <c r="BM72" s="375">
        <v>0</v>
      </c>
      <c r="BN72" s="375">
        <v>0</v>
      </c>
      <c r="BO72" s="375">
        <v>0</v>
      </c>
      <c r="BP72" s="375">
        <v>0</v>
      </c>
      <c r="BQ72" s="375">
        <v>0</v>
      </c>
      <c r="BR72" s="375">
        <v>0</v>
      </c>
      <c r="BS72" s="375">
        <v>0</v>
      </c>
      <c r="BT72" s="375">
        <v>0</v>
      </c>
      <c r="BU72" s="375">
        <v>0</v>
      </c>
      <c r="BV72" s="375">
        <v>0</v>
      </c>
      <c r="BW72" s="375">
        <v>0</v>
      </c>
      <c r="BX72" s="376">
        <v>0</v>
      </c>
      <c r="BY72" s="376">
        <v>0</v>
      </c>
      <c r="BZ72" s="376">
        <v>0</v>
      </c>
      <c r="CA72" s="377">
        <v>0</v>
      </c>
    </row>
    <row r="73" spans="1:79" ht="26.25" customHeight="1" x14ac:dyDescent="0.4">
      <c r="A73" s="408"/>
      <c r="B73" s="128" t="s">
        <v>434</v>
      </c>
      <c r="C73" s="407"/>
      <c r="D73" s="375">
        <v>0</v>
      </c>
      <c r="E73" s="375">
        <v>0</v>
      </c>
      <c r="F73" s="375">
        <v>0</v>
      </c>
      <c r="G73" s="375">
        <v>0</v>
      </c>
      <c r="H73" s="375">
        <v>0</v>
      </c>
      <c r="I73" s="375">
        <v>0</v>
      </c>
      <c r="J73" s="375">
        <v>0</v>
      </c>
      <c r="K73" s="375">
        <v>0</v>
      </c>
      <c r="L73" s="375">
        <v>0</v>
      </c>
      <c r="M73" s="375">
        <v>0</v>
      </c>
      <c r="N73" s="375">
        <v>0</v>
      </c>
      <c r="O73" s="375">
        <v>0</v>
      </c>
      <c r="P73" s="375">
        <v>0</v>
      </c>
      <c r="Q73" s="375">
        <v>0</v>
      </c>
      <c r="R73" s="375">
        <v>0</v>
      </c>
      <c r="S73" s="375">
        <v>0</v>
      </c>
      <c r="T73" s="375">
        <v>0</v>
      </c>
      <c r="U73" s="375">
        <v>0</v>
      </c>
      <c r="V73" s="375">
        <v>0</v>
      </c>
      <c r="W73" s="375">
        <v>0</v>
      </c>
      <c r="X73" s="375">
        <v>0</v>
      </c>
      <c r="Y73" s="375">
        <v>0</v>
      </c>
      <c r="Z73" s="375">
        <v>231.14642451759363</v>
      </c>
      <c r="AA73" s="375">
        <v>250.78817733990147</v>
      </c>
      <c r="AB73" s="375">
        <v>297.07585908796193</v>
      </c>
      <c r="AC73" s="375">
        <v>333.63717605004467</v>
      </c>
      <c r="AD73" s="375">
        <v>832.93505205751114</v>
      </c>
      <c r="AE73" s="375">
        <v>926.06652061342356</v>
      </c>
      <c r="AF73" s="375">
        <v>878.1678321678321</v>
      </c>
      <c r="AG73" s="375">
        <v>1924.4777954207857</v>
      </c>
      <c r="AH73" s="375">
        <v>1810.4251692846285</v>
      </c>
      <c r="AI73" s="375">
        <v>1785.7525716312614</v>
      </c>
      <c r="AJ73" s="375">
        <v>2017.137848921815</v>
      </c>
      <c r="AK73" s="375">
        <v>2714.0216688614864</v>
      </c>
      <c r="AL73" s="375">
        <v>3076.1586743660555</v>
      </c>
      <c r="AM73" s="375">
        <v>3302.622034033714</v>
      </c>
      <c r="AN73" s="375">
        <v>3475.4532620752238</v>
      </c>
      <c r="AO73" s="375">
        <v>3598.6278586278586</v>
      </c>
      <c r="AP73" s="375">
        <v>3820.1776125567944</v>
      </c>
      <c r="AQ73" s="375">
        <v>3763.8991633163096</v>
      </c>
      <c r="AR73" s="375">
        <v>2836.8085203477694</v>
      </c>
      <c r="AS73" s="375">
        <v>2881.9196702796939</v>
      </c>
      <c r="AT73" s="375">
        <v>0</v>
      </c>
      <c r="AU73" s="375">
        <v>0</v>
      </c>
      <c r="AV73" s="375">
        <v>0</v>
      </c>
      <c r="AW73" s="375">
        <v>0</v>
      </c>
      <c r="AX73" s="375">
        <v>0</v>
      </c>
      <c r="AY73" s="375">
        <v>0</v>
      </c>
      <c r="AZ73" s="375">
        <v>0</v>
      </c>
      <c r="BA73" s="375">
        <v>0</v>
      </c>
      <c r="BB73" s="375">
        <v>0</v>
      </c>
      <c r="BC73" s="375">
        <v>0</v>
      </c>
      <c r="BD73" s="375">
        <v>0</v>
      </c>
      <c r="BE73" s="375">
        <v>0</v>
      </c>
      <c r="BF73" s="375">
        <v>0</v>
      </c>
      <c r="BG73" s="375">
        <v>0</v>
      </c>
      <c r="BH73" s="375">
        <v>0</v>
      </c>
      <c r="BI73" s="375">
        <v>0</v>
      </c>
      <c r="BJ73" s="375">
        <v>0</v>
      </c>
      <c r="BK73" s="375">
        <v>0</v>
      </c>
      <c r="BL73" s="375">
        <v>0</v>
      </c>
      <c r="BM73" s="375">
        <v>0</v>
      </c>
      <c r="BN73" s="375">
        <v>0</v>
      </c>
      <c r="BO73" s="375">
        <v>0</v>
      </c>
      <c r="BP73" s="375">
        <v>0</v>
      </c>
      <c r="BQ73" s="375">
        <v>0</v>
      </c>
      <c r="BR73" s="375">
        <v>0</v>
      </c>
      <c r="BS73" s="375">
        <v>0</v>
      </c>
      <c r="BT73" s="375">
        <v>0</v>
      </c>
      <c r="BU73" s="375">
        <v>0</v>
      </c>
      <c r="BV73" s="375">
        <v>0</v>
      </c>
      <c r="BW73" s="375">
        <v>0</v>
      </c>
      <c r="BX73" s="376">
        <v>0</v>
      </c>
      <c r="BY73" s="376">
        <v>0</v>
      </c>
      <c r="BZ73" s="376">
        <v>0</v>
      </c>
      <c r="CA73" s="377">
        <v>0</v>
      </c>
    </row>
    <row r="74" spans="1:79" ht="26.25" customHeight="1" x14ac:dyDescent="0.4">
      <c r="A74" s="51"/>
      <c r="B74" s="51" t="s">
        <v>435</v>
      </c>
      <c r="C74" s="407"/>
      <c r="D74" s="375"/>
      <c r="E74" s="375"/>
      <c r="F74" s="375"/>
      <c r="G74" s="375"/>
      <c r="H74" s="375"/>
      <c r="I74" s="375"/>
      <c r="J74" s="375"/>
      <c r="K74" s="375"/>
      <c r="L74" s="375"/>
      <c r="M74" s="375"/>
      <c r="N74" s="375"/>
      <c r="O74" s="375"/>
      <c r="P74" s="375"/>
      <c r="Q74" s="375"/>
      <c r="R74" s="375"/>
      <c r="S74" s="375"/>
      <c r="T74" s="375"/>
      <c r="U74" s="375"/>
      <c r="V74" s="375"/>
      <c r="W74" s="375"/>
      <c r="X74" s="375"/>
      <c r="Y74" s="375"/>
      <c r="Z74" s="375"/>
      <c r="AA74" s="375"/>
      <c r="AB74" s="375"/>
      <c r="AC74" s="375"/>
      <c r="AD74" s="375"/>
      <c r="AE74" s="375"/>
      <c r="AF74" s="375"/>
      <c r="AG74" s="375"/>
      <c r="AH74" s="375"/>
      <c r="AI74" s="375"/>
      <c r="AJ74" s="375"/>
      <c r="AK74" s="375"/>
      <c r="AL74" s="375"/>
      <c r="AM74" s="375"/>
      <c r="AN74" s="375"/>
      <c r="AO74" s="375"/>
      <c r="AP74" s="375"/>
      <c r="AQ74" s="375"/>
      <c r="AR74" s="375"/>
      <c r="AS74" s="375"/>
      <c r="AT74" s="375"/>
      <c r="AU74" s="375"/>
      <c r="AV74" s="375"/>
      <c r="AW74" s="375"/>
      <c r="AX74" s="375"/>
      <c r="AY74" s="375"/>
      <c r="AZ74" s="375"/>
      <c r="BA74" s="375"/>
      <c r="BB74" s="375"/>
      <c r="BC74" s="375"/>
      <c r="BD74" s="375"/>
      <c r="BE74" s="375"/>
      <c r="BF74" s="375"/>
      <c r="BG74" s="375"/>
      <c r="BH74" s="375"/>
      <c r="BI74" s="375"/>
      <c r="BJ74" s="375"/>
      <c r="BK74" s="375"/>
      <c r="BL74" s="375"/>
      <c r="BM74" s="375"/>
      <c r="BN74" s="375"/>
      <c r="BO74" s="375"/>
      <c r="BP74" s="375"/>
      <c r="BQ74" s="375"/>
      <c r="BR74" s="375"/>
      <c r="BS74" s="375"/>
      <c r="BT74" s="375"/>
      <c r="BU74" s="375"/>
      <c r="BV74" s="375"/>
      <c r="BW74" s="375"/>
      <c r="BX74" s="376"/>
      <c r="BY74" s="376"/>
      <c r="BZ74" s="376"/>
      <c r="CA74" s="377"/>
    </row>
    <row r="75" spans="1:79" x14ac:dyDescent="0.4">
      <c r="A75" s="408"/>
      <c r="B75" s="128" t="s">
        <v>440</v>
      </c>
      <c r="C75" s="407"/>
      <c r="D75" s="375" t="s">
        <v>411</v>
      </c>
      <c r="E75" s="375" t="s">
        <v>411</v>
      </c>
      <c r="F75" s="375" t="s">
        <v>411</v>
      </c>
      <c r="G75" s="375" t="s">
        <v>411</v>
      </c>
      <c r="H75" s="375" t="s">
        <v>411</v>
      </c>
      <c r="I75" s="375" t="s">
        <v>411</v>
      </c>
      <c r="J75" s="375" t="s">
        <v>411</v>
      </c>
      <c r="K75" s="375" t="s">
        <v>411</v>
      </c>
      <c r="L75" s="375" t="s">
        <v>411</v>
      </c>
      <c r="M75" s="375" t="s">
        <v>411</v>
      </c>
      <c r="N75" s="375" t="s">
        <v>411</v>
      </c>
      <c r="O75" s="375" t="s">
        <v>411</v>
      </c>
      <c r="P75" s="375" t="s">
        <v>411</v>
      </c>
      <c r="Q75" s="375" t="s">
        <v>411</v>
      </c>
      <c r="R75" s="375" t="s">
        <v>411</v>
      </c>
      <c r="S75" s="375" t="s">
        <v>411</v>
      </c>
      <c r="T75" s="375" t="s">
        <v>411</v>
      </c>
      <c r="U75" s="375" t="s">
        <v>411</v>
      </c>
      <c r="V75" s="375" t="s">
        <v>411</v>
      </c>
      <c r="W75" s="375" t="s">
        <v>411</v>
      </c>
      <c r="X75" s="375" t="s">
        <v>411</v>
      </c>
      <c r="Y75" s="375" t="s">
        <v>411</v>
      </c>
      <c r="Z75" s="375" t="s">
        <v>411</v>
      </c>
      <c r="AA75" s="375" t="s">
        <v>411</v>
      </c>
      <c r="AB75" s="375" t="s">
        <v>411</v>
      </c>
      <c r="AC75" s="375" t="s">
        <v>411</v>
      </c>
      <c r="AD75" s="375" t="s">
        <v>411</v>
      </c>
      <c r="AE75" s="375" t="s">
        <v>411</v>
      </c>
      <c r="AF75" s="375" t="s">
        <v>411</v>
      </c>
      <c r="AG75" s="375" t="s">
        <v>411</v>
      </c>
      <c r="AH75" s="375" t="s">
        <v>411</v>
      </c>
      <c r="AI75" s="375" t="s">
        <v>411</v>
      </c>
      <c r="AJ75" s="375" t="s">
        <v>411</v>
      </c>
      <c r="AK75" s="375" t="s">
        <v>411</v>
      </c>
      <c r="AL75" s="375" t="s">
        <v>411</v>
      </c>
      <c r="AM75" s="375" t="s">
        <v>411</v>
      </c>
      <c r="AN75" s="375" t="s">
        <v>411</v>
      </c>
      <c r="AO75" s="375" t="s">
        <v>411</v>
      </c>
      <c r="AP75" s="375" t="s">
        <v>411</v>
      </c>
      <c r="AQ75" s="375" t="s">
        <v>411</v>
      </c>
      <c r="AR75" s="375" t="s">
        <v>411</v>
      </c>
      <c r="AS75" s="375" t="s">
        <v>411</v>
      </c>
      <c r="AT75" s="375" t="s">
        <v>411</v>
      </c>
      <c r="AU75" s="375">
        <v>1811.2276401219028</v>
      </c>
      <c r="AV75" s="375">
        <v>2412.9287283535796</v>
      </c>
      <c r="AW75" s="375">
        <v>2828.2773108342531</v>
      </c>
      <c r="AX75" s="375">
        <v>3006.7126379823294</v>
      </c>
      <c r="AY75" s="375">
        <v>3079.6773212553394</v>
      </c>
      <c r="AZ75" s="375">
        <v>3151.697533770463</v>
      </c>
      <c r="BA75" s="375">
        <v>3245.0771098215578</v>
      </c>
      <c r="BB75" s="375">
        <v>3269.263609332701</v>
      </c>
      <c r="BC75" s="375">
        <v>3291.6764304579028</v>
      </c>
      <c r="BD75" s="375">
        <v>3264.4642244598613</v>
      </c>
      <c r="BE75" s="375">
        <v>3344.8125846665089</v>
      </c>
      <c r="BF75" s="375">
        <v>3566.1078838097083</v>
      </c>
      <c r="BG75" s="375">
        <v>3974.4253390135891</v>
      </c>
      <c r="BH75" s="375">
        <v>4516.120335875562</v>
      </c>
      <c r="BI75" s="375">
        <v>4646.9209298214219</v>
      </c>
      <c r="BJ75" s="375">
        <v>4723.0677528184597</v>
      </c>
      <c r="BK75" s="375">
        <v>4729.6394886797698</v>
      </c>
      <c r="BL75" s="375">
        <v>4860.1732865583708</v>
      </c>
      <c r="BM75" s="375">
        <v>5319.1862046126153</v>
      </c>
      <c r="BN75" s="375">
        <v>5468.391634033218</v>
      </c>
      <c r="BO75" s="375">
        <v>5425.9272065155428</v>
      </c>
      <c r="BP75" s="375">
        <v>5310.1798920019482</v>
      </c>
      <c r="BQ75" s="375">
        <v>0</v>
      </c>
      <c r="BR75" s="375">
        <v>0</v>
      </c>
      <c r="BS75" s="375">
        <v>0</v>
      </c>
      <c r="BT75" s="375">
        <v>0</v>
      </c>
      <c r="BU75" s="375">
        <v>0</v>
      </c>
      <c r="BV75" s="375">
        <v>0</v>
      </c>
      <c r="BW75" s="375">
        <v>0</v>
      </c>
      <c r="BX75" s="376">
        <v>0</v>
      </c>
      <c r="BY75" s="376">
        <v>0</v>
      </c>
      <c r="BZ75" s="376">
        <v>0</v>
      </c>
      <c r="CA75" s="377">
        <v>0</v>
      </c>
    </row>
    <row r="76" spans="1:79" x14ac:dyDescent="0.4">
      <c r="A76" s="408"/>
      <c r="B76" s="275" t="s">
        <v>430</v>
      </c>
      <c r="C76" s="407"/>
      <c r="D76" s="375">
        <v>0</v>
      </c>
      <c r="E76" s="375">
        <v>0</v>
      </c>
      <c r="F76" s="375">
        <v>0</v>
      </c>
      <c r="G76" s="375">
        <v>0</v>
      </c>
      <c r="H76" s="375">
        <v>0</v>
      </c>
      <c r="I76" s="375">
        <v>0</v>
      </c>
      <c r="J76" s="375">
        <v>0</v>
      </c>
      <c r="K76" s="375">
        <v>0</v>
      </c>
      <c r="L76" s="375">
        <v>0</v>
      </c>
      <c r="M76" s="375">
        <v>0</v>
      </c>
      <c r="N76" s="375">
        <v>0</v>
      </c>
      <c r="O76" s="375">
        <v>0</v>
      </c>
      <c r="P76" s="375">
        <v>0</v>
      </c>
      <c r="Q76" s="375">
        <v>0</v>
      </c>
      <c r="R76" s="375">
        <v>0</v>
      </c>
      <c r="S76" s="375">
        <v>0</v>
      </c>
      <c r="T76" s="375">
        <v>0</v>
      </c>
      <c r="U76" s="375">
        <v>0</v>
      </c>
      <c r="V76" s="375">
        <v>0</v>
      </c>
      <c r="W76" s="375">
        <v>0</v>
      </c>
      <c r="X76" s="375">
        <v>0</v>
      </c>
      <c r="Y76" s="375">
        <v>0</v>
      </c>
      <c r="Z76" s="375">
        <v>0</v>
      </c>
      <c r="AA76" s="375">
        <v>0</v>
      </c>
      <c r="AB76" s="375">
        <v>0</v>
      </c>
      <c r="AC76" s="375">
        <v>0</v>
      </c>
      <c r="AD76" s="375">
        <v>0</v>
      </c>
      <c r="AE76" s="375">
        <v>0</v>
      </c>
      <c r="AF76" s="375">
        <v>0</v>
      </c>
      <c r="AG76" s="375">
        <v>0</v>
      </c>
      <c r="AH76" s="375">
        <v>0</v>
      </c>
      <c r="AI76" s="375">
        <v>0</v>
      </c>
      <c r="AJ76" s="375">
        <v>0</v>
      </c>
      <c r="AK76" s="375">
        <v>0</v>
      </c>
      <c r="AL76" s="375">
        <v>0</v>
      </c>
      <c r="AM76" s="375">
        <v>0</v>
      </c>
      <c r="AN76" s="375">
        <v>0</v>
      </c>
      <c r="AO76" s="375">
        <v>0</v>
      </c>
      <c r="AP76" s="375">
        <v>0</v>
      </c>
      <c r="AQ76" s="375">
        <v>0</v>
      </c>
      <c r="AR76" s="375">
        <v>0</v>
      </c>
      <c r="AS76" s="375">
        <v>0</v>
      </c>
      <c r="AT76" s="375">
        <v>0</v>
      </c>
      <c r="AU76" s="375">
        <v>0</v>
      </c>
      <c r="AV76" s="375">
        <v>0</v>
      </c>
      <c r="AW76" s="375">
        <v>0</v>
      </c>
      <c r="AX76" s="375">
        <v>2615.7027535188854</v>
      </c>
      <c r="AY76" s="375">
        <v>2674.3417095135824</v>
      </c>
      <c r="AZ76" s="375">
        <v>2696.1618244636879</v>
      </c>
      <c r="BA76" s="375">
        <v>2728.3953051680251</v>
      </c>
      <c r="BB76" s="375">
        <v>2732.8451933736947</v>
      </c>
      <c r="BC76" s="375">
        <v>2743.0292219731837</v>
      </c>
      <c r="BD76" s="375">
        <v>2712.2751087038678</v>
      </c>
      <c r="BE76" s="375">
        <v>2782.6915259504945</v>
      </c>
      <c r="BF76" s="375">
        <v>2998.3723621715089</v>
      </c>
      <c r="BG76" s="375">
        <v>3386.4919768849272</v>
      </c>
      <c r="BH76" s="375">
        <v>3860.6839834456187</v>
      </c>
      <c r="BI76" s="375">
        <v>3978.2815519215001</v>
      </c>
      <c r="BJ76" s="375">
        <v>4058.3643108573788</v>
      </c>
      <c r="BK76" s="375">
        <v>4080.9337704761001</v>
      </c>
      <c r="BL76" s="375">
        <v>4218.6803750276904</v>
      </c>
      <c r="BM76" s="375">
        <v>4638.6923050419828</v>
      </c>
      <c r="BN76" s="375">
        <v>4774.6734386177641</v>
      </c>
      <c r="BO76" s="375">
        <v>4731.5538430271081</v>
      </c>
      <c r="BP76" s="375">
        <v>4628.5749727173088</v>
      </c>
      <c r="BQ76" s="375">
        <v>0</v>
      </c>
      <c r="BR76" s="375">
        <v>0</v>
      </c>
      <c r="BS76" s="375">
        <v>0</v>
      </c>
      <c r="BT76" s="375">
        <v>0</v>
      </c>
      <c r="BU76" s="375">
        <v>0</v>
      </c>
      <c r="BV76" s="375">
        <v>0</v>
      </c>
      <c r="BW76" s="375">
        <v>0</v>
      </c>
      <c r="BX76" s="376">
        <v>0</v>
      </c>
      <c r="BY76" s="376">
        <v>0</v>
      </c>
      <c r="BZ76" s="376">
        <v>0</v>
      </c>
      <c r="CA76" s="377">
        <v>0</v>
      </c>
    </row>
    <row r="77" spans="1:79" x14ac:dyDescent="0.4">
      <c r="A77" s="408"/>
      <c r="B77" s="275" t="s">
        <v>431</v>
      </c>
      <c r="C77" s="407"/>
      <c r="D77" s="375">
        <v>0</v>
      </c>
      <c r="E77" s="375">
        <v>0</v>
      </c>
      <c r="F77" s="375">
        <v>0</v>
      </c>
      <c r="G77" s="375">
        <v>0</v>
      </c>
      <c r="H77" s="375">
        <v>0</v>
      </c>
      <c r="I77" s="375">
        <v>0</v>
      </c>
      <c r="J77" s="375">
        <v>0</v>
      </c>
      <c r="K77" s="375">
        <v>0</v>
      </c>
      <c r="L77" s="375">
        <v>0</v>
      </c>
      <c r="M77" s="375">
        <v>0</v>
      </c>
      <c r="N77" s="375">
        <v>0</v>
      </c>
      <c r="O77" s="375">
        <v>0</v>
      </c>
      <c r="P77" s="375">
        <v>0</v>
      </c>
      <c r="Q77" s="375">
        <v>0</v>
      </c>
      <c r="R77" s="375">
        <v>0</v>
      </c>
      <c r="S77" s="375">
        <v>0</v>
      </c>
      <c r="T77" s="375">
        <v>0</v>
      </c>
      <c r="U77" s="375">
        <v>0</v>
      </c>
      <c r="V77" s="375">
        <v>0</v>
      </c>
      <c r="W77" s="375">
        <v>0</v>
      </c>
      <c r="X77" s="375">
        <v>0</v>
      </c>
      <c r="Y77" s="375">
        <v>0</v>
      </c>
      <c r="Z77" s="375">
        <v>0</v>
      </c>
      <c r="AA77" s="375">
        <v>0</v>
      </c>
      <c r="AB77" s="375">
        <v>0</v>
      </c>
      <c r="AC77" s="375">
        <v>0</v>
      </c>
      <c r="AD77" s="375">
        <v>0</v>
      </c>
      <c r="AE77" s="375">
        <v>0</v>
      </c>
      <c r="AF77" s="375">
        <v>0</v>
      </c>
      <c r="AG77" s="375">
        <v>0</v>
      </c>
      <c r="AH77" s="375">
        <v>0</v>
      </c>
      <c r="AI77" s="375">
        <v>0</v>
      </c>
      <c r="AJ77" s="375">
        <v>0</v>
      </c>
      <c r="AK77" s="375">
        <v>0</v>
      </c>
      <c r="AL77" s="375">
        <v>0</v>
      </c>
      <c r="AM77" s="375">
        <v>0</v>
      </c>
      <c r="AN77" s="375">
        <v>0</v>
      </c>
      <c r="AO77" s="375">
        <v>0</v>
      </c>
      <c r="AP77" s="375">
        <v>0</v>
      </c>
      <c r="AQ77" s="375">
        <v>0</v>
      </c>
      <c r="AR77" s="375">
        <v>0</v>
      </c>
      <c r="AS77" s="375">
        <v>0</v>
      </c>
      <c r="AT77" s="375">
        <v>0</v>
      </c>
      <c r="AU77" s="375">
        <v>0</v>
      </c>
      <c r="AV77" s="375">
        <v>0</v>
      </c>
      <c r="AW77" s="375">
        <v>0</v>
      </c>
      <c r="AX77" s="375">
        <v>93.470854401177988</v>
      </c>
      <c r="AY77" s="375">
        <v>103.16727515306815</v>
      </c>
      <c r="AZ77" s="375">
        <v>119.01477313550532</v>
      </c>
      <c r="BA77" s="375">
        <v>125.54843421260696</v>
      </c>
      <c r="BB77" s="375">
        <v>136.18994504537446</v>
      </c>
      <c r="BC77" s="375">
        <v>143.79126279085696</v>
      </c>
      <c r="BD77" s="375">
        <v>154.30273780457381</v>
      </c>
      <c r="BE77" s="375">
        <v>159.35345683189655</v>
      </c>
      <c r="BF77" s="375">
        <v>164.75064170102047</v>
      </c>
      <c r="BG77" s="375">
        <v>174.70632324330748</v>
      </c>
      <c r="BH77" s="375">
        <v>203.65085255931785</v>
      </c>
      <c r="BI77" s="375">
        <v>217.16273771645547</v>
      </c>
      <c r="BJ77" s="375">
        <v>220.3013685932651</v>
      </c>
      <c r="BK77" s="375">
        <v>221.87917663654179</v>
      </c>
      <c r="BL77" s="375">
        <v>229.55360497439037</v>
      </c>
      <c r="BM77" s="375">
        <v>253.0744965030043</v>
      </c>
      <c r="BN77" s="375">
        <v>265.16308487509514</v>
      </c>
      <c r="BO77" s="375">
        <v>272.17085298468874</v>
      </c>
      <c r="BP77" s="375">
        <v>272.28455762715896</v>
      </c>
      <c r="BQ77" s="375">
        <v>0</v>
      </c>
      <c r="BR77" s="375">
        <v>0</v>
      </c>
      <c r="BS77" s="375">
        <v>0</v>
      </c>
      <c r="BT77" s="375">
        <v>0</v>
      </c>
      <c r="BU77" s="375">
        <v>0</v>
      </c>
      <c r="BV77" s="375">
        <v>0</v>
      </c>
      <c r="BW77" s="375">
        <v>0</v>
      </c>
      <c r="BX77" s="376">
        <v>0</v>
      </c>
      <c r="BY77" s="376">
        <v>0</v>
      </c>
      <c r="BZ77" s="376">
        <v>0</v>
      </c>
      <c r="CA77" s="377">
        <v>0</v>
      </c>
    </row>
    <row r="78" spans="1:79" x14ac:dyDescent="0.4">
      <c r="A78" s="408"/>
      <c r="B78" s="275" t="s">
        <v>432</v>
      </c>
      <c r="C78" s="407"/>
      <c r="D78" s="375">
        <v>0</v>
      </c>
      <c r="E78" s="375">
        <v>0</v>
      </c>
      <c r="F78" s="375">
        <v>0</v>
      </c>
      <c r="G78" s="375">
        <v>0</v>
      </c>
      <c r="H78" s="375">
        <v>0</v>
      </c>
      <c r="I78" s="375">
        <v>0</v>
      </c>
      <c r="J78" s="375">
        <v>0</v>
      </c>
      <c r="K78" s="375">
        <v>0</v>
      </c>
      <c r="L78" s="375">
        <v>0</v>
      </c>
      <c r="M78" s="375">
        <v>0</v>
      </c>
      <c r="N78" s="375">
        <v>0</v>
      </c>
      <c r="O78" s="375">
        <v>0</v>
      </c>
      <c r="P78" s="375">
        <v>0</v>
      </c>
      <c r="Q78" s="375">
        <v>0</v>
      </c>
      <c r="R78" s="375">
        <v>0</v>
      </c>
      <c r="S78" s="375">
        <v>0</v>
      </c>
      <c r="T78" s="375">
        <v>0</v>
      </c>
      <c r="U78" s="375">
        <v>0</v>
      </c>
      <c r="V78" s="375">
        <v>0</v>
      </c>
      <c r="W78" s="375">
        <v>0</v>
      </c>
      <c r="X78" s="375">
        <v>0</v>
      </c>
      <c r="Y78" s="375">
        <v>0</v>
      </c>
      <c r="Z78" s="375">
        <v>0</v>
      </c>
      <c r="AA78" s="375">
        <v>0</v>
      </c>
      <c r="AB78" s="375">
        <v>0</v>
      </c>
      <c r="AC78" s="375">
        <v>0</v>
      </c>
      <c r="AD78" s="375">
        <v>0</v>
      </c>
      <c r="AE78" s="375">
        <v>0</v>
      </c>
      <c r="AF78" s="375">
        <v>0</v>
      </c>
      <c r="AG78" s="375">
        <v>0</v>
      </c>
      <c r="AH78" s="375">
        <v>0</v>
      </c>
      <c r="AI78" s="375">
        <v>0</v>
      </c>
      <c r="AJ78" s="375">
        <v>0</v>
      </c>
      <c r="AK78" s="375">
        <v>0</v>
      </c>
      <c r="AL78" s="375">
        <v>0</v>
      </c>
      <c r="AM78" s="375">
        <v>0</v>
      </c>
      <c r="AN78" s="375">
        <v>0</v>
      </c>
      <c r="AO78" s="375">
        <v>0</v>
      </c>
      <c r="AP78" s="375">
        <v>0</v>
      </c>
      <c r="AQ78" s="375">
        <v>0</v>
      </c>
      <c r="AR78" s="375">
        <v>0</v>
      </c>
      <c r="AS78" s="375">
        <v>0</v>
      </c>
      <c r="AT78" s="375">
        <v>0</v>
      </c>
      <c r="AU78" s="375">
        <v>0</v>
      </c>
      <c r="AV78" s="375">
        <v>0</v>
      </c>
      <c r="AW78" s="375">
        <v>0</v>
      </c>
      <c r="AX78" s="375">
        <v>297.53903006226625</v>
      </c>
      <c r="AY78" s="375">
        <v>302.16833658868876</v>
      </c>
      <c r="AZ78" s="375">
        <v>336.52032653299642</v>
      </c>
      <c r="BA78" s="375">
        <v>391.13306806817053</v>
      </c>
      <c r="BB78" s="375">
        <v>400.76541562621924</v>
      </c>
      <c r="BC78" s="375">
        <v>404.11258385840256</v>
      </c>
      <c r="BD78" s="375">
        <v>397.88637795142046</v>
      </c>
      <c r="BE78" s="375">
        <v>402.76760188411805</v>
      </c>
      <c r="BF78" s="375">
        <v>402.98487993717896</v>
      </c>
      <c r="BG78" s="375">
        <v>413.22703888535239</v>
      </c>
      <c r="BH78" s="375">
        <v>451.78549987062587</v>
      </c>
      <c r="BI78" s="375">
        <v>451.47664018346552</v>
      </c>
      <c r="BJ78" s="375">
        <v>444.40207336781503</v>
      </c>
      <c r="BK78" s="375">
        <v>426.82654156712783</v>
      </c>
      <c r="BL78" s="375">
        <v>411.93930655628907</v>
      </c>
      <c r="BM78" s="375">
        <v>427.41940306762734</v>
      </c>
      <c r="BN78" s="375">
        <v>428.55511054035901</v>
      </c>
      <c r="BO78" s="375">
        <v>422.20251050374486</v>
      </c>
      <c r="BP78" s="375">
        <v>409.32036165748008</v>
      </c>
      <c r="BQ78" s="375">
        <v>0</v>
      </c>
      <c r="BR78" s="375">
        <v>0</v>
      </c>
      <c r="BS78" s="375">
        <v>0</v>
      </c>
      <c r="BT78" s="375">
        <v>0</v>
      </c>
      <c r="BU78" s="375">
        <v>0</v>
      </c>
      <c r="BV78" s="375">
        <v>0</v>
      </c>
      <c r="BW78" s="375">
        <v>0</v>
      </c>
      <c r="BX78" s="376">
        <v>0</v>
      </c>
      <c r="BY78" s="376">
        <v>0</v>
      </c>
      <c r="BZ78" s="376">
        <v>0</v>
      </c>
      <c r="CA78" s="377">
        <v>0</v>
      </c>
    </row>
    <row r="79" spans="1:79" s="348" customFormat="1" ht="26.25" customHeight="1" thickBot="1" x14ac:dyDescent="0.4">
      <c r="A79" s="410"/>
      <c r="B79" s="411" t="s">
        <v>437</v>
      </c>
      <c r="C79" s="412"/>
      <c r="D79" s="382" t="s">
        <v>411</v>
      </c>
      <c r="E79" s="382" t="s">
        <v>411</v>
      </c>
      <c r="F79" s="382" t="s">
        <v>411</v>
      </c>
      <c r="G79" s="382" t="s">
        <v>411</v>
      </c>
      <c r="H79" s="382" t="s">
        <v>411</v>
      </c>
      <c r="I79" s="382" t="s">
        <v>411</v>
      </c>
      <c r="J79" s="382" t="s">
        <v>411</v>
      </c>
      <c r="K79" s="382" t="s">
        <v>411</v>
      </c>
      <c r="L79" s="382" t="s">
        <v>411</v>
      </c>
      <c r="M79" s="382" t="s">
        <v>411</v>
      </c>
      <c r="N79" s="382" t="s">
        <v>411</v>
      </c>
      <c r="O79" s="382" t="s">
        <v>411</v>
      </c>
      <c r="P79" s="382" t="s">
        <v>411</v>
      </c>
      <c r="Q79" s="382" t="s">
        <v>411</v>
      </c>
      <c r="R79" s="382" t="s">
        <v>411</v>
      </c>
      <c r="S79" s="382" t="s">
        <v>411</v>
      </c>
      <c r="T79" s="382" t="s">
        <v>411</v>
      </c>
      <c r="U79" s="382" t="s">
        <v>411</v>
      </c>
      <c r="V79" s="382" t="s">
        <v>411</v>
      </c>
      <c r="W79" s="382" t="s">
        <v>411</v>
      </c>
      <c r="X79" s="382" t="s">
        <v>411</v>
      </c>
      <c r="Y79" s="382" t="s">
        <v>411</v>
      </c>
      <c r="Z79" s="382" t="s">
        <v>411</v>
      </c>
      <c r="AA79" s="382" t="s">
        <v>411</v>
      </c>
      <c r="AB79" s="382" t="s">
        <v>411</v>
      </c>
      <c r="AC79" s="382" t="s">
        <v>411</v>
      </c>
      <c r="AD79" s="382" t="s">
        <v>411</v>
      </c>
      <c r="AE79" s="382" t="s">
        <v>411</v>
      </c>
      <c r="AF79" s="382" t="s">
        <v>411</v>
      </c>
      <c r="AG79" s="382" t="s">
        <v>411</v>
      </c>
      <c r="AH79" s="382" t="s">
        <v>411</v>
      </c>
      <c r="AI79" s="382" t="s">
        <v>411</v>
      </c>
      <c r="AJ79" s="382" t="s">
        <v>411</v>
      </c>
      <c r="AK79" s="382" t="s">
        <v>411</v>
      </c>
      <c r="AL79" s="382" t="s">
        <v>411</v>
      </c>
      <c r="AM79" s="382" t="s">
        <v>411</v>
      </c>
      <c r="AN79" s="382" t="s">
        <v>411</v>
      </c>
      <c r="AO79" s="382" t="s">
        <v>411</v>
      </c>
      <c r="AP79" s="382" t="s">
        <v>411</v>
      </c>
      <c r="AQ79" s="382" t="s">
        <v>411</v>
      </c>
      <c r="AR79" s="382" t="s">
        <v>411</v>
      </c>
      <c r="AS79" s="382" t="s">
        <v>411</v>
      </c>
      <c r="AT79" s="382" t="s">
        <v>411</v>
      </c>
      <c r="AU79" s="382">
        <v>556.80409334835019</v>
      </c>
      <c r="AV79" s="382">
        <v>371.02850090462653</v>
      </c>
      <c r="AW79" s="382">
        <v>286.69852893865328</v>
      </c>
      <c r="AX79" s="382">
        <v>288.93766672784176</v>
      </c>
      <c r="AY79" s="382">
        <v>289.34129328863037</v>
      </c>
      <c r="AZ79" s="382">
        <v>284.00339736612301</v>
      </c>
      <c r="BA79" s="382">
        <v>292.22417550413451</v>
      </c>
      <c r="BB79" s="382">
        <v>307.18174077686581</v>
      </c>
      <c r="BC79" s="382">
        <v>356.10697153753921</v>
      </c>
      <c r="BD79" s="382">
        <v>393.30196220647457</v>
      </c>
      <c r="BE79" s="382">
        <v>433.23896004807693</v>
      </c>
      <c r="BF79" s="382">
        <v>323.82996060097867</v>
      </c>
      <c r="BG79" s="382">
        <v>363.7811605092939</v>
      </c>
      <c r="BH79" s="382">
        <v>141.50397673578934</v>
      </c>
      <c r="BI79" s="382">
        <v>168.77139603669275</v>
      </c>
      <c r="BJ79" s="382">
        <v>160.4690932317539</v>
      </c>
      <c r="BK79" s="382">
        <v>139.39832729054095</v>
      </c>
      <c r="BL79" s="382">
        <v>124.75062072492977</v>
      </c>
      <c r="BM79" s="382">
        <v>133.83943346367661</v>
      </c>
      <c r="BN79" s="382">
        <v>143.82598641156</v>
      </c>
      <c r="BO79" s="382">
        <v>106.31179713992245</v>
      </c>
      <c r="BP79" s="382">
        <v>105.75550811500295</v>
      </c>
      <c r="BQ79" s="382">
        <v>0</v>
      </c>
      <c r="BR79" s="382">
        <v>0</v>
      </c>
      <c r="BS79" s="382">
        <v>0</v>
      </c>
      <c r="BT79" s="382">
        <v>0</v>
      </c>
      <c r="BU79" s="382">
        <v>0</v>
      </c>
      <c r="BV79" s="382">
        <v>0</v>
      </c>
      <c r="BW79" s="382">
        <v>0</v>
      </c>
      <c r="BX79" s="382">
        <v>0</v>
      </c>
      <c r="BY79" s="382">
        <v>0</v>
      </c>
      <c r="BZ79" s="382">
        <v>0</v>
      </c>
      <c r="CA79" s="383">
        <v>0</v>
      </c>
    </row>
    <row r="80" spans="1:79" ht="40.15" customHeight="1" x14ac:dyDescent="0.4">
      <c r="A80" s="398"/>
      <c r="B80" s="414" t="s">
        <v>441</v>
      </c>
      <c r="C80" s="387"/>
      <c r="D80" s="388" t="s">
        <v>673</v>
      </c>
      <c r="E80" s="388" t="s">
        <v>674</v>
      </c>
      <c r="F80" s="388" t="s">
        <v>675</v>
      </c>
      <c r="G80" s="388" t="s">
        <v>676</v>
      </c>
      <c r="H80" s="388" t="s">
        <v>677</v>
      </c>
      <c r="I80" s="388" t="s">
        <v>678</v>
      </c>
      <c r="J80" s="388" t="s">
        <v>679</v>
      </c>
      <c r="K80" s="388" t="s">
        <v>680</v>
      </c>
      <c r="L80" s="388" t="s">
        <v>681</v>
      </c>
      <c r="M80" s="388" t="s">
        <v>682</v>
      </c>
      <c r="N80" s="388" t="s">
        <v>683</v>
      </c>
      <c r="O80" s="388" t="s">
        <v>684</v>
      </c>
      <c r="P80" s="388" t="s">
        <v>685</v>
      </c>
      <c r="Q80" s="388" t="s">
        <v>686</v>
      </c>
      <c r="R80" s="388" t="s">
        <v>687</v>
      </c>
      <c r="S80" s="388" t="s">
        <v>688</v>
      </c>
      <c r="T80" s="388" t="s">
        <v>689</v>
      </c>
      <c r="U80" s="388" t="s">
        <v>690</v>
      </c>
      <c r="V80" s="388" t="s">
        <v>691</v>
      </c>
      <c r="W80" s="388" t="s">
        <v>692</v>
      </c>
      <c r="X80" s="388" t="s">
        <v>693</v>
      </c>
      <c r="Y80" s="388" t="s">
        <v>694</v>
      </c>
      <c r="Z80" s="388" t="s">
        <v>695</v>
      </c>
      <c r="AA80" s="388" t="s">
        <v>696</v>
      </c>
      <c r="AB80" s="388" t="s">
        <v>697</v>
      </c>
      <c r="AC80" s="388" t="s">
        <v>698</v>
      </c>
      <c r="AD80" s="388" t="s">
        <v>699</v>
      </c>
      <c r="AE80" s="388" t="s">
        <v>700</v>
      </c>
      <c r="AF80" s="388" t="s">
        <v>701</v>
      </c>
      <c r="AG80" s="388" t="s">
        <v>702</v>
      </c>
      <c r="AH80" s="388" t="s">
        <v>703</v>
      </c>
      <c r="AI80" s="388" t="s">
        <v>704</v>
      </c>
      <c r="AJ80" s="388" t="s">
        <v>705</v>
      </c>
      <c r="AK80" s="388" t="s">
        <v>706</v>
      </c>
      <c r="AL80" s="388" t="s">
        <v>707</v>
      </c>
      <c r="AM80" s="388" t="s">
        <v>708</v>
      </c>
      <c r="AN80" s="388" t="s">
        <v>709</v>
      </c>
      <c r="AO80" s="388" t="s">
        <v>710</v>
      </c>
      <c r="AP80" s="388" t="s">
        <v>711</v>
      </c>
      <c r="AQ80" s="388" t="s">
        <v>712</v>
      </c>
      <c r="AR80" s="388" t="s">
        <v>713</v>
      </c>
      <c r="AS80" s="388" t="s">
        <v>714</v>
      </c>
      <c r="AT80" s="388" t="s">
        <v>715</v>
      </c>
      <c r="AU80" s="388" t="s">
        <v>716</v>
      </c>
      <c r="AV80" s="388" t="s">
        <v>717</v>
      </c>
      <c r="AW80" s="388" t="s">
        <v>718</v>
      </c>
      <c r="AX80" s="388" t="s">
        <v>719</v>
      </c>
      <c r="AY80" s="388" t="s">
        <v>720</v>
      </c>
      <c r="AZ80" s="388" t="s">
        <v>721</v>
      </c>
      <c r="BA80" s="388" t="s">
        <v>722</v>
      </c>
      <c r="BB80" s="388" t="s">
        <v>723</v>
      </c>
      <c r="BC80" s="388" t="s">
        <v>724</v>
      </c>
      <c r="BD80" s="388" t="s">
        <v>725</v>
      </c>
      <c r="BE80" s="388" t="s">
        <v>726</v>
      </c>
      <c r="BF80" s="388" t="s">
        <v>727</v>
      </c>
      <c r="BG80" s="388" t="s">
        <v>728</v>
      </c>
      <c r="BH80" s="388" t="s">
        <v>729</v>
      </c>
      <c r="BI80" s="388" t="s">
        <v>730</v>
      </c>
      <c r="BJ80" s="388" t="s">
        <v>731</v>
      </c>
      <c r="BK80" s="388" t="s">
        <v>732</v>
      </c>
      <c r="BL80" s="388" t="s">
        <v>733</v>
      </c>
      <c r="BM80" s="388" t="s">
        <v>734</v>
      </c>
      <c r="BN80" s="388" t="s">
        <v>735</v>
      </c>
      <c r="BO80" s="388" t="s">
        <v>736</v>
      </c>
      <c r="BP80" s="388" t="s">
        <v>737</v>
      </c>
      <c r="BQ80" s="388" t="s">
        <v>738</v>
      </c>
      <c r="BR80" s="388" t="s">
        <v>739</v>
      </c>
      <c r="BS80" s="388" t="s">
        <v>740</v>
      </c>
      <c r="BT80" s="388" t="s">
        <v>741</v>
      </c>
      <c r="BU80" s="388" t="s">
        <v>742</v>
      </c>
      <c r="BV80" s="388" t="s">
        <v>743</v>
      </c>
      <c r="BW80" s="388" t="s">
        <v>744</v>
      </c>
      <c r="BX80" s="388" t="s">
        <v>745</v>
      </c>
      <c r="BY80" s="388" t="s">
        <v>746</v>
      </c>
      <c r="BZ80" s="388" t="s">
        <v>747</v>
      </c>
      <c r="CA80" s="389" t="s">
        <v>748</v>
      </c>
    </row>
    <row r="81" spans="1:79" s="243" customFormat="1" ht="26.25" customHeight="1" x14ac:dyDescent="0.4">
      <c r="A81" s="413"/>
      <c r="B81" s="237" t="s">
        <v>96</v>
      </c>
      <c r="C81" s="368"/>
      <c r="D81" s="371">
        <v>0</v>
      </c>
      <c r="E81" s="371">
        <v>0</v>
      </c>
      <c r="F81" s="371">
        <v>0</v>
      </c>
      <c r="G81" s="371">
        <v>0</v>
      </c>
      <c r="H81" s="371">
        <v>0</v>
      </c>
      <c r="I81" s="371">
        <v>0</v>
      </c>
      <c r="J81" s="371">
        <v>0</v>
      </c>
      <c r="K81" s="371">
        <v>0</v>
      </c>
      <c r="L81" s="371">
        <v>0</v>
      </c>
      <c r="M81" s="371">
        <v>0</v>
      </c>
      <c r="N81" s="371">
        <v>0</v>
      </c>
      <c r="O81" s="371">
        <v>0</v>
      </c>
      <c r="P81" s="371">
        <v>0</v>
      </c>
      <c r="Q81" s="371">
        <v>0</v>
      </c>
      <c r="R81" s="371">
        <v>0</v>
      </c>
      <c r="S81" s="371">
        <v>0</v>
      </c>
      <c r="T81" s="371">
        <v>0</v>
      </c>
      <c r="U81" s="371">
        <v>0</v>
      </c>
      <c r="V81" s="371">
        <v>0</v>
      </c>
      <c r="W81" s="371">
        <v>0</v>
      </c>
      <c r="X81" s="371">
        <v>0</v>
      </c>
      <c r="Y81" s="371">
        <v>0</v>
      </c>
      <c r="Z81" s="371">
        <v>0</v>
      </c>
      <c r="AA81" s="371">
        <v>0</v>
      </c>
      <c r="AB81" s="371">
        <v>0</v>
      </c>
      <c r="AC81" s="371">
        <v>0</v>
      </c>
      <c r="AD81" s="371">
        <v>0</v>
      </c>
      <c r="AE81" s="371">
        <v>0</v>
      </c>
      <c r="AF81" s="371">
        <v>0</v>
      </c>
      <c r="AG81" s="371">
        <v>0</v>
      </c>
      <c r="AH81" s="371">
        <v>5460</v>
      </c>
      <c r="AI81" s="371">
        <v>5396</v>
      </c>
      <c r="AJ81" s="371">
        <v>5800</v>
      </c>
      <c r="AK81" s="371">
        <v>6555</v>
      </c>
      <c r="AL81" s="371">
        <v>6950</v>
      </c>
      <c r="AM81" s="371">
        <v>7020</v>
      </c>
      <c r="AN81" s="371">
        <v>7230</v>
      </c>
      <c r="AO81" s="371">
        <v>7020</v>
      </c>
      <c r="AP81" s="371">
        <v>7050</v>
      </c>
      <c r="AQ81" s="371">
        <v>6875</v>
      </c>
      <c r="AR81" s="371">
        <v>5143</v>
      </c>
      <c r="AS81" s="371">
        <v>5201</v>
      </c>
      <c r="AT81" s="371">
        <v>6726</v>
      </c>
      <c r="AU81" s="371">
        <v>6367</v>
      </c>
      <c r="AV81" s="371">
        <v>6704</v>
      </c>
      <c r="AW81" s="371">
        <v>5466</v>
      </c>
      <c r="AX81" s="371">
        <v>5615</v>
      </c>
      <c r="AY81" s="371">
        <v>5690</v>
      </c>
      <c r="AZ81" s="371">
        <v>5618</v>
      </c>
      <c r="BA81" s="371">
        <v>5479</v>
      </c>
      <c r="BB81" s="371">
        <v>5306</v>
      </c>
      <c r="BC81" s="371">
        <v>5051</v>
      </c>
      <c r="BD81" s="371">
        <v>4761</v>
      </c>
      <c r="BE81" s="371">
        <v>4664</v>
      </c>
      <c r="BF81" s="371">
        <v>4625</v>
      </c>
      <c r="BG81" s="371">
        <v>4693</v>
      </c>
      <c r="BH81" s="371">
        <v>4915</v>
      </c>
      <c r="BI81" s="371">
        <v>5029</v>
      </c>
      <c r="BJ81" s="371">
        <v>5080</v>
      </c>
      <c r="BK81" s="371">
        <v>5068</v>
      </c>
      <c r="BL81" s="371">
        <v>5158</v>
      </c>
      <c r="BM81" s="371">
        <v>5571</v>
      </c>
      <c r="BN81" s="371">
        <v>5805</v>
      </c>
      <c r="BO81" s="371">
        <v>5874</v>
      </c>
      <c r="BP81" s="371">
        <v>5911</v>
      </c>
      <c r="BQ81" s="371">
        <v>0</v>
      </c>
      <c r="BR81" s="371">
        <v>0</v>
      </c>
      <c r="BS81" s="371">
        <v>0</v>
      </c>
      <c r="BT81" s="371">
        <v>0</v>
      </c>
      <c r="BU81" s="371">
        <v>0</v>
      </c>
      <c r="BV81" s="371">
        <v>0</v>
      </c>
      <c r="BW81" s="371">
        <v>0</v>
      </c>
      <c r="BX81" s="372">
        <v>0</v>
      </c>
      <c r="BY81" s="372">
        <v>0</v>
      </c>
      <c r="BZ81" s="372">
        <v>0</v>
      </c>
      <c r="CA81" s="373">
        <v>0</v>
      </c>
    </row>
    <row r="82" spans="1:79" ht="26.25" customHeight="1" x14ac:dyDescent="0.4">
      <c r="A82" s="148"/>
      <c r="B82" s="152" t="s">
        <v>416</v>
      </c>
      <c r="BX82" s="220"/>
      <c r="BY82" s="220"/>
      <c r="BZ82" s="220"/>
      <c r="CA82" s="221"/>
    </row>
    <row r="83" spans="1:79" x14ac:dyDescent="0.4">
      <c r="A83" s="408"/>
      <c r="B83" s="68" t="s">
        <v>417</v>
      </c>
      <c r="D83" s="375"/>
      <c r="E83" s="375"/>
      <c r="F83" s="375"/>
      <c r="G83" s="375"/>
      <c r="H83" s="375"/>
      <c r="I83" s="375"/>
      <c r="J83" s="375"/>
      <c r="K83" s="375"/>
      <c r="L83" s="375"/>
      <c r="M83" s="375"/>
      <c r="N83" s="375"/>
      <c r="O83" s="375"/>
      <c r="P83" s="375"/>
      <c r="Q83" s="375"/>
      <c r="R83" s="375"/>
      <c r="S83" s="375"/>
      <c r="T83" s="375"/>
      <c r="U83" s="375"/>
      <c r="V83" s="375"/>
      <c r="W83" s="375"/>
      <c r="X83" s="375"/>
      <c r="Y83" s="375"/>
      <c r="Z83" s="375"/>
      <c r="AA83" s="375"/>
      <c r="AB83" s="375"/>
      <c r="AC83" s="375"/>
      <c r="AD83" s="375"/>
      <c r="AE83" s="375"/>
      <c r="AF83" s="375"/>
      <c r="AG83" s="375"/>
      <c r="AH83" s="375"/>
      <c r="AI83" s="375"/>
      <c r="AJ83" s="375"/>
      <c r="AK83" s="375"/>
      <c r="AL83" s="375"/>
      <c r="AM83" s="375"/>
      <c r="AN83" s="375"/>
      <c r="AO83" s="375"/>
      <c r="AP83" s="375"/>
      <c r="AQ83" s="375"/>
      <c r="AR83" s="375"/>
      <c r="AS83" s="375"/>
      <c r="AT83" s="375"/>
      <c r="AU83" s="375"/>
      <c r="AV83" s="375"/>
      <c r="AW83" s="375"/>
      <c r="AX83" s="375"/>
      <c r="AY83" s="375"/>
      <c r="AZ83" s="375"/>
      <c r="BA83" s="375"/>
      <c r="BB83" s="375"/>
      <c r="BC83" s="375"/>
      <c r="BD83" s="375"/>
      <c r="BE83" s="375"/>
      <c r="BF83" s="375"/>
      <c r="BG83" s="375"/>
      <c r="BH83" s="375"/>
      <c r="BI83" s="375"/>
      <c r="BJ83" s="375"/>
      <c r="BK83" s="375"/>
      <c r="BL83" s="375">
        <v>368</v>
      </c>
      <c r="BM83" s="375">
        <v>597</v>
      </c>
      <c r="BN83" s="375">
        <v>647</v>
      </c>
      <c r="BO83" s="375">
        <v>691</v>
      </c>
      <c r="BP83" s="375">
        <v>733</v>
      </c>
      <c r="BQ83" s="375">
        <v>0</v>
      </c>
      <c r="BR83" s="375">
        <v>0</v>
      </c>
      <c r="BS83" s="375">
        <v>0</v>
      </c>
      <c r="BT83" s="375">
        <v>0</v>
      </c>
      <c r="BU83" s="375">
        <v>0</v>
      </c>
      <c r="BV83" s="375">
        <v>0</v>
      </c>
      <c r="BW83" s="375">
        <v>0</v>
      </c>
      <c r="BX83" s="376">
        <v>0</v>
      </c>
      <c r="BY83" s="376">
        <v>0</v>
      </c>
      <c r="BZ83" s="376">
        <v>0</v>
      </c>
      <c r="CA83" s="377">
        <v>0</v>
      </c>
    </row>
    <row r="84" spans="1:79" x14ac:dyDescent="0.4">
      <c r="A84" s="408"/>
      <c r="B84" s="68" t="s">
        <v>25</v>
      </c>
      <c r="D84" s="375"/>
      <c r="E84" s="375"/>
      <c r="F84" s="375"/>
      <c r="G84" s="375"/>
      <c r="H84" s="375"/>
      <c r="I84" s="375"/>
      <c r="J84" s="375"/>
      <c r="K84" s="375"/>
      <c r="L84" s="375"/>
      <c r="M84" s="375"/>
      <c r="N84" s="375"/>
      <c r="O84" s="375"/>
      <c r="P84" s="375"/>
      <c r="Q84" s="375"/>
      <c r="R84" s="375"/>
      <c r="S84" s="375"/>
      <c r="T84" s="375"/>
      <c r="U84" s="375"/>
      <c r="V84" s="375"/>
      <c r="W84" s="375"/>
      <c r="X84" s="375"/>
      <c r="Y84" s="375"/>
      <c r="Z84" s="375"/>
      <c r="AA84" s="375"/>
      <c r="AB84" s="375"/>
      <c r="AC84" s="375"/>
      <c r="AD84" s="375"/>
      <c r="AE84" s="375"/>
      <c r="AF84" s="375"/>
      <c r="AG84" s="375"/>
      <c r="AH84" s="375"/>
      <c r="AI84" s="375"/>
      <c r="AJ84" s="375"/>
      <c r="AK84" s="375"/>
      <c r="AL84" s="375"/>
      <c r="AM84" s="375"/>
      <c r="AN84" s="375"/>
      <c r="AO84" s="375"/>
      <c r="AP84" s="375"/>
      <c r="AQ84" s="375"/>
      <c r="AR84" s="375"/>
      <c r="AS84" s="375"/>
      <c r="AT84" s="375"/>
      <c r="AU84" s="375"/>
      <c r="AV84" s="375"/>
      <c r="AW84" s="375"/>
      <c r="AX84" s="375"/>
      <c r="AY84" s="375"/>
      <c r="AZ84" s="375"/>
      <c r="BA84" s="375"/>
      <c r="BB84" s="375"/>
      <c r="BC84" s="375"/>
      <c r="BD84" s="375"/>
      <c r="BE84" s="375"/>
      <c r="BF84" s="375"/>
      <c r="BG84" s="375"/>
      <c r="BH84" s="375"/>
      <c r="BI84" s="375"/>
      <c r="BJ84" s="375"/>
      <c r="BK84" s="375"/>
      <c r="BL84" s="375">
        <v>1147</v>
      </c>
      <c r="BM84" s="375">
        <v>1215</v>
      </c>
      <c r="BN84" s="375">
        <v>1266</v>
      </c>
      <c r="BO84" s="375">
        <v>1286</v>
      </c>
      <c r="BP84" s="375">
        <v>1294</v>
      </c>
      <c r="BQ84" s="375">
        <v>0</v>
      </c>
      <c r="BR84" s="375">
        <v>0</v>
      </c>
      <c r="BS84" s="375">
        <v>0</v>
      </c>
      <c r="BT84" s="375">
        <v>0</v>
      </c>
      <c r="BU84" s="375">
        <v>0</v>
      </c>
      <c r="BV84" s="375">
        <v>0</v>
      </c>
      <c r="BW84" s="375">
        <v>0</v>
      </c>
      <c r="BX84" s="376">
        <v>0</v>
      </c>
      <c r="BY84" s="376">
        <v>0</v>
      </c>
      <c r="BZ84" s="376">
        <v>0</v>
      </c>
      <c r="CA84" s="377">
        <v>0</v>
      </c>
    </row>
    <row r="85" spans="1:79" x14ac:dyDescent="0.4">
      <c r="A85" s="408"/>
      <c r="B85" s="68" t="s">
        <v>418</v>
      </c>
      <c r="D85" s="375"/>
      <c r="E85" s="375"/>
      <c r="F85" s="375"/>
      <c r="G85" s="375"/>
      <c r="H85" s="375"/>
      <c r="I85" s="375"/>
      <c r="J85" s="375"/>
      <c r="K85" s="375"/>
      <c r="L85" s="375"/>
      <c r="M85" s="375"/>
      <c r="N85" s="375"/>
      <c r="O85" s="375"/>
      <c r="P85" s="375"/>
      <c r="Q85" s="375"/>
      <c r="R85" s="375"/>
      <c r="S85" s="375"/>
      <c r="T85" s="375"/>
      <c r="U85" s="375"/>
      <c r="V85" s="375"/>
      <c r="W85" s="375"/>
      <c r="X85" s="375"/>
      <c r="Y85" s="375"/>
      <c r="Z85" s="375"/>
      <c r="AA85" s="375"/>
      <c r="AB85" s="375"/>
      <c r="AC85" s="375"/>
      <c r="AD85" s="375"/>
      <c r="AE85" s="375"/>
      <c r="AF85" s="375"/>
      <c r="AG85" s="375"/>
      <c r="AH85" s="375"/>
      <c r="AI85" s="375"/>
      <c r="AJ85" s="375"/>
      <c r="AK85" s="375"/>
      <c r="AL85" s="375"/>
      <c r="AM85" s="375"/>
      <c r="AN85" s="375"/>
      <c r="AO85" s="375"/>
      <c r="AP85" s="375"/>
      <c r="AQ85" s="375"/>
      <c r="AR85" s="375"/>
      <c r="AS85" s="375"/>
      <c r="AT85" s="375"/>
      <c r="AU85" s="375"/>
      <c r="AV85" s="375"/>
      <c r="AW85" s="375"/>
      <c r="AX85" s="375"/>
      <c r="AY85" s="375"/>
      <c r="AZ85" s="375"/>
      <c r="BA85" s="375"/>
      <c r="BB85" s="375"/>
      <c r="BC85" s="375"/>
      <c r="BD85" s="375"/>
      <c r="BE85" s="375"/>
      <c r="BF85" s="375"/>
      <c r="BG85" s="375"/>
      <c r="BH85" s="375"/>
      <c r="BI85" s="375"/>
      <c r="BJ85" s="375"/>
      <c r="BK85" s="375"/>
      <c r="BL85" s="375">
        <v>647</v>
      </c>
      <c r="BM85" s="375">
        <v>625</v>
      </c>
      <c r="BN85" s="375">
        <v>581</v>
      </c>
      <c r="BO85" s="375">
        <v>517</v>
      </c>
      <c r="BP85" s="375">
        <v>468</v>
      </c>
      <c r="BQ85" s="375">
        <v>0</v>
      </c>
      <c r="BR85" s="375">
        <v>0</v>
      </c>
      <c r="BS85" s="375">
        <v>0</v>
      </c>
      <c r="BT85" s="375">
        <v>0</v>
      </c>
      <c r="BU85" s="375">
        <v>0</v>
      </c>
      <c r="BV85" s="375">
        <v>0</v>
      </c>
      <c r="BW85" s="375">
        <v>0</v>
      </c>
      <c r="BX85" s="376">
        <v>0</v>
      </c>
      <c r="BY85" s="376">
        <v>0</v>
      </c>
      <c r="BZ85" s="376">
        <v>0</v>
      </c>
      <c r="CA85" s="377">
        <v>0</v>
      </c>
    </row>
    <row r="86" spans="1:79" x14ac:dyDescent="0.4">
      <c r="A86" s="408"/>
      <c r="B86" s="68" t="s">
        <v>365</v>
      </c>
      <c r="D86" s="375"/>
      <c r="E86" s="375"/>
      <c r="F86" s="375"/>
      <c r="G86" s="375"/>
      <c r="H86" s="375"/>
      <c r="I86" s="375"/>
      <c r="J86" s="375"/>
      <c r="K86" s="375"/>
      <c r="L86" s="375"/>
      <c r="M86" s="375"/>
      <c r="N86" s="375"/>
      <c r="O86" s="375"/>
      <c r="P86" s="375"/>
      <c r="Q86" s="375"/>
      <c r="R86" s="375"/>
      <c r="S86" s="375"/>
      <c r="T86" s="375"/>
      <c r="U86" s="375"/>
      <c r="V86" s="375"/>
      <c r="W86" s="375"/>
      <c r="X86" s="375"/>
      <c r="Y86" s="375"/>
      <c r="Z86" s="375"/>
      <c r="AA86" s="375"/>
      <c r="AB86" s="375"/>
      <c r="AC86" s="375"/>
      <c r="AD86" s="375"/>
      <c r="AE86" s="375"/>
      <c r="AF86" s="375"/>
      <c r="AG86" s="375"/>
      <c r="AH86" s="375"/>
      <c r="AI86" s="375"/>
      <c r="AJ86" s="375"/>
      <c r="AK86" s="375"/>
      <c r="AL86" s="375"/>
      <c r="AM86" s="375"/>
      <c r="AN86" s="375"/>
      <c r="AO86" s="375"/>
      <c r="AP86" s="375"/>
      <c r="AQ86" s="375"/>
      <c r="AR86" s="375"/>
      <c r="AS86" s="375"/>
      <c r="AT86" s="375"/>
      <c r="AU86" s="375"/>
      <c r="AV86" s="375"/>
      <c r="AW86" s="375"/>
      <c r="AX86" s="375"/>
      <c r="AY86" s="375"/>
      <c r="AZ86" s="375"/>
      <c r="BA86" s="375"/>
      <c r="BB86" s="375"/>
      <c r="BC86" s="375"/>
      <c r="BD86" s="375"/>
      <c r="BE86" s="375"/>
      <c r="BF86" s="375"/>
      <c r="BG86" s="375"/>
      <c r="BH86" s="375"/>
      <c r="BI86" s="375"/>
      <c r="BJ86" s="375"/>
      <c r="BK86" s="375"/>
      <c r="BL86" s="375">
        <v>96</v>
      </c>
      <c r="BM86" s="375">
        <v>109</v>
      </c>
      <c r="BN86" s="375">
        <v>126</v>
      </c>
      <c r="BO86" s="375">
        <v>139</v>
      </c>
      <c r="BP86" s="375">
        <v>154</v>
      </c>
      <c r="BQ86" s="375">
        <v>0</v>
      </c>
      <c r="BR86" s="375">
        <v>0</v>
      </c>
      <c r="BS86" s="375">
        <v>0</v>
      </c>
      <c r="BT86" s="375">
        <v>0</v>
      </c>
      <c r="BU86" s="375">
        <v>0</v>
      </c>
      <c r="BV86" s="375">
        <v>0</v>
      </c>
      <c r="BW86" s="375">
        <v>0</v>
      </c>
      <c r="BX86" s="376">
        <v>0</v>
      </c>
      <c r="BY86" s="376">
        <v>0</v>
      </c>
      <c r="BZ86" s="376">
        <v>0</v>
      </c>
      <c r="CA86" s="377">
        <v>0</v>
      </c>
    </row>
    <row r="87" spans="1:79" x14ac:dyDescent="0.4">
      <c r="A87" s="408"/>
      <c r="B87" s="68" t="s">
        <v>419</v>
      </c>
      <c r="D87" s="375"/>
      <c r="E87" s="375"/>
      <c r="F87" s="375"/>
      <c r="G87" s="375"/>
      <c r="H87" s="375"/>
      <c r="I87" s="375"/>
      <c r="J87" s="375"/>
      <c r="K87" s="375"/>
      <c r="L87" s="375"/>
      <c r="M87" s="375"/>
      <c r="N87" s="375"/>
      <c r="O87" s="375"/>
      <c r="P87" s="375"/>
      <c r="Q87" s="375"/>
      <c r="R87" s="375"/>
      <c r="S87" s="375"/>
      <c r="T87" s="375"/>
      <c r="U87" s="375"/>
      <c r="V87" s="375"/>
      <c r="W87" s="375"/>
      <c r="X87" s="375"/>
      <c r="Y87" s="375"/>
      <c r="Z87" s="375"/>
      <c r="AA87" s="375"/>
      <c r="AB87" s="375"/>
      <c r="AC87" s="375"/>
      <c r="AD87" s="375"/>
      <c r="AE87" s="375"/>
      <c r="AF87" s="375"/>
      <c r="AG87" s="375"/>
      <c r="AH87" s="375"/>
      <c r="AI87" s="375"/>
      <c r="AJ87" s="375"/>
      <c r="AK87" s="375"/>
      <c r="AL87" s="375"/>
      <c r="AM87" s="375"/>
      <c r="AN87" s="375"/>
      <c r="AO87" s="375"/>
      <c r="AP87" s="375"/>
      <c r="AQ87" s="375"/>
      <c r="AR87" s="375"/>
      <c r="AS87" s="375"/>
      <c r="AT87" s="375"/>
      <c r="AU87" s="375"/>
      <c r="AV87" s="375"/>
      <c r="AW87" s="375"/>
      <c r="AX87" s="375"/>
      <c r="AY87" s="375"/>
      <c r="AZ87" s="375"/>
      <c r="BA87" s="375"/>
      <c r="BB87" s="375"/>
      <c r="BC87" s="375"/>
      <c r="BD87" s="375"/>
      <c r="BE87" s="375"/>
      <c r="BF87" s="375"/>
      <c r="BG87" s="375"/>
      <c r="BH87" s="375"/>
      <c r="BI87" s="375"/>
      <c r="BJ87" s="375"/>
      <c r="BK87" s="375"/>
      <c r="BL87" s="375">
        <v>170</v>
      </c>
      <c r="BM87" s="375">
        <v>176</v>
      </c>
      <c r="BN87" s="375">
        <v>175</v>
      </c>
      <c r="BO87" s="375">
        <v>161</v>
      </c>
      <c r="BP87" s="375">
        <v>137</v>
      </c>
      <c r="BQ87" s="375">
        <v>0</v>
      </c>
      <c r="BR87" s="375">
        <v>0</v>
      </c>
      <c r="BS87" s="375">
        <v>0</v>
      </c>
      <c r="BT87" s="375">
        <v>0</v>
      </c>
      <c r="BU87" s="375">
        <v>0</v>
      </c>
      <c r="BV87" s="375">
        <v>0</v>
      </c>
      <c r="BW87" s="375">
        <v>0</v>
      </c>
      <c r="BX87" s="376">
        <v>0</v>
      </c>
      <c r="BY87" s="376">
        <v>0</v>
      </c>
      <c r="BZ87" s="376">
        <v>0</v>
      </c>
      <c r="CA87" s="377">
        <v>0</v>
      </c>
    </row>
    <row r="88" spans="1:79" ht="26.25" customHeight="1" x14ac:dyDescent="0.4">
      <c r="A88" s="408"/>
      <c r="B88" s="68" t="s">
        <v>420</v>
      </c>
      <c r="D88" s="375"/>
      <c r="E88" s="375"/>
      <c r="F88" s="375"/>
      <c r="G88" s="375"/>
      <c r="H88" s="375"/>
      <c r="I88" s="375"/>
      <c r="J88" s="375"/>
      <c r="K88" s="375"/>
      <c r="L88" s="375"/>
      <c r="M88" s="375"/>
      <c r="N88" s="375"/>
      <c r="O88" s="375"/>
      <c r="P88" s="375"/>
      <c r="Q88" s="375"/>
      <c r="R88" s="375"/>
      <c r="S88" s="375"/>
      <c r="T88" s="375"/>
      <c r="U88" s="375"/>
      <c r="V88" s="375"/>
      <c r="W88" s="375"/>
      <c r="X88" s="375"/>
      <c r="Y88" s="375"/>
      <c r="Z88" s="375"/>
      <c r="AA88" s="375"/>
      <c r="AB88" s="375"/>
      <c r="AC88" s="375"/>
      <c r="AD88" s="375"/>
      <c r="AE88" s="375"/>
      <c r="AF88" s="375"/>
      <c r="AG88" s="375"/>
      <c r="AH88" s="375"/>
      <c r="AI88" s="375"/>
      <c r="AJ88" s="375"/>
      <c r="AK88" s="375"/>
      <c r="AL88" s="375"/>
      <c r="AM88" s="375"/>
      <c r="AN88" s="375"/>
      <c r="AO88" s="375"/>
      <c r="AP88" s="375"/>
      <c r="AQ88" s="375"/>
      <c r="AR88" s="375"/>
      <c r="AS88" s="375"/>
      <c r="AT88" s="375"/>
      <c r="AU88" s="375"/>
      <c r="AV88" s="375"/>
      <c r="AW88" s="375"/>
      <c r="AX88" s="375"/>
      <c r="AY88" s="375"/>
      <c r="AZ88" s="375"/>
      <c r="BA88" s="375"/>
      <c r="BB88" s="375"/>
      <c r="BC88" s="375"/>
      <c r="BD88" s="375"/>
      <c r="BE88" s="375"/>
      <c r="BF88" s="375"/>
      <c r="BG88" s="375"/>
      <c r="BH88" s="375"/>
      <c r="BI88" s="375"/>
      <c r="BJ88" s="375"/>
      <c r="BK88" s="375"/>
      <c r="BL88" s="375">
        <v>1928</v>
      </c>
      <c r="BM88" s="375">
        <v>1939</v>
      </c>
      <c r="BN88" s="375">
        <v>1936</v>
      </c>
      <c r="BO88" s="375">
        <v>1900</v>
      </c>
      <c r="BP88" s="375">
        <v>1817</v>
      </c>
      <c r="BQ88" s="375">
        <v>0</v>
      </c>
      <c r="BR88" s="375">
        <v>0</v>
      </c>
      <c r="BS88" s="375">
        <v>0</v>
      </c>
      <c r="BT88" s="375">
        <v>0</v>
      </c>
      <c r="BU88" s="375">
        <v>0</v>
      </c>
      <c r="BV88" s="375">
        <v>0</v>
      </c>
      <c r="BW88" s="375">
        <v>0</v>
      </c>
      <c r="BX88" s="376">
        <v>0</v>
      </c>
      <c r="BY88" s="376">
        <v>0</v>
      </c>
      <c r="BZ88" s="376">
        <v>0</v>
      </c>
      <c r="CA88" s="377">
        <v>0</v>
      </c>
    </row>
    <row r="89" spans="1:79" x14ac:dyDescent="0.4">
      <c r="A89" s="408"/>
      <c r="B89" s="68" t="s">
        <v>366</v>
      </c>
      <c r="D89" s="375"/>
      <c r="E89" s="375"/>
      <c r="F89" s="375"/>
      <c r="G89" s="375"/>
      <c r="H89" s="375"/>
      <c r="I89" s="375"/>
      <c r="J89" s="375"/>
      <c r="K89" s="375"/>
      <c r="L89" s="375"/>
      <c r="M89" s="375"/>
      <c r="N89" s="375"/>
      <c r="O89" s="375"/>
      <c r="P89" s="375"/>
      <c r="Q89" s="375"/>
      <c r="R89" s="375"/>
      <c r="S89" s="375"/>
      <c r="T89" s="375"/>
      <c r="U89" s="375"/>
      <c r="V89" s="375"/>
      <c r="W89" s="375"/>
      <c r="X89" s="375"/>
      <c r="Y89" s="375"/>
      <c r="Z89" s="375"/>
      <c r="AA89" s="375"/>
      <c r="AB89" s="375"/>
      <c r="AC89" s="375"/>
      <c r="AD89" s="375"/>
      <c r="AE89" s="375"/>
      <c r="AF89" s="375"/>
      <c r="AG89" s="375"/>
      <c r="AH89" s="375"/>
      <c r="AI89" s="375"/>
      <c r="AJ89" s="375"/>
      <c r="AK89" s="375"/>
      <c r="AL89" s="375"/>
      <c r="AM89" s="375"/>
      <c r="AN89" s="375"/>
      <c r="AO89" s="375"/>
      <c r="AP89" s="375"/>
      <c r="AQ89" s="375"/>
      <c r="AR89" s="375"/>
      <c r="AS89" s="375"/>
      <c r="AT89" s="375"/>
      <c r="AU89" s="375"/>
      <c r="AV89" s="375"/>
      <c r="AW89" s="375"/>
      <c r="AX89" s="375"/>
      <c r="AY89" s="375"/>
      <c r="AZ89" s="375"/>
      <c r="BA89" s="375"/>
      <c r="BB89" s="375"/>
      <c r="BC89" s="375"/>
      <c r="BD89" s="375"/>
      <c r="BE89" s="375"/>
      <c r="BF89" s="375"/>
      <c r="BG89" s="375"/>
      <c r="BH89" s="375"/>
      <c r="BI89" s="375"/>
      <c r="BJ89" s="375"/>
      <c r="BK89" s="375"/>
      <c r="BL89" s="375">
        <v>29</v>
      </c>
      <c r="BM89" s="375">
        <v>33</v>
      </c>
      <c r="BN89" s="375">
        <v>40</v>
      </c>
      <c r="BO89" s="375">
        <v>44</v>
      </c>
      <c r="BP89" s="375">
        <v>52</v>
      </c>
      <c r="BQ89" s="375">
        <v>0</v>
      </c>
      <c r="BR89" s="375">
        <v>0</v>
      </c>
      <c r="BS89" s="375">
        <v>0</v>
      </c>
      <c r="BT89" s="375">
        <v>0</v>
      </c>
      <c r="BU89" s="375">
        <v>0</v>
      </c>
      <c r="BV89" s="375">
        <v>0</v>
      </c>
      <c r="BW89" s="375">
        <v>0</v>
      </c>
      <c r="BX89" s="376">
        <v>0</v>
      </c>
      <c r="BY89" s="376">
        <v>0</v>
      </c>
      <c r="BZ89" s="376">
        <v>0</v>
      </c>
      <c r="CA89" s="377">
        <v>0</v>
      </c>
    </row>
    <row r="90" spans="1:79" x14ac:dyDescent="0.4">
      <c r="A90" s="408"/>
      <c r="B90" s="68" t="s">
        <v>421</v>
      </c>
      <c r="D90" s="375"/>
      <c r="E90" s="375"/>
      <c r="F90" s="375"/>
      <c r="G90" s="375"/>
      <c r="H90" s="375"/>
      <c r="I90" s="375"/>
      <c r="J90" s="375"/>
      <c r="K90" s="375"/>
      <c r="L90" s="375"/>
      <c r="M90" s="375"/>
      <c r="N90" s="375"/>
      <c r="O90" s="375"/>
      <c r="P90" s="375"/>
      <c r="Q90" s="375"/>
      <c r="R90" s="375"/>
      <c r="S90" s="375"/>
      <c r="T90" s="375"/>
      <c r="U90" s="375"/>
      <c r="V90" s="375"/>
      <c r="W90" s="375"/>
      <c r="X90" s="375"/>
      <c r="Y90" s="375"/>
      <c r="Z90" s="375"/>
      <c r="AA90" s="375"/>
      <c r="AB90" s="375"/>
      <c r="AC90" s="375"/>
      <c r="AD90" s="375"/>
      <c r="AE90" s="375"/>
      <c r="AF90" s="375"/>
      <c r="AG90" s="375"/>
      <c r="AH90" s="375"/>
      <c r="AI90" s="375"/>
      <c r="AJ90" s="375"/>
      <c r="AK90" s="375"/>
      <c r="AL90" s="375"/>
      <c r="AM90" s="375"/>
      <c r="AN90" s="375"/>
      <c r="AO90" s="375"/>
      <c r="AP90" s="375"/>
      <c r="AQ90" s="375"/>
      <c r="AR90" s="375"/>
      <c r="AS90" s="375"/>
      <c r="AT90" s="375"/>
      <c r="AU90" s="375"/>
      <c r="AV90" s="375"/>
      <c r="AW90" s="375"/>
      <c r="AX90" s="375"/>
      <c r="AY90" s="375"/>
      <c r="AZ90" s="375"/>
      <c r="BA90" s="375"/>
      <c r="BB90" s="375"/>
      <c r="BC90" s="375"/>
      <c r="BD90" s="375"/>
      <c r="BE90" s="375"/>
      <c r="BF90" s="375"/>
      <c r="BG90" s="375"/>
      <c r="BH90" s="375"/>
      <c r="BI90" s="375"/>
      <c r="BJ90" s="375"/>
      <c r="BK90" s="375"/>
      <c r="BL90" s="375">
        <v>8</v>
      </c>
      <c r="BM90" s="375">
        <v>9</v>
      </c>
      <c r="BN90" s="375">
        <v>9</v>
      </c>
      <c r="BO90" s="375">
        <v>9</v>
      </c>
      <c r="BP90" s="375">
        <v>9</v>
      </c>
      <c r="BQ90" s="375">
        <v>0</v>
      </c>
      <c r="BR90" s="375">
        <v>0</v>
      </c>
      <c r="BS90" s="375">
        <v>0</v>
      </c>
      <c r="BT90" s="375">
        <v>0</v>
      </c>
      <c r="BU90" s="375">
        <v>0</v>
      </c>
      <c r="BV90" s="375">
        <v>0</v>
      </c>
      <c r="BW90" s="375">
        <v>0</v>
      </c>
      <c r="BX90" s="376">
        <v>0</v>
      </c>
      <c r="BY90" s="376">
        <v>0</v>
      </c>
      <c r="BZ90" s="376">
        <v>0</v>
      </c>
      <c r="CA90" s="377">
        <v>0</v>
      </c>
    </row>
    <row r="91" spans="1:79" x14ac:dyDescent="0.4">
      <c r="A91" s="408"/>
      <c r="B91" s="68" t="s">
        <v>32</v>
      </c>
      <c r="D91" s="375"/>
      <c r="E91" s="375"/>
      <c r="F91" s="375"/>
      <c r="G91" s="375"/>
      <c r="H91" s="375"/>
      <c r="I91" s="375"/>
      <c r="J91" s="375"/>
      <c r="K91" s="375"/>
      <c r="L91" s="375"/>
      <c r="M91" s="375"/>
      <c r="N91" s="375"/>
      <c r="O91" s="375"/>
      <c r="P91" s="375"/>
      <c r="Q91" s="375"/>
      <c r="R91" s="375"/>
      <c r="S91" s="375"/>
      <c r="T91" s="375"/>
      <c r="U91" s="375"/>
      <c r="V91" s="375"/>
      <c r="W91" s="375"/>
      <c r="X91" s="375"/>
      <c r="Y91" s="375"/>
      <c r="Z91" s="375"/>
      <c r="AA91" s="375"/>
      <c r="AB91" s="375"/>
      <c r="AC91" s="375"/>
      <c r="AD91" s="375"/>
      <c r="AE91" s="375"/>
      <c r="AF91" s="375"/>
      <c r="AG91" s="375"/>
      <c r="AH91" s="375"/>
      <c r="AI91" s="375"/>
      <c r="AJ91" s="375"/>
      <c r="AK91" s="375"/>
      <c r="AL91" s="375"/>
      <c r="AM91" s="375"/>
      <c r="AN91" s="375"/>
      <c r="AO91" s="375"/>
      <c r="AP91" s="375"/>
      <c r="AQ91" s="375"/>
      <c r="AR91" s="375"/>
      <c r="AS91" s="375"/>
      <c r="AT91" s="375"/>
      <c r="AU91" s="375"/>
      <c r="AV91" s="375"/>
      <c r="AW91" s="375"/>
      <c r="AX91" s="375"/>
      <c r="AY91" s="375"/>
      <c r="AZ91" s="375"/>
      <c r="BA91" s="375"/>
      <c r="BB91" s="375"/>
      <c r="BC91" s="375"/>
      <c r="BD91" s="375"/>
      <c r="BE91" s="375"/>
      <c r="BF91" s="375"/>
      <c r="BG91" s="375"/>
      <c r="BH91" s="375"/>
      <c r="BI91" s="375"/>
      <c r="BJ91" s="375"/>
      <c r="BK91" s="375"/>
      <c r="BL91" s="375">
        <v>433</v>
      </c>
      <c r="BM91" s="375">
        <v>444</v>
      </c>
      <c r="BN91" s="375">
        <v>453</v>
      </c>
      <c r="BO91" s="375">
        <v>460</v>
      </c>
      <c r="BP91" s="375">
        <v>496</v>
      </c>
      <c r="BQ91" s="375">
        <v>0</v>
      </c>
      <c r="BR91" s="375">
        <v>0</v>
      </c>
      <c r="BS91" s="375">
        <v>0</v>
      </c>
      <c r="BT91" s="375">
        <v>0</v>
      </c>
      <c r="BU91" s="375">
        <v>0</v>
      </c>
      <c r="BV91" s="375">
        <v>0</v>
      </c>
      <c r="BW91" s="375">
        <v>0</v>
      </c>
      <c r="BX91" s="376">
        <v>0</v>
      </c>
      <c r="BY91" s="376">
        <v>0</v>
      </c>
      <c r="BZ91" s="376">
        <v>0</v>
      </c>
      <c r="CA91" s="377">
        <v>0</v>
      </c>
    </row>
    <row r="92" spans="1:79" x14ac:dyDescent="0.4">
      <c r="A92" s="408"/>
      <c r="B92" s="68" t="s">
        <v>422</v>
      </c>
      <c r="D92" s="375"/>
      <c r="E92" s="375"/>
      <c r="F92" s="375"/>
      <c r="G92" s="375"/>
      <c r="H92" s="375"/>
      <c r="I92" s="375"/>
      <c r="J92" s="375"/>
      <c r="K92" s="375"/>
      <c r="L92" s="375"/>
      <c r="M92" s="375"/>
      <c r="N92" s="375"/>
      <c r="O92" s="375"/>
      <c r="P92" s="375"/>
      <c r="Q92" s="375"/>
      <c r="R92" s="375"/>
      <c r="S92" s="375"/>
      <c r="T92" s="375"/>
      <c r="U92" s="375"/>
      <c r="V92" s="375"/>
      <c r="W92" s="375"/>
      <c r="X92" s="375"/>
      <c r="Y92" s="375"/>
      <c r="Z92" s="375"/>
      <c r="AA92" s="375"/>
      <c r="AB92" s="375"/>
      <c r="AC92" s="375"/>
      <c r="AD92" s="375"/>
      <c r="AE92" s="375"/>
      <c r="AF92" s="375"/>
      <c r="AG92" s="375"/>
      <c r="AH92" s="375"/>
      <c r="AI92" s="375"/>
      <c r="AJ92" s="375"/>
      <c r="AK92" s="375"/>
      <c r="AL92" s="375"/>
      <c r="AM92" s="375"/>
      <c r="AN92" s="375"/>
      <c r="AO92" s="375"/>
      <c r="AP92" s="375"/>
      <c r="AQ92" s="375"/>
      <c r="AR92" s="375"/>
      <c r="AS92" s="375"/>
      <c r="AT92" s="375"/>
      <c r="AU92" s="375"/>
      <c r="AV92" s="375"/>
      <c r="AW92" s="375"/>
      <c r="AX92" s="375"/>
      <c r="AY92" s="375"/>
      <c r="AZ92" s="375"/>
      <c r="BA92" s="375"/>
      <c r="BB92" s="375"/>
      <c r="BC92" s="375"/>
      <c r="BD92" s="375"/>
      <c r="BE92" s="375"/>
      <c r="BF92" s="375"/>
      <c r="BG92" s="375"/>
      <c r="BH92" s="375"/>
      <c r="BI92" s="375"/>
      <c r="BJ92" s="375"/>
      <c r="BK92" s="375"/>
      <c r="BL92" s="375">
        <v>332</v>
      </c>
      <c r="BM92" s="375">
        <v>424</v>
      </c>
      <c r="BN92" s="375">
        <v>571</v>
      </c>
      <c r="BO92" s="375">
        <v>667</v>
      </c>
      <c r="BP92" s="375">
        <v>751</v>
      </c>
      <c r="BQ92" s="375">
        <v>0</v>
      </c>
      <c r="BR92" s="375">
        <v>0</v>
      </c>
      <c r="BS92" s="375">
        <v>0</v>
      </c>
      <c r="BT92" s="375">
        <v>0</v>
      </c>
      <c r="BU92" s="375">
        <v>0</v>
      </c>
      <c r="BV92" s="375">
        <v>0</v>
      </c>
      <c r="BW92" s="375">
        <v>0</v>
      </c>
      <c r="BX92" s="376">
        <v>0</v>
      </c>
      <c r="BY92" s="376">
        <v>0</v>
      </c>
      <c r="BZ92" s="376">
        <v>0</v>
      </c>
      <c r="CA92" s="377">
        <v>0</v>
      </c>
    </row>
    <row r="93" spans="1:79" ht="26.25" customHeight="1" x14ac:dyDescent="0.4">
      <c r="A93" s="408"/>
      <c r="B93" s="169" t="s">
        <v>423</v>
      </c>
      <c r="D93" s="375"/>
      <c r="E93" s="375"/>
      <c r="F93" s="375"/>
      <c r="G93" s="375"/>
      <c r="H93" s="375"/>
      <c r="I93" s="375"/>
      <c r="J93" s="375"/>
      <c r="K93" s="375"/>
      <c r="L93" s="375"/>
      <c r="M93" s="375"/>
      <c r="N93" s="375"/>
      <c r="O93" s="375"/>
      <c r="P93" s="375"/>
      <c r="Q93" s="375"/>
      <c r="R93" s="375"/>
      <c r="S93" s="375"/>
      <c r="T93" s="375"/>
      <c r="U93" s="375"/>
      <c r="V93" s="375"/>
      <c r="W93" s="375"/>
      <c r="X93" s="375"/>
      <c r="Y93" s="375"/>
      <c r="Z93" s="375"/>
      <c r="AA93" s="375"/>
      <c r="AB93" s="375"/>
      <c r="AC93" s="375"/>
      <c r="AD93" s="375"/>
      <c r="AE93" s="375"/>
      <c r="AF93" s="375"/>
      <c r="AG93" s="375"/>
      <c r="AH93" s="375"/>
      <c r="AI93" s="375"/>
      <c r="AJ93" s="375"/>
      <c r="AK93" s="375"/>
      <c r="AL93" s="375"/>
      <c r="AM93" s="375"/>
      <c r="AN93" s="375"/>
      <c r="AO93" s="375"/>
      <c r="AP93" s="375"/>
      <c r="AQ93" s="375"/>
      <c r="AR93" s="375">
        <v>3013</v>
      </c>
      <c r="AS93" s="375">
        <v>2979</v>
      </c>
      <c r="AT93" s="375">
        <v>3735</v>
      </c>
      <c r="AU93" s="375">
        <v>3159</v>
      </c>
      <c r="AV93" s="375">
        <v>2996</v>
      </c>
      <c r="AW93" s="375">
        <v>2838</v>
      </c>
      <c r="AX93" s="375">
        <v>2801</v>
      </c>
      <c r="AY93" s="375">
        <v>2769</v>
      </c>
      <c r="AZ93" s="375">
        <v>2692</v>
      </c>
      <c r="BA93" s="375">
        <v>2623</v>
      </c>
      <c r="BB93" s="375">
        <v>2567</v>
      </c>
      <c r="BC93" s="375">
        <v>2471</v>
      </c>
      <c r="BD93" s="375">
        <v>2387</v>
      </c>
      <c r="BE93" s="375">
        <v>2371</v>
      </c>
      <c r="BF93" s="375">
        <v>2357</v>
      </c>
      <c r="BG93" s="375">
        <v>2335</v>
      </c>
      <c r="BH93" s="375">
        <v>2442</v>
      </c>
      <c r="BI93" s="375">
        <v>2426</v>
      </c>
      <c r="BJ93" s="375">
        <v>2510</v>
      </c>
      <c r="BK93" s="375">
        <v>2535</v>
      </c>
      <c r="BL93" s="375">
        <v>2592</v>
      </c>
      <c r="BM93" s="375">
        <v>2631</v>
      </c>
      <c r="BN93" s="375">
        <v>2633</v>
      </c>
      <c r="BO93" s="375">
        <v>2620</v>
      </c>
      <c r="BP93" s="375">
        <v>2544</v>
      </c>
      <c r="BQ93" s="375">
        <v>0</v>
      </c>
      <c r="BR93" s="375">
        <v>0</v>
      </c>
      <c r="BS93" s="375">
        <v>0</v>
      </c>
      <c r="BT93" s="375">
        <v>0</v>
      </c>
      <c r="BU93" s="375">
        <v>0</v>
      </c>
      <c r="BV93" s="375">
        <v>0</v>
      </c>
      <c r="BW93" s="375">
        <v>0</v>
      </c>
      <c r="BX93" s="376">
        <v>0</v>
      </c>
      <c r="BY93" s="376">
        <v>0</v>
      </c>
      <c r="BZ93" s="376">
        <v>0</v>
      </c>
      <c r="CA93" s="377">
        <v>0</v>
      </c>
    </row>
    <row r="94" spans="1:79" x14ac:dyDescent="0.4">
      <c r="A94" s="408"/>
      <c r="B94" s="169" t="s">
        <v>424</v>
      </c>
      <c r="D94" s="375"/>
      <c r="E94" s="375"/>
      <c r="F94" s="375"/>
      <c r="G94" s="375"/>
      <c r="H94" s="375"/>
      <c r="I94" s="375"/>
      <c r="J94" s="375"/>
      <c r="K94" s="375"/>
      <c r="L94" s="375"/>
      <c r="M94" s="375"/>
      <c r="N94" s="375"/>
      <c r="O94" s="375"/>
      <c r="P94" s="375"/>
      <c r="Q94" s="375"/>
      <c r="R94" s="375"/>
      <c r="S94" s="375"/>
      <c r="T94" s="375"/>
      <c r="U94" s="375"/>
      <c r="V94" s="375"/>
      <c r="W94" s="375"/>
      <c r="X94" s="375"/>
      <c r="Y94" s="375"/>
      <c r="Z94" s="375"/>
      <c r="AA94" s="375"/>
      <c r="AB94" s="375"/>
      <c r="AC94" s="375"/>
      <c r="AD94" s="375"/>
      <c r="AE94" s="375"/>
      <c r="AF94" s="375"/>
      <c r="AG94" s="375"/>
      <c r="AH94" s="375"/>
      <c r="AI94" s="375"/>
      <c r="AJ94" s="375"/>
      <c r="AK94" s="375"/>
      <c r="AL94" s="375"/>
      <c r="AM94" s="375"/>
      <c r="AN94" s="375"/>
      <c r="AO94" s="375"/>
      <c r="AP94" s="375"/>
      <c r="AQ94" s="375"/>
      <c r="AR94" s="375">
        <v>2131</v>
      </c>
      <c r="AS94" s="375">
        <v>2221</v>
      </c>
      <c r="AT94" s="375">
        <v>2991</v>
      </c>
      <c r="AU94" s="375">
        <v>3209</v>
      </c>
      <c r="AV94" s="375">
        <v>3708</v>
      </c>
      <c r="AW94" s="375">
        <v>2628</v>
      </c>
      <c r="AX94" s="375">
        <v>2814</v>
      </c>
      <c r="AY94" s="375">
        <v>2921</v>
      </c>
      <c r="AZ94" s="375">
        <v>2927</v>
      </c>
      <c r="BA94" s="375">
        <v>2856</v>
      </c>
      <c r="BB94" s="375">
        <v>2740</v>
      </c>
      <c r="BC94" s="375">
        <v>2580</v>
      </c>
      <c r="BD94" s="375">
        <v>2374</v>
      </c>
      <c r="BE94" s="375">
        <v>2293</v>
      </c>
      <c r="BF94" s="375">
        <v>2268</v>
      </c>
      <c r="BG94" s="375">
        <v>2358</v>
      </c>
      <c r="BH94" s="375">
        <v>2473</v>
      </c>
      <c r="BI94" s="375">
        <v>2603</v>
      </c>
      <c r="BJ94" s="375">
        <v>2570</v>
      </c>
      <c r="BK94" s="375">
        <v>2533</v>
      </c>
      <c r="BL94" s="375">
        <v>2566</v>
      </c>
      <c r="BM94" s="375">
        <v>2940</v>
      </c>
      <c r="BN94" s="375">
        <v>3172</v>
      </c>
      <c r="BO94" s="375">
        <v>3254</v>
      </c>
      <c r="BP94" s="375">
        <v>3368</v>
      </c>
      <c r="BQ94" s="375">
        <v>0</v>
      </c>
      <c r="BR94" s="375">
        <v>0</v>
      </c>
      <c r="BS94" s="375">
        <v>0</v>
      </c>
      <c r="BT94" s="375">
        <v>0</v>
      </c>
      <c r="BU94" s="375">
        <v>0</v>
      </c>
      <c r="BV94" s="375">
        <v>0</v>
      </c>
      <c r="BW94" s="375">
        <v>0</v>
      </c>
      <c r="BX94" s="376">
        <v>0</v>
      </c>
      <c r="BY94" s="376">
        <v>0</v>
      </c>
      <c r="BZ94" s="376">
        <v>0</v>
      </c>
      <c r="CA94" s="377">
        <v>0</v>
      </c>
    </row>
    <row r="95" spans="1:79" ht="26.25" customHeight="1" x14ac:dyDescent="0.4">
      <c r="A95" s="247"/>
      <c r="B95" s="169" t="s">
        <v>425</v>
      </c>
      <c r="D95" s="375"/>
      <c r="E95" s="375"/>
      <c r="F95" s="375"/>
      <c r="G95" s="375"/>
      <c r="H95" s="375"/>
      <c r="I95" s="375"/>
      <c r="J95" s="375"/>
      <c r="K95" s="375"/>
      <c r="L95" s="375"/>
      <c r="M95" s="375"/>
      <c r="N95" s="375"/>
      <c r="O95" s="375"/>
      <c r="P95" s="375"/>
      <c r="Q95" s="375"/>
      <c r="R95" s="375"/>
      <c r="S95" s="375"/>
      <c r="T95" s="375"/>
      <c r="U95" s="375"/>
      <c r="V95" s="375"/>
      <c r="W95" s="375"/>
      <c r="X95" s="375"/>
      <c r="Y95" s="375"/>
      <c r="Z95" s="375"/>
      <c r="AA95" s="375"/>
      <c r="AB95" s="375"/>
      <c r="AC95" s="375"/>
      <c r="AD95" s="375"/>
      <c r="AE95" s="375"/>
      <c r="AF95" s="375"/>
      <c r="AG95" s="375"/>
      <c r="AH95" s="375"/>
      <c r="AI95" s="375"/>
      <c r="AJ95" s="375"/>
      <c r="AK95" s="375"/>
      <c r="AL95" s="375"/>
      <c r="AM95" s="375"/>
      <c r="AN95" s="375"/>
      <c r="AO95" s="375"/>
      <c r="AP95" s="375"/>
      <c r="AQ95" s="375"/>
      <c r="AR95" s="375"/>
      <c r="AS95" s="375"/>
      <c r="AT95" s="375"/>
      <c r="AU95" s="375"/>
      <c r="AV95" s="375"/>
      <c r="AW95" s="375"/>
      <c r="AX95" s="375"/>
      <c r="AY95" s="375"/>
      <c r="AZ95" s="375"/>
      <c r="BA95" s="375"/>
      <c r="BB95" s="375"/>
      <c r="BC95" s="375"/>
      <c r="BD95" s="375"/>
      <c r="BE95" s="375"/>
      <c r="BF95" s="375"/>
      <c r="BG95" s="375"/>
      <c r="BH95" s="375"/>
      <c r="BI95" s="375"/>
      <c r="BJ95" s="375"/>
      <c r="BK95" s="375"/>
      <c r="BL95" s="375"/>
      <c r="BM95" s="375"/>
      <c r="BN95" s="375"/>
      <c r="BO95" s="375"/>
      <c r="BP95" s="375"/>
      <c r="BQ95" s="375"/>
      <c r="BR95" s="375"/>
      <c r="BS95" s="375"/>
      <c r="BT95" s="375"/>
      <c r="BU95" s="375"/>
      <c r="BV95" s="375"/>
      <c r="BW95" s="375"/>
      <c r="BX95" s="376"/>
      <c r="BY95" s="376"/>
      <c r="BZ95" s="376"/>
      <c r="CA95" s="377"/>
    </row>
    <row r="96" spans="1:79" x14ac:dyDescent="0.4">
      <c r="A96" s="408"/>
      <c r="B96" s="128" t="s">
        <v>426</v>
      </c>
      <c r="D96" s="375"/>
      <c r="E96" s="375"/>
      <c r="F96" s="375"/>
      <c r="G96" s="375"/>
      <c r="H96" s="375"/>
      <c r="I96" s="375"/>
      <c r="J96" s="375"/>
      <c r="K96" s="375"/>
      <c r="L96" s="375"/>
      <c r="M96" s="375"/>
      <c r="N96" s="375"/>
      <c r="O96" s="375"/>
      <c r="P96" s="375"/>
      <c r="Q96" s="375"/>
      <c r="R96" s="375"/>
      <c r="S96" s="375"/>
      <c r="T96" s="375"/>
      <c r="U96" s="375"/>
      <c r="V96" s="375"/>
      <c r="W96" s="375"/>
      <c r="X96" s="375"/>
      <c r="Y96" s="375"/>
      <c r="Z96" s="375"/>
      <c r="AA96" s="375"/>
      <c r="AB96" s="375"/>
      <c r="AC96" s="375"/>
      <c r="AD96" s="375"/>
      <c r="AE96" s="375"/>
      <c r="AF96" s="375"/>
      <c r="AG96" s="375"/>
      <c r="AH96" s="375"/>
      <c r="AI96" s="375"/>
      <c r="AJ96" s="375"/>
      <c r="AK96" s="375"/>
      <c r="AL96" s="375"/>
      <c r="AM96" s="375"/>
      <c r="AN96" s="375"/>
      <c r="AO96" s="375"/>
      <c r="AP96" s="375"/>
      <c r="AQ96" s="375"/>
      <c r="AR96" s="375">
        <v>3013</v>
      </c>
      <c r="AS96" s="375">
        <v>2979</v>
      </c>
      <c r="AT96" s="375">
        <v>3735</v>
      </c>
      <c r="AU96" s="375">
        <v>3159</v>
      </c>
      <c r="AV96" s="375">
        <v>2996</v>
      </c>
      <c r="AW96" s="375">
        <v>2838</v>
      </c>
      <c r="AX96" s="375">
        <v>2801</v>
      </c>
      <c r="AY96" s="375">
        <v>2769</v>
      </c>
      <c r="AZ96" s="375">
        <v>2692</v>
      </c>
      <c r="BA96" s="375">
        <v>2623</v>
      </c>
      <c r="BB96" s="375">
        <v>2567</v>
      </c>
      <c r="BC96" s="375">
        <v>2471</v>
      </c>
      <c r="BD96" s="375">
        <v>2387</v>
      </c>
      <c r="BE96" s="375">
        <v>2371</v>
      </c>
      <c r="BF96" s="375">
        <v>2357</v>
      </c>
      <c r="BG96" s="375">
        <v>2335</v>
      </c>
      <c r="BH96" s="375">
        <v>2442</v>
      </c>
      <c r="BI96" s="375">
        <v>2426</v>
      </c>
      <c r="BJ96" s="375">
        <v>2510</v>
      </c>
      <c r="BK96" s="375">
        <v>2535</v>
      </c>
      <c r="BL96" s="375">
        <v>2592</v>
      </c>
      <c r="BM96" s="375">
        <v>2631</v>
      </c>
      <c r="BN96" s="375">
        <v>2633</v>
      </c>
      <c r="BO96" s="375">
        <v>2620</v>
      </c>
      <c r="BP96" s="375">
        <v>2544</v>
      </c>
      <c r="BQ96" s="375">
        <v>0</v>
      </c>
      <c r="BR96" s="375">
        <v>0</v>
      </c>
      <c r="BS96" s="375">
        <v>0</v>
      </c>
      <c r="BT96" s="375">
        <v>0</v>
      </c>
      <c r="BU96" s="375">
        <v>0</v>
      </c>
      <c r="BV96" s="375">
        <v>0</v>
      </c>
      <c r="BW96" s="375">
        <v>0</v>
      </c>
      <c r="BX96" s="376">
        <v>0</v>
      </c>
      <c r="BY96" s="376">
        <v>0</v>
      </c>
      <c r="BZ96" s="376">
        <v>0</v>
      </c>
      <c r="CA96" s="377">
        <v>0</v>
      </c>
    </row>
    <row r="97" spans="1:79" x14ac:dyDescent="0.4">
      <c r="A97" s="408"/>
      <c r="B97" s="128" t="s">
        <v>369</v>
      </c>
      <c r="D97" s="375"/>
      <c r="E97" s="375"/>
      <c r="F97" s="375"/>
      <c r="G97" s="375"/>
      <c r="H97" s="375"/>
      <c r="I97" s="375"/>
      <c r="J97" s="375"/>
      <c r="K97" s="375"/>
      <c r="L97" s="375"/>
      <c r="M97" s="375"/>
      <c r="N97" s="375"/>
      <c r="O97" s="375"/>
      <c r="P97" s="375"/>
      <c r="Q97" s="375"/>
      <c r="R97" s="375"/>
      <c r="S97" s="375"/>
      <c r="T97" s="375"/>
      <c r="U97" s="375"/>
      <c r="V97" s="375"/>
      <c r="W97" s="375"/>
      <c r="X97" s="375"/>
      <c r="Y97" s="375"/>
      <c r="Z97" s="375"/>
      <c r="AA97" s="375"/>
      <c r="AB97" s="375"/>
      <c r="AC97" s="375"/>
      <c r="AD97" s="375"/>
      <c r="AE97" s="375"/>
      <c r="AF97" s="375"/>
      <c r="AG97" s="375"/>
      <c r="AH97" s="375"/>
      <c r="AI97" s="375"/>
      <c r="AJ97" s="375"/>
      <c r="AK97" s="375"/>
      <c r="AL97" s="375"/>
      <c r="AM97" s="375"/>
      <c r="AN97" s="375"/>
      <c r="AO97" s="375"/>
      <c r="AP97" s="375"/>
      <c r="AQ97" s="375"/>
      <c r="AR97" s="375">
        <v>301</v>
      </c>
      <c r="AS97" s="375">
        <v>324</v>
      </c>
      <c r="AT97" s="375">
        <v>477</v>
      </c>
      <c r="AU97" s="375">
        <v>486</v>
      </c>
      <c r="AV97" s="375">
        <v>546</v>
      </c>
      <c r="AW97" s="375">
        <v>517</v>
      </c>
      <c r="AX97" s="375">
        <v>618</v>
      </c>
      <c r="AY97" s="375">
        <v>682</v>
      </c>
      <c r="AZ97" s="375">
        <v>718</v>
      </c>
      <c r="BA97" s="375">
        <v>766</v>
      </c>
      <c r="BB97" s="375">
        <v>810</v>
      </c>
      <c r="BC97" s="375">
        <v>828</v>
      </c>
      <c r="BD97" s="375">
        <v>843</v>
      </c>
      <c r="BE97" s="375">
        <v>870</v>
      </c>
      <c r="BF97" s="375">
        <v>898</v>
      </c>
      <c r="BG97" s="375">
        <v>952</v>
      </c>
      <c r="BH97" s="375">
        <v>1023</v>
      </c>
      <c r="BI97" s="375">
        <v>1085</v>
      </c>
      <c r="BJ97" s="375">
        <v>1065</v>
      </c>
      <c r="BK97" s="375">
        <v>1039</v>
      </c>
      <c r="BL97" s="375">
        <v>1056</v>
      </c>
      <c r="BM97" s="375">
        <v>1122</v>
      </c>
      <c r="BN97" s="375">
        <v>1168</v>
      </c>
      <c r="BO97" s="375">
        <v>1190</v>
      </c>
      <c r="BP97" s="375">
        <v>1194</v>
      </c>
      <c r="BQ97" s="375">
        <v>0</v>
      </c>
      <c r="BR97" s="375">
        <v>0</v>
      </c>
      <c r="BS97" s="375">
        <v>0</v>
      </c>
      <c r="BT97" s="375">
        <v>0</v>
      </c>
      <c r="BU97" s="375">
        <v>0</v>
      </c>
      <c r="BV97" s="375">
        <v>0</v>
      </c>
      <c r="BW97" s="375">
        <v>0</v>
      </c>
      <c r="BX97" s="376">
        <v>0</v>
      </c>
      <c r="BY97" s="376">
        <v>0</v>
      </c>
      <c r="BZ97" s="376">
        <v>0</v>
      </c>
      <c r="CA97" s="377">
        <v>0</v>
      </c>
    </row>
    <row r="98" spans="1:79" x14ac:dyDescent="0.4">
      <c r="A98" s="408"/>
      <c r="B98" s="128" t="s">
        <v>427</v>
      </c>
      <c r="D98" s="375"/>
      <c r="E98" s="375"/>
      <c r="F98" s="375"/>
      <c r="G98" s="375"/>
      <c r="H98" s="375"/>
      <c r="I98" s="375"/>
      <c r="J98" s="375"/>
      <c r="K98" s="375"/>
      <c r="L98" s="375"/>
      <c r="M98" s="375"/>
      <c r="N98" s="375"/>
      <c r="O98" s="375"/>
      <c r="P98" s="375"/>
      <c r="Q98" s="375"/>
      <c r="R98" s="375"/>
      <c r="S98" s="375"/>
      <c r="T98" s="375"/>
      <c r="U98" s="375"/>
      <c r="V98" s="375"/>
      <c r="W98" s="375"/>
      <c r="X98" s="375"/>
      <c r="Y98" s="375"/>
      <c r="Z98" s="375"/>
      <c r="AA98" s="375"/>
      <c r="AB98" s="375"/>
      <c r="AC98" s="375"/>
      <c r="AD98" s="375"/>
      <c r="AE98" s="375"/>
      <c r="AF98" s="375"/>
      <c r="AG98" s="375"/>
      <c r="AH98" s="375"/>
      <c r="AI98" s="375"/>
      <c r="AJ98" s="375"/>
      <c r="AK98" s="375"/>
      <c r="AL98" s="375"/>
      <c r="AM98" s="375"/>
      <c r="AN98" s="375"/>
      <c r="AO98" s="375"/>
      <c r="AP98" s="375"/>
      <c r="AQ98" s="375"/>
      <c r="AR98" s="375">
        <v>653</v>
      </c>
      <c r="AS98" s="375">
        <v>651</v>
      </c>
      <c r="AT98" s="375">
        <v>753</v>
      </c>
      <c r="AU98" s="375">
        <v>828</v>
      </c>
      <c r="AV98" s="375">
        <v>911</v>
      </c>
      <c r="AW98" s="375">
        <v>820</v>
      </c>
      <c r="AX98" s="375">
        <v>894</v>
      </c>
      <c r="AY98" s="375">
        <v>950</v>
      </c>
      <c r="AZ98" s="375">
        <v>942</v>
      </c>
      <c r="BA98" s="375">
        <v>928</v>
      </c>
      <c r="BB98" s="375">
        <v>915</v>
      </c>
      <c r="BC98" s="375">
        <v>877</v>
      </c>
      <c r="BD98" s="375">
        <v>797</v>
      </c>
      <c r="BE98" s="375">
        <v>766</v>
      </c>
      <c r="BF98" s="375">
        <v>742</v>
      </c>
      <c r="BG98" s="375">
        <v>769</v>
      </c>
      <c r="BH98" s="375">
        <v>811</v>
      </c>
      <c r="BI98" s="375">
        <v>848</v>
      </c>
      <c r="BJ98" s="375">
        <v>835</v>
      </c>
      <c r="BK98" s="375">
        <v>811</v>
      </c>
      <c r="BL98" s="375">
        <v>798</v>
      </c>
      <c r="BM98" s="375">
        <v>836</v>
      </c>
      <c r="BN98" s="375">
        <v>931</v>
      </c>
      <c r="BO98" s="375">
        <v>952</v>
      </c>
      <c r="BP98" s="375">
        <v>973</v>
      </c>
      <c r="BQ98" s="375">
        <v>0</v>
      </c>
      <c r="BR98" s="375">
        <v>0</v>
      </c>
      <c r="BS98" s="375">
        <v>0</v>
      </c>
      <c r="BT98" s="375">
        <v>0</v>
      </c>
      <c r="BU98" s="375">
        <v>0</v>
      </c>
      <c r="BV98" s="375">
        <v>0</v>
      </c>
      <c r="BW98" s="375">
        <v>0</v>
      </c>
      <c r="BX98" s="376">
        <v>0</v>
      </c>
      <c r="BY98" s="376">
        <v>0</v>
      </c>
      <c r="BZ98" s="376">
        <v>0</v>
      </c>
      <c r="CA98" s="377">
        <v>0</v>
      </c>
    </row>
    <row r="99" spans="1:79" x14ac:dyDescent="0.4">
      <c r="A99" s="169"/>
      <c r="B99" s="128" t="s">
        <v>328</v>
      </c>
      <c r="D99" s="375"/>
      <c r="E99" s="375"/>
      <c r="F99" s="375"/>
      <c r="G99" s="375"/>
      <c r="H99" s="375"/>
      <c r="I99" s="375"/>
      <c r="J99" s="375"/>
      <c r="K99" s="375"/>
      <c r="L99" s="375"/>
      <c r="M99" s="375"/>
      <c r="N99" s="375"/>
      <c r="O99" s="375"/>
      <c r="P99" s="375"/>
      <c r="Q99" s="375"/>
      <c r="R99" s="375"/>
      <c r="S99" s="375"/>
      <c r="T99" s="375"/>
      <c r="U99" s="375"/>
      <c r="V99" s="375"/>
      <c r="W99" s="375"/>
      <c r="X99" s="375"/>
      <c r="Y99" s="375"/>
      <c r="Z99" s="375"/>
      <c r="AA99" s="375"/>
      <c r="AB99" s="375"/>
      <c r="AC99" s="375"/>
      <c r="AD99" s="375"/>
      <c r="AE99" s="375"/>
      <c r="AF99" s="375"/>
      <c r="AG99" s="375"/>
      <c r="AH99" s="375"/>
      <c r="AI99" s="375"/>
      <c r="AJ99" s="375"/>
      <c r="AK99" s="375"/>
      <c r="AL99" s="375"/>
      <c r="AM99" s="375"/>
      <c r="AN99" s="375"/>
      <c r="AO99" s="375"/>
      <c r="AP99" s="375"/>
      <c r="AQ99" s="375"/>
      <c r="AR99" s="375">
        <v>797</v>
      </c>
      <c r="AS99" s="375">
        <v>822</v>
      </c>
      <c r="AT99" s="375">
        <v>1005</v>
      </c>
      <c r="AU99" s="375">
        <v>1344</v>
      </c>
      <c r="AV99" s="375">
        <v>1720</v>
      </c>
      <c r="AW99" s="375">
        <v>885</v>
      </c>
      <c r="AX99" s="375">
        <v>874</v>
      </c>
      <c r="AY99" s="375">
        <v>815</v>
      </c>
      <c r="AZ99" s="375">
        <v>758</v>
      </c>
      <c r="BA99" s="375">
        <v>625</v>
      </c>
      <c r="BB99" s="375">
        <v>513</v>
      </c>
      <c r="BC99" s="375">
        <v>431</v>
      </c>
      <c r="BD99" s="375">
        <v>361</v>
      </c>
      <c r="BE99" s="375">
        <v>312</v>
      </c>
      <c r="BF99" s="375">
        <v>290</v>
      </c>
      <c r="BG99" s="375">
        <v>297</v>
      </c>
      <c r="BH99" s="375">
        <v>288</v>
      </c>
      <c r="BI99" s="375">
        <v>304</v>
      </c>
      <c r="BJ99" s="375">
        <v>306</v>
      </c>
      <c r="BK99" s="375">
        <v>299</v>
      </c>
      <c r="BL99" s="375">
        <v>342</v>
      </c>
      <c r="BM99" s="375">
        <v>534</v>
      </c>
      <c r="BN99" s="375">
        <v>532</v>
      </c>
      <c r="BO99" s="375">
        <v>535</v>
      </c>
      <c r="BP99" s="375">
        <v>551</v>
      </c>
      <c r="BQ99" s="375">
        <v>0</v>
      </c>
      <c r="BR99" s="375">
        <v>0</v>
      </c>
      <c r="BS99" s="375">
        <v>0</v>
      </c>
      <c r="BT99" s="375">
        <v>0</v>
      </c>
      <c r="BU99" s="375">
        <v>0</v>
      </c>
      <c r="BV99" s="375">
        <v>0</v>
      </c>
      <c r="BW99" s="375">
        <v>0</v>
      </c>
      <c r="BX99" s="376">
        <v>0</v>
      </c>
      <c r="BY99" s="376">
        <v>0</v>
      </c>
      <c r="BZ99" s="376">
        <v>0</v>
      </c>
      <c r="CA99" s="377">
        <v>0</v>
      </c>
    </row>
    <row r="100" spans="1:79" x14ac:dyDescent="0.4">
      <c r="A100" s="408"/>
      <c r="B100" s="128" t="s">
        <v>428</v>
      </c>
      <c r="D100" s="375"/>
      <c r="E100" s="375"/>
      <c r="F100" s="375"/>
      <c r="G100" s="375"/>
      <c r="H100" s="375"/>
      <c r="I100" s="375"/>
      <c r="J100" s="375"/>
      <c r="K100" s="375"/>
      <c r="L100" s="375"/>
      <c r="M100" s="375"/>
      <c r="N100" s="375"/>
      <c r="O100" s="375"/>
      <c r="P100" s="375"/>
      <c r="Q100" s="375"/>
      <c r="R100" s="375"/>
      <c r="S100" s="375"/>
      <c r="T100" s="375"/>
      <c r="U100" s="375"/>
      <c r="V100" s="375"/>
      <c r="W100" s="375"/>
      <c r="X100" s="375"/>
      <c r="Y100" s="375"/>
      <c r="Z100" s="375"/>
      <c r="AA100" s="375"/>
      <c r="AB100" s="375"/>
      <c r="AC100" s="375"/>
      <c r="AD100" s="375"/>
      <c r="AE100" s="375"/>
      <c r="AF100" s="375"/>
      <c r="AG100" s="375"/>
      <c r="AH100" s="375"/>
      <c r="AI100" s="375"/>
      <c r="AJ100" s="375"/>
      <c r="AK100" s="375"/>
      <c r="AL100" s="375"/>
      <c r="AM100" s="375"/>
      <c r="AN100" s="375"/>
      <c r="AO100" s="375"/>
      <c r="AP100" s="375"/>
      <c r="AQ100" s="375"/>
      <c r="AR100" s="375">
        <v>380</v>
      </c>
      <c r="AS100" s="375">
        <v>424</v>
      </c>
      <c r="AT100" s="375">
        <v>755</v>
      </c>
      <c r="AU100" s="375">
        <v>550</v>
      </c>
      <c r="AV100" s="375">
        <v>530</v>
      </c>
      <c r="AW100" s="375">
        <v>407</v>
      </c>
      <c r="AX100" s="375">
        <v>427</v>
      </c>
      <c r="AY100" s="375">
        <v>474</v>
      </c>
      <c r="AZ100" s="375">
        <v>508</v>
      </c>
      <c r="BA100" s="375">
        <v>537</v>
      </c>
      <c r="BB100" s="375">
        <v>502</v>
      </c>
      <c r="BC100" s="375">
        <v>444</v>
      </c>
      <c r="BD100" s="375">
        <v>373</v>
      </c>
      <c r="BE100" s="375">
        <v>345</v>
      </c>
      <c r="BF100" s="375">
        <v>338</v>
      </c>
      <c r="BG100" s="375">
        <v>340</v>
      </c>
      <c r="BH100" s="375">
        <v>351</v>
      </c>
      <c r="BI100" s="375">
        <v>366</v>
      </c>
      <c r="BJ100" s="375">
        <v>364</v>
      </c>
      <c r="BK100" s="375">
        <v>385</v>
      </c>
      <c r="BL100" s="375">
        <v>371</v>
      </c>
      <c r="BM100" s="375">
        <v>447</v>
      </c>
      <c r="BN100" s="375">
        <v>542</v>
      </c>
      <c r="BO100" s="375">
        <v>577</v>
      </c>
      <c r="BP100" s="375">
        <v>650</v>
      </c>
      <c r="BQ100" s="375">
        <v>0</v>
      </c>
      <c r="BR100" s="375">
        <v>0</v>
      </c>
      <c r="BS100" s="375">
        <v>0</v>
      </c>
      <c r="BT100" s="375">
        <v>0</v>
      </c>
      <c r="BU100" s="375">
        <v>0</v>
      </c>
      <c r="BV100" s="375">
        <v>0</v>
      </c>
      <c r="BW100" s="375">
        <v>0</v>
      </c>
      <c r="BX100" s="376">
        <v>0</v>
      </c>
      <c r="BY100" s="376">
        <v>0</v>
      </c>
      <c r="BZ100" s="376">
        <v>0</v>
      </c>
      <c r="CA100" s="377">
        <v>0</v>
      </c>
    </row>
    <row r="101" spans="1:79" ht="26.25" customHeight="1" x14ac:dyDescent="0.4">
      <c r="A101" s="408"/>
      <c r="B101" s="128" t="s">
        <v>424</v>
      </c>
      <c r="D101" s="375"/>
      <c r="E101" s="375"/>
      <c r="F101" s="375"/>
      <c r="G101" s="375"/>
      <c r="H101" s="375"/>
      <c r="I101" s="375"/>
      <c r="J101" s="375"/>
      <c r="K101" s="375"/>
      <c r="L101" s="375"/>
      <c r="M101" s="375"/>
      <c r="N101" s="375"/>
      <c r="O101" s="375"/>
      <c r="P101" s="375"/>
      <c r="Q101" s="375"/>
      <c r="R101" s="375"/>
      <c r="S101" s="375"/>
      <c r="T101" s="375"/>
      <c r="U101" s="375"/>
      <c r="V101" s="375"/>
      <c r="W101" s="375"/>
      <c r="X101" s="375"/>
      <c r="Y101" s="375"/>
      <c r="Z101" s="375"/>
      <c r="AA101" s="375"/>
      <c r="AB101" s="375"/>
      <c r="AC101" s="375"/>
      <c r="AD101" s="375"/>
      <c r="AE101" s="375"/>
      <c r="AF101" s="375"/>
      <c r="AG101" s="375"/>
      <c r="AH101" s="375"/>
      <c r="AI101" s="375"/>
      <c r="AJ101" s="375"/>
      <c r="AK101" s="375"/>
      <c r="AL101" s="375"/>
      <c r="AM101" s="375"/>
      <c r="AN101" s="375"/>
      <c r="AO101" s="375"/>
      <c r="AP101" s="375"/>
      <c r="AQ101" s="375"/>
      <c r="AR101" s="375">
        <v>2131</v>
      </c>
      <c r="AS101" s="375">
        <v>2221</v>
      </c>
      <c r="AT101" s="375">
        <v>2991</v>
      </c>
      <c r="AU101" s="375">
        <v>3209</v>
      </c>
      <c r="AV101" s="375">
        <v>3708</v>
      </c>
      <c r="AW101" s="375">
        <v>2628</v>
      </c>
      <c r="AX101" s="375">
        <v>2814</v>
      </c>
      <c r="AY101" s="375">
        <v>2921</v>
      </c>
      <c r="AZ101" s="375">
        <v>2927</v>
      </c>
      <c r="BA101" s="375">
        <v>2856</v>
      </c>
      <c r="BB101" s="375">
        <v>2740</v>
      </c>
      <c r="BC101" s="375">
        <v>2580</v>
      </c>
      <c r="BD101" s="375">
        <v>2374</v>
      </c>
      <c r="BE101" s="375">
        <v>2293</v>
      </c>
      <c r="BF101" s="375">
        <v>2268</v>
      </c>
      <c r="BG101" s="375">
        <v>2358</v>
      </c>
      <c r="BH101" s="375">
        <v>2473</v>
      </c>
      <c r="BI101" s="375">
        <v>2603</v>
      </c>
      <c r="BJ101" s="375">
        <v>2570</v>
      </c>
      <c r="BK101" s="375">
        <v>2533</v>
      </c>
      <c r="BL101" s="375">
        <v>2566</v>
      </c>
      <c r="BM101" s="375">
        <v>2940</v>
      </c>
      <c r="BN101" s="375">
        <v>3172</v>
      </c>
      <c r="BO101" s="375">
        <v>3254</v>
      </c>
      <c r="BP101" s="375">
        <v>3368</v>
      </c>
      <c r="BQ101" s="375">
        <v>0</v>
      </c>
      <c r="BR101" s="375">
        <v>0</v>
      </c>
      <c r="BS101" s="375">
        <v>0</v>
      </c>
      <c r="BT101" s="375">
        <v>0</v>
      </c>
      <c r="BU101" s="375">
        <v>0</v>
      </c>
      <c r="BV101" s="375">
        <v>0</v>
      </c>
      <c r="BW101" s="375">
        <v>0</v>
      </c>
      <c r="BX101" s="376">
        <v>0</v>
      </c>
      <c r="BY101" s="376">
        <v>0</v>
      </c>
      <c r="BZ101" s="376">
        <v>0</v>
      </c>
      <c r="CA101" s="377">
        <v>0</v>
      </c>
    </row>
    <row r="102" spans="1:79" ht="26.25" customHeight="1" x14ac:dyDescent="0.4">
      <c r="A102" s="247"/>
      <c r="B102" s="247" t="s">
        <v>429</v>
      </c>
      <c r="D102" s="375"/>
      <c r="E102" s="375"/>
      <c r="F102" s="375"/>
      <c r="G102" s="375"/>
      <c r="H102" s="375"/>
      <c r="I102" s="375"/>
      <c r="J102" s="375"/>
      <c r="K102" s="375"/>
      <c r="L102" s="375"/>
      <c r="M102" s="375"/>
      <c r="N102" s="375"/>
      <c r="O102" s="375"/>
      <c r="P102" s="375"/>
      <c r="Q102" s="375"/>
      <c r="R102" s="375"/>
      <c r="S102" s="375"/>
      <c r="T102" s="375"/>
      <c r="U102" s="375"/>
      <c r="V102" s="375"/>
      <c r="W102" s="375"/>
      <c r="X102" s="375"/>
      <c r="Y102" s="375"/>
      <c r="Z102" s="375"/>
      <c r="AA102" s="375"/>
      <c r="AB102" s="375"/>
      <c r="AC102" s="375"/>
      <c r="AD102" s="375"/>
      <c r="AE102" s="375"/>
      <c r="AF102" s="375"/>
      <c r="AG102" s="375"/>
      <c r="AH102" s="375"/>
      <c r="AI102" s="375"/>
      <c r="AJ102" s="375"/>
      <c r="AK102" s="375"/>
      <c r="AL102" s="375"/>
      <c r="AM102" s="375"/>
      <c r="AN102" s="375"/>
      <c r="AO102" s="375"/>
      <c r="AP102" s="375"/>
      <c r="AQ102" s="375"/>
      <c r="AR102" s="375"/>
      <c r="AS102" s="375"/>
      <c r="AT102" s="375"/>
      <c r="AU102" s="375"/>
      <c r="AV102" s="375"/>
      <c r="AW102" s="375"/>
      <c r="AX102" s="375"/>
      <c r="AY102" s="375"/>
      <c r="AZ102" s="375"/>
      <c r="BA102" s="375"/>
      <c r="BB102" s="375"/>
      <c r="BC102" s="375"/>
      <c r="BD102" s="375"/>
      <c r="BE102" s="375"/>
      <c r="BF102" s="375"/>
      <c r="BG102" s="375"/>
      <c r="BH102" s="375"/>
      <c r="BI102" s="375"/>
      <c r="BJ102" s="375"/>
      <c r="BK102" s="375"/>
      <c r="BL102" s="375"/>
      <c r="BM102" s="375"/>
      <c r="BN102" s="375"/>
      <c r="BO102" s="375"/>
      <c r="BP102" s="375"/>
      <c r="BQ102" s="375"/>
      <c r="BR102" s="375"/>
      <c r="BS102" s="375"/>
      <c r="BT102" s="375"/>
      <c r="BU102" s="375"/>
      <c r="BV102" s="375"/>
      <c r="BW102" s="375"/>
      <c r="BX102" s="376"/>
      <c r="BY102" s="376"/>
      <c r="BZ102" s="376"/>
      <c r="CA102" s="377"/>
    </row>
    <row r="103" spans="1:79" x14ac:dyDescent="0.4">
      <c r="A103" s="408"/>
      <c r="B103" s="128" t="s">
        <v>442</v>
      </c>
      <c r="D103" s="375"/>
      <c r="E103" s="375"/>
      <c r="F103" s="375"/>
      <c r="G103" s="375"/>
      <c r="H103" s="375"/>
      <c r="I103" s="375"/>
      <c r="J103" s="375"/>
      <c r="K103" s="375"/>
      <c r="L103" s="375"/>
      <c r="M103" s="375"/>
      <c r="N103" s="375"/>
      <c r="O103" s="375"/>
      <c r="P103" s="375"/>
      <c r="Q103" s="375"/>
      <c r="R103" s="375"/>
      <c r="S103" s="375"/>
      <c r="T103" s="375"/>
      <c r="U103" s="375"/>
      <c r="V103" s="375"/>
      <c r="W103" s="375"/>
      <c r="X103" s="375"/>
      <c r="Y103" s="375"/>
      <c r="Z103" s="375"/>
      <c r="AA103" s="375"/>
      <c r="AB103" s="375"/>
      <c r="AC103" s="375"/>
      <c r="AD103" s="375"/>
      <c r="AE103" s="375"/>
      <c r="AF103" s="375"/>
      <c r="AG103" s="375"/>
      <c r="AH103" s="375"/>
      <c r="AI103" s="375"/>
      <c r="AJ103" s="375"/>
      <c r="AK103" s="375"/>
      <c r="AL103" s="375"/>
      <c r="AM103" s="375"/>
      <c r="AN103" s="375"/>
      <c r="AO103" s="375"/>
      <c r="AP103" s="375"/>
      <c r="AQ103" s="375"/>
      <c r="AR103" s="375">
        <v>4244</v>
      </c>
      <c r="AS103" s="375">
        <v>4071</v>
      </c>
      <c r="AT103" s="375">
        <v>5652</v>
      </c>
      <c r="AU103" s="375">
        <v>5400</v>
      </c>
      <c r="AV103" s="375">
        <v>5682</v>
      </c>
      <c r="AW103" s="375">
        <v>4611</v>
      </c>
      <c r="AX103" s="375">
        <v>4747</v>
      </c>
      <c r="AY103" s="375">
        <v>4812</v>
      </c>
      <c r="AZ103" s="375">
        <v>4740</v>
      </c>
      <c r="BA103" s="375">
        <v>4594</v>
      </c>
      <c r="BB103" s="375">
        <v>4426</v>
      </c>
      <c r="BC103" s="375">
        <v>4194</v>
      </c>
      <c r="BD103" s="375">
        <v>3942</v>
      </c>
      <c r="BE103" s="375">
        <v>3860</v>
      </c>
      <c r="BF103" s="375">
        <v>3836</v>
      </c>
      <c r="BG103" s="375">
        <v>3907</v>
      </c>
      <c r="BH103" s="375">
        <v>4096</v>
      </c>
      <c r="BI103" s="375">
        <v>4207</v>
      </c>
      <c r="BJ103" s="375">
        <v>4258</v>
      </c>
      <c r="BK103" s="375">
        <v>4253</v>
      </c>
      <c r="BL103" s="375">
        <v>4355</v>
      </c>
      <c r="BM103" s="375">
        <v>4717</v>
      </c>
      <c r="BN103" s="375">
        <v>4923</v>
      </c>
      <c r="BO103" s="375">
        <v>4985</v>
      </c>
      <c r="BP103" s="375">
        <v>5019</v>
      </c>
      <c r="BQ103" s="375">
        <v>0</v>
      </c>
      <c r="BR103" s="375">
        <v>0</v>
      </c>
      <c r="BS103" s="375">
        <v>0</v>
      </c>
      <c r="BT103" s="375">
        <v>0</v>
      </c>
      <c r="BU103" s="375">
        <v>0</v>
      </c>
      <c r="BV103" s="375">
        <v>0</v>
      </c>
      <c r="BW103" s="375">
        <v>0</v>
      </c>
      <c r="BX103" s="376">
        <v>0</v>
      </c>
      <c r="BY103" s="376">
        <v>0</v>
      </c>
      <c r="BZ103" s="376">
        <v>0</v>
      </c>
      <c r="CA103" s="377">
        <v>0</v>
      </c>
    </row>
    <row r="104" spans="1:79" x14ac:dyDescent="0.4">
      <c r="A104" s="408"/>
      <c r="B104" s="128" t="s">
        <v>443</v>
      </c>
      <c r="D104" s="375"/>
      <c r="E104" s="375"/>
      <c r="F104" s="375"/>
      <c r="G104" s="375"/>
      <c r="H104" s="375"/>
      <c r="I104" s="375"/>
      <c r="J104" s="375"/>
      <c r="K104" s="375"/>
      <c r="L104" s="375"/>
      <c r="M104" s="375"/>
      <c r="N104" s="375"/>
      <c r="O104" s="375"/>
      <c r="P104" s="375"/>
      <c r="Q104" s="375"/>
      <c r="R104" s="375"/>
      <c r="S104" s="375"/>
      <c r="T104" s="375"/>
      <c r="U104" s="375"/>
      <c r="V104" s="375"/>
      <c r="W104" s="375"/>
      <c r="X104" s="375"/>
      <c r="Y104" s="375"/>
      <c r="Z104" s="375"/>
      <c r="AA104" s="375"/>
      <c r="AB104" s="375"/>
      <c r="AC104" s="375"/>
      <c r="AD104" s="375"/>
      <c r="AE104" s="375"/>
      <c r="AF104" s="375"/>
      <c r="AG104" s="375"/>
      <c r="AH104" s="375"/>
      <c r="AI104" s="375"/>
      <c r="AJ104" s="375"/>
      <c r="AK104" s="375"/>
      <c r="AL104" s="375"/>
      <c r="AM104" s="375"/>
      <c r="AN104" s="375"/>
      <c r="AO104" s="375"/>
      <c r="AP104" s="375"/>
      <c r="AQ104" s="375"/>
      <c r="AR104" s="375">
        <v>255</v>
      </c>
      <c r="AS104" s="375">
        <v>248</v>
      </c>
      <c r="AT104" s="375">
        <v>383</v>
      </c>
      <c r="AU104" s="375">
        <v>326</v>
      </c>
      <c r="AV104" s="375">
        <v>354</v>
      </c>
      <c r="AW104" s="375">
        <v>278</v>
      </c>
      <c r="AX104" s="375">
        <v>288</v>
      </c>
      <c r="AY104" s="375">
        <v>293</v>
      </c>
      <c r="AZ104" s="375">
        <v>293</v>
      </c>
      <c r="BA104" s="375">
        <v>287</v>
      </c>
      <c r="BB104" s="375">
        <v>283</v>
      </c>
      <c r="BC104" s="375">
        <v>277</v>
      </c>
      <c r="BD104" s="375">
        <v>267</v>
      </c>
      <c r="BE104" s="375">
        <v>265</v>
      </c>
      <c r="BF104" s="375">
        <v>257</v>
      </c>
      <c r="BG104" s="375">
        <v>261</v>
      </c>
      <c r="BH104" s="375">
        <v>271</v>
      </c>
      <c r="BI104" s="375">
        <v>279</v>
      </c>
      <c r="BJ104" s="375">
        <v>280</v>
      </c>
      <c r="BK104" s="375">
        <v>283</v>
      </c>
      <c r="BL104" s="375">
        <v>290</v>
      </c>
      <c r="BM104" s="375">
        <v>311</v>
      </c>
      <c r="BN104" s="375">
        <v>322</v>
      </c>
      <c r="BO104" s="375">
        <v>327</v>
      </c>
      <c r="BP104" s="375">
        <v>330</v>
      </c>
      <c r="BQ104" s="375">
        <v>0</v>
      </c>
      <c r="BR104" s="375">
        <v>0</v>
      </c>
      <c r="BS104" s="375">
        <v>0</v>
      </c>
      <c r="BT104" s="375">
        <v>0</v>
      </c>
      <c r="BU104" s="375">
        <v>0</v>
      </c>
      <c r="BV104" s="375">
        <v>0</v>
      </c>
      <c r="BW104" s="375">
        <v>0</v>
      </c>
      <c r="BX104" s="376">
        <v>0</v>
      </c>
      <c r="BY104" s="376">
        <v>0</v>
      </c>
      <c r="BZ104" s="376">
        <v>0</v>
      </c>
      <c r="CA104" s="377">
        <v>0</v>
      </c>
    </row>
    <row r="105" spans="1:79" x14ac:dyDescent="0.4">
      <c r="A105" s="408"/>
      <c r="B105" s="128" t="s">
        <v>444</v>
      </c>
      <c r="D105" s="375"/>
      <c r="E105" s="375"/>
      <c r="F105" s="375"/>
      <c r="G105" s="375"/>
      <c r="H105" s="375"/>
      <c r="I105" s="375"/>
      <c r="J105" s="375"/>
      <c r="K105" s="375"/>
      <c r="L105" s="375"/>
      <c r="M105" s="375"/>
      <c r="N105" s="375"/>
      <c r="O105" s="375"/>
      <c r="P105" s="375"/>
      <c r="Q105" s="375"/>
      <c r="R105" s="375"/>
      <c r="S105" s="375"/>
      <c r="T105" s="375"/>
      <c r="U105" s="375"/>
      <c r="V105" s="375"/>
      <c r="W105" s="375"/>
      <c r="X105" s="375"/>
      <c r="Y105" s="375"/>
      <c r="Z105" s="375"/>
      <c r="AA105" s="375"/>
      <c r="AB105" s="375"/>
      <c r="AC105" s="375"/>
      <c r="AD105" s="375"/>
      <c r="AE105" s="375"/>
      <c r="AF105" s="375"/>
      <c r="AG105" s="375"/>
      <c r="AH105" s="375"/>
      <c r="AI105" s="375"/>
      <c r="AJ105" s="375"/>
      <c r="AK105" s="375"/>
      <c r="AL105" s="375"/>
      <c r="AM105" s="375"/>
      <c r="AN105" s="375"/>
      <c r="AO105" s="375"/>
      <c r="AP105" s="375"/>
      <c r="AQ105" s="375"/>
      <c r="AR105" s="375">
        <v>645</v>
      </c>
      <c r="AS105" s="375">
        <v>881</v>
      </c>
      <c r="AT105" s="375">
        <v>691</v>
      </c>
      <c r="AU105" s="375">
        <v>642</v>
      </c>
      <c r="AV105" s="375">
        <v>668</v>
      </c>
      <c r="AW105" s="375">
        <v>577</v>
      </c>
      <c r="AX105" s="375">
        <v>580</v>
      </c>
      <c r="AY105" s="375">
        <v>585</v>
      </c>
      <c r="AZ105" s="375">
        <v>586</v>
      </c>
      <c r="BA105" s="375">
        <v>598</v>
      </c>
      <c r="BB105" s="375">
        <v>597</v>
      </c>
      <c r="BC105" s="375">
        <v>580</v>
      </c>
      <c r="BD105" s="375">
        <v>552</v>
      </c>
      <c r="BE105" s="375">
        <v>539</v>
      </c>
      <c r="BF105" s="375">
        <v>532</v>
      </c>
      <c r="BG105" s="375">
        <v>525</v>
      </c>
      <c r="BH105" s="375">
        <v>548</v>
      </c>
      <c r="BI105" s="375">
        <v>543</v>
      </c>
      <c r="BJ105" s="375">
        <v>542</v>
      </c>
      <c r="BK105" s="375">
        <v>533</v>
      </c>
      <c r="BL105" s="375">
        <v>513</v>
      </c>
      <c r="BM105" s="375">
        <v>544</v>
      </c>
      <c r="BN105" s="375">
        <v>561</v>
      </c>
      <c r="BO105" s="375">
        <v>562</v>
      </c>
      <c r="BP105" s="375">
        <v>563</v>
      </c>
      <c r="BQ105" s="375">
        <v>0</v>
      </c>
      <c r="BR105" s="375">
        <v>0</v>
      </c>
      <c r="BS105" s="375">
        <v>0</v>
      </c>
      <c r="BT105" s="375">
        <v>0</v>
      </c>
      <c r="BU105" s="375">
        <v>0</v>
      </c>
      <c r="BV105" s="375">
        <v>0</v>
      </c>
      <c r="BW105" s="375">
        <v>0</v>
      </c>
      <c r="BX105" s="376">
        <v>0</v>
      </c>
      <c r="BY105" s="376">
        <v>0</v>
      </c>
      <c r="BZ105" s="376">
        <v>0</v>
      </c>
      <c r="CA105" s="377">
        <v>0</v>
      </c>
    </row>
    <row r="106" spans="1:79" ht="15.4" thickBot="1" x14ac:dyDescent="0.45">
      <c r="A106" s="415"/>
      <c r="B106" s="364"/>
      <c r="C106" s="363"/>
      <c r="D106" s="404"/>
      <c r="E106" s="404"/>
      <c r="F106" s="404"/>
      <c r="G106" s="404"/>
      <c r="H106" s="404"/>
      <c r="I106" s="404"/>
      <c r="J106" s="404"/>
      <c r="K106" s="404"/>
      <c r="L106" s="404"/>
      <c r="M106" s="404"/>
      <c r="N106" s="404"/>
      <c r="O106" s="404"/>
      <c r="P106" s="404"/>
      <c r="Q106" s="404"/>
      <c r="R106" s="404"/>
      <c r="S106" s="404"/>
      <c r="T106" s="404"/>
      <c r="U106" s="404"/>
      <c r="V106" s="404"/>
      <c r="W106" s="404"/>
      <c r="X106" s="404"/>
      <c r="Y106" s="404"/>
      <c r="Z106" s="404"/>
      <c r="AA106" s="404"/>
      <c r="AB106" s="404"/>
      <c r="AC106" s="404"/>
      <c r="AD106" s="404"/>
      <c r="AE106" s="404"/>
      <c r="AF106" s="404"/>
      <c r="AG106" s="404"/>
      <c r="AH106" s="404"/>
      <c r="AI106" s="404"/>
      <c r="AJ106" s="404"/>
      <c r="AK106" s="404"/>
      <c r="AL106" s="404"/>
      <c r="AM106" s="404"/>
      <c r="AN106" s="404"/>
      <c r="AO106" s="404"/>
      <c r="AP106" s="404"/>
      <c r="AQ106" s="404"/>
      <c r="AR106" s="404"/>
      <c r="AS106" s="404"/>
      <c r="AT106" s="404"/>
      <c r="AU106" s="404"/>
      <c r="AV106" s="404"/>
      <c r="AW106" s="404"/>
      <c r="AX106" s="404"/>
      <c r="AY106" s="404"/>
      <c r="AZ106" s="404"/>
      <c r="BA106" s="404"/>
      <c r="BB106" s="404"/>
      <c r="BC106" s="404"/>
      <c r="BD106" s="404"/>
      <c r="BE106" s="404"/>
      <c r="BF106" s="404"/>
      <c r="BG106" s="404"/>
      <c r="BH106" s="404"/>
      <c r="BI106" s="404"/>
      <c r="BJ106" s="404"/>
      <c r="BK106" s="404"/>
      <c r="BL106" s="404"/>
      <c r="BM106" s="404"/>
      <c r="BN106" s="404"/>
      <c r="BO106" s="404"/>
      <c r="BP106" s="404"/>
      <c r="BQ106" s="404"/>
      <c r="BR106" s="404"/>
      <c r="BS106" s="404"/>
      <c r="BT106" s="404"/>
      <c r="BU106" s="404"/>
      <c r="BV106" s="404"/>
      <c r="BW106" s="404"/>
      <c r="BX106" s="404"/>
      <c r="BY106" s="404"/>
      <c r="BZ106" s="404"/>
      <c r="CA106" s="405"/>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40"/>
  <sheetViews>
    <sheetView zoomScale="70" zoomScaleNormal="70" workbookViewId="0"/>
  </sheetViews>
  <sheetFormatPr defaultColWidth="9.1328125" defaultRowHeight="15" x14ac:dyDescent="0.35"/>
  <cols>
    <col min="1" max="1" width="23.1328125" style="28" bestFit="1" customWidth="1"/>
    <col min="2" max="2" width="175.1328125" style="28" customWidth="1"/>
    <col min="3" max="3" width="23.86328125" style="28" customWidth="1"/>
    <col min="4" max="4" width="9.1328125" style="28"/>
    <col min="5" max="5" width="56.86328125" style="28" customWidth="1"/>
    <col min="6" max="16384" width="9.1328125" style="28"/>
  </cols>
  <sheetData>
    <row r="1" spans="1:6" s="15" customFormat="1" ht="15.4" thickBot="1" x14ac:dyDescent="0.4">
      <c r="A1" s="13" t="s">
        <v>42</v>
      </c>
      <c r="B1" s="14"/>
    </row>
    <row r="2" spans="1:6" s="15" customFormat="1" x14ac:dyDescent="0.4">
      <c r="A2" s="16" t="s">
        <v>594</v>
      </c>
      <c r="B2" s="17" t="s">
        <v>4</v>
      </c>
      <c r="C2" s="18"/>
    </row>
    <row r="3" spans="1:6" s="15" customFormat="1" x14ac:dyDescent="0.35">
      <c r="A3" s="19">
        <v>2018</v>
      </c>
      <c r="B3" s="20"/>
      <c r="C3" s="21"/>
    </row>
    <row r="4" spans="1:6" s="15" customFormat="1" x14ac:dyDescent="0.35">
      <c r="A4" s="19"/>
      <c r="B4" s="22" t="s">
        <v>43</v>
      </c>
      <c r="C4" s="21"/>
    </row>
    <row r="5" spans="1:6" s="15" customFormat="1" ht="154.5" customHeight="1" x14ac:dyDescent="0.35">
      <c r="A5" s="23"/>
      <c r="B5" s="24" t="s">
        <v>749</v>
      </c>
      <c r="C5" s="21"/>
      <c r="E5" s="25"/>
      <c r="F5" s="25"/>
    </row>
    <row r="6" spans="1:6" s="15" customFormat="1" x14ac:dyDescent="0.35">
      <c r="A6" s="23"/>
      <c r="B6" s="26" t="s">
        <v>44</v>
      </c>
      <c r="C6" s="21"/>
      <c r="E6" s="25"/>
      <c r="F6" s="25"/>
    </row>
    <row r="7" spans="1:6" ht="153.4" customHeight="1" x14ac:dyDescent="0.35">
      <c r="A7" s="23"/>
      <c r="B7" s="27" t="s">
        <v>45</v>
      </c>
      <c r="C7" s="21"/>
    </row>
    <row r="8" spans="1:6" s="15" customFormat="1" ht="225" x14ac:dyDescent="0.35">
      <c r="A8" s="23"/>
      <c r="B8" s="27" t="s">
        <v>46</v>
      </c>
      <c r="C8" s="21"/>
    </row>
    <row r="9" spans="1:6" s="15" customFormat="1" ht="225" x14ac:dyDescent="0.35">
      <c r="A9" s="23"/>
      <c r="B9" s="29" t="s">
        <v>47</v>
      </c>
      <c r="C9" s="21"/>
      <c r="D9" s="30"/>
    </row>
    <row r="10" spans="1:6" s="15" customFormat="1" ht="75" x14ac:dyDescent="0.35">
      <c r="A10" s="23"/>
      <c r="B10" s="31" t="s">
        <v>48</v>
      </c>
      <c r="C10" s="21"/>
      <c r="E10" s="25"/>
      <c r="F10" s="25"/>
    </row>
    <row r="11" spans="1:6" s="15" customFormat="1" ht="90" x14ac:dyDescent="0.35">
      <c r="A11" s="23"/>
      <c r="B11" s="31" t="s">
        <v>49</v>
      </c>
      <c r="C11" s="21"/>
      <c r="E11" s="25"/>
      <c r="F11" s="25"/>
    </row>
    <row r="12" spans="1:6" s="15" customFormat="1" ht="60" x14ac:dyDescent="0.35">
      <c r="A12" s="23"/>
      <c r="B12" s="31" t="s">
        <v>50</v>
      </c>
      <c r="C12" s="21"/>
    </row>
    <row r="13" spans="1:6" s="15" customFormat="1" ht="60" x14ac:dyDescent="0.35">
      <c r="A13" s="23"/>
      <c r="B13" s="31" t="s">
        <v>51</v>
      </c>
      <c r="C13" s="21"/>
    </row>
    <row r="14" spans="1:6" s="15" customFormat="1" ht="60" x14ac:dyDescent="0.35">
      <c r="A14" s="23"/>
      <c r="B14" s="32" t="s">
        <v>52</v>
      </c>
      <c r="C14" s="21"/>
    </row>
    <row r="15" spans="1:6" s="15" customFormat="1" ht="60" x14ac:dyDescent="0.35">
      <c r="A15" s="23"/>
      <c r="B15" s="31" t="s">
        <v>53</v>
      </c>
      <c r="C15" s="21"/>
    </row>
    <row r="16" spans="1:6" s="15" customFormat="1" ht="70.5" customHeight="1" x14ac:dyDescent="0.35">
      <c r="A16" s="23"/>
      <c r="B16" s="31" t="s">
        <v>54</v>
      </c>
      <c r="C16" s="21"/>
    </row>
    <row r="17" spans="1:4" s="15" customFormat="1" x14ac:dyDescent="0.35">
      <c r="A17" s="23"/>
      <c r="B17" s="33" t="s">
        <v>55</v>
      </c>
      <c r="C17" s="21"/>
    </row>
    <row r="18" spans="1:4" s="15" customFormat="1" ht="165" x14ac:dyDescent="0.35">
      <c r="A18" s="23"/>
      <c r="B18" s="31" t="s">
        <v>56</v>
      </c>
      <c r="C18" s="21"/>
    </row>
    <row r="19" spans="1:4" s="15" customFormat="1" ht="165" x14ac:dyDescent="0.35">
      <c r="A19" s="23"/>
      <c r="B19" s="31" t="s">
        <v>57</v>
      </c>
      <c r="C19" s="21"/>
    </row>
    <row r="20" spans="1:4" s="15" customFormat="1" ht="51" customHeight="1" x14ac:dyDescent="0.35">
      <c r="A20" s="23"/>
      <c r="B20" s="29" t="s">
        <v>58</v>
      </c>
      <c r="C20" s="21"/>
    </row>
    <row r="21" spans="1:4" s="15" customFormat="1" ht="84.75" customHeight="1" x14ac:dyDescent="0.35">
      <c r="A21" s="23"/>
      <c r="B21" s="31" t="s">
        <v>59</v>
      </c>
      <c r="C21" s="21"/>
    </row>
    <row r="22" spans="1:4" s="15" customFormat="1" ht="238.35" customHeight="1" x14ac:dyDescent="0.35">
      <c r="A22" s="23"/>
      <c r="B22" s="31" t="s">
        <v>60</v>
      </c>
      <c r="C22" s="21"/>
    </row>
    <row r="23" spans="1:4" s="15" customFormat="1" ht="99.95" customHeight="1" x14ac:dyDescent="0.35">
      <c r="A23" s="23"/>
      <c r="B23" s="31" t="s">
        <v>61</v>
      </c>
      <c r="C23" s="21"/>
    </row>
    <row r="24" spans="1:4" s="15" customFormat="1" ht="78" customHeight="1" x14ac:dyDescent="0.35">
      <c r="A24" s="23"/>
      <c r="B24" s="34" t="s">
        <v>62</v>
      </c>
      <c r="C24" s="21"/>
    </row>
    <row r="25" spans="1:4" x14ac:dyDescent="0.35">
      <c r="A25" s="23"/>
      <c r="B25" s="35" t="s">
        <v>63</v>
      </c>
      <c r="C25" s="36"/>
    </row>
    <row r="26" spans="1:4" s="15" customFormat="1" ht="135" x14ac:dyDescent="0.35">
      <c r="A26" s="23"/>
      <c r="B26" s="37" t="s">
        <v>64</v>
      </c>
      <c r="C26" s="21"/>
      <c r="D26" s="30"/>
    </row>
    <row r="27" spans="1:4" s="15" customFormat="1" ht="75" x14ac:dyDescent="0.35">
      <c r="A27" s="23"/>
      <c r="B27" s="31" t="s">
        <v>65</v>
      </c>
      <c r="C27" s="21"/>
    </row>
    <row r="28" spans="1:4" s="15" customFormat="1" ht="60" x14ac:dyDescent="0.35">
      <c r="A28" s="23"/>
      <c r="B28" s="38" t="s">
        <v>66</v>
      </c>
      <c r="C28" s="21"/>
    </row>
    <row r="29" spans="1:4" s="15" customFormat="1" ht="45" x14ac:dyDescent="0.35">
      <c r="A29" s="23"/>
      <c r="B29" s="38" t="s">
        <v>67</v>
      </c>
      <c r="C29" s="21"/>
    </row>
    <row r="30" spans="1:4" s="15" customFormat="1" ht="30" x14ac:dyDescent="0.35">
      <c r="A30" s="23"/>
      <c r="B30" s="38" t="s">
        <v>68</v>
      </c>
      <c r="C30" s="21"/>
    </row>
    <row r="31" spans="1:4" s="15" customFormat="1" ht="60" x14ac:dyDescent="0.35">
      <c r="A31" s="23"/>
      <c r="B31" s="38" t="s">
        <v>69</v>
      </c>
      <c r="C31" s="21"/>
    </row>
    <row r="32" spans="1:4" s="15" customFormat="1" ht="30" x14ac:dyDescent="0.35">
      <c r="A32" s="23"/>
      <c r="B32" s="38" t="s">
        <v>70</v>
      </c>
      <c r="C32" s="21"/>
    </row>
    <row r="33" spans="1:3" s="15" customFormat="1" ht="45" x14ac:dyDescent="0.35">
      <c r="A33" s="23"/>
      <c r="B33" s="38" t="s">
        <v>71</v>
      </c>
      <c r="C33" s="21"/>
    </row>
    <row r="34" spans="1:3" s="15" customFormat="1" ht="45" x14ac:dyDescent="0.35">
      <c r="A34" s="23"/>
      <c r="B34" s="38" t="s">
        <v>72</v>
      </c>
      <c r="C34" s="21"/>
    </row>
    <row r="35" spans="1:3" s="15" customFormat="1" ht="60" x14ac:dyDescent="0.35">
      <c r="A35" s="23"/>
      <c r="B35" s="38" t="s">
        <v>73</v>
      </c>
      <c r="C35" s="39"/>
    </row>
    <row r="36" spans="1:3" s="15" customFormat="1" ht="75" x14ac:dyDescent="0.35">
      <c r="A36" s="23"/>
      <c r="B36" s="38" t="s">
        <v>74</v>
      </c>
      <c r="C36" s="21"/>
    </row>
    <row r="37" spans="1:3" s="15" customFormat="1" ht="30" x14ac:dyDescent="0.35">
      <c r="A37" s="23"/>
      <c r="B37" s="38" t="s">
        <v>75</v>
      </c>
      <c r="C37" s="21"/>
    </row>
    <row r="38" spans="1:3" s="15" customFormat="1" ht="51.75" customHeight="1" x14ac:dyDescent="0.35">
      <c r="A38" s="23"/>
      <c r="B38" s="38" t="s">
        <v>76</v>
      </c>
      <c r="C38" s="21"/>
    </row>
    <row r="39" spans="1:3" s="15" customFormat="1" ht="48.4" customHeight="1" x14ac:dyDescent="0.35">
      <c r="A39" s="23"/>
      <c r="B39" s="38" t="s">
        <v>77</v>
      </c>
      <c r="C39" s="21"/>
    </row>
    <row r="40" spans="1:3" s="15" customFormat="1" ht="60.4" thickBot="1" x14ac:dyDescent="0.4">
      <c r="A40" s="40"/>
      <c r="B40" s="41" t="s">
        <v>78</v>
      </c>
      <c r="C40" s="42"/>
    </row>
  </sheetData>
  <hyperlinks>
    <hyperlink ref="A1" location="Contents!A1" display="Contents page"/>
  </hyperlinks>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80"/>
  <sheetViews>
    <sheetView zoomScale="70" zoomScaleNormal="70" workbookViewId="0">
      <pane xSplit="3" topLeftCell="BS1" activePane="topRight" state="frozen"/>
      <selection activeCell="B1" sqref="B1"/>
      <selection pane="topRight" activeCell="B1" sqref="B1"/>
    </sheetView>
  </sheetViews>
  <sheetFormatPr defaultColWidth="9.1328125" defaultRowHeight="15" x14ac:dyDescent="0.4"/>
  <cols>
    <col min="1" max="1" width="23.1328125" style="367" bestFit="1" customWidth="1"/>
    <col min="2" max="2" width="75.73046875" style="367" customWidth="1"/>
    <col min="3" max="3" width="25.73046875" style="367" customWidth="1"/>
    <col min="4" max="75" width="12.73046875" style="447" customWidth="1"/>
    <col min="76" max="79" width="12.73046875" style="326" customWidth="1"/>
    <col min="80" max="16384" width="9.1328125" style="326"/>
  </cols>
  <sheetData>
    <row r="1" spans="1:79" s="324" customFormat="1" ht="25.15" customHeight="1" thickBot="1" x14ac:dyDescent="0.4">
      <c r="A1" s="43" t="s">
        <v>42</v>
      </c>
      <c r="B1" s="44" t="s">
        <v>755</v>
      </c>
      <c r="C1" s="98"/>
      <c r="D1" s="416"/>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17"/>
      <c r="BW1" s="417"/>
      <c r="BX1" s="417"/>
    </row>
    <row r="2" spans="1:79" ht="15.75" customHeight="1" x14ac:dyDescent="0.4">
      <c r="A2" s="47" t="s">
        <v>594</v>
      </c>
      <c r="B2" s="17" t="s">
        <v>445</v>
      </c>
      <c r="C2" s="418"/>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x14ac:dyDescent="0.4">
      <c r="A3" s="52">
        <v>2018</v>
      </c>
      <c r="B3" s="327" t="s">
        <v>127</v>
      </c>
      <c r="C3" s="385"/>
      <c r="D3" s="289" t="s">
        <v>624</v>
      </c>
      <c r="E3" s="289" t="s">
        <v>624</v>
      </c>
      <c r="F3" s="289" t="s">
        <v>624</v>
      </c>
      <c r="G3" s="289" t="s">
        <v>624</v>
      </c>
      <c r="H3" s="289" t="s">
        <v>624</v>
      </c>
      <c r="I3" s="289" t="s">
        <v>624</v>
      </c>
      <c r="J3" s="289" t="s">
        <v>624</v>
      </c>
      <c r="K3" s="289" t="s">
        <v>624</v>
      </c>
      <c r="L3" s="289" t="s">
        <v>624</v>
      </c>
      <c r="M3" s="289" t="s">
        <v>624</v>
      </c>
      <c r="N3" s="289" t="s">
        <v>624</v>
      </c>
      <c r="O3" s="289" t="s">
        <v>624</v>
      </c>
      <c r="P3" s="289" t="s">
        <v>624</v>
      </c>
      <c r="Q3" s="289" t="s">
        <v>624</v>
      </c>
      <c r="R3" s="289" t="s">
        <v>624</v>
      </c>
      <c r="S3" s="289" t="s">
        <v>624</v>
      </c>
      <c r="T3" s="289" t="s">
        <v>624</v>
      </c>
      <c r="U3" s="289" t="s">
        <v>624</v>
      </c>
      <c r="V3" s="289" t="s">
        <v>624</v>
      </c>
      <c r="W3" s="289" t="s">
        <v>624</v>
      </c>
      <c r="X3" s="289" t="s">
        <v>624</v>
      </c>
      <c r="Y3" s="289" t="s">
        <v>624</v>
      </c>
      <c r="Z3" s="289" t="s">
        <v>624</v>
      </c>
      <c r="AA3" s="289" t="s">
        <v>624</v>
      </c>
      <c r="AB3" s="289" t="s">
        <v>624</v>
      </c>
      <c r="AC3" s="289" t="s">
        <v>624</v>
      </c>
      <c r="AD3" s="289" t="s">
        <v>624</v>
      </c>
      <c r="AE3" s="289" t="s">
        <v>624</v>
      </c>
      <c r="AF3" s="289" t="s">
        <v>624</v>
      </c>
      <c r="AG3" s="289" t="s">
        <v>624</v>
      </c>
      <c r="AH3" s="289" t="s">
        <v>624</v>
      </c>
      <c r="AI3" s="289" t="s">
        <v>624</v>
      </c>
      <c r="AJ3" s="289" t="s">
        <v>624</v>
      </c>
      <c r="AK3" s="289" t="s">
        <v>624</v>
      </c>
      <c r="AL3" s="289" t="s">
        <v>624</v>
      </c>
      <c r="AM3" s="289" t="s">
        <v>624</v>
      </c>
      <c r="AN3" s="289" t="s">
        <v>624</v>
      </c>
      <c r="AO3" s="289" t="s">
        <v>624</v>
      </c>
      <c r="AP3" s="289" t="s">
        <v>624</v>
      </c>
      <c r="AQ3" s="289" t="s">
        <v>624</v>
      </c>
      <c r="AR3" s="289" t="s">
        <v>624</v>
      </c>
      <c r="AS3" s="289" t="s">
        <v>624</v>
      </c>
      <c r="AT3" s="289" t="s">
        <v>624</v>
      </c>
      <c r="AU3" s="289" t="s">
        <v>624</v>
      </c>
      <c r="AV3" s="289" t="s">
        <v>624</v>
      </c>
      <c r="AW3" s="289" t="s">
        <v>624</v>
      </c>
      <c r="AX3" s="289" t="s">
        <v>624</v>
      </c>
      <c r="AY3" s="289" t="s">
        <v>624</v>
      </c>
      <c r="AZ3" s="289" t="s">
        <v>624</v>
      </c>
      <c r="BA3" s="289" t="s">
        <v>624</v>
      </c>
      <c r="BB3" s="289" t="s">
        <v>624</v>
      </c>
      <c r="BC3" s="289" t="s">
        <v>624</v>
      </c>
      <c r="BD3" s="289" t="s">
        <v>624</v>
      </c>
      <c r="BE3" s="289" t="s">
        <v>624</v>
      </c>
      <c r="BF3" s="289" t="s">
        <v>624</v>
      </c>
      <c r="BG3" s="289" t="s">
        <v>624</v>
      </c>
      <c r="BH3" s="289" t="s">
        <v>624</v>
      </c>
      <c r="BI3" s="289" t="s">
        <v>624</v>
      </c>
      <c r="BJ3" s="289" t="s">
        <v>624</v>
      </c>
      <c r="BK3" s="289" t="s">
        <v>624</v>
      </c>
      <c r="BL3" s="289" t="s">
        <v>624</v>
      </c>
      <c r="BM3" s="289" t="s">
        <v>624</v>
      </c>
      <c r="BN3" s="289" t="s">
        <v>624</v>
      </c>
      <c r="BO3" s="289" t="s">
        <v>624</v>
      </c>
      <c r="BP3" s="289" t="s">
        <v>624</v>
      </c>
      <c r="BQ3" s="289" t="s">
        <v>624</v>
      </c>
      <c r="BR3" s="289" t="s">
        <v>624</v>
      </c>
      <c r="BS3" s="289" t="s">
        <v>624</v>
      </c>
      <c r="BT3" s="289" t="s">
        <v>624</v>
      </c>
      <c r="BU3" s="289" t="s">
        <v>624</v>
      </c>
      <c r="BV3" s="289" t="s">
        <v>625</v>
      </c>
      <c r="BW3" s="289" t="s">
        <v>625</v>
      </c>
      <c r="BX3" s="289" t="s">
        <v>625</v>
      </c>
      <c r="BY3" s="289" t="s">
        <v>625</v>
      </c>
      <c r="BZ3" s="289" t="s">
        <v>625</v>
      </c>
      <c r="CA3" s="290" t="s">
        <v>625</v>
      </c>
    </row>
    <row r="4" spans="1:79" s="243" customFormat="1" ht="24" customHeight="1" x14ac:dyDescent="0.4">
      <c r="A4" s="370"/>
      <c r="B4" s="337" t="s">
        <v>96</v>
      </c>
      <c r="C4" s="419"/>
      <c r="D4" s="420">
        <f>SUM(D5,D10,D14,D15,D20)</f>
        <v>0</v>
      </c>
      <c r="E4" s="420">
        <f t="shared" ref="E4:BP4" si="0">SUM(E5,E10,E14,E15,E20)</f>
        <v>0</v>
      </c>
      <c r="F4" s="420">
        <f t="shared" si="0"/>
        <v>0</v>
      </c>
      <c r="G4" s="420">
        <f t="shared" si="0"/>
        <v>0</v>
      </c>
      <c r="H4" s="420">
        <f t="shared" si="0"/>
        <v>0</v>
      </c>
      <c r="I4" s="420">
        <f t="shared" si="0"/>
        <v>0</v>
      </c>
      <c r="J4" s="420">
        <f t="shared" si="0"/>
        <v>0</v>
      </c>
      <c r="K4" s="420">
        <f t="shared" si="0"/>
        <v>0</v>
      </c>
      <c r="L4" s="420">
        <f t="shared" si="0"/>
        <v>0</v>
      </c>
      <c r="M4" s="420">
        <f t="shared" si="0"/>
        <v>0</v>
      </c>
      <c r="N4" s="420">
        <f t="shared" si="0"/>
        <v>0</v>
      </c>
      <c r="O4" s="420">
        <f t="shared" si="0"/>
        <v>0</v>
      </c>
      <c r="P4" s="420">
        <f t="shared" si="0"/>
        <v>0</v>
      </c>
      <c r="Q4" s="420">
        <f t="shared" si="0"/>
        <v>0</v>
      </c>
      <c r="R4" s="420">
        <f t="shared" si="0"/>
        <v>0</v>
      </c>
      <c r="S4" s="420">
        <f t="shared" si="0"/>
        <v>0</v>
      </c>
      <c r="T4" s="420">
        <f t="shared" si="0"/>
        <v>0</v>
      </c>
      <c r="U4" s="420">
        <f t="shared" si="0"/>
        <v>0</v>
      </c>
      <c r="V4" s="420">
        <f t="shared" si="0"/>
        <v>0</v>
      </c>
      <c r="W4" s="420">
        <f t="shared" si="0"/>
        <v>0</v>
      </c>
      <c r="X4" s="420">
        <f t="shared" si="0"/>
        <v>0</v>
      </c>
      <c r="Y4" s="420">
        <f t="shared" si="0"/>
        <v>0</v>
      </c>
      <c r="Z4" s="420">
        <f t="shared" si="0"/>
        <v>0</v>
      </c>
      <c r="AA4" s="420">
        <f t="shared" si="0"/>
        <v>6</v>
      </c>
      <c r="AB4" s="420">
        <f t="shared" si="0"/>
        <v>23.2</v>
      </c>
      <c r="AC4" s="420">
        <f t="shared" si="0"/>
        <v>35.799999999999997</v>
      </c>
      <c r="AD4" s="420">
        <f t="shared" si="0"/>
        <v>62.4</v>
      </c>
      <c r="AE4" s="420">
        <f t="shared" si="0"/>
        <v>96.100000000000009</v>
      </c>
      <c r="AF4" s="420">
        <f t="shared" si="0"/>
        <v>135.5</v>
      </c>
      <c r="AG4" s="420">
        <f t="shared" si="0"/>
        <v>186.5</v>
      </c>
      <c r="AH4" s="420">
        <f t="shared" si="0"/>
        <v>215</v>
      </c>
      <c r="AI4" s="420">
        <f t="shared" si="0"/>
        <v>280</v>
      </c>
      <c r="AJ4" s="420">
        <f t="shared" si="0"/>
        <v>385</v>
      </c>
      <c r="AK4" s="420">
        <f t="shared" si="0"/>
        <v>503</v>
      </c>
      <c r="AL4" s="420">
        <f t="shared" si="0"/>
        <v>639</v>
      </c>
      <c r="AM4" s="420">
        <f t="shared" si="0"/>
        <v>799</v>
      </c>
      <c r="AN4" s="420">
        <f t="shared" si="0"/>
        <v>932</v>
      </c>
      <c r="AO4" s="420">
        <f t="shared" si="0"/>
        <v>1108</v>
      </c>
      <c r="AP4" s="420">
        <f t="shared" si="0"/>
        <v>1293</v>
      </c>
      <c r="AQ4" s="420">
        <f t="shared" si="0"/>
        <v>1493.607</v>
      </c>
      <c r="AR4" s="420">
        <f t="shared" si="0"/>
        <v>1678.8070000000002</v>
      </c>
      <c r="AS4" s="420">
        <f t="shared" si="0"/>
        <v>1928.0260000000001</v>
      </c>
      <c r="AT4" s="420">
        <f t="shared" si="0"/>
        <v>2265.2670000000003</v>
      </c>
      <c r="AU4" s="420">
        <f t="shared" si="0"/>
        <v>2768.0990000000002</v>
      </c>
      <c r="AV4" s="420">
        <f t="shared" si="0"/>
        <v>3594.9789999999998</v>
      </c>
      <c r="AW4" s="420">
        <f t="shared" si="0"/>
        <v>4567.7079999999996</v>
      </c>
      <c r="AX4" s="420">
        <f t="shared" si="0"/>
        <v>5087.24</v>
      </c>
      <c r="AY4" s="420">
        <f t="shared" si="0"/>
        <v>5995.95</v>
      </c>
      <c r="AZ4" s="420">
        <f t="shared" si="0"/>
        <v>6890.7119999999995</v>
      </c>
      <c r="BA4" s="420">
        <f t="shared" si="0"/>
        <v>7474.6569999999992</v>
      </c>
      <c r="BB4" s="420">
        <f t="shared" si="0"/>
        <v>7996.1079999999984</v>
      </c>
      <c r="BC4" s="420">
        <f t="shared" si="0"/>
        <v>8482.7970000000005</v>
      </c>
      <c r="BD4" s="420">
        <f t="shared" si="0"/>
        <v>8998.760000000002</v>
      </c>
      <c r="BE4" s="420">
        <f t="shared" si="0"/>
        <v>9704.5185240909632</v>
      </c>
      <c r="BF4" s="420">
        <f t="shared" si="0"/>
        <v>10302.647677202764</v>
      </c>
      <c r="BG4" s="420">
        <f t="shared" si="0"/>
        <v>11039.131507160631</v>
      </c>
      <c r="BH4" s="420">
        <f t="shared" si="0"/>
        <v>11752.749</v>
      </c>
      <c r="BI4" s="420">
        <f t="shared" si="0"/>
        <v>12542.44267353</v>
      </c>
      <c r="BJ4" s="420">
        <f t="shared" si="0"/>
        <v>13304.85224679</v>
      </c>
      <c r="BK4" s="420">
        <f t="shared" si="0"/>
        <v>14311.464927031753</v>
      </c>
      <c r="BL4" s="420">
        <f t="shared" si="0"/>
        <v>15260.007289010002</v>
      </c>
      <c r="BM4" s="420">
        <f t="shared" si="0"/>
        <v>16564.846266159999</v>
      </c>
      <c r="BN4" s="420">
        <f t="shared" si="0"/>
        <v>17104.362356233181</v>
      </c>
      <c r="BO4" s="420">
        <f t="shared" si="0"/>
        <v>17905.161131910005</v>
      </c>
      <c r="BP4" s="420">
        <f t="shared" si="0"/>
        <v>18905.77449598</v>
      </c>
      <c r="BQ4" s="420">
        <f t="shared" ref="BQ4:CA4" si="1">SUM(BQ5,BQ10,BQ14,BQ15,BQ20)</f>
        <v>19287.893994300885</v>
      </c>
      <c r="BR4" s="420">
        <f t="shared" si="1"/>
        <v>20790.665465899998</v>
      </c>
      <c r="BS4" s="420">
        <f t="shared" si="1"/>
        <v>21734.188377339993</v>
      </c>
      <c r="BT4" s="420">
        <f t="shared" si="1"/>
        <v>22164.107729721116</v>
      </c>
      <c r="BU4" s="420">
        <f t="shared" si="1"/>
        <v>23566.915482981625</v>
      </c>
      <c r="BV4" s="420">
        <f t="shared" si="1"/>
        <v>23881.450461290737</v>
      </c>
      <c r="BW4" s="420">
        <f t="shared" si="1"/>
        <v>26105.353694374258</v>
      </c>
      <c r="BX4" s="421">
        <f t="shared" si="1"/>
        <v>26770.831512083401</v>
      </c>
      <c r="BY4" s="421">
        <f t="shared" si="1"/>
        <v>27819.475664784881</v>
      </c>
      <c r="BZ4" s="421">
        <f t="shared" si="1"/>
        <v>29091.612882500729</v>
      </c>
      <c r="CA4" s="422">
        <f t="shared" si="1"/>
        <v>30503.385467023563</v>
      </c>
    </row>
    <row r="5" spans="1:79" s="243" customFormat="1" ht="26.25" customHeight="1" x14ac:dyDescent="0.4">
      <c r="A5" s="368"/>
      <c r="B5" s="423" t="s">
        <v>142</v>
      </c>
      <c r="C5" s="97"/>
      <c r="D5" s="420">
        <f>SUM(D6:D8)</f>
        <v>0</v>
      </c>
      <c r="E5" s="420">
        <f t="shared" ref="E5:BP5" si="2">SUM(E6:E8)</f>
        <v>0</v>
      </c>
      <c r="F5" s="420">
        <f t="shared" si="2"/>
        <v>0</v>
      </c>
      <c r="G5" s="420">
        <f t="shared" si="2"/>
        <v>0</v>
      </c>
      <c r="H5" s="420">
        <f t="shared" si="2"/>
        <v>0</v>
      </c>
      <c r="I5" s="420">
        <f t="shared" si="2"/>
        <v>0</v>
      </c>
      <c r="J5" s="420">
        <f t="shared" si="2"/>
        <v>0</v>
      </c>
      <c r="K5" s="420">
        <f t="shared" si="2"/>
        <v>0</v>
      </c>
      <c r="L5" s="420">
        <f t="shared" si="2"/>
        <v>0</v>
      </c>
      <c r="M5" s="420">
        <f t="shared" si="2"/>
        <v>0</v>
      </c>
      <c r="N5" s="420">
        <f t="shared" si="2"/>
        <v>0</v>
      </c>
      <c r="O5" s="420">
        <f t="shared" si="2"/>
        <v>0</v>
      </c>
      <c r="P5" s="420">
        <f t="shared" si="2"/>
        <v>0</v>
      </c>
      <c r="Q5" s="420">
        <f t="shared" si="2"/>
        <v>0</v>
      </c>
      <c r="R5" s="420">
        <f t="shared" si="2"/>
        <v>0</v>
      </c>
      <c r="S5" s="420">
        <f t="shared" si="2"/>
        <v>0</v>
      </c>
      <c r="T5" s="420">
        <f t="shared" si="2"/>
        <v>0</v>
      </c>
      <c r="U5" s="420">
        <f t="shared" si="2"/>
        <v>0</v>
      </c>
      <c r="V5" s="420">
        <f t="shared" si="2"/>
        <v>0</v>
      </c>
      <c r="W5" s="420">
        <f t="shared" si="2"/>
        <v>0</v>
      </c>
      <c r="X5" s="420">
        <f t="shared" si="2"/>
        <v>0</v>
      </c>
      <c r="Y5" s="420">
        <f t="shared" si="2"/>
        <v>0</v>
      </c>
      <c r="Z5" s="420">
        <f t="shared" si="2"/>
        <v>0</v>
      </c>
      <c r="AA5" s="420">
        <f t="shared" si="2"/>
        <v>0</v>
      </c>
      <c r="AB5" s="420">
        <f t="shared" si="2"/>
        <v>0</v>
      </c>
      <c r="AC5" s="420">
        <f t="shared" si="2"/>
        <v>0</v>
      </c>
      <c r="AD5" s="420">
        <f t="shared" si="2"/>
        <v>0</v>
      </c>
      <c r="AE5" s="420">
        <f t="shared" si="2"/>
        <v>0</v>
      </c>
      <c r="AF5" s="420">
        <f t="shared" si="2"/>
        <v>0</v>
      </c>
      <c r="AG5" s="420">
        <f t="shared" si="2"/>
        <v>0</v>
      </c>
      <c r="AH5" s="420">
        <f t="shared" si="2"/>
        <v>0</v>
      </c>
      <c r="AI5" s="420">
        <f t="shared" si="2"/>
        <v>0</v>
      </c>
      <c r="AJ5" s="420">
        <f t="shared" si="2"/>
        <v>0</v>
      </c>
      <c r="AK5" s="420">
        <f t="shared" si="2"/>
        <v>0</v>
      </c>
      <c r="AL5" s="420">
        <f t="shared" si="2"/>
        <v>0</v>
      </c>
      <c r="AM5" s="420">
        <f t="shared" si="2"/>
        <v>0</v>
      </c>
      <c r="AN5" s="420">
        <f t="shared" si="2"/>
        <v>0</v>
      </c>
      <c r="AO5" s="420">
        <f t="shared" si="2"/>
        <v>0</v>
      </c>
      <c r="AP5" s="420">
        <f t="shared" si="2"/>
        <v>0</v>
      </c>
      <c r="AQ5" s="420">
        <f t="shared" si="2"/>
        <v>0</v>
      </c>
      <c r="AR5" s="420">
        <f t="shared" si="2"/>
        <v>0</v>
      </c>
      <c r="AS5" s="420">
        <f t="shared" si="2"/>
        <v>0</v>
      </c>
      <c r="AT5" s="420">
        <f t="shared" si="2"/>
        <v>0</v>
      </c>
      <c r="AU5" s="420">
        <f t="shared" si="2"/>
        <v>0</v>
      </c>
      <c r="AV5" s="420">
        <f t="shared" si="2"/>
        <v>1973.203</v>
      </c>
      <c r="AW5" s="420">
        <f t="shared" si="2"/>
        <v>2772.2469999999998</v>
      </c>
      <c r="AX5" s="420">
        <f t="shared" si="2"/>
        <v>3124.558</v>
      </c>
      <c r="AY5" s="420">
        <f t="shared" si="2"/>
        <v>3801.788</v>
      </c>
      <c r="AZ5" s="420">
        <f t="shared" si="2"/>
        <v>4497.8189999999995</v>
      </c>
      <c r="BA5" s="420">
        <f t="shared" si="2"/>
        <v>4953.4069999999992</v>
      </c>
      <c r="BB5" s="420">
        <f t="shared" si="2"/>
        <v>5316.1329999999989</v>
      </c>
      <c r="BC5" s="420">
        <f t="shared" si="2"/>
        <v>5659.9930000000004</v>
      </c>
      <c r="BD5" s="420">
        <f t="shared" si="2"/>
        <v>6043.639000000001</v>
      </c>
      <c r="BE5" s="420">
        <f t="shared" si="2"/>
        <v>6580.0587643462241</v>
      </c>
      <c r="BF5" s="420">
        <f t="shared" si="2"/>
        <v>7051.9688886240428</v>
      </c>
      <c r="BG5" s="420">
        <f t="shared" si="2"/>
        <v>7582.0869577400717</v>
      </c>
      <c r="BH5" s="420">
        <f t="shared" si="2"/>
        <v>8079.1630000000005</v>
      </c>
      <c r="BI5" s="420">
        <f t="shared" si="2"/>
        <v>8618.3022954000007</v>
      </c>
      <c r="BJ5" s="420">
        <f t="shared" si="2"/>
        <v>9155.4464638600002</v>
      </c>
      <c r="BK5" s="420">
        <f t="shared" si="2"/>
        <v>9867.029829797455</v>
      </c>
      <c r="BL5" s="420">
        <f t="shared" si="2"/>
        <v>10525.20336705</v>
      </c>
      <c r="BM5" s="420">
        <f t="shared" si="2"/>
        <v>11458.592503259999</v>
      </c>
      <c r="BN5" s="420">
        <f t="shared" si="2"/>
        <v>11876.615118280002</v>
      </c>
      <c r="BO5" s="420">
        <f t="shared" si="2"/>
        <v>12565.735437840003</v>
      </c>
      <c r="BP5" s="420">
        <f t="shared" si="2"/>
        <v>13430.14958021</v>
      </c>
      <c r="BQ5" s="420">
        <f t="shared" ref="BQ5:CA5" si="3">SUM(BQ6:BQ8)</f>
        <v>13762.514588680802</v>
      </c>
      <c r="BR5" s="420">
        <f t="shared" si="3"/>
        <v>13798.261242919998</v>
      </c>
      <c r="BS5" s="420">
        <f t="shared" si="3"/>
        <v>13233.124968690001</v>
      </c>
      <c r="BT5" s="420">
        <f t="shared" si="3"/>
        <v>11513.612393931196</v>
      </c>
      <c r="BU5" s="420">
        <f t="shared" si="3"/>
        <v>9379.593293240021</v>
      </c>
      <c r="BV5" s="420">
        <f t="shared" si="3"/>
        <v>7954.0978333513904</v>
      </c>
      <c r="BW5" s="420">
        <f t="shared" si="3"/>
        <v>6099.7421691743602</v>
      </c>
      <c r="BX5" s="421">
        <f t="shared" si="3"/>
        <v>5235.7883284657837</v>
      </c>
      <c r="BY5" s="421">
        <f t="shared" si="3"/>
        <v>5210.1918401704679</v>
      </c>
      <c r="BZ5" s="421">
        <f t="shared" si="3"/>
        <v>5223.2367285490609</v>
      </c>
      <c r="CA5" s="422">
        <f t="shared" si="3"/>
        <v>5270.8223554599717</v>
      </c>
    </row>
    <row r="6" spans="1:79" x14ac:dyDescent="0.4">
      <c r="B6" s="341" t="s">
        <v>446</v>
      </c>
      <c r="C6" s="341"/>
      <c r="D6" s="424">
        <v>0</v>
      </c>
      <c r="E6" s="424">
        <v>0</v>
      </c>
      <c r="F6" s="424">
        <v>0</v>
      </c>
      <c r="G6" s="424">
        <v>0</v>
      </c>
      <c r="H6" s="424">
        <v>0</v>
      </c>
      <c r="I6" s="424">
        <v>0</v>
      </c>
      <c r="J6" s="424">
        <v>0</v>
      </c>
      <c r="K6" s="424">
        <v>0</v>
      </c>
      <c r="L6" s="424">
        <v>0</v>
      </c>
      <c r="M6" s="424">
        <v>0</v>
      </c>
      <c r="N6" s="424">
        <v>0</v>
      </c>
      <c r="O6" s="424">
        <v>0</v>
      </c>
      <c r="P6" s="424">
        <v>0</v>
      </c>
      <c r="Q6" s="424">
        <v>0</v>
      </c>
      <c r="R6" s="424">
        <v>0</v>
      </c>
      <c r="S6" s="424">
        <v>0</v>
      </c>
      <c r="T6" s="424">
        <v>0</v>
      </c>
      <c r="U6" s="424">
        <v>0</v>
      </c>
      <c r="V6" s="424">
        <v>0</v>
      </c>
      <c r="W6" s="424">
        <v>0</v>
      </c>
      <c r="X6" s="424">
        <v>0</v>
      </c>
      <c r="Y6" s="424">
        <v>0</v>
      </c>
      <c r="Z6" s="424">
        <v>0</v>
      </c>
      <c r="AA6" s="424">
        <v>0</v>
      </c>
      <c r="AB6" s="424">
        <v>0</v>
      </c>
      <c r="AC6" s="424">
        <v>0</v>
      </c>
      <c r="AD6" s="424">
        <v>0</v>
      </c>
      <c r="AE6" s="424">
        <v>0</v>
      </c>
      <c r="AF6" s="424">
        <v>0</v>
      </c>
      <c r="AG6" s="424">
        <v>0</v>
      </c>
      <c r="AH6" s="424">
        <v>0</v>
      </c>
      <c r="AI6" s="424">
        <v>0</v>
      </c>
      <c r="AJ6" s="424">
        <v>0</v>
      </c>
      <c r="AK6" s="424">
        <v>0</v>
      </c>
      <c r="AL6" s="424">
        <v>0</v>
      </c>
      <c r="AM6" s="424">
        <v>0</v>
      </c>
      <c r="AN6" s="424">
        <v>0</v>
      </c>
      <c r="AO6" s="424">
        <v>0</v>
      </c>
      <c r="AP6" s="424">
        <v>0</v>
      </c>
      <c r="AQ6" s="424">
        <v>0</v>
      </c>
      <c r="AR6" s="424">
        <v>0</v>
      </c>
      <c r="AS6" s="424">
        <v>0</v>
      </c>
      <c r="AT6" s="424">
        <v>0</v>
      </c>
      <c r="AU6" s="424">
        <v>0</v>
      </c>
      <c r="AV6" s="424">
        <v>231.47411666314397</v>
      </c>
      <c r="AW6" s="424">
        <v>325.20902588180275</v>
      </c>
      <c r="AX6" s="424">
        <v>365.13545224968743</v>
      </c>
      <c r="AY6" s="424">
        <v>437.39160512525461</v>
      </c>
      <c r="AZ6" s="424">
        <v>443.26224191823394</v>
      </c>
      <c r="BA6" s="424">
        <v>488.61175918926864</v>
      </c>
      <c r="BB6" s="424">
        <v>528.58293270578872</v>
      </c>
      <c r="BC6" s="424">
        <v>566.36950568822147</v>
      </c>
      <c r="BD6" s="424">
        <v>607.03198548293733</v>
      </c>
      <c r="BE6" s="424">
        <v>673.62344552251193</v>
      </c>
      <c r="BF6" s="424">
        <v>762.23</v>
      </c>
      <c r="BG6" s="424">
        <v>793.54721823565706</v>
      </c>
      <c r="BH6" s="424">
        <v>842.13</v>
      </c>
      <c r="BI6" s="424">
        <v>923.7647969778385</v>
      </c>
      <c r="BJ6" s="424">
        <v>972.69087379439623</v>
      </c>
      <c r="BK6" s="424">
        <v>1039.8247158707195</v>
      </c>
      <c r="BL6" s="424">
        <v>1105.9393085337213</v>
      </c>
      <c r="BM6" s="424">
        <v>1192.1009182195146</v>
      </c>
      <c r="BN6" s="424">
        <v>1220.2044423261623</v>
      </c>
      <c r="BO6" s="424">
        <v>1314.7165739259212</v>
      </c>
      <c r="BP6" s="424">
        <v>1390.6353122046253</v>
      </c>
      <c r="BQ6" s="424">
        <v>1463.3914453663692</v>
      </c>
      <c r="BR6" s="424">
        <v>1717.304349681425</v>
      </c>
      <c r="BS6" s="424">
        <v>1834.7090892979174</v>
      </c>
      <c r="BT6" s="424">
        <v>1896.9720008984343</v>
      </c>
      <c r="BU6" s="424">
        <v>1965.0820231168198</v>
      </c>
      <c r="BV6" s="424">
        <v>2101.924075680693</v>
      </c>
      <c r="BW6" s="424">
        <v>2264.5226024973617</v>
      </c>
      <c r="BX6" s="425">
        <v>2415.7926557921037</v>
      </c>
      <c r="BY6" s="425">
        <v>2586.511641631861</v>
      </c>
      <c r="BZ6" s="425">
        <v>2775.6476941640617</v>
      </c>
      <c r="CA6" s="426">
        <v>2999.0775551087086</v>
      </c>
    </row>
    <row r="7" spans="1:79" x14ac:dyDescent="0.4">
      <c r="B7" s="341" t="s">
        <v>332</v>
      </c>
      <c r="C7" s="341"/>
      <c r="D7" s="424">
        <v>0</v>
      </c>
      <c r="E7" s="424">
        <v>0</v>
      </c>
      <c r="F7" s="424">
        <v>0</v>
      </c>
      <c r="G7" s="424">
        <v>0</v>
      </c>
      <c r="H7" s="424">
        <v>0</v>
      </c>
      <c r="I7" s="424">
        <v>0</v>
      </c>
      <c r="J7" s="424">
        <v>0</v>
      </c>
      <c r="K7" s="424">
        <v>0</v>
      </c>
      <c r="L7" s="424">
        <v>0</v>
      </c>
      <c r="M7" s="424">
        <v>0</v>
      </c>
      <c r="N7" s="424">
        <v>0</v>
      </c>
      <c r="O7" s="424">
        <v>0</v>
      </c>
      <c r="P7" s="424">
        <v>0</v>
      </c>
      <c r="Q7" s="424">
        <v>0</v>
      </c>
      <c r="R7" s="424">
        <v>0</v>
      </c>
      <c r="S7" s="424">
        <v>0</v>
      </c>
      <c r="T7" s="424">
        <v>0</v>
      </c>
      <c r="U7" s="424">
        <v>0</v>
      </c>
      <c r="V7" s="424">
        <v>0</v>
      </c>
      <c r="W7" s="424">
        <v>0</v>
      </c>
      <c r="X7" s="424">
        <v>0</v>
      </c>
      <c r="Y7" s="424">
        <v>0</v>
      </c>
      <c r="Z7" s="424">
        <v>0</v>
      </c>
      <c r="AA7" s="424">
        <v>0</v>
      </c>
      <c r="AB7" s="424">
        <v>0</v>
      </c>
      <c r="AC7" s="424">
        <v>0</v>
      </c>
      <c r="AD7" s="424">
        <v>0</v>
      </c>
      <c r="AE7" s="424">
        <v>0</v>
      </c>
      <c r="AF7" s="424">
        <v>0</v>
      </c>
      <c r="AG7" s="424">
        <v>0</v>
      </c>
      <c r="AH7" s="424">
        <v>0</v>
      </c>
      <c r="AI7" s="424">
        <v>0</v>
      </c>
      <c r="AJ7" s="424">
        <v>0</v>
      </c>
      <c r="AK7" s="424">
        <v>0</v>
      </c>
      <c r="AL7" s="424">
        <v>0</v>
      </c>
      <c r="AM7" s="424">
        <v>0</v>
      </c>
      <c r="AN7" s="424">
        <v>0</v>
      </c>
      <c r="AO7" s="424">
        <v>0</v>
      </c>
      <c r="AP7" s="424">
        <v>0</v>
      </c>
      <c r="AQ7" s="424">
        <v>0</v>
      </c>
      <c r="AR7" s="424">
        <v>0</v>
      </c>
      <c r="AS7" s="424">
        <v>0</v>
      </c>
      <c r="AT7" s="424">
        <v>0</v>
      </c>
      <c r="AU7" s="424">
        <v>0</v>
      </c>
      <c r="AV7" s="424">
        <v>1236.2204590686167</v>
      </c>
      <c r="AW7" s="424">
        <v>1736.8250803346616</v>
      </c>
      <c r="AX7" s="424">
        <v>1938.6567415590337</v>
      </c>
      <c r="AY7" s="424">
        <v>2356.4150170875105</v>
      </c>
      <c r="AZ7" s="424">
        <v>2842.0259956222508</v>
      </c>
      <c r="BA7" s="424">
        <v>3091.4517961447359</v>
      </c>
      <c r="BB7" s="424">
        <v>3258.3114352948169</v>
      </c>
      <c r="BC7" s="424">
        <v>3408.5922572418208</v>
      </c>
      <c r="BD7" s="424">
        <v>3589.6378004004227</v>
      </c>
      <c r="BE7" s="424">
        <v>3861.7406212620726</v>
      </c>
      <c r="BF7" s="424">
        <v>4105.2438886240434</v>
      </c>
      <c r="BG7" s="424">
        <v>4388.6272675576192</v>
      </c>
      <c r="BH7" s="424">
        <v>4628.2520000000004</v>
      </c>
      <c r="BI7" s="424">
        <v>4869.6964021188787</v>
      </c>
      <c r="BJ7" s="424">
        <v>5122.9964421995737</v>
      </c>
      <c r="BK7" s="424">
        <v>5468.0760196496631</v>
      </c>
      <c r="BL7" s="424">
        <v>5799.6705914329377</v>
      </c>
      <c r="BM7" s="424">
        <v>6277.2924692415208</v>
      </c>
      <c r="BN7" s="424">
        <v>6456.118999717567</v>
      </c>
      <c r="BO7" s="424">
        <v>6899.7753096582774</v>
      </c>
      <c r="BP7" s="424">
        <v>7419.4275888724915</v>
      </c>
      <c r="BQ7" s="424">
        <v>7528.3277963936862</v>
      </c>
      <c r="BR7" s="424">
        <v>7070.966334335757</v>
      </c>
      <c r="BS7" s="424">
        <v>6632.0880013466494</v>
      </c>
      <c r="BT7" s="424">
        <v>5138.3005447814785</v>
      </c>
      <c r="BU7" s="424">
        <v>3571.9593185363819</v>
      </c>
      <c r="BV7" s="424">
        <v>2349.4801914020959</v>
      </c>
      <c r="BW7" s="424">
        <v>753.04233806018374</v>
      </c>
      <c r="BX7" s="425">
        <v>70.690046089498026</v>
      </c>
      <c r="BY7" s="425">
        <v>58.867923204873676</v>
      </c>
      <c r="BZ7" s="425">
        <v>60.185040698885814</v>
      </c>
      <c r="CA7" s="426">
        <v>61.434978435478371</v>
      </c>
    </row>
    <row r="8" spans="1:79" x14ac:dyDescent="0.4">
      <c r="B8" s="341" t="s">
        <v>331</v>
      </c>
      <c r="C8" s="341"/>
      <c r="D8" s="424">
        <v>0</v>
      </c>
      <c r="E8" s="424">
        <v>0</v>
      </c>
      <c r="F8" s="424">
        <v>0</v>
      </c>
      <c r="G8" s="424">
        <v>0</v>
      </c>
      <c r="H8" s="424">
        <v>0</v>
      </c>
      <c r="I8" s="424">
        <v>0</v>
      </c>
      <c r="J8" s="424">
        <v>0</v>
      </c>
      <c r="K8" s="424">
        <v>0</v>
      </c>
      <c r="L8" s="424">
        <v>0</v>
      </c>
      <c r="M8" s="424">
        <v>0</v>
      </c>
      <c r="N8" s="424">
        <v>0</v>
      </c>
      <c r="O8" s="424">
        <v>0</v>
      </c>
      <c r="P8" s="424">
        <v>0</v>
      </c>
      <c r="Q8" s="424">
        <v>0</v>
      </c>
      <c r="R8" s="424">
        <v>0</v>
      </c>
      <c r="S8" s="424">
        <v>0</v>
      </c>
      <c r="T8" s="424">
        <v>0</v>
      </c>
      <c r="U8" s="424">
        <v>0</v>
      </c>
      <c r="V8" s="424">
        <v>0</v>
      </c>
      <c r="W8" s="424">
        <v>0</v>
      </c>
      <c r="X8" s="424">
        <v>0</v>
      </c>
      <c r="Y8" s="424">
        <v>0</v>
      </c>
      <c r="Z8" s="424">
        <v>0</v>
      </c>
      <c r="AA8" s="424">
        <v>0</v>
      </c>
      <c r="AB8" s="424">
        <v>0</v>
      </c>
      <c r="AC8" s="424">
        <v>0</v>
      </c>
      <c r="AD8" s="424">
        <v>0</v>
      </c>
      <c r="AE8" s="424">
        <v>0</v>
      </c>
      <c r="AF8" s="424">
        <v>0</v>
      </c>
      <c r="AG8" s="424">
        <v>0</v>
      </c>
      <c r="AH8" s="424">
        <v>0</v>
      </c>
      <c r="AI8" s="424">
        <v>0</v>
      </c>
      <c r="AJ8" s="424">
        <v>0</v>
      </c>
      <c r="AK8" s="424">
        <v>0</v>
      </c>
      <c r="AL8" s="424">
        <v>0</v>
      </c>
      <c r="AM8" s="424">
        <v>0</v>
      </c>
      <c r="AN8" s="424">
        <v>0</v>
      </c>
      <c r="AO8" s="424">
        <v>0</v>
      </c>
      <c r="AP8" s="424">
        <v>0</v>
      </c>
      <c r="AQ8" s="424">
        <v>0</v>
      </c>
      <c r="AR8" s="424">
        <v>0</v>
      </c>
      <c r="AS8" s="424">
        <v>0</v>
      </c>
      <c r="AT8" s="424">
        <v>0</v>
      </c>
      <c r="AU8" s="424">
        <v>0</v>
      </c>
      <c r="AV8" s="424">
        <v>505.50842426823931</v>
      </c>
      <c r="AW8" s="424">
        <v>710.21289378353549</v>
      </c>
      <c r="AX8" s="424">
        <v>820.7658061912789</v>
      </c>
      <c r="AY8" s="424">
        <v>1007.9813777872349</v>
      </c>
      <c r="AZ8" s="424">
        <v>1212.5307624595152</v>
      </c>
      <c r="BA8" s="424">
        <v>1373.3434446659953</v>
      </c>
      <c r="BB8" s="424">
        <v>1529.2386319993936</v>
      </c>
      <c r="BC8" s="424">
        <v>1685.0312370699578</v>
      </c>
      <c r="BD8" s="424">
        <v>1846.9692141166404</v>
      </c>
      <c r="BE8" s="424">
        <v>2044.6946975616393</v>
      </c>
      <c r="BF8" s="424">
        <v>2184.4949999999999</v>
      </c>
      <c r="BG8" s="424">
        <v>2399.912471946795</v>
      </c>
      <c r="BH8" s="424">
        <v>2608.7809999999999</v>
      </c>
      <c r="BI8" s="424">
        <v>2824.8410963032829</v>
      </c>
      <c r="BJ8" s="424">
        <v>3059.7591478660306</v>
      </c>
      <c r="BK8" s="424">
        <v>3359.1290942770729</v>
      </c>
      <c r="BL8" s="424">
        <v>3619.5934670833412</v>
      </c>
      <c r="BM8" s="424">
        <v>3989.1991157989637</v>
      </c>
      <c r="BN8" s="424">
        <v>4200.2916762362729</v>
      </c>
      <c r="BO8" s="424">
        <v>4351.2435542558051</v>
      </c>
      <c r="BP8" s="424">
        <v>4620.0866791328817</v>
      </c>
      <c r="BQ8" s="424">
        <v>4770.7953469207459</v>
      </c>
      <c r="BR8" s="424">
        <v>5009.9905589028167</v>
      </c>
      <c r="BS8" s="424">
        <v>4766.3278780454339</v>
      </c>
      <c r="BT8" s="424">
        <v>4478.3398482512839</v>
      </c>
      <c r="BU8" s="424">
        <v>3842.5519515868186</v>
      </c>
      <c r="BV8" s="424">
        <v>3502.6935662686014</v>
      </c>
      <c r="BW8" s="424">
        <v>3082.1772286168148</v>
      </c>
      <c r="BX8" s="425">
        <v>2749.3056265841824</v>
      </c>
      <c r="BY8" s="425">
        <v>2564.8122753337334</v>
      </c>
      <c r="BZ8" s="425">
        <v>2387.4039936861136</v>
      </c>
      <c r="CA8" s="426">
        <v>2210.3098219157846</v>
      </c>
    </row>
    <row r="9" spans="1:79" ht="26.25" customHeight="1" x14ac:dyDescent="0.4">
      <c r="A9" s="326"/>
      <c r="B9" s="299" t="s">
        <v>447</v>
      </c>
      <c r="C9" s="427"/>
      <c r="D9" s="424">
        <v>0</v>
      </c>
      <c r="E9" s="424">
        <v>0</v>
      </c>
      <c r="F9" s="424">
        <v>0</v>
      </c>
      <c r="G9" s="424">
        <v>0</v>
      </c>
      <c r="H9" s="424">
        <v>0</v>
      </c>
      <c r="I9" s="424">
        <v>0</v>
      </c>
      <c r="J9" s="424">
        <v>0</v>
      </c>
      <c r="K9" s="424">
        <v>0</v>
      </c>
      <c r="L9" s="424">
        <v>0</v>
      </c>
      <c r="M9" s="424">
        <v>0</v>
      </c>
      <c r="N9" s="424">
        <v>0</v>
      </c>
      <c r="O9" s="424">
        <v>0</v>
      </c>
      <c r="P9" s="424">
        <v>0</v>
      </c>
      <c r="Q9" s="424">
        <v>0</v>
      </c>
      <c r="R9" s="424">
        <v>0</v>
      </c>
      <c r="S9" s="424">
        <v>0</v>
      </c>
      <c r="T9" s="424">
        <v>0</v>
      </c>
      <c r="U9" s="424">
        <v>0</v>
      </c>
      <c r="V9" s="424">
        <v>0</v>
      </c>
      <c r="W9" s="424">
        <v>0</v>
      </c>
      <c r="X9" s="424">
        <v>0</v>
      </c>
      <c r="Y9" s="424">
        <v>0</v>
      </c>
      <c r="Z9" s="424">
        <v>0</v>
      </c>
      <c r="AA9" s="424">
        <v>0</v>
      </c>
      <c r="AB9" s="424">
        <v>0</v>
      </c>
      <c r="AC9" s="424">
        <v>0</v>
      </c>
      <c r="AD9" s="424">
        <v>0</v>
      </c>
      <c r="AE9" s="424">
        <v>0</v>
      </c>
      <c r="AF9" s="424">
        <v>0</v>
      </c>
      <c r="AG9" s="424">
        <v>0</v>
      </c>
      <c r="AH9" s="424">
        <v>0</v>
      </c>
      <c r="AI9" s="424">
        <v>0</v>
      </c>
      <c r="AJ9" s="424">
        <v>0</v>
      </c>
      <c r="AK9" s="424">
        <v>0</v>
      </c>
      <c r="AL9" s="424">
        <v>0</v>
      </c>
      <c r="AM9" s="424">
        <v>0</v>
      </c>
      <c r="AN9" s="424">
        <v>0</v>
      </c>
      <c r="AO9" s="424">
        <v>0</v>
      </c>
      <c r="AP9" s="424">
        <v>0</v>
      </c>
      <c r="AQ9" s="424">
        <v>0</v>
      </c>
      <c r="AR9" s="424">
        <v>0</v>
      </c>
      <c r="AS9" s="424">
        <v>0</v>
      </c>
      <c r="AT9" s="424">
        <v>0</v>
      </c>
      <c r="AU9" s="424">
        <v>0</v>
      </c>
      <c r="AV9" s="424">
        <v>0</v>
      </c>
      <c r="AW9" s="424">
        <v>0</v>
      </c>
      <c r="AX9" s="424">
        <v>0</v>
      </c>
      <c r="AY9" s="424">
        <v>0</v>
      </c>
      <c r="AZ9" s="424">
        <v>0</v>
      </c>
      <c r="BA9" s="424">
        <v>0</v>
      </c>
      <c r="BB9" s="424">
        <v>0</v>
      </c>
      <c r="BC9" s="424">
        <v>0</v>
      </c>
      <c r="BD9" s="424">
        <v>0</v>
      </c>
      <c r="BE9" s="424">
        <v>0</v>
      </c>
      <c r="BF9" s="424">
        <v>6</v>
      </c>
      <c r="BG9" s="424">
        <v>6</v>
      </c>
      <c r="BH9" s="424">
        <v>7</v>
      </c>
      <c r="BI9" s="424">
        <v>7</v>
      </c>
      <c r="BJ9" s="424">
        <v>8</v>
      </c>
      <c r="BK9" s="424">
        <v>11</v>
      </c>
      <c r="BL9" s="424">
        <v>9</v>
      </c>
      <c r="BM9" s="424">
        <v>10</v>
      </c>
      <c r="BN9" s="424">
        <v>10.890517425084694</v>
      </c>
      <c r="BO9" s="424">
        <v>12.136140054957304</v>
      </c>
      <c r="BP9" s="424">
        <v>13.348137721212947</v>
      </c>
      <c r="BQ9" s="424">
        <v>13.702305472355061</v>
      </c>
      <c r="BR9" s="424">
        <v>13.70419709904372</v>
      </c>
      <c r="BS9" s="424">
        <v>13.607782300753563</v>
      </c>
      <c r="BT9" s="424">
        <v>13.191077208965412</v>
      </c>
      <c r="BU9" s="424">
        <v>10.746144223600885</v>
      </c>
      <c r="BV9" s="424">
        <v>9.1129625574947681</v>
      </c>
      <c r="BW9" s="424">
        <v>6.9884383072312399</v>
      </c>
      <c r="BX9" s="425">
        <v>5.9986115328145413</v>
      </c>
      <c r="BY9" s="425">
        <v>5.9692857884843029</v>
      </c>
      <c r="BZ9" s="425">
        <v>5.9842312394771691</v>
      </c>
      <c r="CA9" s="426">
        <v>6.0387498090748135</v>
      </c>
    </row>
    <row r="10" spans="1:79" ht="25.5" customHeight="1" x14ac:dyDescent="0.4">
      <c r="A10" s="326"/>
      <c r="B10" s="428" t="s">
        <v>172</v>
      </c>
      <c r="C10" s="427"/>
      <c r="D10" s="420">
        <f>SUM(D11:D12)</f>
        <v>0</v>
      </c>
      <c r="E10" s="420">
        <f t="shared" ref="E10:BP10" si="4">SUM(E11:E12)</f>
        <v>0</v>
      </c>
      <c r="F10" s="420">
        <f t="shared" si="4"/>
        <v>0</v>
      </c>
      <c r="G10" s="420">
        <f t="shared" si="4"/>
        <v>0</v>
      </c>
      <c r="H10" s="420">
        <f t="shared" si="4"/>
        <v>0</v>
      </c>
      <c r="I10" s="420">
        <f t="shared" si="4"/>
        <v>0</v>
      </c>
      <c r="J10" s="420">
        <f t="shared" si="4"/>
        <v>0</v>
      </c>
      <c r="K10" s="420">
        <f t="shared" si="4"/>
        <v>0</v>
      </c>
      <c r="L10" s="420">
        <f t="shared" si="4"/>
        <v>0</v>
      </c>
      <c r="M10" s="420">
        <f t="shared" si="4"/>
        <v>0</v>
      </c>
      <c r="N10" s="420">
        <f t="shared" si="4"/>
        <v>0</v>
      </c>
      <c r="O10" s="420">
        <f t="shared" si="4"/>
        <v>0</v>
      </c>
      <c r="P10" s="420">
        <f t="shared" si="4"/>
        <v>0</v>
      </c>
      <c r="Q10" s="420">
        <f t="shared" si="4"/>
        <v>0</v>
      </c>
      <c r="R10" s="420">
        <f t="shared" si="4"/>
        <v>0</v>
      </c>
      <c r="S10" s="420">
        <f t="shared" si="4"/>
        <v>0</v>
      </c>
      <c r="T10" s="420">
        <f t="shared" si="4"/>
        <v>0</v>
      </c>
      <c r="U10" s="420">
        <f t="shared" si="4"/>
        <v>0</v>
      </c>
      <c r="V10" s="420">
        <f t="shared" si="4"/>
        <v>0</v>
      </c>
      <c r="W10" s="420">
        <f t="shared" si="4"/>
        <v>0</v>
      </c>
      <c r="X10" s="420">
        <f t="shared" si="4"/>
        <v>0</v>
      </c>
      <c r="Y10" s="420">
        <f t="shared" si="4"/>
        <v>0</v>
      </c>
      <c r="Z10" s="420">
        <f t="shared" si="4"/>
        <v>0</v>
      </c>
      <c r="AA10" s="420">
        <f t="shared" si="4"/>
        <v>0</v>
      </c>
      <c r="AB10" s="420">
        <f t="shared" si="4"/>
        <v>0</v>
      </c>
      <c r="AC10" s="420">
        <f t="shared" si="4"/>
        <v>0</v>
      </c>
      <c r="AD10" s="420">
        <f t="shared" si="4"/>
        <v>0</v>
      </c>
      <c r="AE10" s="420">
        <f t="shared" si="4"/>
        <v>0</v>
      </c>
      <c r="AF10" s="420">
        <f t="shared" si="4"/>
        <v>0</v>
      </c>
      <c r="AG10" s="420">
        <f t="shared" si="4"/>
        <v>0</v>
      </c>
      <c r="AH10" s="420">
        <f t="shared" si="4"/>
        <v>0</v>
      </c>
      <c r="AI10" s="420">
        <f t="shared" si="4"/>
        <v>0</v>
      </c>
      <c r="AJ10" s="420">
        <f t="shared" si="4"/>
        <v>0</v>
      </c>
      <c r="AK10" s="420">
        <f t="shared" si="4"/>
        <v>0</v>
      </c>
      <c r="AL10" s="420">
        <f t="shared" si="4"/>
        <v>0</v>
      </c>
      <c r="AM10" s="420">
        <f t="shared" si="4"/>
        <v>0</v>
      </c>
      <c r="AN10" s="420">
        <f t="shared" si="4"/>
        <v>0</v>
      </c>
      <c r="AO10" s="420">
        <f t="shared" si="4"/>
        <v>0</v>
      </c>
      <c r="AP10" s="420">
        <f t="shared" si="4"/>
        <v>0</v>
      </c>
      <c r="AQ10" s="420">
        <f t="shared" si="4"/>
        <v>0</v>
      </c>
      <c r="AR10" s="420">
        <f t="shared" si="4"/>
        <v>0</v>
      </c>
      <c r="AS10" s="420">
        <f t="shared" si="4"/>
        <v>0</v>
      </c>
      <c r="AT10" s="420">
        <f t="shared" si="4"/>
        <v>0</v>
      </c>
      <c r="AU10" s="420">
        <f t="shared" si="4"/>
        <v>0</v>
      </c>
      <c r="AV10" s="420">
        <f t="shared" si="4"/>
        <v>0</v>
      </c>
      <c r="AW10" s="420">
        <f t="shared" si="4"/>
        <v>0</v>
      </c>
      <c r="AX10" s="420">
        <f t="shared" si="4"/>
        <v>0</v>
      </c>
      <c r="AY10" s="420">
        <f t="shared" si="4"/>
        <v>0</v>
      </c>
      <c r="AZ10" s="420">
        <f t="shared" si="4"/>
        <v>0</v>
      </c>
      <c r="BA10" s="420">
        <f t="shared" si="4"/>
        <v>0</v>
      </c>
      <c r="BB10" s="420">
        <f t="shared" si="4"/>
        <v>0</v>
      </c>
      <c r="BC10" s="420">
        <f t="shared" si="4"/>
        <v>0</v>
      </c>
      <c r="BD10" s="420">
        <f t="shared" si="4"/>
        <v>0</v>
      </c>
      <c r="BE10" s="420">
        <f t="shared" si="4"/>
        <v>0</v>
      </c>
      <c r="BF10" s="420">
        <f t="shared" si="4"/>
        <v>0</v>
      </c>
      <c r="BG10" s="420">
        <f t="shared" si="4"/>
        <v>0</v>
      </c>
      <c r="BH10" s="420">
        <f t="shared" si="4"/>
        <v>0</v>
      </c>
      <c r="BI10" s="420">
        <f t="shared" si="4"/>
        <v>0</v>
      </c>
      <c r="BJ10" s="420">
        <f t="shared" si="4"/>
        <v>0</v>
      </c>
      <c r="BK10" s="420">
        <f t="shared" si="4"/>
        <v>0</v>
      </c>
      <c r="BL10" s="420">
        <f t="shared" si="4"/>
        <v>0</v>
      </c>
      <c r="BM10" s="420">
        <f t="shared" si="4"/>
        <v>0</v>
      </c>
      <c r="BN10" s="420">
        <f t="shared" si="4"/>
        <v>0</v>
      </c>
      <c r="BO10" s="420">
        <f t="shared" si="4"/>
        <v>0</v>
      </c>
      <c r="BP10" s="420">
        <f t="shared" si="4"/>
        <v>0</v>
      </c>
      <c r="BQ10" s="420">
        <f t="shared" ref="BQ10:CA10" si="5">SUM(BQ11:BQ12)</f>
        <v>160.53506744000006</v>
      </c>
      <c r="BR10" s="420">
        <f t="shared" si="5"/>
        <v>1564.5904814800003</v>
      </c>
      <c r="BS10" s="420">
        <f t="shared" si="5"/>
        <v>3004.5842815999968</v>
      </c>
      <c r="BT10" s="420">
        <f t="shared" si="5"/>
        <v>5160.3793347999208</v>
      </c>
      <c r="BU10" s="420">
        <f t="shared" si="5"/>
        <v>8649.7824964016072</v>
      </c>
      <c r="BV10" s="420">
        <f t="shared" si="5"/>
        <v>10229.278790201079</v>
      </c>
      <c r="BW10" s="420">
        <f t="shared" si="5"/>
        <v>14071.312946941334</v>
      </c>
      <c r="BX10" s="421">
        <f t="shared" si="5"/>
        <v>15421.489086044579</v>
      </c>
      <c r="BY10" s="421">
        <f t="shared" si="5"/>
        <v>16279.71378140711</v>
      </c>
      <c r="BZ10" s="421">
        <f t="shared" si="5"/>
        <v>17289.991215311547</v>
      </c>
      <c r="CA10" s="422">
        <f t="shared" si="5"/>
        <v>18359.696331660161</v>
      </c>
    </row>
    <row r="11" spans="1:79" x14ac:dyDescent="0.4">
      <c r="A11" s="326"/>
      <c r="B11" s="429" t="s">
        <v>332</v>
      </c>
      <c r="C11" s="427"/>
      <c r="D11" s="424">
        <v>0</v>
      </c>
      <c r="E11" s="424">
        <v>0</v>
      </c>
      <c r="F11" s="424">
        <v>0</v>
      </c>
      <c r="G11" s="424">
        <v>0</v>
      </c>
      <c r="H11" s="424">
        <v>0</v>
      </c>
      <c r="I11" s="424">
        <v>0</v>
      </c>
      <c r="J11" s="424">
        <v>0</v>
      </c>
      <c r="K11" s="424">
        <v>0</v>
      </c>
      <c r="L11" s="424">
        <v>0</v>
      </c>
      <c r="M11" s="424">
        <v>0</v>
      </c>
      <c r="N11" s="424">
        <v>0</v>
      </c>
      <c r="O11" s="424">
        <v>0</v>
      </c>
      <c r="P11" s="424">
        <v>0</v>
      </c>
      <c r="Q11" s="424">
        <v>0</v>
      </c>
      <c r="R11" s="424">
        <v>0</v>
      </c>
      <c r="S11" s="424">
        <v>0</v>
      </c>
      <c r="T11" s="424">
        <v>0</v>
      </c>
      <c r="U11" s="424">
        <v>0</v>
      </c>
      <c r="V11" s="424">
        <v>0</v>
      </c>
      <c r="W11" s="424">
        <v>0</v>
      </c>
      <c r="X11" s="424">
        <v>0</v>
      </c>
      <c r="Y11" s="424">
        <v>0</v>
      </c>
      <c r="Z11" s="424">
        <v>0</v>
      </c>
      <c r="AA11" s="424">
        <v>0</v>
      </c>
      <c r="AB11" s="424">
        <v>0</v>
      </c>
      <c r="AC11" s="424">
        <v>0</v>
      </c>
      <c r="AD11" s="424">
        <v>0</v>
      </c>
      <c r="AE11" s="424">
        <v>0</v>
      </c>
      <c r="AF11" s="424">
        <v>0</v>
      </c>
      <c r="AG11" s="424">
        <v>0</v>
      </c>
      <c r="AH11" s="424">
        <v>0</v>
      </c>
      <c r="AI11" s="424">
        <v>0</v>
      </c>
      <c r="AJ11" s="424">
        <v>0</v>
      </c>
      <c r="AK11" s="424">
        <v>0</v>
      </c>
      <c r="AL11" s="424">
        <v>0</v>
      </c>
      <c r="AM11" s="424">
        <v>0</v>
      </c>
      <c r="AN11" s="424">
        <v>0</v>
      </c>
      <c r="AO11" s="424">
        <v>0</v>
      </c>
      <c r="AP11" s="424">
        <v>0</v>
      </c>
      <c r="AQ11" s="424">
        <v>0</v>
      </c>
      <c r="AR11" s="424">
        <v>0</v>
      </c>
      <c r="AS11" s="424">
        <v>0</v>
      </c>
      <c r="AT11" s="424">
        <v>0</v>
      </c>
      <c r="AU11" s="424">
        <v>0</v>
      </c>
      <c r="AV11" s="424">
        <v>0</v>
      </c>
      <c r="AW11" s="424">
        <v>0</v>
      </c>
      <c r="AX11" s="424">
        <v>0</v>
      </c>
      <c r="AY11" s="424">
        <v>0</v>
      </c>
      <c r="AZ11" s="424">
        <v>0</v>
      </c>
      <c r="BA11" s="424">
        <v>0</v>
      </c>
      <c r="BB11" s="424">
        <v>0</v>
      </c>
      <c r="BC11" s="424">
        <v>0</v>
      </c>
      <c r="BD11" s="424">
        <v>0</v>
      </c>
      <c r="BE11" s="424">
        <v>0</v>
      </c>
      <c r="BF11" s="424">
        <v>0</v>
      </c>
      <c r="BG11" s="424">
        <v>0</v>
      </c>
      <c r="BH11" s="424">
        <v>0</v>
      </c>
      <c r="BI11" s="424">
        <v>0</v>
      </c>
      <c r="BJ11" s="424">
        <v>0</v>
      </c>
      <c r="BK11" s="424">
        <v>0</v>
      </c>
      <c r="BL11" s="424">
        <v>0</v>
      </c>
      <c r="BM11" s="424">
        <v>0</v>
      </c>
      <c r="BN11" s="424">
        <v>0</v>
      </c>
      <c r="BO11" s="424">
        <v>0</v>
      </c>
      <c r="BP11" s="424">
        <v>0</v>
      </c>
      <c r="BQ11" s="424">
        <v>145.66823881438239</v>
      </c>
      <c r="BR11" s="424">
        <v>1436.2081898445697</v>
      </c>
      <c r="BS11" s="424">
        <v>2723.0163881055282</v>
      </c>
      <c r="BT11" s="424">
        <v>4480.8878859128472</v>
      </c>
      <c r="BU11" s="424">
        <v>7228.9417523920338</v>
      </c>
      <c r="BV11" s="424">
        <v>8788.5266268470223</v>
      </c>
      <c r="BW11" s="424">
        <v>11987.596629834208</v>
      </c>
      <c r="BX11" s="425">
        <v>12906.522627280607</v>
      </c>
      <c r="BY11" s="425">
        <v>13480.002289615673</v>
      </c>
      <c r="BZ11" s="425">
        <v>14159.236410408563</v>
      </c>
      <c r="CA11" s="426">
        <v>15179.906239322216</v>
      </c>
    </row>
    <row r="12" spans="1:79" x14ac:dyDescent="0.4">
      <c r="A12" s="326"/>
      <c r="B12" s="429" t="s">
        <v>331</v>
      </c>
      <c r="C12" s="427"/>
      <c r="D12" s="424">
        <v>0</v>
      </c>
      <c r="E12" s="424">
        <v>0</v>
      </c>
      <c r="F12" s="424">
        <v>0</v>
      </c>
      <c r="G12" s="424">
        <v>0</v>
      </c>
      <c r="H12" s="424">
        <v>0</v>
      </c>
      <c r="I12" s="424">
        <v>0</v>
      </c>
      <c r="J12" s="424">
        <v>0</v>
      </c>
      <c r="K12" s="424">
        <v>0</v>
      </c>
      <c r="L12" s="424">
        <v>0</v>
      </c>
      <c r="M12" s="424">
        <v>0</v>
      </c>
      <c r="N12" s="424">
        <v>0</v>
      </c>
      <c r="O12" s="424">
        <v>0</v>
      </c>
      <c r="P12" s="424">
        <v>0</v>
      </c>
      <c r="Q12" s="424">
        <v>0</v>
      </c>
      <c r="R12" s="424">
        <v>0</v>
      </c>
      <c r="S12" s="424">
        <v>0</v>
      </c>
      <c r="T12" s="424">
        <v>0</v>
      </c>
      <c r="U12" s="424">
        <v>0</v>
      </c>
      <c r="V12" s="424">
        <v>0</v>
      </c>
      <c r="W12" s="424">
        <v>0</v>
      </c>
      <c r="X12" s="424">
        <v>0</v>
      </c>
      <c r="Y12" s="424">
        <v>0</v>
      </c>
      <c r="Z12" s="424">
        <v>0</v>
      </c>
      <c r="AA12" s="424">
        <v>0</v>
      </c>
      <c r="AB12" s="424">
        <v>0</v>
      </c>
      <c r="AC12" s="424">
        <v>0</v>
      </c>
      <c r="AD12" s="424">
        <v>0</v>
      </c>
      <c r="AE12" s="424">
        <v>0</v>
      </c>
      <c r="AF12" s="424">
        <v>0</v>
      </c>
      <c r="AG12" s="424">
        <v>0</v>
      </c>
      <c r="AH12" s="424">
        <v>0</v>
      </c>
      <c r="AI12" s="424">
        <v>0</v>
      </c>
      <c r="AJ12" s="424">
        <v>0</v>
      </c>
      <c r="AK12" s="424">
        <v>0</v>
      </c>
      <c r="AL12" s="424">
        <v>0</v>
      </c>
      <c r="AM12" s="424">
        <v>0</v>
      </c>
      <c r="AN12" s="424">
        <v>0</v>
      </c>
      <c r="AO12" s="424">
        <v>0</v>
      </c>
      <c r="AP12" s="424">
        <v>0</v>
      </c>
      <c r="AQ12" s="424">
        <v>0</v>
      </c>
      <c r="AR12" s="424">
        <v>0</v>
      </c>
      <c r="AS12" s="424">
        <v>0</v>
      </c>
      <c r="AT12" s="424">
        <v>0</v>
      </c>
      <c r="AU12" s="424">
        <v>0</v>
      </c>
      <c r="AV12" s="424">
        <v>0</v>
      </c>
      <c r="AW12" s="424">
        <v>0</v>
      </c>
      <c r="AX12" s="424">
        <v>0</v>
      </c>
      <c r="AY12" s="424">
        <v>0</v>
      </c>
      <c r="AZ12" s="424">
        <v>0</v>
      </c>
      <c r="BA12" s="424">
        <v>0</v>
      </c>
      <c r="BB12" s="424">
        <v>0</v>
      </c>
      <c r="BC12" s="424">
        <v>0</v>
      </c>
      <c r="BD12" s="424">
        <v>0</v>
      </c>
      <c r="BE12" s="424">
        <v>0</v>
      </c>
      <c r="BF12" s="424">
        <v>0</v>
      </c>
      <c r="BG12" s="424">
        <v>0</v>
      </c>
      <c r="BH12" s="424">
        <v>0</v>
      </c>
      <c r="BI12" s="424">
        <v>0</v>
      </c>
      <c r="BJ12" s="424">
        <v>0</v>
      </c>
      <c r="BK12" s="424">
        <v>0</v>
      </c>
      <c r="BL12" s="424">
        <v>0</v>
      </c>
      <c r="BM12" s="424">
        <v>0</v>
      </c>
      <c r="BN12" s="424">
        <v>0</v>
      </c>
      <c r="BO12" s="424">
        <v>0</v>
      </c>
      <c r="BP12" s="424">
        <v>0</v>
      </c>
      <c r="BQ12" s="424">
        <v>14.866828625617664</v>
      </c>
      <c r="BR12" s="424">
        <v>128.38229163543059</v>
      </c>
      <c r="BS12" s="424">
        <v>281.56789349446876</v>
      </c>
      <c r="BT12" s="424">
        <v>679.49144888707337</v>
      </c>
      <c r="BU12" s="424">
        <v>1420.8407440095743</v>
      </c>
      <c r="BV12" s="424">
        <v>1440.7521633540566</v>
      </c>
      <c r="BW12" s="424">
        <v>2083.7163171071261</v>
      </c>
      <c r="BX12" s="425">
        <v>2514.9664587639732</v>
      </c>
      <c r="BY12" s="425">
        <v>2799.7114917914373</v>
      </c>
      <c r="BZ12" s="425">
        <v>3130.7548049029856</v>
      </c>
      <c r="CA12" s="426">
        <v>3179.7900923379461</v>
      </c>
    </row>
    <row r="13" spans="1:79" ht="27" customHeight="1" x14ac:dyDescent="0.4">
      <c r="A13" s="430"/>
      <c r="B13" s="431" t="s">
        <v>447</v>
      </c>
      <c r="C13" s="427"/>
      <c r="D13" s="424"/>
      <c r="E13" s="424"/>
      <c r="F13" s="424"/>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c r="AZ13" s="424"/>
      <c r="BA13" s="424"/>
      <c r="BB13" s="424"/>
      <c r="BC13" s="424"/>
      <c r="BD13" s="424"/>
      <c r="BE13" s="424"/>
      <c r="BF13" s="424"/>
      <c r="BG13" s="424"/>
      <c r="BH13" s="424"/>
      <c r="BI13" s="424"/>
      <c r="BJ13" s="424"/>
      <c r="BK13" s="424"/>
      <c r="BL13" s="424"/>
      <c r="BM13" s="424"/>
      <c r="BN13" s="424"/>
      <c r="BO13" s="424"/>
      <c r="BP13" s="424"/>
      <c r="BQ13" s="424">
        <v>0.30564139441048421</v>
      </c>
      <c r="BR13" s="424">
        <v>5.721569022334136</v>
      </c>
      <c r="BS13" s="424">
        <v>11.308480768204046</v>
      </c>
      <c r="BT13" s="424">
        <v>18.514200409908543</v>
      </c>
      <c r="BU13" s="424">
        <v>29.068648049932445</v>
      </c>
      <c r="BV13" s="424">
        <v>40.5696466109274</v>
      </c>
      <c r="BW13" s="424">
        <v>53.333189632450186</v>
      </c>
      <c r="BX13" s="425">
        <v>58.008179412040448</v>
      </c>
      <c r="BY13" s="425">
        <v>61.246460558559782</v>
      </c>
      <c r="BZ13" s="425">
        <v>64.542211872339777</v>
      </c>
      <c r="CA13" s="426">
        <v>68.300241524989275</v>
      </c>
    </row>
    <row r="14" spans="1:79" s="243" customFormat="1" ht="25.5" customHeight="1" x14ac:dyDescent="0.4">
      <c r="A14" s="430"/>
      <c r="B14" s="432" t="s">
        <v>129</v>
      </c>
      <c r="C14" s="433"/>
      <c r="D14" s="420"/>
      <c r="E14" s="420"/>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c r="AJ14" s="420"/>
      <c r="AK14" s="420"/>
      <c r="AL14" s="420"/>
      <c r="AM14" s="420"/>
      <c r="AN14" s="420"/>
      <c r="AO14" s="420"/>
      <c r="AP14" s="420"/>
      <c r="AQ14" s="420"/>
      <c r="AR14" s="420"/>
      <c r="AS14" s="420"/>
      <c r="AT14" s="420"/>
      <c r="AU14" s="420"/>
      <c r="AV14" s="420"/>
      <c r="AW14" s="420"/>
      <c r="AX14" s="420"/>
      <c r="AY14" s="420"/>
      <c r="AZ14" s="420"/>
      <c r="BA14" s="420"/>
      <c r="BB14" s="420"/>
      <c r="BC14" s="420"/>
      <c r="BD14" s="420"/>
      <c r="BE14" s="420"/>
      <c r="BF14" s="420"/>
      <c r="BG14" s="420"/>
      <c r="BH14" s="420"/>
      <c r="BI14" s="420"/>
      <c r="BJ14" s="420"/>
      <c r="BK14" s="420"/>
      <c r="BL14" s="420"/>
      <c r="BM14" s="420"/>
      <c r="BN14" s="420"/>
      <c r="BO14" s="420"/>
      <c r="BP14" s="420"/>
      <c r="BQ14" s="420">
        <v>4.7691617500000003</v>
      </c>
      <c r="BR14" s="420">
        <v>6.040064700000003</v>
      </c>
      <c r="BS14" s="420">
        <v>6.9357352999999913</v>
      </c>
      <c r="BT14" s="420">
        <v>7.3484010500000174</v>
      </c>
      <c r="BU14" s="420">
        <v>8.2211221899999884</v>
      </c>
      <c r="BV14" s="420">
        <v>9.5712047702237228</v>
      </c>
      <c r="BW14" s="420">
        <v>10.372729291140233</v>
      </c>
      <c r="BX14" s="421">
        <v>11.143420719382375</v>
      </c>
      <c r="BY14" s="421">
        <v>11.961279526846566</v>
      </c>
      <c r="BZ14" s="421">
        <v>12.806807342058983</v>
      </c>
      <c r="CA14" s="422">
        <v>13.718879381513931</v>
      </c>
    </row>
    <row r="15" spans="1:79" s="243" customFormat="1" ht="26.25" customHeight="1" x14ac:dyDescent="0.4">
      <c r="B15" s="423" t="s">
        <v>131</v>
      </c>
      <c r="C15" s="433"/>
      <c r="D15" s="420">
        <v>0</v>
      </c>
      <c r="E15" s="420">
        <v>0</v>
      </c>
      <c r="F15" s="420">
        <v>0</v>
      </c>
      <c r="G15" s="420">
        <v>0</v>
      </c>
      <c r="H15" s="420">
        <v>0</v>
      </c>
      <c r="I15" s="420">
        <v>0</v>
      </c>
      <c r="J15" s="420">
        <v>0</v>
      </c>
      <c r="K15" s="420">
        <v>0</v>
      </c>
      <c r="L15" s="420">
        <v>0</v>
      </c>
      <c r="M15" s="420">
        <v>0</v>
      </c>
      <c r="N15" s="420">
        <v>0</v>
      </c>
      <c r="O15" s="420">
        <v>0</v>
      </c>
      <c r="P15" s="420">
        <v>0</v>
      </c>
      <c r="Q15" s="420">
        <v>0</v>
      </c>
      <c r="R15" s="420">
        <v>0</v>
      </c>
      <c r="S15" s="420">
        <v>0</v>
      </c>
      <c r="T15" s="420">
        <v>0</v>
      </c>
      <c r="U15" s="420">
        <v>0</v>
      </c>
      <c r="V15" s="420">
        <v>0</v>
      </c>
      <c r="W15" s="420">
        <v>0</v>
      </c>
      <c r="X15" s="420">
        <v>0</v>
      </c>
      <c r="Y15" s="420">
        <v>0</v>
      </c>
      <c r="Z15" s="420">
        <v>0</v>
      </c>
      <c r="AA15" s="420">
        <v>6</v>
      </c>
      <c r="AB15" s="420">
        <v>23.2</v>
      </c>
      <c r="AC15" s="420">
        <f t="shared" ref="AC15:CA15" si="6">SUM(AC16:AC18)</f>
        <v>35.799999999999997</v>
      </c>
      <c r="AD15" s="420">
        <f t="shared" si="6"/>
        <v>62.4</v>
      </c>
      <c r="AE15" s="420">
        <f t="shared" si="6"/>
        <v>95.9</v>
      </c>
      <c r="AF15" s="420">
        <f t="shared" si="6"/>
        <v>127.30000000000001</v>
      </c>
      <c r="AG15" s="420">
        <f t="shared" si="6"/>
        <v>166.7</v>
      </c>
      <c r="AH15" s="420">
        <f t="shared" si="6"/>
        <v>168</v>
      </c>
      <c r="AI15" s="420">
        <f t="shared" si="6"/>
        <v>201</v>
      </c>
      <c r="AJ15" s="420">
        <f t="shared" si="6"/>
        <v>260</v>
      </c>
      <c r="AK15" s="420">
        <f t="shared" si="6"/>
        <v>330</v>
      </c>
      <c r="AL15" s="420">
        <f t="shared" si="6"/>
        <v>403</v>
      </c>
      <c r="AM15" s="420">
        <f t="shared" si="6"/>
        <v>495</v>
      </c>
      <c r="AN15" s="420">
        <f t="shared" si="6"/>
        <v>576</v>
      </c>
      <c r="AO15" s="420">
        <f t="shared" si="6"/>
        <v>686</v>
      </c>
      <c r="AP15" s="420">
        <f t="shared" si="6"/>
        <v>779</v>
      </c>
      <c r="AQ15" s="420">
        <f t="shared" si="6"/>
        <v>897.38499999999999</v>
      </c>
      <c r="AR15" s="420">
        <f t="shared" si="6"/>
        <v>1003.4670000000001</v>
      </c>
      <c r="AS15" s="420">
        <f t="shared" si="6"/>
        <v>1158.527</v>
      </c>
      <c r="AT15" s="420">
        <f t="shared" si="6"/>
        <v>1382.009</v>
      </c>
      <c r="AU15" s="420">
        <f t="shared" si="6"/>
        <v>1706.221</v>
      </c>
      <c r="AV15" s="420">
        <f t="shared" si="6"/>
        <v>1553.4739999999999</v>
      </c>
      <c r="AW15" s="420">
        <f t="shared" si="6"/>
        <v>1795.461</v>
      </c>
      <c r="AX15" s="420">
        <f t="shared" si="6"/>
        <v>1962.682</v>
      </c>
      <c r="AY15" s="420">
        <f t="shared" si="6"/>
        <v>2194.1619999999998</v>
      </c>
      <c r="AZ15" s="420">
        <f t="shared" si="6"/>
        <v>2392.893</v>
      </c>
      <c r="BA15" s="420">
        <f t="shared" si="6"/>
        <v>2521.25</v>
      </c>
      <c r="BB15" s="420">
        <f t="shared" si="6"/>
        <v>2679.9749999999999</v>
      </c>
      <c r="BC15" s="420">
        <f t="shared" si="6"/>
        <v>2822.8040000000001</v>
      </c>
      <c r="BD15" s="420">
        <f t="shared" si="6"/>
        <v>2955.1210000000001</v>
      </c>
      <c r="BE15" s="420">
        <f t="shared" si="6"/>
        <v>3124.4597597447382</v>
      </c>
      <c r="BF15" s="420">
        <f t="shared" si="6"/>
        <v>3250.6787885787207</v>
      </c>
      <c r="BG15" s="420">
        <f t="shared" si="6"/>
        <v>3457.0445494205601</v>
      </c>
      <c r="BH15" s="420">
        <f t="shared" si="6"/>
        <v>3673.5859999999998</v>
      </c>
      <c r="BI15" s="420">
        <f t="shared" si="6"/>
        <v>3924.14037813</v>
      </c>
      <c r="BJ15" s="420">
        <f t="shared" si="6"/>
        <v>4149.40578293</v>
      </c>
      <c r="BK15" s="420">
        <f t="shared" si="6"/>
        <v>4444.4350972342991</v>
      </c>
      <c r="BL15" s="420">
        <f t="shared" si="6"/>
        <v>4734.8039219600005</v>
      </c>
      <c r="BM15" s="420">
        <f t="shared" si="6"/>
        <v>5106.2537628999999</v>
      </c>
      <c r="BN15" s="420">
        <f t="shared" si="6"/>
        <v>5227.7472379531791</v>
      </c>
      <c r="BO15" s="420">
        <f t="shared" si="6"/>
        <v>5339.4256940699997</v>
      </c>
      <c r="BP15" s="420">
        <f t="shared" si="6"/>
        <v>5475.6249157700013</v>
      </c>
      <c r="BQ15" s="420">
        <f t="shared" si="6"/>
        <v>5360.0751764300812</v>
      </c>
      <c r="BR15" s="420">
        <f t="shared" si="6"/>
        <v>5421.7736767999995</v>
      </c>
      <c r="BS15" s="420">
        <f t="shared" si="6"/>
        <v>5489.5433917499959</v>
      </c>
      <c r="BT15" s="420">
        <f t="shared" si="6"/>
        <v>5482.7675999399999</v>
      </c>
      <c r="BU15" s="420">
        <f t="shared" si="6"/>
        <v>5529.3185711499982</v>
      </c>
      <c r="BV15" s="420">
        <f t="shared" si="6"/>
        <v>5688.5026329680441</v>
      </c>
      <c r="BW15" s="420">
        <f t="shared" si="6"/>
        <v>5923.9258489674257</v>
      </c>
      <c r="BX15" s="421">
        <f t="shared" si="6"/>
        <v>6102.4106768536603</v>
      </c>
      <c r="BY15" s="421">
        <f t="shared" si="6"/>
        <v>6317.6087636804541</v>
      </c>
      <c r="BZ15" s="421">
        <f t="shared" si="6"/>
        <v>6565.5781312980625</v>
      </c>
      <c r="CA15" s="422">
        <f t="shared" si="6"/>
        <v>6859.1479005219144</v>
      </c>
    </row>
    <row r="16" spans="1:79" x14ac:dyDescent="0.4">
      <c r="A16" s="326"/>
      <c r="B16" s="429" t="s">
        <v>446</v>
      </c>
      <c r="C16" s="427"/>
      <c r="D16" s="424">
        <v>0</v>
      </c>
      <c r="E16" s="424">
        <v>0</v>
      </c>
      <c r="F16" s="424">
        <v>0</v>
      </c>
      <c r="G16" s="424">
        <v>0</v>
      </c>
      <c r="H16" s="424">
        <v>0</v>
      </c>
      <c r="I16" s="424">
        <v>0</v>
      </c>
      <c r="J16" s="424">
        <v>0</v>
      </c>
      <c r="K16" s="424">
        <v>0</v>
      </c>
      <c r="L16" s="424">
        <v>0</v>
      </c>
      <c r="M16" s="424">
        <v>0</v>
      </c>
      <c r="N16" s="424">
        <v>0</v>
      </c>
      <c r="O16" s="424">
        <v>0</v>
      </c>
      <c r="P16" s="424">
        <v>0</v>
      </c>
      <c r="Q16" s="424">
        <v>0</v>
      </c>
      <c r="R16" s="424">
        <v>0</v>
      </c>
      <c r="S16" s="424">
        <v>0</v>
      </c>
      <c r="T16" s="424">
        <v>0</v>
      </c>
      <c r="U16" s="424">
        <v>0</v>
      </c>
      <c r="V16" s="424">
        <v>0</v>
      </c>
      <c r="W16" s="424">
        <v>0</v>
      </c>
      <c r="X16" s="424">
        <v>0</v>
      </c>
      <c r="Y16" s="424">
        <v>0</v>
      </c>
      <c r="Z16" s="424">
        <v>0</v>
      </c>
      <c r="AA16" s="424">
        <v>0</v>
      </c>
      <c r="AB16" s="424">
        <v>0</v>
      </c>
      <c r="AC16" s="424">
        <v>7.6447916666666655</v>
      </c>
      <c r="AD16" s="424">
        <v>13.060404095620544</v>
      </c>
      <c r="AE16" s="424">
        <v>19.217480173446685</v>
      </c>
      <c r="AF16" s="424">
        <v>24.278010196304265</v>
      </c>
      <c r="AG16" s="424">
        <v>30.829420382504928</v>
      </c>
      <c r="AH16" s="424">
        <v>29.110512129380052</v>
      </c>
      <c r="AI16" s="424">
        <v>33.549592894152475</v>
      </c>
      <c r="AJ16" s="424">
        <v>40.369007052134776</v>
      </c>
      <c r="AK16" s="424">
        <v>46.752225119122535</v>
      </c>
      <c r="AL16" s="424">
        <v>54.320191795418218</v>
      </c>
      <c r="AM16" s="424">
        <v>59.875101756018147</v>
      </c>
      <c r="AN16" s="424">
        <v>65.101994394921959</v>
      </c>
      <c r="AO16" s="424">
        <v>74.2190013532487</v>
      </c>
      <c r="AP16" s="424">
        <v>80.449906377863556</v>
      </c>
      <c r="AQ16" s="424">
        <v>90.01536154090887</v>
      </c>
      <c r="AR16" s="424">
        <v>97.347068426548574</v>
      </c>
      <c r="AS16" s="424">
        <v>106.17280948270272</v>
      </c>
      <c r="AT16" s="424">
        <v>124.86515488177545</v>
      </c>
      <c r="AU16" s="424">
        <v>152.5137354583984</v>
      </c>
      <c r="AV16" s="424">
        <v>0</v>
      </c>
      <c r="AW16" s="424">
        <v>0</v>
      </c>
      <c r="AX16" s="424">
        <v>0</v>
      </c>
      <c r="AY16" s="424">
        <v>0</v>
      </c>
      <c r="AZ16" s="424">
        <v>0</v>
      </c>
      <c r="BA16" s="424">
        <v>0</v>
      </c>
      <c r="BB16" s="424">
        <v>0</v>
      </c>
      <c r="BC16" s="424">
        <v>0</v>
      </c>
      <c r="BD16" s="424">
        <v>0</v>
      </c>
      <c r="BE16" s="424">
        <v>0</v>
      </c>
      <c r="BF16" s="424">
        <v>0</v>
      </c>
      <c r="BG16" s="424">
        <v>0</v>
      </c>
      <c r="BH16" s="424">
        <v>0</v>
      </c>
      <c r="BI16" s="424">
        <v>0</v>
      </c>
      <c r="BJ16" s="424">
        <v>0</v>
      </c>
      <c r="BK16" s="424">
        <v>0</v>
      </c>
      <c r="BL16" s="424">
        <v>0</v>
      </c>
      <c r="BM16" s="424">
        <v>0</v>
      </c>
      <c r="BN16" s="424">
        <v>0</v>
      </c>
      <c r="BO16" s="424">
        <v>0</v>
      </c>
      <c r="BP16" s="424">
        <v>0</v>
      </c>
      <c r="BQ16" s="424">
        <v>0</v>
      </c>
      <c r="BR16" s="424">
        <v>0</v>
      </c>
      <c r="BS16" s="424">
        <v>0</v>
      </c>
      <c r="BT16" s="424">
        <v>0</v>
      </c>
      <c r="BU16" s="424">
        <v>0</v>
      </c>
      <c r="BV16" s="424">
        <v>0</v>
      </c>
      <c r="BW16" s="424">
        <v>0</v>
      </c>
      <c r="BX16" s="425">
        <v>0</v>
      </c>
      <c r="BY16" s="425">
        <v>0</v>
      </c>
      <c r="BZ16" s="425">
        <v>0</v>
      </c>
      <c r="CA16" s="426">
        <v>0</v>
      </c>
    </row>
    <row r="17" spans="1:79" x14ac:dyDescent="0.4">
      <c r="A17" s="326"/>
      <c r="B17" s="429" t="s">
        <v>332</v>
      </c>
      <c r="C17" s="427"/>
      <c r="D17" s="424">
        <v>0</v>
      </c>
      <c r="E17" s="424">
        <v>0</v>
      </c>
      <c r="F17" s="424">
        <v>0</v>
      </c>
      <c r="G17" s="424">
        <v>0</v>
      </c>
      <c r="H17" s="424">
        <v>0</v>
      </c>
      <c r="I17" s="424">
        <v>0</v>
      </c>
      <c r="J17" s="424">
        <v>0</v>
      </c>
      <c r="K17" s="424">
        <v>0</v>
      </c>
      <c r="L17" s="424">
        <v>0</v>
      </c>
      <c r="M17" s="424">
        <v>0</v>
      </c>
      <c r="N17" s="424">
        <v>0</v>
      </c>
      <c r="O17" s="424">
        <v>0</v>
      </c>
      <c r="P17" s="424">
        <v>0</v>
      </c>
      <c r="Q17" s="424">
        <v>0</v>
      </c>
      <c r="R17" s="424">
        <v>0</v>
      </c>
      <c r="S17" s="424">
        <v>0</v>
      </c>
      <c r="T17" s="424">
        <v>0</v>
      </c>
      <c r="U17" s="424">
        <v>0</v>
      </c>
      <c r="V17" s="424">
        <v>0</v>
      </c>
      <c r="W17" s="424">
        <v>0</v>
      </c>
      <c r="X17" s="424">
        <v>0</v>
      </c>
      <c r="Y17" s="424">
        <v>0</v>
      </c>
      <c r="Z17" s="424">
        <v>0</v>
      </c>
      <c r="AA17" s="424">
        <v>0</v>
      </c>
      <c r="AB17" s="424">
        <v>0</v>
      </c>
      <c r="AC17" s="424">
        <v>9.9755208333333325</v>
      </c>
      <c r="AD17" s="424">
        <v>18.142219792696004</v>
      </c>
      <c r="AE17" s="424">
        <v>27.405666970959093</v>
      </c>
      <c r="AF17" s="424">
        <v>36.975452651547229</v>
      </c>
      <c r="AG17" s="424">
        <v>47.030814376786886</v>
      </c>
      <c r="AH17" s="424">
        <v>47.094339622641513</v>
      </c>
      <c r="AI17" s="424">
        <v>56.833456698741671</v>
      </c>
      <c r="AJ17" s="424">
        <v>70.134664795816093</v>
      </c>
      <c r="AK17" s="424">
        <v>89.996179088375442</v>
      </c>
      <c r="AL17" s="424">
        <v>107.5668620138519</v>
      </c>
      <c r="AM17" s="424">
        <v>131.12117688103268</v>
      </c>
      <c r="AN17" s="424">
        <v>148.84093337854017</v>
      </c>
      <c r="AO17" s="424">
        <v>171.82790159378595</v>
      </c>
      <c r="AP17" s="424">
        <v>194.35447124132716</v>
      </c>
      <c r="AQ17" s="424">
        <v>218.41677683791443</v>
      </c>
      <c r="AR17" s="424">
        <v>236.30305082986754</v>
      </c>
      <c r="AS17" s="424">
        <v>267.54749990048106</v>
      </c>
      <c r="AT17" s="424">
        <v>311.34100986175179</v>
      </c>
      <c r="AU17" s="424">
        <v>365.16189983173882</v>
      </c>
      <c r="AV17" s="424">
        <v>0</v>
      </c>
      <c r="AW17" s="424">
        <v>0</v>
      </c>
      <c r="AX17" s="424">
        <v>0</v>
      </c>
      <c r="AY17" s="424">
        <v>0</v>
      </c>
      <c r="AZ17" s="424">
        <v>0</v>
      </c>
      <c r="BA17" s="424">
        <v>0</v>
      </c>
      <c r="BB17" s="424">
        <v>0</v>
      </c>
      <c r="BC17" s="424">
        <v>0</v>
      </c>
      <c r="BD17" s="424">
        <v>0</v>
      </c>
      <c r="BE17" s="424">
        <v>0</v>
      </c>
      <c r="BF17" s="424">
        <v>0</v>
      </c>
      <c r="BG17" s="424">
        <v>0</v>
      </c>
      <c r="BH17" s="424">
        <v>0</v>
      </c>
      <c r="BI17" s="424">
        <v>0</v>
      </c>
      <c r="BJ17" s="424">
        <v>0</v>
      </c>
      <c r="BK17" s="424">
        <v>0</v>
      </c>
      <c r="BL17" s="424">
        <v>0</v>
      </c>
      <c r="BM17" s="424">
        <v>0</v>
      </c>
      <c r="BN17" s="424">
        <v>0</v>
      </c>
      <c r="BO17" s="424">
        <v>0</v>
      </c>
      <c r="BP17" s="424">
        <v>0</v>
      </c>
      <c r="BQ17" s="424">
        <v>0</v>
      </c>
      <c r="BR17" s="424">
        <v>0</v>
      </c>
      <c r="BS17" s="424">
        <v>0</v>
      </c>
      <c r="BT17" s="424">
        <v>0</v>
      </c>
      <c r="BU17" s="424">
        <v>0</v>
      </c>
      <c r="BV17" s="424">
        <v>0</v>
      </c>
      <c r="BW17" s="424">
        <v>0</v>
      </c>
      <c r="BX17" s="425">
        <v>0</v>
      </c>
      <c r="BY17" s="425">
        <v>0</v>
      </c>
      <c r="BZ17" s="425">
        <v>0</v>
      </c>
      <c r="CA17" s="426">
        <v>0</v>
      </c>
    </row>
    <row r="18" spans="1:79" x14ac:dyDescent="0.4">
      <c r="A18" s="326"/>
      <c r="B18" s="429" t="s">
        <v>331</v>
      </c>
      <c r="C18" s="427"/>
      <c r="D18" s="424">
        <v>0</v>
      </c>
      <c r="E18" s="424">
        <v>0</v>
      </c>
      <c r="F18" s="424">
        <v>0</v>
      </c>
      <c r="G18" s="424">
        <v>0</v>
      </c>
      <c r="H18" s="424">
        <v>0</v>
      </c>
      <c r="I18" s="424">
        <v>0</v>
      </c>
      <c r="J18" s="424">
        <v>0</v>
      </c>
      <c r="K18" s="424">
        <v>0</v>
      </c>
      <c r="L18" s="424">
        <v>0</v>
      </c>
      <c r="M18" s="424">
        <v>0</v>
      </c>
      <c r="N18" s="424">
        <v>0</v>
      </c>
      <c r="O18" s="424">
        <v>0</v>
      </c>
      <c r="P18" s="424">
        <v>0</v>
      </c>
      <c r="Q18" s="424">
        <v>0</v>
      </c>
      <c r="R18" s="424">
        <v>0</v>
      </c>
      <c r="S18" s="424">
        <v>0</v>
      </c>
      <c r="T18" s="424">
        <v>0</v>
      </c>
      <c r="U18" s="424">
        <v>0</v>
      </c>
      <c r="V18" s="424">
        <v>0</v>
      </c>
      <c r="W18" s="424">
        <v>0</v>
      </c>
      <c r="X18" s="424">
        <v>0</v>
      </c>
      <c r="Y18" s="424">
        <v>0</v>
      </c>
      <c r="Z18" s="424">
        <v>0</v>
      </c>
      <c r="AA18" s="424">
        <v>0</v>
      </c>
      <c r="AB18" s="424">
        <v>0</v>
      </c>
      <c r="AC18" s="424">
        <v>18.1796875</v>
      </c>
      <c r="AD18" s="424">
        <v>31.19737611168345</v>
      </c>
      <c r="AE18" s="424">
        <v>49.276852855594228</v>
      </c>
      <c r="AF18" s="424">
        <v>66.046537152148517</v>
      </c>
      <c r="AG18" s="424">
        <v>88.839765240708175</v>
      </c>
      <c r="AH18" s="424">
        <v>91.795148247978432</v>
      </c>
      <c r="AI18" s="424">
        <v>110.61695040710585</v>
      </c>
      <c r="AJ18" s="424">
        <v>149.4963281520491</v>
      </c>
      <c r="AK18" s="424">
        <v>193.25159579250203</v>
      </c>
      <c r="AL18" s="424">
        <v>241.11294619072987</v>
      </c>
      <c r="AM18" s="424">
        <v>304.00372136294919</v>
      </c>
      <c r="AN18" s="424">
        <v>362.05707222653785</v>
      </c>
      <c r="AO18" s="424">
        <v>439.95309705296535</v>
      </c>
      <c r="AP18" s="424">
        <v>504.19562238080925</v>
      </c>
      <c r="AQ18" s="424">
        <v>588.95286162117668</v>
      </c>
      <c r="AR18" s="424">
        <v>669.81688074358397</v>
      </c>
      <c r="AS18" s="424">
        <v>784.80669061681635</v>
      </c>
      <c r="AT18" s="424">
        <v>945.80283525647269</v>
      </c>
      <c r="AU18" s="424">
        <v>1188.5453647098627</v>
      </c>
      <c r="AV18" s="424">
        <v>1553.4739999999999</v>
      </c>
      <c r="AW18" s="424">
        <v>1795.461</v>
      </c>
      <c r="AX18" s="424">
        <v>1962.682</v>
      </c>
      <c r="AY18" s="424">
        <v>2194.1619999999998</v>
      </c>
      <c r="AZ18" s="424">
        <v>2392.893</v>
      </c>
      <c r="BA18" s="424">
        <v>2521.25</v>
      </c>
      <c r="BB18" s="424">
        <v>2679.9749999999999</v>
      </c>
      <c r="BC18" s="424">
        <v>2822.8040000000001</v>
      </c>
      <c r="BD18" s="424">
        <v>2955.1210000000001</v>
      </c>
      <c r="BE18" s="424">
        <v>3124.4597597447382</v>
      </c>
      <c r="BF18" s="424">
        <v>3250.6787885787207</v>
      </c>
      <c r="BG18" s="424">
        <v>3457.0445494205601</v>
      </c>
      <c r="BH18" s="424">
        <v>3673.5859999999998</v>
      </c>
      <c r="BI18" s="424">
        <v>3924.14037813</v>
      </c>
      <c r="BJ18" s="424">
        <v>4149.40578293</v>
      </c>
      <c r="BK18" s="424">
        <v>4444.4350972342991</v>
      </c>
      <c r="BL18" s="424">
        <v>4734.8039219600005</v>
      </c>
      <c r="BM18" s="424">
        <v>5106.2537628999999</v>
      </c>
      <c r="BN18" s="424">
        <v>5227.7472379531791</v>
      </c>
      <c r="BO18" s="424">
        <v>5339.4256940699997</v>
      </c>
      <c r="BP18" s="424">
        <v>5475.6249157700013</v>
      </c>
      <c r="BQ18" s="424">
        <v>5360.0751764300812</v>
      </c>
      <c r="BR18" s="424">
        <v>5421.7736767999995</v>
      </c>
      <c r="BS18" s="424">
        <v>5489.5433917499959</v>
      </c>
      <c r="BT18" s="424">
        <v>5482.7675999399999</v>
      </c>
      <c r="BU18" s="424">
        <v>5529.3185711499982</v>
      </c>
      <c r="BV18" s="424">
        <v>5688.5026329680441</v>
      </c>
      <c r="BW18" s="424">
        <v>5923.9258489674257</v>
      </c>
      <c r="BX18" s="425">
        <v>6102.4106768536603</v>
      </c>
      <c r="BY18" s="425">
        <v>6317.6087636804541</v>
      </c>
      <c r="BZ18" s="425">
        <v>6565.5781312980625</v>
      </c>
      <c r="CA18" s="426">
        <v>6859.1479005219144</v>
      </c>
    </row>
    <row r="19" spans="1:79" ht="25.5" customHeight="1" x14ac:dyDescent="0.4">
      <c r="A19" s="326"/>
      <c r="B19" s="310" t="s">
        <v>447</v>
      </c>
      <c r="C19" s="427"/>
      <c r="D19" s="424"/>
      <c r="E19" s="424"/>
      <c r="F19" s="424"/>
      <c r="G19" s="424"/>
      <c r="H19" s="424"/>
      <c r="I19" s="424"/>
      <c r="J19" s="424"/>
      <c r="K19" s="424"/>
      <c r="L19" s="424"/>
      <c r="M19" s="424"/>
      <c r="N19" s="424"/>
      <c r="O19" s="424"/>
      <c r="P19" s="424"/>
      <c r="Q19" s="424"/>
      <c r="R19" s="424"/>
      <c r="S19" s="424"/>
      <c r="T19" s="424"/>
      <c r="U19" s="424"/>
      <c r="V19" s="424"/>
      <c r="W19" s="424"/>
      <c r="X19" s="424"/>
      <c r="Y19" s="424"/>
      <c r="Z19" s="424"/>
      <c r="AA19" s="424">
        <v>0</v>
      </c>
      <c r="AB19" s="424">
        <v>0</v>
      </c>
      <c r="AC19" s="424">
        <v>0</v>
      </c>
      <c r="AD19" s="424">
        <v>0</v>
      </c>
      <c r="AE19" s="424">
        <v>0</v>
      </c>
      <c r="AF19" s="424">
        <v>0</v>
      </c>
      <c r="AG19" s="424">
        <v>0</v>
      </c>
      <c r="AH19" s="424">
        <v>0</v>
      </c>
      <c r="AI19" s="424">
        <v>0</v>
      </c>
      <c r="AJ19" s="424">
        <v>0</v>
      </c>
      <c r="AK19" s="424">
        <v>0</v>
      </c>
      <c r="AL19" s="424">
        <v>0</v>
      </c>
      <c r="AM19" s="424">
        <v>0</v>
      </c>
      <c r="AN19" s="424">
        <v>0</v>
      </c>
      <c r="AO19" s="424">
        <v>0</v>
      </c>
      <c r="AP19" s="424">
        <v>0</v>
      </c>
      <c r="AQ19" s="424">
        <v>0</v>
      </c>
      <c r="AR19" s="424">
        <v>0</v>
      </c>
      <c r="AS19" s="424">
        <v>0</v>
      </c>
      <c r="AT19" s="424">
        <v>0</v>
      </c>
      <c r="AU19" s="424">
        <v>0</v>
      </c>
      <c r="AV19" s="424">
        <v>0</v>
      </c>
      <c r="AW19" s="424">
        <v>0</v>
      </c>
      <c r="AX19" s="424">
        <v>0</v>
      </c>
      <c r="AY19" s="424">
        <v>0</v>
      </c>
      <c r="AZ19" s="424">
        <v>0</v>
      </c>
      <c r="BA19" s="424">
        <v>0</v>
      </c>
      <c r="BB19" s="424">
        <v>0</v>
      </c>
      <c r="BC19" s="424">
        <v>0</v>
      </c>
      <c r="BD19" s="424">
        <v>0</v>
      </c>
      <c r="BE19" s="424">
        <v>0</v>
      </c>
      <c r="BF19" s="424">
        <v>0.98050926263664173</v>
      </c>
      <c r="BG19" s="424">
        <v>1.1474342087825007</v>
      </c>
      <c r="BH19" s="424">
        <v>1.2809975466972452</v>
      </c>
      <c r="BI19" s="424">
        <v>1.3551307785987141</v>
      </c>
      <c r="BJ19" s="424">
        <v>1.221531470376489</v>
      </c>
      <c r="BK19" s="424">
        <v>1.4007757285709026</v>
      </c>
      <c r="BL19" s="424">
        <v>1.8244595136349979</v>
      </c>
      <c r="BM19" s="424">
        <v>2.6194879647483651</v>
      </c>
      <c r="BN19" s="424">
        <v>2.9938302080290007</v>
      </c>
      <c r="BO19" s="424">
        <v>3.60291287894885</v>
      </c>
      <c r="BP19" s="424">
        <v>4.6984212498278017</v>
      </c>
      <c r="BQ19" s="424">
        <v>5.9388008020396468</v>
      </c>
      <c r="BR19" s="424">
        <v>7.1040986012377694</v>
      </c>
      <c r="BS19" s="424">
        <v>8.3593795663356634</v>
      </c>
      <c r="BT19" s="424">
        <v>9.8384784386129489</v>
      </c>
      <c r="BU19" s="424">
        <v>10.656895383790854</v>
      </c>
      <c r="BV19" s="424">
        <v>10.963697726924609</v>
      </c>
      <c r="BW19" s="424">
        <v>11.417439096957338</v>
      </c>
      <c r="BX19" s="425">
        <v>11.761440643242256</v>
      </c>
      <c r="BY19" s="425">
        <v>12.176201245040629</v>
      </c>
      <c r="BZ19" s="425">
        <v>12.654123356975665</v>
      </c>
      <c r="CA19" s="426">
        <v>13.219933099750449</v>
      </c>
    </row>
    <row r="20" spans="1:79" s="243" customFormat="1" ht="26.25" customHeight="1" x14ac:dyDescent="0.4">
      <c r="B20" s="428" t="s">
        <v>166</v>
      </c>
      <c r="C20" s="433"/>
      <c r="D20" s="420">
        <v>0</v>
      </c>
      <c r="E20" s="420">
        <v>0</v>
      </c>
      <c r="F20" s="420">
        <v>0</v>
      </c>
      <c r="G20" s="420">
        <v>0</v>
      </c>
      <c r="H20" s="420">
        <v>0</v>
      </c>
      <c r="I20" s="420">
        <v>0</v>
      </c>
      <c r="J20" s="420">
        <v>0</v>
      </c>
      <c r="K20" s="420">
        <v>0</v>
      </c>
      <c r="L20" s="420">
        <v>0</v>
      </c>
      <c r="M20" s="420">
        <v>0</v>
      </c>
      <c r="N20" s="420">
        <v>0</v>
      </c>
      <c r="O20" s="420">
        <v>0</v>
      </c>
      <c r="P20" s="420">
        <v>0</v>
      </c>
      <c r="Q20" s="420">
        <v>0</v>
      </c>
      <c r="R20" s="420">
        <v>0</v>
      </c>
      <c r="S20" s="420">
        <v>0</v>
      </c>
      <c r="T20" s="420">
        <v>0</v>
      </c>
      <c r="U20" s="420">
        <v>0</v>
      </c>
      <c r="V20" s="420">
        <v>0</v>
      </c>
      <c r="W20" s="420">
        <v>0</v>
      </c>
      <c r="X20" s="420">
        <v>0</v>
      </c>
      <c r="Y20" s="420">
        <v>0</v>
      </c>
      <c r="Z20" s="420">
        <v>0</v>
      </c>
      <c r="AA20" s="420">
        <v>0</v>
      </c>
      <c r="AB20" s="420">
        <v>0</v>
      </c>
      <c r="AC20" s="420">
        <v>0</v>
      </c>
      <c r="AD20" s="420">
        <v>0</v>
      </c>
      <c r="AE20" s="420">
        <v>0.2</v>
      </c>
      <c r="AF20" s="420">
        <f t="shared" ref="AF20:CA20" si="7">SUM(AF21:AF23)</f>
        <v>8.1999999999999993</v>
      </c>
      <c r="AG20" s="420">
        <f t="shared" si="7"/>
        <v>19.8</v>
      </c>
      <c r="AH20" s="420">
        <f t="shared" si="7"/>
        <v>47</v>
      </c>
      <c r="AI20" s="420">
        <f t="shared" si="7"/>
        <v>79</v>
      </c>
      <c r="AJ20" s="420">
        <f t="shared" si="7"/>
        <v>125.00000000000001</v>
      </c>
      <c r="AK20" s="420">
        <f t="shared" si="7"/>
        <v>173</v>
      </c>
      <c r="AL20" s="420">
        <f t="shared" si="7"/>
        <v>236</v>
      </c>
      <c r="AM20" s="420">
        <f t="shared" si="7"/>
        <v>304</v>
      </c>
      <c r="AN20" s="420">
        <f t="shared" si="7"/>
        <v>356</v>
      </c>
      <c r="AO20" s="420">
        <f t="shared" si="7"/>
        <v>422</v>
      </c>
      <c r="AP20" s="420">
        <f t="shared" si="7"/>
        <v>514</v>
      </c>
      <c r="AQ20" s="420">
        <f t="shared" si="7"/>
        <v>596.22199999999998</v>
      </c>
      <c r="AR20" s="420">
        <f t="shared" si="7"/>
        <v>675.34</v>
      </c>
      <c r="AS20" s="420">
        <f t="shared" si="7"/>
        <v>769.49900000000002</v>
      </c>
      <c r="AT20" s="420">
        <f t="shared" si="7"/>
        <v>883.25800000000027</v>
      </c>
      <c r="AU20" s="420">
        <f t="shared" si="7"/>
        <v>1061.8779999999999</v>
      </c>
      <c r="AV20" s="420">
        <f t="shared" si="7"/>
        <v>68.302000000000007</v>
      </c>
      <c r="AW20" s="420">
        <f t="shared" si="7"/>
        <v>0</v>
      </c>
      <c r="AX20" s="420">
        <f t="shared" si="7"/>
        <v>0</v>
      </c>
      <c r="AY20" s="420">
        <f t="shared" si="7"/>
        <v>0</v>
      </c>
      <c r="AZ20" s="420">
        <f t="shared" si="7"/>
        <v>0</v>
      </c>
      <c r="BA20" s="420">
        <f t="shared" si="7"/>
        <v>0</v>
      </c>
      <c r="BB20" s="420">
        <f t="shared" si="7"/>
        <v>0</v>
      </c>
      <c r="BC20" s="420">
        <f t="shared" si="7"/>
        <v>0</v>
      </c>
      <c r="BD20" s="420">
        <f t="shared" si="7"/>
        <v>0</v>
      </c>
      <c r="BE20" s="420">
        <f t="shared" si="7"/>
        <v>0</v>
      </c>
      <c r="BF20" s="420">
        <f t="shared" si="7"/>
        <v>0</v>
      </c>
      <c r="BG20" s="420">
        <f t="shared" si="7"/>
        <v>0</v>
      </c>
      <c r="BH20" s="420">
        <f t="shared" si="7"/>
        <v>0</v>
      </c>
      <c r="BI20" s="420">
        <f t="shared" si="7"/>
        <v>0</v>
      </c>
      <c r="BJ20" s="420">
        <f t="shared" si="7"/>
        <v>0</v>
      </c>
      <c r="BK20" s="420">
        <f t="shared" si="7"/>
        <v>0</v>
      </c>
      <c r="BL20" s="420">
        <f t="shared" si="7"/>
        <v>0</v>
      </c>
      <c r="BM20" s="420">
        <f t="shared" si="7"/>
        <v>0</v>
      </c>
      <c r="BN20" s="420">
        <f t="shared" si="7"/>
        <v>0</v>
      </c>
      <c r="BO20" s="420">
        <f t="shared" si="7"/>
        <v>0</v>
      </c>
      <c r="BP20" s="420">
        <f t="shared" si="7"/>
        <v>0</v>
      </c>
      <c r="BQ20" s="420">
        <f t="shared" si="7"/>
        <v>0</v>
      </c>
      <c r="BR20" s="420">
        <f t="shared" si="7"/>
        <v>0</v>
      </c>
      <c r="BS20" s="420">
        <f t="shared" si="7"/>
        <v>0</v>
      </c>
      <c r="BT20" s="420">
        <f t="shared" si="7"/>
        <v>0</v>
      </c>
      <c r="BU20" s="420">
        <f t="shared" si="7"/>
        <v>0</v>
      </c>
      <c r="BV20" s="420">
        <f t="shared" si="7"/>
        <v>0</v>
      </c>
      <c r="BW20" s="420">
        <f t="shared" si="7"/>
        <v>0</v>
      </c>
      <c r="BX20" s="421">
        <f t="shared" si="7"/>
        <v>0</v>
      </c>
      <c r="BY20" s="421">
        <f t="shared" si="7"/>
        <v>0</v>
      </c>
      <c r="BZ20" s="421">
        <f t="shared" si="7"/>
        <v>0</v>
      </c>
      <c r="CA20" s="422">
        <f t="shared" si="7"/>
        <v>0</v>
      </c>
    </row>
    <row r="21" spans="1:79" x14ac:dyDescent="0.4">
      <c r="A21" s="326"/>
      <c r="B21" s="429" t="s">
        <v>446</v>
      </c>
      <c r="C21" s="427"/>
      <c r="D21" s="424">
        <v>0</v>
      </c>
      <c r="E21" s="424">
        <v>0</v>
      </c>
      <c r="F21" s="424">
        <v>0</v>
      </c>
      <c r="G21" s="424">
        <v>0</v>
      </c>
      <c r="H21" s="424">
        <v>0</v>
      </c>
      <c r="I21" s="424">
        <v>0</v>
      </c>
      <c r="J21" s="424">
        <v>0</v>
      </c>
      <c r="K21" s="424">
        <v>0</v>
      </c>
      <c r="L21" s="424">
        <v>0</v>
      </c>
      <c r="M21" s="424">
        <v>0</v>
      </c>
      <c r="N21" s="424">
        <v>0</v>
      </c>
      <c r="O21" s="424">
        <v>0</v>
      </c>
      <c r="P21" s="424">
        <v>0</v>
      </c>
      <c r="Q21" s="424">
        <v>0</v>
      </c>
      <c r="R21" s="424">
        <v>0</v>
      </c>
      <c r="S21" s="424">
        <v>0</v>
      </c>
      <c r="T21" s="424">
        <v>0</v>
      </c>
      <c r="U21" s="424">
        <v>0</v>
      </c>
      <c r="V21" s="424">
        <v>0</v>
      </c>
      <c r="W21" s="424">
        <v>0</v>
      </c>
      <c r="X21" s="424">
        <v>0</v>
      </c>
      <c r="Y21" s="424">
        <v>0</v>
      </c>
      <c r="Z21" s="424">
        <v>0</v>
      </c>
      <c r="AA21" s="424">
        <v>0</v>
      </c>
      <c r="AB21" s="424">
        <v>0</v>
      </c>
      <c r="AC21" s="424">
        <v>0</v>
      </c>
      <c r="AD21" s="424">
        <v>0</v>
      </c>
      <c r="AE21" s="424">
        <v>0</v>
      </c>
      <c r="AF21" s="424">
        <v>0.81776216467309248</v>
      </c>
      <c r="AG21" s="424">
        <v>4.0289296143389386</v>
      </c>
      <c r="AH21" s="424">
        <v>9.1014969282685811</v>
      </c>
      <c r="AI21" s="424">
        <v>11.640236243555856</v>
      </c>
      <c r="AJ21" s="424">
        <v>13.630234353478913</v>
      </c>
      <c r="AK21" s="424">
        <v>15.590189419879557</v>
      </c>
      <c r="AL21" s="424">
        <v>17.539349755901764</v>
      </c>
      <c r="AM21" s="424">
        <v>18.772171160752329</v>
      </c>
      <c r="AN21" s="424">
        <v>18.932891833284359</v>
      </c>
      <c r="AO21" s="424">
        <v>19.456935976129234</v>
      </c>
      <c r="AP21" s="424">
        <v>20.544119957107366</v>
      </c>
      <c r="AQ21" s="424">
        <v>21.373524682261195</v>
      </c>
      <c r="AR21" s="424">
        <v>22.393906028598739</v>
      </c>
      <c r="AS21" s="424">
        <v>23.906947632296195</v>
      </c>
      <c r="AT21" s="424">
        <v>26.429268414933048</v>
      </c>
      <c r="AU21" s="424">
        <v>30.590785383135724</v>
      </c>
      <c r="AV21" s="424">
        <v>1.9676571350371104</v>
      </c>
      <c r="AW21" s="424">
        <v>0</v>
      </c>
      <c r="AX21" s="424">
        <v>0</v>
      </c>
      <c r="AY21" s="424">
        <v>0</v>
      </c>
      <c r="AZ21" s="424">
        <v>0</v>
      </c>
      <c r="BA21" s="424">
        <v>0</v>
      </c>
      <c r="BB21" s="424">
        <v>0</v>
      </c>
      <c r="BC21" s="424">
        <v>0</v>
      </c>
      <c r="BD21" s="424">
        <v>0</v>
      </c>
      <c r="BE21" s="424">
        <v>0</v>
      </c>
      <c r="BF21" s="424">
        <v>0</v>
      </c>
      <c r="BG21" s="424">
        <v>0</v>
      </c>
      <c r="BH21" s="424">
        <v>0</v>
      </c>
      <c r="BI21" s="424">
        <v>0</v>
      </c>
      <c r="BJ21" s="424">
        <v>0</v>
      </c>
      <c r="BK21" s="424">
        <v>0</v>
      </c>
      <c r="BL21" s="424">
        <v>0</v>
      </c>
      <c r="BM21" s="424">
        <v>0</v>
      </c>
      <c r="BN21" s="424">
        <v>0</v>
      </c>
      <c r="BO21" s="424">
        <v>0</v>
      </c>
      <c r="BP21" s="424">
        <v>0</v>
      </c>
      <c r="BQ21" s="424">
        <v>0</v>
      </c>
      <c r="BR21" s="424">
        <v>0</v>
      </c>
      <c r="BS21" s="424">
        <v>0</v>
      </c>
      <c r="BT21" s="424">
        <v>0</v>
      </c>
      <c r="BU21" s="424">
        <v>0</v>
      </c>
      <c r="BV21" s="424">
        <v>0</v>
      </c>
      <c r="BW21" s="424">
        <v>0</v>
      </c>
      <c r="BX21" s="425">
        <v>0</v>
      </c>
      <c r="BY21" s="425">
        <v>0</v>
      </c>
      <c r="BZ21" s="425">
        <v>0</v>
      </c>
      <c r="CA21" s="426">
        <v>0</v>
      </c>
    </row>
    <row r="22" spans="1:79" x14ac:dyDescent="0.4">
      <c r="A22" s="326"/>
      <c r="B22" s="429" t="s">
        <v>332</v>
      </c>
      <c r="C22" s="427"/>
      <c r="D22" s="424">
        <v>0</v>
      </c>
      <c r="E22" s="424">
        <v>0</v>
      </c>
      <c r="F22" s="424">
        <v>0</v>
      </c>
      <c r="G22" s="424">
        <v>0</v>
      </c>
      <c r="H22" s="424">
        <v>0</v>
      </c>
      <c r="I22" s="424">
        <v>0</v>
      </c>
      <c r="J22" s="424">
        <v>0</v>
      </c>
      <c r="K22" s="424">
        <v>0</v>
      </c>
      <c r="L22" s="424">
        <v>0</v>
      </c>
      <c r="M22" s="424">
        <v>0</v>
      </c>
      <c r="N22" s="424">
        <v>0</v>
      </c>
      <c r="O22" s="424">
        <v>0</v>
      </c>
      <c r="P22" s="424">
        <v>0</v>
      </c>
      <c r="Q22" s="424">
        <v>0</v>
      </c>
      <c r="R22" s="424">
        <v>0</v>
      </c>
      <c r="S22" s="424">
        <v>0</v>
      </c>
      <c r="T22" s="424">
        <v>0</v>
      </c>
      <c r="U22" s="424">
        <v>0</v>
      </c>
      <c r="V22" s="424">
        <v>0</v>
      </c>
      <c r="W22" s="424">
        <v>0</v>
      </c>
      <c r="X22" s="424">
        <v>0</v>
      </c>
      <c r="Y22" s="424">
        <v>0</v>
      </c>
      <c r="Z22" s="424">
        <v>0</v>
      </c>
      <c r="AA22" s="424">
        <v>0</v>
      </c>
      <c r="AB22" s="424">
        <v>0</v>
      </c>
      <c r="AC22" s="424">
        <v>0</v>
      </c>
      <c r="AD22" s="424">
        <v>0</v>
      </c>
      <c r="AE22" s="424">
        <v>0</v>
      </c>
      <c r="AF22" s="424">
        <v>7.3822378353269071</v>
      </c>
      <c r="AG22" s="424">
        <v>15.771070385661062</v>
      </c>
      <c r="AH22" s="424">
        <v>37.898503071731419</v>
      </c>
      <c r="AI22" s="424">
        <v>64.855703618254054</v>
      </c>
      <c r="AJ22" s="424">
        <v>96.569209265311542</v>
      </c>
      <c r="AK22" s="424">
        <v>127.84580671123882</v>
      </c>
      <c r="AL22" s="424">
        <v>169.68592537968243</v>
      </c>
      <c r="AM22" s="424">
        <v>214.43796792257592</v>
      </c>
      <c r="AN22" s="424">
        <v>245.28870869995595</v>
      </c>
      <c r="AO22" s="424">
        <v>282.49343254041281</v>
      </c>
      <c r="AP22" s="424">
        <v>335.26923366467042</v>
      </c>
      <c r="AQ22" s="424">
        <v>380.55923785764566</v>
      </c>
      <c r="AR22" s="424">
        <v>421.4691414374301</v>
      </c>
      <c r="AS22" s="424">
        <v>470.12556674757064</v>
      </c>
      <c r="AT22" s="424">
        <v>529.02542592395196</v>
      </c>
      <c r="AU22" s="424">
        <v>628.73314831467371</v>
      </c>
      <c r="AV22" s="424">
        <v>40.441304458882144</v>
      </c>
      <c r="AW22" s="424">
        <v>0</v>
      </c>
      <c r="AX22" s="424">
        <v>0</v>
      </c>
      <c r="AY22" s="424">
        <v>0</v>
      </c>
      <c r="AZ22" s="424">
        <v>0</v>
      </c>
      <c r="BA22" s="424">
        <v>0</v>
      </c>
      <c r="BB22" s="424">
        <v>0</v>
      </c>
      <c r="BC22" s="424">
        <v>0</v>
      </c>
      <c r="BD22" s="424">
        <v>0</v>
      </c>
      <c r="BE22" s="424">
        <v>0</v>
      </c>
      <c r="BF22" s="424">
        <v>0</v>
      </c>
      <c r="BG22" s="424">
        <v>0</v>
      </c>
      <c r="BH22" s="424">
        <v>0</v>
      </c>
      <c r="BI22" s="424">
        <v>0</v>
      </c>
      <c r="BJ22" s="424">
        <v>0</v>
      </c>
      <c r="BK22" s="424">
        <v>0</v>
      </c>
      <c r="BL22" s="424">
        <v>0</v>
      </c>
      <c r="BM22" s="424">
        <v>0</v>
      </c>
      <c r="BN22" s="424">
        <v>0</v>
      </c>
      <c r="BO22" s="424">
        <v>0</v>
      </c>
      <c r="BP22" s="424">
        <v>0</v>
      </c>
      <c r="BQ22" s="424">
        <v>0</v>
      </c>
      <c r="BR22" s="424">
        <v>0</v>
      </c>
      <c r="BS22" s="424">
        <v>0</v>
      </c>
      <c r="BT22" s="424">
        <v>0</v>
      </c>
      <c r="BU22" s="424">
        <v>0</v>
      </c>
      <c r="BV22" s="424">
        <v>0</v>
      </c>
      <c r="BW22" s="424">
        <v>0</v>
      </c>
      <c r="BX22" s="425">
        <v>0</v>
      </c>
      <c r="BY22" s="425">
        <v>0</v>
      </c>
      <c r="BZ22" s="425">
        <v>0</v>
      </c>
      <c r="CA22" s="426">
        <v>0</v>
      </c>
    </row>
    <row r="23" spans="1:79" s="348" customFormat="1" ht="25.5" customHeight="1" thickBot="1" x14ac:dyDescent="0.4">
      <c r="B23" s="434" t="s">
        <v>331</v>
      </c>
      <c r="C23" s="435"/>
      <c r="D23" s="436">
        <v>0</v>
      </c>
      <c r="E23" s="436">
        <v>0</v>
      </c>
      <c r="F23" s="436">
        <v>0</v>
      </c>
      <c r="G23" s="436">
        <v>0</v>
      </c>
      <c r="H23" s="436">
        <v>0</v>
      </c>
      <c r="I23" s="436">
        <v>0</v>
      </c>
      <c r="J23" s="436">
        <v>0</v>
      </c>
      <c r="K23" s="436">
        <v>0</v>
      </c>
      <c r="L23" s="436">
        <v>0</v>
      </c>
      <c r="M23" s="436">
        <v>0</v>
      </c>
      <c r="N23" s="436">
        <v>0</v>
      </c>
      <c r="O23" s="436">
        <v>0</v>
      </c>
      <c r="P23" s="436">
        <v>0</v>
      </c>
      <c r="Q23" s="436">
        <v>0</v>
      </c>
      <c r="R23" s="436">
        <v>0</v>
      </c>
      <c r="S23" s="436">
        <v>0</v>
      </c>
      <c r="T23" s="436">
        <v>0</v>
      </c>
      <c r="U23" s="436">
        <v>0</v>
      </c>
      <c r="V23" s="436">
        <v>0</v>
      </c>
      <c r="W23" s="436">
        <v>0</v>
      </c>
      <c r="X23" s="436">
        <v>0</v>
      </c>
      <c r="Y23" s="436">
        <v>0</v>
      </c>
      <c r="Z23" s="436">
        <v>0</v>
      </c>
      <c r="AA23" s="436">
        <v>0</v>
      </c>
      <c r="AB23" s="436">
        <v>0</v>
      </c>
      <c r="AC23" s="436">
        <v>0</v>
      </c>
      <c r="AD23" s="436">
        <v>0</v>
      </c>
      <c r="AE23" s="436">
        <v>0</v>
      </c>
      <c r="AF23" s="436">
        <v>0</v>
      </c>
      <c r="AG23" s="436">
        <v>0</v>
      </c>
      <c r="AH23" s="436">
        <v>0</v>
      </c>
      <c r="AI23" s="436">
        <v>2.5040601381900864</v>
      </c>
      <c r="AJ23" s="436">
        <v>14.800556381209555</v>
      </c>
      <c r="AK23" s="436">
        <v>29.564003868881628</v>
      </c>
      <c r="AL23" s="436">
        <v>48.774724864415802</v>
      </c>
      <c r="AM23" s="436">
        <v>70.789860916671742</v>
      </c>
      <c r="AN23" s="436">
        <v>91.778399466759709</v>
      </c>
      <c r="AO23" s="436">
        <v>120.04963148345799</v>
      </c>
      <c r="AP23" s="436">
        <v>158.18664637822221</v>
      </c>
      <c r="AQ23" s="436">
        <v>194.28923746009318</v>
      </c>
      <c r="AR23" s="436">
        <v>231.47695253397123</v>
      </c>
      <c r="AS23" s="436">
        <v>275.4664856201332</v>
      </c>
      <c r="AT23" s="436">
        <v>327.80330566111519</v>
      </c>
      <c r="AU23" s="436">
        <v>402.55406630219051</v>
      </c>
      <c r="AV23" s="436">
        <v>25.893038406080755</v>
      </c>
      <c r="AW23" s="436">
        <v>0</v>
      </c>
      <c r="AX23" s="436">
        <v>0</v>
      </c>
      <c r="AY23" s="436">
        <v>0</v>
      </c>
      <c r="AZ23" s="436">
        <v>0</v>
      </c>
      <c r="BA23" s="436">
        <v>0</v>
      </c>
      <c r="BB23" s="436">
        <v>0</v>
      </c>
      <c r="BC23" s="436">
        <v>0</v>
      </c>
      <c r="BD23" s="436">
        <v>0</v>
      </c>
      <c r="BE23" s="436">
        <v>0</v>
      </c>
      <c r="BF23" s="436">
        <v>0</v>
      </c>
      <c r="BG23" s="436">
        <v>0</v>
      </c>
      <c r="BH23" s="436">
        <v>0</v>
      </c>
      <c r="BI23" s="436">
        <v>0</v>
      </c>
      <c r="BJ23" s="436">
        <v>0</v>
      </c>
      <c r="BK23" s="436">
        <v>0</v>
      </c>
      <c r="BL23" s="436">
        <v>0</v>
      </c>
      <c r="BM23" s="436">
        <v>0</v>
      </c>
      <c r="BN23" s="436">
        <v>0</v>
      </c>
      <c r="BO23" s="436">
        <v>0</v>
      </c>
      <c r="BP23" s="436">
        <v>0</v>
      </c>
      <c r="BQ23" s="436">
        <v>0</v>
      </c>
      <c r="BR23" s="436">
        <v>0</v>
      </c>
      <c r="BS23" s="436">
        <v>0</v>
      </c>
      <c r="BT23" s="436">
        <v>0</v>
      </c>
      <c r="BU23" s="436">
        <v>0</v>
      </c>
      <c r="BV23" s="436">
        <v>0</v>
      </c>
      <c r="BW23" s="436">
        <v>0</v>
      </c>
      <c r="BX23" s="436">
        <v>0</v>
      </c>
      <c r="BY23" s="436">
        <v>0</v>
      </c>
      <c r="BZ23" s="436">
        <v>0</v>
      </c>
      <c r="CA23" s="437">
        <v>0</v>
      </c>
    </row>
    <row r="24" spans="1:79" ht="26.25" customHeight="1" x14ac:dyDescent="0.4">
      <c r="A24" s="356"/>
      <c r="B24" s="97" t="s">
        <v>445</v>
      </c>
      <c r="D24" s="49" t="s">
        <v>626</v>
      </c>
      <c r="E24" s="49" t="s">
        <v>627</v>
      </c>
      <c r="F24" s="49" t="s">
        <v>628</v>
      </c>
      <c r="G24" s="49" t="s">
        <v>629</v>
      </c>
      <c r="H24" s="49" t="s">
        <v>630</v>
      </c>
      <c r="I24" s="49" t="s">
        <v>631</v>
      </c>
      <c r="J24" s="49" t="s">
        <v>632</v>
      </c>
      <c r="K24" s="49" t="s">
        <v>633</v>
      </c>
      <c r="L24" s="49" t="s">
        <v>634</v>
      </c>
      <c r="M24" s="49" t="s">
        <v>635</v>
      </c>
      <c r="N24" s="49" t="s">
        <v>636</v>
      </c>
      <c r="O24" s="49" t="s">
        <v>637</v>
      </c>
      <c r="P24" s="49" t="s">
        <v>638</v>
      </c>
      <c r="Q24" s="49" t="s">
        <v>639</v>
      </c>
      <c r="R24" s="49" t="s">
        <v>640</v>
      </c>
      <c r="S24" s="49" t="s">
        <v>641</v>
      </c>
      <c r="T24" s="49" t="s">
        <v>642</v>
      </c>
      <c r="U24" s="49" t="s">
        <v>643</v>
      </c>
      <c r="V24" s="49" t="s">
        <v>644</v>
      </c>
      <c r="W24" s="49" t="s">
        <v>645</v>
      </c>
      <c r="X24" s="49" t="s">
        <v>646</v>
      </c>
      <c r="Y24" s="49" t="s">
        <v>647</v>
      </c>
      <c r="Z24" s="49" t="s">
        <v>648</v>
      </c>
      <c r="AA24" s="49" t="s">
        <v>649</v>
      </c>
      <c r="AB24" s="49" t="s">
        <v>650</v>
      </c>
      <c r="AC24" s="49" t="s">
        <v>651</v>
      </c>
      <c r="AD24" s="49" t="s">
        <v>652</v>
      </c>
      <c r="AE24" s="49" t="s">
        <v>653</v>
      </c>
      <c r="AF24" s="49" t="s">
        <v>654</v>
      </c>
      <c r="AG24" s="49" t="s">
        <v>655</v>
      </c>
      <c r="AH24" s="49" t="s">
        <v>656</v>
      </c>
      <c r="AI24" s="49" t="s">
        <v>657</v>
      </c>
      <c r="AJ24" s="49" t="s">
        <v>658</v>
      </c>
      <c r="AK24" s="49" t="s">
        <v>659</v>
      </c>
      <c r="AL24" s="49" t="s">
        <v>660</v>
      </c>
      <c r="AM24" s="49" t="s">
        <v>661</v>
      </c>
      <c r="AN24" s="49" t="s">
        <v>662</v>
      </c>
      <c r="AO24" s="49" t="s">
        <v>663</v>
      </c>
      <c r="AP24" s="49" t="s">
        <v>664</v>
      </c>
      <c r="AQ24" s="49" t="s">
        <v>665</v>
      </c>
      <c r="AR24" s="49" t="s">
        <v>666</v>
      </c>
      <c r="AS24" s="49" t="s">
        <v>667</v>
      </c>
      <c r="AT24" s="49" t="s">
        <v>668</v>
      </c>
      <c r="AU24" s="49" t="s">
        <v>669</v>
      </c>
      <c r="AV24" s="49" t="s">
        <v>670</v>
      </c>
      <c r="AW24" s="49" t="s">
        <v>671</v>
      </c>
      <c r="AX24" s="49" t="s">
        <v>672</v>
      </c>
      <c r="AY24" s="49" t="s">
        <v>595</v>
      </c>
      <c r="AZ24" s="49" t="s">
        <v>596</v>
      </c>
      <c r="BA24" s="49" t="s">
        <v>597</v>
      </c>
      <c r="BB24" s="49" t="s">
        <v>598</v>
      </c>
      <c r="BC24" s="49" t="s">
        <v>599</v>
      </c>
      <c r="BD24" s="49" t="s">
        <v>600</v>
      </c>
      <c r="BE24" s="49" t="s">
        <v>601</v>
      </c>
      <c r="BF24" s="49" t="s">
        <v>602</v>
      </c>
      <c r="BG24" s="49" t="s">
        <v>603</v>
      </c>
      <c r="BH24" s="49" t="s">
        <v>604</v>
      </c>
      <c r="BI24" s="49" t="s">
        <v>605</v>
      </c>
      <c r="BJ24" s="49" t="s">
        <v>606</v>
      </c>
      <c r="BK24" s="49" t="s">
        <v>607</v>
      </c>
      <c r="BL24" s="49" t="s">
        <v>608</v>
      </c>
      <c r="BM24" s="49" t="s">
        <v>609</v>
      </c>
      <c r="BN24" s="49" t="s">
        <v>610</v>
      </c>
      <c r="BO24" s="49" t="s">
        <v>611</v>
      </c>
      <c r="BP24" s="49" t="s">
        <v>612</v>
      </c>
      <c r="BQ24" s="49" t="s">
        <v>613</v>
      </c>
      <c r="BR24" s="49" t="s">
        <v>614</v>
      </c>
      <c r="BS24" s="49" t="s">
        <v>615</v>
      </c>
      <c r="BT24" s="49" t="s">
        <v>616</v>
      </c>
      <c r="BU24" s="49" t="s">
        <v>617</v>
      </c>
      <c r="BV24" s="49" t="s">
        <v>618</v>
      </c>
      <c r="BW24" s="49" t="s">
        <v>619</v>
      </c>
      <c r="BX24" s="49" t="s">
        <v>620</v>
      </c>
      <c r="BY24" s="49" t="s">
        <v>621</v>
      </c>
      <c r="BZ24" s="49" t="s">
        <v>622</v>
      </c>
      <c r="CA24" s="50" t="s">
        <v>623</v>
      </c>
    </row>
    <row r="25" spans="1:79" x14ac:dyDescent="0.4">
      <c r="A25" s="356"/>
      <c r="B25" s="384" t="s">
        <v>230</v>
      </c>
      <c r="C25" s="385"/>
      <c r="D25" s="289" t="s">
        <v>624</v>
      </c>
      <c r="E25" s="289" t="s">
        <v>624</v>
      </c>
      <c r="F25" s="289" t="s">
        <v>624</v>
      </c>
      <c r="G25" s="289" t="s">
        <v>624</v>
      </c>
      <c r="H25" s="289" t="s">
        <v>624</v>
      </c>
      <c r="I25" s="289" t="s">
        <v>624</v>
      </c>
      <c r="J25" s="289" t="s">
        <v>624</v>
      </c>
      <c r="K25" s="289" t="s">
        <v>624</v>
      </c>
      <c r="L25" s="289" t="s">
        <v>624</v>
      </c>
      <c r="M25" s="289" t="s">
        <v>624</v>
      </c>
      <c r="N25" s="289" t="s">
        <v>624</v>
      </c>
      <c r="O25" s="289" t="s">
        <v>624</v>
      </c>
      <c r="P25" s="289" t="s">
        <v>624</v>
      </c>
      <c r="Q25" s="289" t="s">
        <v>624</v>
      </c>
      <c r="R25" s="289" t="s">
        <v>624</v>
      </c>
      <c r="S25" s="289" t="s">
        <v>624</v>
      </c>
      <c r="T25" s="289" t="s">
        <v>624</v>
      </c>
      <c r="U25" s="289" t="s">
        <v>624</v>
      </c>
      <c r="V25" s="289" t="s">
        <v>624</v>
      </c>
      <c r="W25" s="289" t="s">
        <v>624</v>
      </c>
      <c r="X25" s="289" t="s">
        <v>624</v>
      </c>
      <c r="Y25" s="289" t="s">
        <v>624</v>
      </c>
      <c r="Z25" s="289" t="s">
        <v>624</v>
      </c>
      <c r="AA25" s="289" t="s">
        <v>624</v>
      </c>
      <c r="AB25" s="289" t="s">
        <v>624</v>
      </c>
      <c r="AC25" s="289" t="s">
        <v>624</v>
      </c>
      <c r="AD25" s="289" t="s">
        <v>624</v>
      </c>
      <c r="AE25" s="289" t="s">
        <v>624</v>
      </c>
      <c r="AF25" s="289" t="s">
        <v>624</v>
      </c>
      <c r="AG25" s="289" t="s">
        <v>624</v>
      </c>
      <c r="AH25" s="289" t="s">
        <v>624</v>
      </c>
      <c r="AI25" s="289" t="s">
        <v>624</v>
      </c>
      <c r="AJ25" s="289" t="s">
        <v>624</v>
      </c>
      <c r="AK25" s="289" t="s">
        <v>624</v>
      </c>
      <c r="AL25" s="289" t="s">
        <v>624</v>
      </c>
      <c r="AM25" s="289" t="s">
        <v>624</v>
      </c>
      <c r="AN25" s="289" t="s">
        <v>624</v>
      </c>
      <c r="AO25" s="289" t="s">
        <v>624</v>
      </c>
      <c r="AP25" s="289" t="s">
        <v>624</v>
      </c>
      <c r="AQ25" s="289" t="s">
        <v>624</v>
      </c>
      <c r="AR25" s="289" t="s">
        <v>624</v>
      </c>
      <c r="AS25" s="289" t="s">
        <v>624</v>
      </c>
      <c r="AT25" s="289" t="s">
        <v>624</v>
      </c>
      <c r="AU25" s="289" t="s">
        <v>624</v>
      </c>
      <c r="AV25" s="289" t="s">
        <v>624</v>
      </c>
      <c r="AW25" s="289" t="s">
        <v>624</v>
      </c>
      <c r="AX25" s="289" t="s">
        <v>624</v>
      </c>
      <c r="AY25" s="289" t="s">
        <v>624</v>
      </c>
      <c r="AZ25" s="289" t="s">
        <v>624</v>
      </c>
      <c r="BA25" s="289" t="s">
        <v>624</v>
      </c>
      <c r="BB25" s="289" t="s">
        <v>624</v>
      </c>
      <c r="BC25" s="289" t="s">
        <v>624</v>
      </c>
      <c r="BD25" s="289" t="s">
        <v>624</v>
      </c>
      <c r="BE25" s="289" t="s">
        <v>624</v>
      </c>
      <c r="BF25" s="289" t="s">
        <v>624</v>
      </c>
      <c r="BG25" s="289" t="s">
        <v>624</v>
      </c>
      <c r="BH25" s="289" t="s">
        <v>624</v>
      </c>
      <c r="BI25" s="289" t="s">
        <v>624</v>
      </c>
      <c r="BJ25" s="289" t="s">
        <v>624</v>
      </c>
      <c r="BK25" s="289" t="s">
        <v>624</v>
      </c>
      <c r="BL25" s="289" t="s">
        <v>624</v>
      </c>
      <c r="BM25" s="289" t="s">
        <v>624</v>
      </c>
      <c r="BN25" s="289" t="s">
        <v>624</v>
      </c>
      <c r="BO25" s="289" t="s">
        <v>624</v>
      </c>
      <c r="BP25" s="289" t="s">
        <v>624</v>
      </c>
      <c r="BQ25" s="289" t="s">
        <v>624</v>
      </c>
      <c r="BR25" s="289" t="s">
        <v>624</v>
      </c>
      <c r="BS25" s="289" t="s">
        <v>624</v>
      </c>
      <c r="BT25" s="289" t="s">
        <v>624</v>
      </c>
      <c r="BU25" s="289" t="s">
        <v>624</v>
      </c>
      <c r="BV25" s="289" t="s">
        <v>625</v>
      </c>
      <c r="BW25" s="289" t="s">
        <v>625</v>
      </c>
      <c r="BX25" s="289" t="s">
        <v>625</v>
      </c>
      <c r="BY25" s="289" t="s">
        <v>625</v>
      </c>
      <c r="BZ25" s="289" t="s">
        <v>625</v>
      </c>
      <c r="CA25" s="290" t="s">
        <v>625</v>
      </c>
    </row>
    <row r="26" spans="1:79" s="243" customFormat="1" ht="24" customHeight="1" x14ac:dyDescent="0.4">
      <c r="A26" s="438"/>
      <c r="B26" s="97" t="s">
        <v>96</v>
      </c>
      <c r="C26" s="419"/>
      <c r="D26" s="420">
        <v>0</v>
      </c>
      <c r="E26" s="420">
        <v>0</v>
      </c>
      <c r="F26" s="420">
        <v>0</v>
      </c>
      <c r="G26" s="420">
        <v>0</v>
      </c>
      <c r="H26" s="420">
        <v>0</v>
      </c>
      <c r="I26" s="420">
        <v>0</v>
      </c>
      <c r="J26" s="420">
        <v>0</v>
      </c>
      <c r="K26" s="420">
        <v>0</v>
      </c>
      <c r="L26" s="420">
        <v>0</v>
      </c>
      <c r="M26" s="420">
        <v>0</v>
      </c>
      <c r="N26" s="420">
        <v>0</v>
      </c>
      <c r="O26" s="420">
        <v>0</v>
      </c>
      <c r="P26" s="420">
        <v>0</v>
      </c>
      <c r="Q26" s="420">
        <v>0</v>
      </c>
      <c r="R26" s="420">
        <v>0</v>
      </c>
      <c r="S26" s="420">
        <v>0</v>
      </c>
      <c r="T26" s="420">
        <v>0</v>
      </c>
      <c r="U26" s="420">
        <v>0</v>
      </c>
      <c r="V26" s="420">
        <v>0</v>
      </c>
      <c r="W26" s="420">
        <v>0</v>
      </c>
      <c r="X26" s="420">
        <v>0</v>
      </c>
      <c r="Y26" s="420">
        <v>0</v>
      </c>
      <c r="Z26" s="420">
        <v>0</v>
      </c>
      <c r="AA26" s="420">
        <f t="shared" ref="AA26:CA26" si="8">SUM(AA27,AA32,AA36,AA37,AA42)</f>
        <v>71.653764954257568</v>
      </c>
      <c r="AB26" s="420">
        <f t="shared" si="8"/>
        <v>255.26518262373025</v>
      </c>
      <c r="AC26" s="420">
        <f t="shared" si="8"/>
        <v>361.94578492701817</v>
      </c>
      <c r="AD26" s="420">
        <f t="shared" si="8"/>
        <v>525.00148735746143</v>
      </c>
      <c r="AE26" s="420">
        <f t="shared" si="8"/>
        <v>649.59848635729941</v>
      </c>
      <c r="AF26" s="420">
        <f t="shared" si="8"/>
        <v>803.99825174825173</v>
      </c>
      <c r="AG26" s="420">
        <f t="shared" si="8"/>
        <v>972.66967166931295</v>
      </c>
      <c r="AH26" s="420">
        <f t="shared" si="8"/>
        <v>1008.3974388502463</v>
      </c>
      <c r="AI26" s="420">
        <f t="shared" si="8"/>
        <v>1123.6195956331533</v>
      </c>
      <c r="AJ26" s="420">
        <f t="shared" si="8"/>
        <v>1296.4909379547557</v>
      </c>
      <c r="AK26" s="420">
        <f t="shared" si="8"/>
        <v>1532.8462827726564</v>
      </c>
      <c r="AL26" s="420">
        <f t="shared" si="8"/>
        <v>1815.0188300276172</v>
      </c>
      <c r="AM26" s="420">
        <f t="shared" si="8"/>
        <v>2166.4983622273703</v>
      </c>
      <c r="AN26" s="420">
        <f t="shared" si="8"/>
        <v>2392.2617727135221</v>
      </c>
      <c r="AO26" s="420">
        <f t="shared" si="8"/>
        <v>2695.9294573087682</v>
      </c>
      <c r="AP26" s="420">
        <f t="shared" si="8"/>
        <v>3021.0945890128041</v>
      </c>
      <c r="AQ26" s="420">
        <f t="shared" si="8"/>
        <v>3304.98891100728</v>
      </c>
      <c r="AR26" s="420">
        <f t="shared" si="8"/>
        <v>3488.6348165231238</v>
      </c>
      <c r="AS26" s="420">
        <f t="shared" si="8"/>
        <v>3719.9955908436295</v>
      </c>
      <c r="AT26" s="420">
        <f t="shared" si="8"/>
        <v>4039.6077892008334</v>
      </c>
      <c r="AU26" s="420">
        <f t="shared" si="8"/>
        <v>4668.2098877037224</v>
      </c>
      <c r="AV26" s="420">
        <f t="shared" si="8"/>
        <v>5913.0389276944934</v>
      </c>
      <c r="AW26" s="420">
        <f t="shared" si="8"/>
        <v>7334.5533600378476</v>
      </c>
      <c r="AX26" s="420">
        <f t="shared" si="8"/>
        <v>8071.2848541510848</v>
      </c>
      <c r="AY26" s="420">
        <f t="shared" si="8"/>
        <v>9229.5588462061751</v>
      </c>
      <c r="AZ26" s="420">
        <f t="shared" si="8"/>
        <v>10245.955515574571</v>
      </c>
      <c r="BA26" s="420">
        <f t="shared" si="8"/>
        <v>11041.195063687795</v>
      </c>
      <c r="BB26" s="420">
        <f t="shared" si="8"/>
        <v>11661.062412237354</v>
      </c>
      <c r="BC26" s="420">
        <f t="shared" si="8"/>
        <v>12323.693612704392</v>
      </c>
      <c r="BD26" s="420">
        <f t="shared" si="8"/>
        <v>12785.054882371</v>
      </c>
      <c r="BE26" s="420">
        <f t="shared" si="8"/>
        <v>13651.001272697582</v>
      </c>
      <c r="BF26" s="420">
        <f t="shared" si="8"/>
        <v>14141.678729731935</v>
      </c>
      <c r="BG26" s="420">
        <f t="shared" si="8"/>
        <v>14844.416461642328</v>
      </c>
      <c r="BH26" s="420">
        <f t="shared" si="8"/>
        <v>15389.407054874675</v>
      </c>
      <c r="BI26" s="420">
        <f t="shared" si="8"/>
        <v>16004.004073070722</v>
      </c>
      <c r="BJ26" s="420">
        <f t="shared" si="8"/>
        <v>16486.753590382719</v>
      </c>
      <c r="BK26" s="420">
        <f t="shared" si="8"/>
        <v>17305.306797344259</v>
      </c>
      <c r="BL26" s="420">
        <f t="shared" si="8"/>
        <v>17964.573680116984</v>
      </c>
      <c r="BM26" s="420">
        <f t="shared" si="8"/>
        <v>19228.335159154671</v>
      </c>
      <c r="BN26" s="420">
        <f t="shared" si="8"/>
        <v>19491.943581408232</v>
      </c>
      <c r="BO26" s="420">
        <f t="shared" si="8"/>
        <v>20139.894240638478</v>
      </c>
      <c r="BP26" s="420">
        <f t="shared" si="8"/>
        <v>20845.58946538181</v>
      </c>
      <c r="BQ26" s="420">
        <f t="shared" si="8"/>
        <v>20883.818059525471</v>
      </c>
      <c r="BR26" s="420">
        <f t="shared" si="8"/>
        <v>22225.430278517306</v>
      </c>
      <c r="BS26" s="420">
        <f t="shared" si="8"/>
        <v>23049.662641843555</v>
      </c>
      <c r="BT26" s="420">
        <f t="shared" si="8"/>
        <v>22995.908261310251</v>
      </c>
      <c r="BU26" s="420">
        <f t="shared" si="8"/>
        <v>23995.833344771891</v>
      </c>
      <c r="BV26" s="420">
        <f t="shared" si="8"/>
        <v>23881.450461290737</v>
      </c>
      <c r="BW26" s="420">
        <f t="shared" si="8"/>
        <v>25646.285189482525</v>
      </c>
      <c r="BX26" s="421">
        <f t="shared" si="8"/>
        <v>25799.549176358258</v>
      </c>
      <c r="BY26" s="421">
        <f t="shared" si="8"/>
        <v>26302.508669450566</v>
      </c>
      <c r="BZ26" s="421">
        <f t="shared" si="8"/>
        <v>26981.830068063729</v>
      </c>
      <c r="CA26" s="422">
        <f t="shared" si="8"/>
        <v>27763.707594932275</v>
      </c>
    </row>
    <row r="27" spans="1:79" s="243" customFormat="1" ht="26.25" customHeight="1" x14ac:dyDescent="0.4">
      <c r="A27" s="368"/>
      <c r="B27" s="423" t="s">
        <v>142</v>
      </c>
      <c r="C27" s="97"/>
      <c r="D27" s="420">
        <v>0</v>
      </c>
      <c r="E27" s="420">
        <v>0</v>
      </c>
      <c r="F27" s="420">
        <v>0</v>
      </c>
      <c r="G27" s="420">
        <v>0</v>
      </c>
      <c r="H27" s="420">
        <v>0</v>
      </c>
      <c r="I27" s="420">
        <v>0</v>
      </c>
      <c r="J27" s="420">
        <v>0</v>
      </c>
      <c r="K27" s="420">
        <v>0</v>
      </c>
      <c r="L27" s="420">
        <v>0</v>
      </c>
      <c r="M27" s="420">
        <v>0</v>
      </c>
      <c r="N27" s="420">
        <v>0</v>
      </c>
      <c r="O27" s="420">
        <v>0</v>
      </c>
      <c r="P27" s="420">
        <v>0</v>
      </c>
      <c r="Q27" s="420">
        <v>0</v>
      </c>
      <c r="R27" s="420">
        <v>0</v>
      </c>
      <c r="S27" s="420">
        <v>0</v>
      </c>
      <c r="T27" s="420">
        <v>0</v>
      </c>
      <c r="U27" s="420">
        <v>0</v>
      </c>
      <c r="V27" s="420">
        <v>0</v>
      </c>
      <c r="W27" s="420">
        <v>0</v>
      </c>
      <c r="X27" s="420">
        <v>0</v>
      </c>
      <c r="Y27" s="420">
        <v>0</v>
      </c>
      <c r="Z27" s="420">
        <v>0</v>
      </c>
      <c r="AA27" s="420">
        <f t="shared" ref="AA27:BT27" si="9">SUM(AA28:AA30)</f>
        <v>0</v>
      </c>
      <c r="AB27" s="420">
        <f t="shared" si="9"/>
        <v>0</v>
      </c>
      <c r="AC27" s="420">
        <f t="shared" si="9"/>
        <v>0</v>
      </c>
      <c r="AD27" s="420">
        <f t="shared" si="9"/>
        <v>0</v>
      </c>
      <c r="AE27" s="420">
        <f t="shared" si="9"/>
        <v>0</v>
      </c>
      <c r="AF27" s="420">
        <f t="shared" si="9"/>
        <v>0</v>
      </c>
      <c r="AG27" s="420">
        <f t="shared" si="9"/>
        <v>0</v>
      </c>
      <c r="AH27" s="420">
        <f t="shared" si="9"/>
        <v>0</v>
      </c>
      <c r="AI27" s="420">
        <f t="shared" si="9"/>
        <v>0</v>
      </c>
      <c r="AJ27" s="420">
        <f t="shared" si="9"/>
        <v>0</v>
      </c>
      <c r="AK27" s="420">
        <f t="shared" si="9"/>
        <v>0</v>
      </c>
      <c r="AL27" s="420">
        <f t="shared" si="9"/>
        <v>0</v>
      </c>
      <c r="AM27" s="420">
        <f t="shared" si="9"/>
        <v>0</v>
      </c>
      <c r="AN27" s="420">
        <f t="shared" si="9"/>
        <v>0</v>
      </c>
      <c r="AO27" s="420">
        <f t="shared" si="9"/>
        <v>0</v>
      </c>
      <c r="AP27" s="420">
        <f t="shared" si="9"/>
        <v>0</v>
      </c>
      <c r="AQ27" s="420">
        <f t="shared" si="9"/>
        <v>0</v>
      </c>
      <c r="AR27" s="420">
        <f t="shared" si="9"/>
        <v>0</v>
      </c>
      <c r="AS27" s="420">
        <f t="shared" si="9"/>
        <v>0</v>
      </c>
      <c r="AT27" s="420">
        <f t="shared" si="9"/>
        <v>0</v>
      </c>
      <c r="AU27" s="420">
        <f t="shared" si="9"/>
        <v>0</v>
      </c>
      <c r="AV27" s="420">
        <f t="shared" si="9"/>
        <v>3245.5338824631681</v>
      </c>
      <c r="AW27" s="420">
        <f t="shared" si="9"/>
        <v>4451.5090607159746</v>
      </c>
      <c r="AX27" s="420">
        <f t="shared" si="9"/>
        <v>4957.3437976813766</v>
      </c>
      <c r="AY27" s="420">
        <f t="shared" si="9"/>
        <v>5852.0878370901164</v>
      </c>
      <c r="AZ27" s="420">
        <f t="shared" si="9"/>
        <v>6687.9087953619455</v>
      </c>
      <c r="BA27" s="420">
        <f t="shared" si="9"/>
        <v>7316.9287790512089</v>
      </c>
      <c r="BB27" s="420">
        <f t="shared" si="9"/>
        <v>7752.7415468568706</v>
      </c>
      <c r="BC27" s="420">
        <f t="shared" si="9"/>
        <v>8222.761853437205</v>
      </c>
      <c r="BD27" s="420">
        <f t="shared" si="9"/>
        <v>8586.5448466497364</v>
      </c>
      <c r="BE27" s="420">
        <f t="shared" si="9"/>
        <v>9255.9347837330424</v>
      </c>
      <c r="BF27" s="420">
        <f t="shared" si="9"/>
        <v>9679.7135609768266</v>
      </c>
      <c r="BG27" s="420">
        <f t="shared" si="9"/>
        <v>10195.698490961238</v>
      </c>
      <c r="BH27" s="420">
        <f t="shared" si="9"/>
        <v>10579.101797348216</v>
      </c>
      <c r="BI27" s="420">
        <f t="shared" si="9"/>
        <v>10996.848750173915</v>
      </c>
      <c r="BJ27" s="420">
        <f t="shared" si="9"/>
        <v>11345.003090584347</v>
      </c>
      <c r="BK27" s="420">
        <f t="shared" si="9"/>
        <v>11931.132085624096</v>
      </c>
      <c r="BL27" s="420">
        <f t="shared" si="9"/>
        <v>12390.609506573295</v>
      </c>
      <c r="BM27" s="420">
        <f t="shared" si="9"/>
        <v>13301.038450019758</v>
      </c>
      <c r="BN27" s="420">
        <f t="shared" si="9"/>
        <v>13534.460215598221</v>
      </c>
      <c r="BO27" s="420">
        <f t="shared" si="9"/>
        <v>14134.057823301177</v>
      </c>
      <c r="BP27" s="420">
        <f t="shared" si="9"/>
        <v>14808.141537246001</v>
      </c>
      <c r="BQ27" s="420">
        <f t="shared" si="9"/>
        <v>14901.256238576327</v>
      </c>
      <c r="BR27" s="420">
        <f t="shared" si="9"/>
        <v>14750.479907546844</v>
      </c>
      <c r="BS27" s="420">
        <f t="shared" si="9"/>
        <v>14034.067476090946</v>
      </c>
      <c r="BT27" s="420">
        <f t="shared" si="9"/>
        <v>11945.708692440918</v>
      </c>
      <c r="BU27" s="420">
        <f t="shared" ref="BU27:CA27" si="10">SUM(BU28:BU30)</f>
        <v>9550.3018911769868</v>
      </c>
      <c r="BV27" s="420">
        <f t="shared" si="10"/>
        <v>7954.0978333513904</v>
      </c>
      <c r="BW27" s="420">
        <f t="shared" si="10"/>
        <v>5992.4768338484728</v>
      </c>
      <c r="BX27" s="421">
        <f t="shared" si="10"/>
        <v>5045.8267759178425</v>
      </c>
      <c r="BY27" s="421">
        <f t="shared" si="10"/>
        <v>4926.0855127854566</v>
      </c>
      <c r="BZ27" s="421">
        <f t="shared" si="10"/>
        <v>4844.4369992202801</v>
      </c>
      <c r="CA27" s="422">
        <f t="shared" si="10"/>
        <v>4797.4206279504506</v>
      </c>
    </row>
    <row r="28" spans="1:79" x14ac:dyDescent="0.4">
      <c r="B28" s="341" t="s">
        <v>446</v>
      </c>
      <c r="C28" s="341"/>
      <c r="D28" s="424">
        <v>0</v>
      </c>
      <c r="E28" s="424">
        <v>0</v>
      </c>
      <c r="F28" s="424">
        <v>0</v>
      </c>
      <c r="G28" s="424">
        <v>0</v>
      </c>
      <c r="H28" s="424">
        <v>0</v>
      </c>
      <c r="I28" s="424">
        <v>0</v>
      </c>
      <c r="J28" s="424">
        <v>0</v>
      </c>
      <c r="K28" s="424">
        <v>0</v>
      </c>
      <c r="L28" s="424">
        <v>0</v>
      </c>
      <c r="M28" s="424">
        <v>0</v>
      </c>
      <c r="N28" s="424">
        <v>0</v>
      </c>
      <c r="O28" s="424">
        <v>0</v>
      </c>
      <c r="P28" s="424">
        <v>0</v>
      </c>
      <c r="Q28" s="424">
        <v>0</v>
      </c>
      <c r="R28" s="424">
        <v>0</v>
      </c>
      <c r="S28" s="424">
        <v>0</v>
      </c>
      <c r="T28" s="424">
        <v>0</v>
      </c>
      <c r="U28" s="424">
        <v>0</v>
      </c>
      <c r="V28" s="424">
        <v>0</v>
      </c>
      <c r="W28" s="424">
        <v>0</v>
      </c>
      <c r="X28" s="424">
        <v>0</v>
      </c>
      <c r="Y28" s="424">
        <v>0</v>
      </c>
      <c r="Z28" s="424">
        <v>0</v>
      </c>
      <c r="AA28" s="424">
        <v>0</v>
      </c>
      <c r="AB28" s="424">
        <v>0</v>
      </c>
      <c r="AC28" s="424">
        <v>0</v>
      </c>
      <c r="AD28" s="424">
        <v>0</v>
      </c>
      <c r="AE28" s="424">
        <v>0</v>
      </c>
      <c r="AF28" s="424">
        <v>0</v>
      </c>
      <c r="AG28" s="424">
        <v>0</v>
      </c>
      <c r="AH28" s="424">
        <v>0</v>
      </c>
      <c r="AI28" s="424">
        <v>0</v>
      </c>
      <c r="AJ28" s="424">
        <v>0</v>
      </c>
      <c r="AK28" s="424">
        <v>0</v>
      </c>
      <c r="AL28" s="424">
        <v>0</v>
      </c>
      <c r="AM28" s="424">
        <v>0</v>
      </c>
      <c r="AN28" s="424">
        <v>0</v>
      </c>
      <c r="AO28" s="424">
        <v>0</v>
      </c>
      <c r="AP28" s="424">
        <v>0</v>
      </c>
      <c r="AQ28" s="424">
        <v>0</v>
      </c>
      <c r="AR28" s="424">
        <v>0</v>
      </c>
      <c r="AS28" s="424">
        <v>0</v>
      </c>
      <c r="AT28" s="424">
        <v>0</v>
      </c>
      <c r="AU28" s="424">
        <v>0</v>
      </c>
      <c r="AV28" s="424">
        <v>380.72975185192098</v>
      </c>
      <c r="AW28" s="424">
        <v>522.2012776420936</v>
      </c>
      <c r="AX28" s="424">
        <v>579.3145685001117</v>
      </c>
      <c r="AY28" s="424">
        <v>673.27638795188625</v>
      </c>
      <c r="AZ28" s="424">
        <v>659.09665248352837</v>
      </c>
      <c r="BA28" s="424">
        <v>721.75321805674344</v>
      </c>
      <c r="BB28" s="424">
        <v>770.85484192130218</v>
      </c>
      <c r="BC28" s="424">
        <v>822.81401519810959</v>
      </c>
      <c r="BD28" s="424">
        <v>862.44518686507797</v>
      </c>
      <c r="BE28" s="424">
        <v>947.56215770200822</v>
      </c>
      <c r="BF28" s="424">
        <v>1046.2564688119278</v>
      </c>
      <c r="BG28" s="424">
        <v>1067.0898686030534</v>
      </c>
      <c r="BH28" s="424">
        <v>1102.7106392829126</v>
      </c>
      <c r="BI28" s="424">
        <v>1178.7126286487401</v>
      </c>
      <c r="BJ28" s="424">
        <v>1205.3132540221425</v>
      </c>
      <c r="BK28" s="424">
        <v>1257.347575202858</v>
      </c>
      <c r="BL28" s="424">
        <v>1301.9474904314147</v>
      </c>
      <c r="BM28" s="424">
        <v>1383.780786779048</v>
      </c>
      <c r="BN28" s="424">
        <v>1390.5315879219438</v>
      </c>
      <c r="BO28" s="424">
        <v>1478.8056114219446</v>
      </c>
      <c r="BP28" s="424">
        <v>1533.3205640660017</v>
      </c>
      <c r="BQ28" s="424">
        <v>1584.4757703421315</v>
      </c>
      <c r="BR28" s="424">
        <v>1835.8156045288847</v>
      </c>
      <c r="BS28" s="424">
        <v>1945.7559132197391</v>
      </c>
      <c r="BT28" s="424">
        <v>1968.1637825843318</v>
      </c>
      <c r="BU28" s="424">
        <v>2000.8465159375457</v>
      </c>
      <c r="BV28" s="424">
        <v>2101.924075680693</v>
      </c>
      <c r="BW28" s="424">
        <v>2224.7004641883896</v>
      </c>
      <c r="BX28" s="425">
        <v>2328.1443983113331</v>
      </c>
      <c r="BY28" s="425">
        <v>2445.4718592620507</v>
      </c>
      <c r="BZ28" s="425">
        <v>2574.3520895603874</v>
      </c>
      <c r="CA28" s="426">
        <v>2729.7138012624469</v>
      </c>
    </row>
    <row r="29" spans="1:79" x14ac:dyDescent="0.4">
      <c r="B29" s="341" t="s">
        <v>332</v>
      </c>
      <c r="C29" s="341"/>
      <c r="D29" s="424">
        <v>0</v>
      </c>
      <c r="E29" s="424">
        <v>0</v>
      </c>
      <c r="F29" s="424">
        <v>0</v>
      </c>
      <c r="G29" s="424">
        <v>0</v>
      </c>
      <c r="H29" s="424">
        <v>0</v>
      </c>
      <c r="I29" s="424">
        <v>0</v>
      </c>
      <c r="J29" s="424">
        <v>0</v>
      </c>
      <c r="K29" s="424">
        <v>0</v>
      </c>
      <c r="L29" s="424">
        <v>0</v>
      </c>
      <c r="M29" s="424">
        <v>0</v>
      </c>
      <c r="N29" s="424">
        <v>0</v>
      </c>
      <c r="O29" s="424">
        <v>0</v>
      </c>
      <c r="P29" s="424">
        <v>0</v>
      </c>
      <c r="Q29" s="424">
        <v>0</v>
      </c>
      <c r="R29" s="424">
        <v>0</v>
      </c>
      <c r="S29" s="424">
        <v>0</v>
      </c>
      <c r="T29" s="424">
        <v>0</v>
      </c>
      <c r="U29" s="424">
        <v>0</v>
      </c>
      <c r="V29" s="424">
        <v>0</v>
      </c>
      <c r="W29" s="424">
        <v>0</v>
      </c>
      <c r="X29" s="424">
        <v>0</v>
      </c>
      <c r="Y29" s="424">
        <v>0</v>
      </c>
      <c r="Z29" s="424">
        <v>0</v>
      </c>
      <c r="AA29" s="424">
        <v>0</v>
      </c>
      <c r="AB29" s="424">
        <v>0</v>
      </c>
      <c r="AC29" s="424">
        <v>0</v>
      </c>
      <c r="AD29" s="424">
        <v>0</v>
      </c>
      <c r="AE29" s="424">
        <v>0</v>
      </c>
      <c r="AF29" s="424">
        <v>0</v>
      </c>
      <c r="AG29" s="424">
        <v>0</v>
      </c>
      <c r="AH29" s="424">
        <v>0</v>
      </c>
      <c r="AI29" s="424">
        <v>0</v>
      </c>
      <c r="AJ29" s="424">
        <v>0</v>
      </c>
      <c r="AK29" s="424">
        <v>0</v>
      </c>
      <c r="AL29" s="424">
        <v>0</v>
      </c>
      <c r="AM29" s="424">
        <v>0</v>
      </c>
      <c r="AN29" s="424">
        <v>0</v>
      </c>
      <c r="AO29" s="424">
        <v>0</v>
      </c>
      <c r="AP29" s="424">
        <v>0</v>
      </c>
      <c r="AQ29" s="424">
        <v>0</v>
      </c>
      <c r="AR29" s="424">
        <v>0</v>
      </c>
      <c r="AS29" s="424">
        <v>0</v>
      </c>
      <c r="AT29" s="424">
        <v>0</v>
      </c>
      <c r="AU29" s="424">
        <v>0</v>
      </c>
      <c r="AV29" s="424">
        <v>2033.341418040297</v>
      </c>
      <c r="AW29" s="424">
        <v>2788.8902330811425</v>
      </c>
      <c r="AX29" s="424">
        <v>3075.8231959851159</v>
      </c>
      <c r="AY29" s="424">
        <v>3627.2268891990607</v>
      </c>
      <c r="AZ29" s="424">
        <v>4225.8727291536943</v>
      </c>
      <c r="BA29" s="424">
        <v>4566.5402855571874</v>
      </c>
      <c r="BB29" s="424">
        <v>4751.7333439567774</v>
      </c>
      <c r="BC29" s="424">
        <v>4951.957076054593</v>
      </c>
      <c r="BD29" s="424">
        <v>5100.0044768337993</v>
      </c>
      <c r="BE29" s="424">
        <v>5432.1732711221293</v>
      </c>
      <c r="BF29" s="424">
        <v>5634.9631666603764</v>
      </c>
      <c r="BG29" s="424">
        <v>5901.4253804555892</v>
      </c>
      <c r="BH29" s="424">
        <v>6060.3739585128405</v>
      </c>
      <c r="BI29" s="424">
        <v>6213.6732917746804</v>
      </c>
      <c r="BJ29" s="424">
        <v>6348.17872609817</v>
      </c>
      <c r="BK29" s="424">
        <v>6611.9529757226856</v>
      </c>
      <c r="BL29" s="424">
        <v>6827.5596260848142</v>
      </c>
      <c r="BM29" s="424">
        <v>7286.6286563246349</v>
      </c>
      <c r="BN29" s="424">
        <v>7357.3223413086207</v>
      </c>
      <c r="BO29" s="424">
        <v>7760.932392450517</v>
      </c>
      <c r="BP29" s="424">
        <v>8180.6932383886187</v>
      </c>
      <c r="BQ29" s="424">
        <v>8151.2387012708032</v>
      </c>
      <c r="BR29" s="424">
        <v>7558.9340573673371</v>
      </c>
      <c r="BS29" s="424">
        <v>7033.4989459021108</v>
      </c>
      <c r="BT29" s="424">
        <v>5331.1366912545736</v>
      </c>
      <c r="BU29" s="424">
        <v>3636.9689781337438</v>
      </c>
      <c r="BV29" s="424">
        <v>2349.4801914020959</v>
      </c>
      <c r="BW29" s="424">
        <v>739.79991950111378</v>
      </c>
      <c r="BX29" s="425">
        <v>68.12531465605953</v>
      </c>
      <c r="BY29" s="425">
        <v>55.657916745308768</v>
      </c>
      <c r="BZ29" s="425">
        <v>55.820299387857283</v>
      </c>
      <c r="CA29" s="426">
        <v>55.917163005645392</v>
      </c>
    </row>
    <row r="30" spans="1:79" x14ac:dyDescent="0.4">
      <c r="B30" s="341" t="s">
        <v>331</v>
      </c>
      <c r="C30" s="341"/>
      <c r="D30" s="424">
        <v>0</v>
      </c>
      <c r="E30" s="424">
        <v>0</v>
      </c>
      <c r="F30" s="424">
        <v>0</v>
      </c>
      <c r="G30" s="424">
        <v>0</v>
      </c>
      <c r="H30" s="424">
        <v>0</v>
      </c>
      <c r="I30" s="424">
        <v>0</v>
      </c>
      <c r="J30" s="424">
        <v>0</v>
      </c>
      <c r="K30" s="424">
        <v>0</v>
      </c>
      <c r="L30" s="424">
        <v>0</v>
      </c>
      <c r="M30" s="424">
        <v>0</v>
      </c>
      <c r="N30" s="424">
        <v>0</v>
      </c>
      <c r="O30" s="424">
        <v>0</v>
      </c>
      <c r="P30" s="424">
        <v>0</v>
      </c>
      <c r="Q30" s="424">
        <v>0</v>
      </c>
      <c r="R30" s="424">
        <v>0</v>
      </c>
      <c r="S30" s="424">
        <v>0</v>
      </c>
      <c r="T30" s="424">
        <v>0</v>
      </c>
      <c r="U30" s="424">
        <v>0</v>
      </c>
      <c r="V30" s="424">
        <v>0</v>
      </c>
      <c r="W30" s="424">
        <v>0</v>
      </c>
      <c r="X30" s="424">
        <v>0</v>
      </c>
      <c r="Y30" s="424">
        <v>0</v>
      </c>
      <c r="Z30" s="424">
        <v>0</v>
      </c>
      <c r="AA30" s="424">
        <v>0</v>
      </c>
      <c r="AB30" s="424">
        <v>0</v>
      </c>
      <c r="AC30" s="424">
        <v>0</v>
      </c>
      <c r="AD30" s="424">
        <v>0</v>
      </c>
      <c r="AE30" s="424">
        <v>0</v>
      </c>
      <c r="AF30" s="424">
        <v>0</v>
      </c>
      <c r="AG30" s="424">
        <v>0</v>
      </c>
      <c r="AH30" s="424">
        <v>0</v>
      </c>
      <c r="AI30" s="424">
        <v>0</v>
      </c>
      <c r="AJ30" s="424">
        <v>0</v>
      </c>
      <c r="AK30" s="424">
        <v>0</v>
      </c>
      <c r="AL30" s="424">
        <v>0</v>
      </c>
      <c r="AM30" s="424">
        <v>0</v>
      </c>
      <c r="AN30" s="424">
        <v>0</v>
      </c>
      <c r="AO30" s="424">
        <v>0</v>
      </c>
      <c r="AP30" s="424">
        <v>0</v>
      </c>
      <c r="AQ30" s="424">
        <v>0</v>
      </c>
      <c r="AR30" s="424">
        <v>0</v>
      </c>
      <c r="AS30" s="424">
        <v>0</v>
      </c>
      <c r="AT30" s="424">
        <v>0</v>
      </c>
      <c r="AU30" s="424">
        <v>0</v>
      </c>
      <c r="AV30" s="424">
        <v>831.46271257095054</v>
      </c>
      <c r="AW30" s="424">
        <v>1140.4175499927389</v>
      </c>
      <c r="AX30" s="424">
        <v>1302.2060331961484</v>
      </c>
      <c r="AY30" s="424">
        <v>1551.5845599391694</v>
      </c>
      <c r="AZ30" s="424">
        <v>1802.9394137247225</v>
      </c>
      <c r="BA30" s="424">
        <v>2028.6352754372786</v>
      </c>
      <c r="BB30" s="424">
        <v>2230.1533609787916</v>
      </c>
      <c r="BC30" s="424">
        <v>2447.9907621845032</v>
      </c>
      <c r="BD30" s="424">
        <v>2624.0951829508599</v>
      </c>
      <c r="BE30" s="424">
        <v>2876.1993549089038</v>
      </c>
      <c r="BF30" s="424">
        <v>2998.4939255045224</v>
      </c>
      <c r="BG30" s="424">
        <v>3227.1832419025959</v>
      </c>
      <c r="BH30" s="424">
        <v>3416.0171995524629</v>
      </c>
      <c r="BI30" s="424">
        <v>3604.4628297504951</v>
      </c>
      <c r="BJ30" s="424">
        <v>3791.5111104640341</v>
      </c>
      <c r="BK30" s="424">
        <v>4061.8315346985519</v>
      </c>
      <c r="BL30" s="424">
        <v>4261.1023900570672</v>
      </c>
      <c r="BM30" s="424">
        <v>4630.6290069160759</v>
      </c>
      <c r="BN30" s="424">
        <v>4786.6062863676552</v>
      </c>
      <c r="BO30" s="424">
        <v>4894.3198194287133</v>
      </c>
      <c r="BP30" s="424">
        <v>5094.1277347913801</v>
      </c>
      <c r="BQ30" s="424">
        <v>5165.5417669633907</v>
      </c>
      <c r="BR30" s="424">
        <v>5355.7302456506213</v>
      </c>
      <c r="BS30" s="424">
        <v>5054.8126169690968</v>
      </c>
      <c r="BT30" s="424">
        <v>4646.4082186020123</v>
      </c>
      <c r="BU30" s="424">
        <v>3912.4863971056984</v>
      </c>
      <c r="BV30" s="424">
        <v>3502.6935662686014</v>
      </c>
      <c r="BW30" s="424">
        <v>3027.9764501589693</v>
      </c>
      <c r="BX30" s="425">
        <v>2649.55706295045</v>
      </c>
      <c r="BY30" s="425">
        <v>2424.9557367780972</v>
      </c>
      <c r="BZ30" s="425">
        <v>2214.2646102720355</v>
      </c>
      <c r="CA30" s="426">
        <v>2011.7896636823582</v>
      </c>
    </row>
    <row r="31" spans="1:79" ht="26.25" customHeight="1" x14ac:dyDescent="0.4">
      <c r="A31" s="326"/>
      <c r="B31" s="299" t="s">
        <v>447</v>
      </c>
      <c r="C31" s="427"/>
      <c r="D31" s="424">
        <v>0</v>
      </c>
      <c r="E31" s="424">
        <v>0</v>
      </c>
      <c r="F31" s="424">
        <v>0</v>
      </c>
      <c r="G31" s="424">
        <v>0</v>
      </c>
      <c r="H31" s="424">
        <v>0</v>
      </c>
      <c r="I31" s="424">
        <v>0</v>
      </c>
      <c r="J31" s="424">
        <v>0</v>
      </c>
      <c r="K31" s="424">
        <v>0</v>
      </c>
      <c r="L31" s="424">
        <v>0</v>
      </c>
      <c r="M31" s="424">
        <v>0</v>
      </c>
      <c r="N31" s="424">
        <v>0</v>
      </c>
      <c r="O31" s="424">
        <v>0</v>
      </c>
      <c r="P31" s="424">
        <v>0</v>
      </c>
      <c r="Q31" s="424">
        <v>0</v>
      </c>
      <c r="R31" s="424">
        <v>0</v>
      </c>
      <c r="S31" s="424">
        <v>0</v>
      </c>
      <c r="T31" s="424">
        <v>0</v>
      </c>
      <c r="U31" s="424">
        <v>0</v>
      </c>
      <c r="V31" s="424">
        <v>0</v>
      </c>
      <c r="W31" s="424">
        <v>0</v>
      </c>
      <c r="X31" s="424">
        <v>0</v>
      </c>
      <c r="Y31" s="424">
        <v>0</v>
      </c>
      <c r="Z31" s="424">
        <v>0</v>
      </c>
      <c r="AA31" s="424">
        <v>0</v>
      </c>
      <c r="AB31" s="424">
        <v>0</v>
      </c>
      <c r="AC31" s="424">
        <v>0</v>
      </c>
      <c r="AD31" s="424">
        <v>0</v>
      </c>
      <c r="AE31" s="424">
        <v>0</v>
      </c>
      <c r="AF31" s="424">
        <v>0</v>
      </c>
      <c r="AG31" s="424">
        <v>0</v>
      </c>
      <c r="AH31" s="424">
        <v>0</v>
      </c>
      <c r="AI31" s="424">
        <v>0</v>
      </c>
      <c r="AJ31" s="424">
        <v>0</v>
      </c>
      <c r="AK31" s="424">
        <v>0</v>
      </c>
      <c r="AL31" s="424">
        <v>0</v>
      </c>
      <c r="AM31" s="424">
        <v>0</v>
      </c>
      <c r="AN31" s="424">
        <v>0</v>
      </c>
      <c r="AO31" s="424">
        <v>0</v>
      </c>
      <c r="AP31" s="424">
        <v>0</v>
      </c>
      <c r="AQ31" s="424">
        <v>0</v>
      </c>
      <c r="AR31" s="424">
        <v>0</v>
      </c>
      <c r="AS31" s="424">
        <v>0</v>
      </c>
      <c r="AT31" s="424">
        <v>0</v>
      </c>
      <c r="AU31" s="424">
        <v>0</v>
      </c>
      <c r="AV31" s="424">
        <v>0</v>
      </c>
      <c r="AW31" s="424">
        <v>0</v>
      </c>
      <c r="AX31" s="424">
        <v>0</v>
      </c>
      <c r="AY31" s="424">
        <v>0</v>
      </c>
      <c r="AZ31" s="424">
        <v>0</v>
      </c>
      <c r="BA31" s="424">
        <v>0</v>
      </c>
      <c r="BB31" s="424">
        <v>0</v>
      </c>
      <c r="BC31" s="424">
        <v>0</v>
      </c>
      <c r="BD31" s="424">
        <v>0</v>
      </c>
      <c r="BE31" s="424">
        <v>0</v>
      </c>
      <c r="BF31" s="424">
        <v>8.2357540543819674</v>
      </c>
      <c r="BG31" s="424">
        <v>8.068252354098707</v>
      </c>
      <c r="BH31" s="424">
        <v>9.1660129374091728</v>
      </c>
      <c r="BI31" s="424">
        <v>8.9319147336366012</v>
      </c>
      <c r="BJ31" s="424">
        <v>9.9132276162543054</v>
      </c>
      <c r="BK31" s="424">
        <v>13.301110385369039</v>
      </c>
      <c r="BL31" s="424">
        <v>10.595090818697898</v>
      </c>
      <c r="BM31" s="424">
        <v>11.607916457658808</v>
      </c>
      <c r="BN31" s="424">
        <v>12.410714109125257</v>
      </c>
      <c r="BO31" s="424">
        <v>13.650844881860237</v>
      </c>
      <c r="BP31" s="424">
        <v>14.717714903610396</v>
      </c>
      <c r="BQ31" s="424">
        <v>14.836065283501442</v>
      </c>
      <c r="BR31" s="424">
        <v>14.64992439262792</v>
      </c>
      <c r="BS31" s="424">
        <v>14.431401158878101</v>
      </c>
      <c r="BT31" s="424">
        <v>13.686127367016091</v>
      </c>
      <c r="BU31" s="424">
        <v>10.941724048470421</v>
      </c>
      <c r="BV31" s="424">
        <v>9.1129625574947681</v>
      </c>
      <c r="BW31" s="424">
        <v>6.8655450508215345</v>
      </c>
      <c r="BX31" s="425">
        <v>5.7809737124102654</v>
      </c>
      <c r="BY31" s="425">
        <v>5.6437868597495919</v>
      </c>
      <c r="BZ31" s="425">
        <v>5.550242643600436</v>
      </c>
      <c r="CA31" s="426">
        <v>5.4963762668034706</v>
      </c>
    </row>
    <row r="32" spans="1:79" ht="26.25" customHeight="1" x14ac:dyDescent="0.4">
      <c r="A32" s="326"/>
      <c r="B32" s="428" t="s">
        <v>172</v>
      </c>
      <c r="C32" s="427"/>
      <c r="D32" s="420">
        <v>0</v>
      </c>
      <c r="E32" s="420">
        <v>0</v>
      </c>
      <c r="F32" s="420">
        <v>0</v>
      </c>
      <c r="G32" s="420">
        <v>0</v>
      </c>
      <c r="H32" s="420">
        <v>0</v>
      </c>
      <c r="I32" s="420">
        <v>0</v>
      </c>
      <c r="J32" s="420">
        <v>0</v>
      </c>
      <c r="K32" s="420">
        <v>0</v>
      </c>
      <c r="L32" s="420">
        <v>0</v>
      </c>
      <c r="M32" s="420">
        <v>0</v>
      </c>
      <c r="N32" s="420">
        <v>0</v>
      </c>
      <c r="O32" s="420">
        <v>0</v>
      </c>
      <c r="P32" s="420">
        <v>0</v>
      </c>
      <c r="Q32" s="420">
        <v>0</v>
      </c>
      <c r="R32" s="420">
        <v>0</v>
      </c>
      <c r="S32" s="420">
        <v>0</v>
      </c>
      <c r="T32" s="420">
        <v>0</v>
      </c>
      <c r="U32" s="420">
        <v>0</v>
      </c>
      <c r="V32" s="420">
        <v>0</v>
      </c>
      <c r="W32" s="420">
        <v>0</v>
      </c>
      <c r="X32" s="420">
        <v>0</v>
      </c>
      <c r="Y32" s="420">
        <v>0</v>
      </c>
      <c r="Z32" s="420">
        <v>0</v>
      </c>
      <c r="AA32" s="420">
        <f t="shared" ref="AA32:BP32" si="11">SUM(AA33:AA34)</f>
        <v>0</v>
      </c>
      <c r="AB32" s="420">
        <f t="shared" si="11"/>
        <v>0</v>
      </c>
      <c r="AC32" s="420">
        <f t="shared" si="11"/>
        <v>0</v>
      </c>
      <c r="AD32" s="420">
        <f t="shared" si="11"/>
        <v>0</v>
      </c>
      <c r="AE32" s="420">
        <f t="shared" si="11"/>
        <v>0</v>
      </c>
      <c r="AF32" s="420">
        <f t="shared" si="11"/>
        <v>0</v>
      </c>
      <c r="AG32" s="420">
        <f t="shared" si="11"/>
        <v>0</v>
      </c>
      <c r="AH32" s="420">
        <f t="shared" si="11"/>
        <v>0</v>
      </c>
      <c r="AI32" s="420">
        <f t="shared" si="11"/>
        <v>0</v>
      </c>
      <c r="AJ32" s="420">
        <f t="shared" si="11"/>
        <v>0</v>
      </c>
      <c r="AK32" s="420">
        <f t="shared" si="11"/>
        <v>0</v>
      </c>
      <c r="AL32" s="420">
        <f t="shared" si="11"/>
        <v>0</v>
      </c>
      <c r="AM32" s="420">
        <f t="shared" si="11"/>
        <v>0</v>
      </c>
      <c r="AN32" s="420">
        <f t="shared" si="11"/>
        <v>0</v>
      </c>
      <c r="AO32" s="420">
        <f t="shared" si="11"/>
        <v>0</v>
      </c>
      <c r="AP32" s="420">
        <f t="shared" si="11"/>
        <v>0</v>
      </c>
      <c r="AQ32" s="420">
        <f t="shared" si="11"/>
        <v>0</v>
      </c>
      <c r="AR32" s="420">
        <f t="shared" si="11"/>
        <v>0</v>
      </c>
      <c r="AS32" s="420">
        <f t="shared" si="11"/>
        <v>0</v>
      </c>
      <c r="AT32" s="420">
        <f t="shared" si="11"/>
        <v>0</v>
      </c>
      <c r="AU32" s="420">
        <f t="shared" si="11"/>
        <v>0</v>
      </c>
      <c r="AV32" s="420">
        <f t="shared" si="11"/>
        <v>0</v>
      </c>
      <c r="AW32" s="420">
        <f t="shared" si="11"/>
        <v>0</v>
      </c>
      <c r="AX32" s="420">
        <f t="shared" si="11"/>
        <v>0</v>
      </c>
      <c r="AY32" s="420">
        <f t="shared" si="11"/>
        <v>0</v>
      </c>
      <c r="AZ32" s="420">
        <f t="shared" si="11"/>
        <v>0</v>
      </c>
      <c r="BA32" s="420">
        <f t="shared" si="11"/>
        <v>0</v>
      </c>
      <c r="BB32" s="420">
        <f t="shared" si="11"/>
        <v>0</v>
      </c>
      <c r="BC32" s="420">
        <f t="shared" si="11"/>
        <v>0</v>
      </c>
      <c r="BD32" s="420">
        <f t="shared" si="11"/>
        <v>0</v>
      </c>
      <c r="BE32" s="420">
        <f t="shared" si="11"/>
        <v>0</v>
      </c>
      <c r="BF32" s="420">
        <f t="shared" si="11"/>
        <v>0</v>
      </c>
      <c r="BG32" s="420">
        <f t="shared" si="11"/>
        <v>0</v>
      </c>
      <c r="BH32" s="420">
        <f t="shared" si="11"/>
        <v>0</v>
      </c>
      <c r="BI32" s="420">
        <f t="shared" si="11"/>
        <v>0</v>
      </c>
      <c r="BJ32" s="420">
        <f t="shared" si="11"/>
        <v>0</v>
      </c>
      <c r="BK32" s="420">
        <f t="shared" si="11"/>
        <v>0</v>
      </c>
      <c r="BL32" s="420">
        <f t="shared" si="11"/>
        <v>0</v>
      </c>
      <c r="BM32" s="420">
        <f t="shared" si="11"/>
        <v>0</v>
      </c>
      <c r="BN32" s="420">
        <f t="shared" si="11"/>
        <v>0</v>
      </c>
      <c r="BO32" s="420">
        <f t="shared" si="11"/>
        <v>0</v>
      </c>
      <c r="BP32" s="420">
        <f t="shared" si="11"/>
        <v>0</v>
      </c>
      <c r="BQ32" s="420">
        <f t="shared" ref="BQ32:BX32" si="12">SUM(BQ33:BQ34)</f>
        <v>173.81810277375135</v>
      </c>
      <c r="BR32" s="420">
        <f t="shared" si="12"/>
        <v>1672.5629450197234</v>
      </c>
      <c r="BS32" s="420">
        <f t="shared" si="12"/>
        <v>3186.4384750649592</v>
      </c>
      <c r="BT32" s="420">
        <f t="shared" si="12"/>
        <v>5354.0440799018506</v>
      </c>
      <c r="BU32" s="420">
        <f t="shared" si="12"/>
        <v>8807.2085378361171</v>
      </c>
      <c r="BV32" s="420">
        <f t="shared" si="12"/>
        <v>10229.278790201079</v>
      </c>
      <c r="BW32" s="420">
        <f t="shared" si="12"/>
        <v>13823.865750016046</v>
      </c>
      <c r="BX32" s="421">
        <f t="shared" si="12"/>
        <v>14861.97639653053</v>
      </c>
      <c r="BY32" s="421">
        <f>SUM(BY33:BY34)</f>
        <v>15391.997966865545</v>
      </c>
      <c r="BZ32" s="421">
        <f>SUM(BZ33:BZ34)</f>
        <v>16036.085958316551</v>
      </c>
      <c r="CA32" s="422">
        <f>SUM(CA33:CA34)</f>
        <v>16710.710390983426</v>
      </c>
    </row>
    <row r="33" spans="1:79" x14ac:dyDescent="0.4">
      <c r="A33" s="326"/>
      <c r="B33" s="429" t="s">
        <v>332</v>
      </c>
      <c r="C33" s="427"/>
      <c r="D33" s="424">
        <v>0</v>
      </c>
      <c r="E33" s="424">
        <v>0</v>
      </c>
      <c r="F33" s="424">
        <v>0</v>
      </c>
      <c r="G33" s="424">
        <v>0</v>
      </c>
      <c r="H33" s="424">
        <v>0</v>
      </c>
      <c r="I33" s="424">
        <v>0</v>
      </c>
      <c r="J33" s="424">
        <v>0</v>
      </c>
      <c r="K33" s="424">
        <v>0</v>
      </c>
      <c r="L33" s="424">
        <v>0</v>
      </c>
      <c r="M33" s="424">
        <v>0</v>
      </c>
      <c r="N33" s="424">
        <v>0</v>
      </c>
      <c r="O33" s="424">
        <v>0</v>
      </c>
      <c r="P33" s="424">
        <v>0</v>
      </c>
      <c r="Q33" s="424">
        <v>0</v>
      </c>
      <c r="R33" s="424">
        <v>0</v>
      </c>
      <c r="S33" s="424">
        <v>0</v>
      </c>
      <c r="T33" s="424">
        <v>0</v>
      </c>
      <c r="U33" s="424">
        <v>0</v>
      </c>
      <c r="V33" s="424">
        <v>0</v>
      </c>
      <c r="W33" s="424">
        <v>0</v>
      </c>
      <c r="X33" s="424">
        <v>0</v>
      </c>
      <c r="Y33" s="424">
        <v>0</v>
      </c>
      <c r="Z33" s="424">
        <v>0</v>
      </c>
      <c r="AA33" s="424">
        <v>0</v>
      </c>
      <c r="AB33" s="424">
        <v>0</v>
      </c>
      <c r="AC33" s="424">
        <v>0</v>
      </c>
      <c r="AD33" s="424">
        <v>0</v>
      </c>
      <c r="AE33" s="424">
        <v>0</v>
      </c>
      <c r="AF33" s="424">
        <v>0</v>
      </c>
      <c r="AG33" s="424">
        <v>0</v>
      </c>
      <c r="AH33" s="424">
        <v>0</v>
      </c>
      <c r="AI33" s="424">
        <v>0</v>
      </c>
      <c r="AJ33" s="424">
        <v>0</v>
      </c>
      <c r="AK33" s="424">
        <v>0</v>
      </c>
      <c r="AL33" s="424">
        <v>0</v>
      </c>
      <c r="AM33" s="424">
        <v>0</v>
      </c>
      <c r="AN33" s="424">
        <v>0</v>
      </c>
      <c r="AO33" s="424">
        <v>0</v>
      </c>
      <c r="AP33" s="424">
        <v>0</v>
      </c>
      <c r="AQ33" s="424">
        <v>0</v>
      </c>
      <c r="AR33" s="424">
        <v>0</v>
      </c>
      <c r="AS33" s="424">
        <v>0</v>
      </c>
      <c r="AT33" s="424">
        <v>0</v>
      </c>
      <c r="AU33" s="424">
        <v>0</v>
      </c>
      <c r="AV33" s="424">
        <v>0</v>
      </c>
      <c r="AW33" s="424">
        <v>0</v>
      </c>
      <c r="AX33" s="424">
        <v>0</v>
      </c>
      <c r="AY33" s="424">
        <v>0</v>
      </c>
      <c r="AZ33" s="424">
        <v>0</v>
      </c>
      <c r="BA33" s="424">
        <v>0</v>
      </c>
      <c r="BB33" s="424">
        <v>0</v>
      </c>
      <c r="BC33" s="424">
        <v>0</v>
      </c>
      <c r="BD33" s="424">
        <v>0</v>
      </c>
      <c r="BE33" s="424">
        <v>0</v>
      </c>
      <c r="BF33" s="424">
        <v>0</v>
      </c>
      <c r="BG33" s="424">
        <v>0</v>
      </c>
      <c r="BH33" s="424">
        <v>0</v>
      </c>
      <c r="BI33" s="424">
        <v>0</v>
      </c>
      <c r="BJ33" s="424">
        <v>0</v>
      </c>
      <c r="BK33" s="424">
        <v>0</v>
      </c>
      <c r="BL33" s="424">
        <v>0</v>
      </c>
      <c r="BM33" s="424">
        <v>0</v>
      </c>
      <c r="BN33" s="424">
        <v>0</v>
      </c>
      <c r="BO33" s="424">
        <v>0</v>
      </c>
      <c r="BP33" s="424">
        <v>0</v>
      </c>
      <c r="BQ33" s="424">
        <v>157.72115905188713</v>
      </c>
      <c r="BR33" s="424">
        <v>1535.3209853325991</v>
      </c>
      <c r="BS33" s="424">
        <v>2887.8285227104216</v>
      </c>
      <c r="BT33" s="424">
        <v>4649.0518819980853</v>
      </c>
      <c r="BU33" s="424">
        <v>7360.5084922855685</v>
      </c>
      <c r="BV33" s="424">
        <v>8788.5266268470223</v>
      </c>
      <c r="BW33" s="424">
        <v>11776.792052101589</v>
      </c>
      <c r="BX33" s="425">
        <v>12438.25635628875</v>
      </c>
      <c r="BY33" s="425">
        <v>12744.951822929026</v>
      </c>
      <c r="BZ33" s="425">
        <v>13132.379846460542</v>
      </c>
      <c r="CA33" s="426">
        <v>13816.514845627527</v>
      </c>
    </row>
    <row r="34" spans="1:79" x14ac:dyDescent="0.4">
      <c r="A34" s="326"/>
      <c r="B34" s="429" t="s">
        <v>331</v>
      </c>
      <c r="C34" s="427"/>
      <c r="D34" s="424">
        <v>0</v>
      </c>
      <c r="E34" s="424">
        <v>0</v>
      </c>
      <c r="F34" s="424">
        <v>0</v>
      </c>
      <c r="G34" s="424">
        <v>0</v>
      </c>
      <c r="H34" s="424">
        <v>0</v>
      </c>
      <c r="I34" s="424">
        <v>0</v>
      </c>
      <c r="J34" s="424">
        <v>0</v>
      </c>
      <c r="K34" s="424">
        <v>0</v>
      </c>
      <c r="L34" s="424">
        <v>0</v>
      </c>
      <c r="M34" s="424">
        <v>0</v>
      </c>
      <c r="N34" s="424">
        <v>0</v>
      </c>
      <c r="O34" s="424">
        <v>0</v>
      </c>
      <c r="P34" s="424">
        <v>0</v>
      </c>
      <c r="Q34" s="424">
        <v>0</v>
      </c>
      <c r="R34" s="424">
        <v>0</v>
      </c>
      <c r="S34" s="424">
        <v>0</v>
      </c>
      <c r="T34" s="424">
        <v>0</v>
      </c>
      <c r="U34" s="424">
        <v>0</v>
      </c>
      <c r="V34" s="424">
        <v>0</v>
      </c>
      <c r="W34" s="424">
        <v>0</v>
      </c>
      <c r="X34" s="424">
        <v>0</v>
      </c>
      <c r="Y34" s="424">
        <v>0</v>
      </c>
      <c r="Z34" s="424">
        <v>0</v>
      </c>
      <c r="AA34" s="424">
        <v>0</v>
      </c>
      <c r="AB34" s="424">
        <v>0</v>
      </c>
      <c r="AC34" s="424">
        <v>0</v>
      </c>
      <c r="AD34" s="424">
        <v>0</v>
      </c>
      <c r="AE34" s="424">
        <v>0</v>
      </c>
      <c r="AF34" s="424">
        <v>0</v>
      </c>
      <c r="AG34" s="424">
        <v>0</v>
      </c>
      <c r="AH34" s="424">
        <v>0</v>
      </c>
      <c r="AI34" s="424">
        <v>0</v>
      </c>
      <c r="AJ34" s="424">
        <v>0</v>
      </c>
      <c r="AK34" s="424">
        <v>0</v>
      </c>
      <c r="AL34" s="424">
        <v>0</v>
      </c>
      <c r="AM34" s="424">
        <v>0</v>
      </c>
      <c r="AN34" s="424">
        <v>0</v>
      </c>
      <c r="AO34" s="424">
        <v>0</v>
      </c>
      <c r="AP34" s="424">
        <v>0</v>
      </c>
      <c r="AQ34" s="424">
        <v>0</v>
      </c>
      <c r="AR34" s="424">
        <v>0</v>
      </c>
      <c r="AS34" s="424">
        <v>0</v>
      </c>
      <c r="AT34" s="424">
        <v>0</v>
      </c>
      <c r="AU34" s="424">
        <v>0</v>
      </c>
      <c r="AV34" s="424">
        <v>0</v>
      </c>
      <c r="AW34" s="424">
        <v>0</v>
      </c>
      <c r="AX34" s="424">
        <v>0</v>
      </c>
      <c r="AY34" s="424">
        <v>0</v>
      </c>
      <c r="AZ34" s="424">
        <v>0</v>
      </c>
      <c r="BA34" s="424">
        <v>0</v>
      </c>
      <c r="BB34" s="424">
        <v>0</v>
      </c>
      <c r="BC34" s="424">
        <v>0</v>
      </c>
      <c r="BD34" s="424">
        <v>0</v>
      </c>
      <c r="BE34" s="424">
        <v>0</v>
      </c>
      <c r="BF34" s="424">
        <v>0</v>
      </c>
      <c r="BG34" s="424">
        <v>0</v>
      </c>
      <c r="BH34" s="424">
        <v>0</v>
      </c>
      <c r="BI34" s="424">
        <v>0</v>
      </c>
      <c r="BJ34" s="424">
        <v>0</v>
      </c>
      <c r="BK34" s="424">
        <v>0</v>
      </c>
      <c r="BL34" s="424">
        <v>0</v>
      </c>
      <c r="BM34" s="424">
        <v>0</v>
      </c>
      <c r="BN34" s="424">
        <v>0</v>
      </c>
      <c r="BO34" s="424">
        <v>0</v>
      </c>
      <c r="BP34" s="424">
        <v>0</v>
      </c>
      <c r="BQ34" s="424">
        <v>16.096943721864232</v>
      </c>
      <c r="BR34" s="424">
        <v>137.24195968712445</v>
      </c>
      <c r="BS34" s="424">
        <v>298.60995235453765</v>
      </c>
      <c r="BT34" s="424">
        <v>704.99219790376526</v>
      </c>
      <c r="BU34" s="424">
        <v>1446.7000455505486</v>
      </c>
      <c r="BV34" s="424">
        <v>1440.7521633540566</v>
      </c>
      <c r="BW34" s="424">
        <v>2047.0736979144572</v>
      </c>
      <c r="BX34" s="425">
        <v>2423.7200402417798</v>
      </c>
      <c r="BY34" s="425">
        <v>2647.0461439365195</v>
      </c>
      <c r="BZ34" s="425">
        <v>2903.7061118560086</v>
      </c>
      <c r="CA34" s="426">
        <v>2894.195545355898</v>
      </c>
    </row>
    <row r="35" spans="1:79" ht="25.5" customHeight="1" x14ac:dyDescent="0.4">
      <c r="A35" s="430"/>
      <c r="B35" s="431" t="s">
        <v>447</v>
      </c>
      <c r="C35" s="427"/>
      <c r="D35" s="424"/>
      <c r="E35" s="424"/>
      <c r="F35" s="424"/>
      <c r="G35" s="424"/>
      <c r="H35" s="424"/>
      <c r="I35" s="424"/>
      <c r="J35" s="424"/>
      <c r="K35" s="424"/>
      <c r="L35" s="424"/>
      <c r="M35" s="424"/>
      <c r="N35" s="424"/>
      <c r="O35" s="424"/>
      <c r="P35" s="424"/>
      <c r="Q35" s="424"/>
      <c r="R35" s="424"/>
      <c r="S35" s="424"/>
      <c r="T35" s="424"/>
      <c r="U35" s="424"/>
      <c r="V35" s="424"/>
      <c r="W35" s="424"/>
      <c r="X35" s="424"/>
      <c r="Y35" s="424"/>
      <c r="Z35" s="424"/>
      <c r="AA35" s="424"/>
      <c r="AB35" s="424"/>
      <c r="AC35" s="424"/>
      <c r="AD35" s="424"/>
      <c r="AE35" s="424"/>
      <c r="AF35" s="424"/>
      <c r="AG35" s="424"/>
      <c r="AH35" s="424"/>
      <c r="AI35" s="424"/>
      <c r="AJ35" s="424"/>
      <c r="AK35" s="424"/>
      <c r="AL35" s="424"/>
      <c r="AM35" s="424"/>
      <c r="AN35" s="424"/>
      <c r="AO35" s="424"/>
      <c r="AP35" s="424"/>
      <c r="AQ35" s="424"/>
      <c r="AR35" s="424"/>
      <c r="AS35" s="424"/>
      <c r="AT35" s="424"/>
      <c r="AU35" s="424"/>
      <c r="AV35" s="424"/>
      <c r="AW35" s="424"/>
      <c r="AX35" s="424"/>
      <c r="AY35" s="424"/>
      <c r="AZ35" s="424"/>
      <c r="BA35" s="424"/>
      <c r="BB35" s="424"/>
      <c r="BC35" s="424"/>
      <c r="BD35" s="424"/>
      <c r="BE35" s="424"/>
      <c r="BF35" s="424"/>
      <c r="BG35" s="424"/>
      <c r="BH35" s="424"/>
      <c r="BI35" s="424"/>
      <c r="BJ35" s="424"/>
      <c r="BK35" s="424"/>
      <c r="BL35" s="424"/>
      <c r="BM35" s="424"/>
      <c r="BN35" s="424"/>
      <c r="BO35" s="424"/>
      <c r="BP35" s="424"/>
      <c r="BQ35" s="424">
        <v>0.3309308561221993</v>
      </c>
      <c r="BR35" s="424">
        <v>6.1164147726864018</v>
      </c>
      <c r="BS35" s="424">
        <v>11.992933077300417</v>
      </c>
      <c r="BT35" s="424">
        <v>19.209022955020917</v>
      </c>
      <c r="BU35" s="424">
        <v>29.597697444441216</v>
      </c>
      <c r="BV35" s="424">
        <v>40.5696466109274</v>
      </c>
      <c r="BW35" s="424">
        <v>52.395313520434406</v>
      </c>
      <c r="BX35" s="425">
        <v>55.903563424858305</v>
      </c>
      <c r="BY35" s="425">
        <v>57.906754937652337</v>
      </c>
      <c r="BZ35" s="425">
        <v>59.861479663919539</v>
      </c>
      <c r="CA35" s="426">
        <v>62.165818820768621</v>
      </c>
    </row>
    <row r="36" spans="1:79" s="243" customFormat="1" ht="25.5" customHeight="1" x14ac:dyDescent="0.4">
      <c r="A36" s="430"/>
      <c r="B36" s="432" t="s">
        <v>129</v>
      </c>
      <c r="C36" s="433"/>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c r="AM36" s="420"/>
      <c r="AN36" s="420"/>
      <c r="AO36" s="420"/>
      <c r="AP36" s="420"/>
      <c r="AQ36" s="420"/>
      <c r="AR36" s="420"/>
      <c r="AS36" s="420"/>
      <c r="AT36" s="420"/>
      <c r="AU36" s="420"/>
      <c r="AV36" s="420"/>
      <c r="AW36" s="420"/>
      <c r="AX36" s="420"/>
      <c r="AY36" s="420"/>
      <c r="AZ36" s="420"/>
      <c r="BA36" s="420"/>
      <c r="BB36" s="420"/>
      <c r="BC36" s="420"/>
      <c r="BD36" s="420"/>
      <c r="BE36" s="420"/>
      <c r="BF36" s="420"/>
      <c r="BG36" s="420"/>
      <c r="BH36" s="420"/>
      <c r="BI36" s="420"/>
      <c r="BJ36" s="420"/>
      <c r="BK36" s="420"/>
      <c r="BL36" s="420"/>
      <c r="BM36" s="420"/>
      <c r="BN36" s="420"/>
      <c r="BO36" s="420"/>
      <c r="BP36" s="420"/>
      <c r="BQ36" s="420">
        <v>5.1637730025308644</v>
      </c>
      <c r="BR36" s="420">
        <v>6.4568898522158209</v>
      </c>
      <c r="BS36" s="420">
        <v>7.3555246721244787</v>
      </c>
      <c r="BT36" s="420">
        <v>7.6241804305308065</v>
      </c>
      <c r="BU36" s="420">
        <v>8.3707466138579889</v>
      </c>
      <c r="BV36" s="420">
        <v>9.5712047702237228</v>
      </c>
      <c r="BW36" s="420">
        <v>10.190322518066838</v>
      </c>
      <c r="BX36" s="421">
        <v>10.739122193974062</v>
      </c>
      <c r="BY36" s="421">
        <v>11.309043428552203</v>
      </c>
      <c r="BZ36" s="421">
        <v>11.878031679217184</v>
      </c>
      <c r="CA36" s="422">
        <v>12.48671089608284</v>
      </c>
    </row>
    <row r="37" spans="1:79" s="243" customFormat="1" ht="26.25" customHeight="1" x14ac:dyDescent="0.4">
      <c r="B37" s="423" t="s">
        <v>131</v>
      </c>
      <c r="C37" s="433"/>
      <c r="D37" s="420">
        <v>0</v>
      </c>
      <c r="E37" s="420">
        <v>0</v>
      </c>
      <c r="F37" s="420">
        <v>0</v>
      </c>
      <c r="G37" s="420">
        <v>0</v>
      </c>
      <c r="H37" s="420">
        <v>0</v>
      </c>
      <c r="I37" s="420">
        <v>0</v>
      </c>
      <c r="J37" s="420">
        <v>0</v>
      </c>
      <c r="K37" s="420">
        <v>0</v>
      </c>
      <c r="L37" s="420">
        <v>0</v>
      </c>
      <c r="M37" s="420">
        <v>0</v>
      </c>
      <c r="N37" s="420">
        <v>0</v>
      </c>
      <c r="O37" s="420">
        <v>0</v>
      </c>
      <c r="P37" s="420">
        <v>0</v>
      </c>
      <c r="Q37" s="420">
        <v>0</v>
      </c>
      <c r="R37" s="420">
        <v>0</v>
      </c>
      <c r="S37" s="420">
        <v>0</v>
      </c>
      <c r="T37" s="420">
        <v>0</v>
      </c>
      <c r="U37" s="420">
        <v>0</v>
      </c>
      <c r="V37" s="420">
        <v>0</v>
      </c>
      <c r="W37" s="420">
        <v>0</v>
      </c>
      <c r="X37" s="420">
        <v>0</v>
      </c>
      <c r="Y37" s="420">
        <v>0</v>
      </c>
      <c r="Z37" s="420">
        <v>0</v>
      </c>
      <c r="AA37" s="420">
        <v>71.653764954257568</v>
      </c>
      <c r="AB37" s="420">
        <v>255.26518262373025</v>
      </c>
      <c r="AC37" s="420">
        <f t="shared" ref="AC37:AI37" si="13">SUM(AC38:AC40)</f>
        <v>361.94578492701817</v>
      </c>
      <c r="AD37" s="420">
        <f t="shared" si="13"/>
        <v>525.00148735746143</v>
      </c>
      <c r="AE37" s="420">
        <f t="shared" si="13"/>
        <v>648.24656442939659</v>
      </c>
      <c r="AF37" s="420">
        <f t="shared" si="13"/>
        <v>755.34300699300695</v>
      </c>
      <c r="AG37" s="420">
        <f t="shared" si="13"/>
        <v>869.40500947600253</v>
      </c>
      <c r="AH37" s="420">
        <f t="shared" si="13"/>
        <v>787.9570684969367</v>
      </c>
      <c r="AI37" s="420">
        <f t="shared" si="13"/>
        <v>806.59835257951363</v>
      </c>
      <c r="AJ37" s="420">
        <f t="shared" ref="AJ37:BL37" si="14">SUM(AJ38:AJ40)</f>
        <v>875.55232173567924</v>
      </c>
      <c r="AK37" s="420">
        <f t="shared" si="14"/>
        <v>1005.6446785586016</v>
      </c>
      <c r="AL37" s="420">
        <f t="shared" si="14"/>
        <v>1144.6832370909699</v>
      </c>
      <c r="AM37" s="420">
        <f t="shared" si="14"/>
        <v>1342.1986098905486</v>
      </c>
      <c r="AN37" s="420">
        <f t="shared" si="14"/>
        <v>1478.4793788444085</v>
      </c>
      <c r="AO37" s="420">
        <f t="shared" si="14"/>
        <v>1669.140440174923</v>
      </c>
      <c r="AP37" s="420">
        <f t="shared" si="14"/>
        <v>1820.1335536279771</v>
      </c>
      <c r="AQ37" s="420">
        <f t="shared" si="14"/>
        <v>1985.6946799956536</v>
      </c>
      <c r="AR37" s="420">
        <f t="shared" si="14"/>
        <v>2085.2485803502186</v>
      </c>
      <c r="AS37" s="420">
        <f t="shared" si="14"/>
        <v>2235.2993849010841</v>
      </c>
      <c r="AT37" s="420">
        <f t="shared" si="14"/>
        <v>2464.5105063313304</v>
      </c>
      <c r="AU37" s="420">
        <f t="shared" si="14"/>
        <v>2877.4251725851327</v>
      </c>
      <c r="AV37" s="420">
        <f t="shared" si="14"/>
        <v>2555.1615837425688</v>
      </c>
      <c r="AW37" s="420">
        <f t="shared" si="14"/>
        <v>2883.0442993218735</v>
      </c>
      <c r="AX37" s="420">
        <f t="shared" si="14"/>
        <v>3113.9410564697082</v>
      </c>
      <c r="AY37" s="420">
        <f t="shared" si="14"/>
        <v>3377.4710091160587</v>
      </c>
      <c r="AZ37" s="420">
        <f t="shared" si="14"/>
        <v>3558.0467202126256</v>
      </c>
      <c r="BA37" s="420">
        <f t="shared" si="14"/>
        <v>3724.266284636587</v>
      </c>
      <c r="BB37" s="420">
        <f t="shared" si="14"/>
        <v>3908.3208653804832</v>
      </c>
      <c r="BC37" s="420">
        <f t="shared" si="14"/>
        <v>4100.931759267186</v>
      </c>
      <c r="BD37" s="420">
        <f t="shared" si="14"/>
        <v>4198.5100357212632</v>
      </c>
      <c r="BE37" s="420">
        <f t="shared" si="14"/>
        <v>4395.0664889645395</v>
      </c>
      <c r="BF37" s="420">
        <f t="shared" si="14"/>
        <v>4461.9651687551095</v>
      </c>
      <c r="BG37" s="420">
        <f t="shared" si="14"/>
        <v>4648.7179706810894</v>
      </c>
      <c r="BH37" s="420">
        <f t="shared" si="14"/>
        <v>4810.3052575264592</v>
      </c>
      <c r="BI37" s="420">
        <f t="shared" si="14"/>
        <v>5007.1553228968078</v>
      </c>
      <c r="BJ37" s="420">
        <f t="shared" si="14"/>
        <v>5141.7504997983733</v>
      </c>
      <c r="BK37" s="420">
        <f t="shared" si="14"/>
        <v>5374.174711720163</v>
      </c>
      <c r="BL37" s="420">
        <f t="shared" si="14"/>
        <v>5573.964173543689</v>
      </c>
      <c r="BM37" s="420">
        <f>SUM(BM38:BM40)</f>
        <v>5927.2967091349128</v>
      </c>
      <c r="BN37" s="420">
        <f>SUM(BN38:BN40)</f>
        <v>5957.4833658100088</v>
      </c>
      <c r="BO37" s="420">
        <f>SUM(BO38:BO40)</f>
        <v>6005.836417337302</v>
      </c>
      <c r="BP37" s="420">
        <f>SUM(BP38:BP40)</f>
        <v>6037.4479281358108</v>
      </c>
      <c r="BQ37" s="420">
        <f t="shared" ref="BQ37:BX37" si="15">SUM(BQ38:BQ40)</f>
        <v>5803.5799451728626</v>
      </c>
      <c r="BR37" s="420">
        <f t="shared" si="15"/>
        <v>5795.9305360985218</v>
      </c>
      <c r="BS37" s="420">
        <f t="shared" si="15"/>
        <v>5821.8011660155244</v>
      </c>
      <c r="BT37" s="420">
        <f t="shared" si="15"/>
        <v>5688.5313085369507</v>
      </c>
      <c r="BU37" s="420">
        <f t="shared" si="15"/>
        <v>5629.9521691449281</v>
      </c>
      <c r="BV37" s="420">
        <f t="shared" si="15"/>
        <v>5688.5026329680441</v>
      </c>
      <c r="BW37" s="420">
        <f t="shared" si="15"/>
        <v>5819.7522830999369</v>
      </c>
      <c r="BX37" s="421">
        <f t="shared" si="15"/>
        <v>5881.0068817159108</v>
      </c>
      <c r="BY37" s="421">
        <f>SUM(BY38:BY40)</f>
        <v>5973.1161463710132</v>
      </c>
      <c r="BZ37" s="421">
        <f>SUM(BZ38:BZ40)</f>
        <v>6089.4290788476801</v>
      </c>
      <c r="CA37" s="422">
        <f>SUM(CA38:CA40)</f>
        <v>6243.0898651023144</v>
      </c>
    </row>
    <row r="38" spans="1:79" x14ac:dyDescent="0.4">
      <c r="A38" s="326"/>
      <c r="B38" s="429" t="s">
        <v>446</v>
      </c>
      <c r="C38" s="427"/>
      <c r="D38" s="424">
        <v>0</v>
      </c>
      <c r="E38" s="424">
        <v>0</v>
      </c>
      <c r="F38" s="424">
        <v>0</v>
      </c>
      <c r="G38" s="424">
        <v>0</v>
      </c>
      <c r="H38" s="424">
        <v>0</v>
      </c>
      <c r="I38" s="424">
        <v>0</v>
      </c>
      <c r="J38" s="424">
        <v>0</v>
      </c>
      <c r="K38" s="424">
        <v>0</v>
      </c>
      <c r="L38" s="424">
        <v>0</v>
      </c>
      <c r="M38" s="424">
        <v>0</v>
      </c>
      <c r="N38" s="424">
        <v>0</v>
      </c>
      <c r="O38" s="424">
        <v>0</v>
      </c>
      <c r="P38" s="424">
        <v>0</v>
      </c>
      <c r="Q38" s="424">
        <v>0</v>
      </c>
      <c r="R38" s="424">
        <v>0</v>
      </c>
      <c r="S38" s="424">
        <v>0</v>
      </c>
      <c r="T38" s="424">
        <v>0</v>
      </c>
      <c r="U38" s="424">
        <v>0</v>
      </c>
      <c r="V38" s="424">
        <v>0</v>
      </c>
      <c r="W38" s="424">
        <v>0</v>
      </c>
      <c r="X38" s="424">
        <v>0</v>
      </c>
      <c r="Y38" s="424">
        <v>0</v>
      </c>
      <c r="Z38" s="424">
        <v>0</v>
      </c>
      <c r="AA38" s="424">
        <v>0</v>
      </c>
      <c r="AB38" s="424">
        <v>0</v>
      </c>
      <c r="AC38" s="424">
        <v>77.29050615629032</v>
      </c>
      <c r="AD38" s="424">
        <v>109.8835188411902</v>
      </c>
      <c r="AE38" s="424">
        <v>129.90266422760016</v>
      </c>
      <c r="AF38" s="424">
        <v>144.05518637457459</v>
      </c>
      <c r="AG38" s="424">
        <v>160.78735764721876</v>
      </c>
      <c r="AH38" s="424">
        <v>136.5347249994692</v>
      </c>
      <c r="AI38" s="424">
        <v>134.63207143351613</v>
      </c>
      <c r="AJ38" s="424">
        <v>135.94299173331007</v>
      </c>
      <c r="AK38" s="424">
        <v>142.47311030854351</v>
      </c>
      <c r="AL38" s="424">
        <v>154.29134735429696</v>
      </c>
      <c r="AM38" s="424">
        <v>162.35207746259132</v>
      </c>
      <c r="AN38" s="424">
        <v>167.104090684959</v>
      </c>
      <c r="AO38" s="424">
        <v>180.58591339373868</v>
      </c>
      <c r="AP38" s="424">
        <v>187.97121179021676</v>
      </c>
      <c r="AQ38" s="424">
        <v>199.18209523188833</v>
      </c>
      <c r="AR38" s="424">
        <v>202.29149163621324</v>
      </c>
      <c r="AS38" s="424">
        <v>204.85324531055844</v>
      </c>
      <c r="AT38" s="424">
        <v>222.66966863517129</v>
      </c>
      <c r="AU38" s="424">
        <v>257.20399735613694</v>
      </c>
      <c r="AV38" s="424">
        <v>0</v>
      </c>
      <c r="AW38" s="424">
        <v>0</v>
      </c>
      <c r="AX38" s="424">
        <v>0</v>
      </c>
      <c r="AY38" s="424">
        <v>0</v>
      </c>
      <c r="AZ38" s="424">
        <v>0</v>
      </c>
      <c r="BA38" s="424">
        <v>0</v>
      </c>
      <c r="BB38" s="424">
        <v>0</v>
      </c>
      <c r="BC38" s="424">
        <v>0</v>
      </c>
      <c r="BD38" s="424">
        <v>0</v>
      </c>
      <c r="BE38" s="424">
        <v>0</v>
      </c>
      <c r="BF38" s="424">
        <v>0</v>
      </c>
      <c r="BG38" s="424">
        <v>0</v>
      </c>
      <c r="BH38" s="424">
        <v>0</v>
      </c>
      <c r="BI38" s="424">
        <v>0</v>
      </c>
      <c r="BJ38" s="424">
        <v>0</v>
      </c>
      <c r="BK38" s="424">
        <v>0</v>
      </c>
      <c r="BL38" s="424">
        <v>0</v>
      </c>
      <c r="BM38" s="424">
        <v>0</v>
      </c>
      <c r="BN38" s="424">
        <v>0</v>
      </c>
      <c r="BO38" s="424">
        <v>0</v>
      </c>
      <c r="BP38" s="424">
        <v>0</v>
      </c>
      <c r="BQ38" s="424">
        <v>0</v>
      </c>
      <c r="BR38" s="424">
        <v>0</v>
      </c>
      <c r="BS38" s="424">
        <v>0</v>
      </c>
      <c r="BT38" s="424">
        <v>0</v>
      </c>
      <c r="BU38" s="424">
        <v>0</v>
      </c>
      <c r="BV38" s="424">
        <v>0</v>
      </c>
      <c r="BW38" s="424">
        <v>0</v>
      </c>
      <c r="BX38" s="425">
        <v>0</v>
      </c>
      <c r="BY38" s="425">
        <v>0</v>
      </c>
      <c r="BZ38" s="425">
        <v>0</v>
      </c>
      <c r="CA38" s="426">
        <v>0</v>
      </c>
    </row>
    <row r="39" spans="1:79" x14ac:dyDescent="0.4">
      <c r="A39" s="326"/>
      <c r="B39" s="429" t="s">
        <v>332</v>
      </c>
      <c r="C39" s="427"/>
      <c r="D39" s="424">
        <v>0</v>
      </c>
      <c r="E39" s="424">
        <v>0</v>
      </c>
      <c r="F39" s="424">
        <v>0</v>
      </c>
      <c r="G39" s="424">
        <v>0</v>
      </c>
      <c r="H39" s="424">
        <v>0</v>
      </c>
      <c r="I39" s="424">
        <v>0</v>
      </c>
      <c r="J39" s="424">
        <v>0</v>
      </c>
      <c r="K39" s="424">
        <v>0</v>
      </c>
      <c r="L39" s="424">
        <v>0</v>
      </c>
      <c r="M39" s="424">
        <v>0</v>
      </c>
      <c r="N39" s="424">
        <v>0</v>
      </c>
      <c r="O39" s="424">
        <v>0</v>
      </c>
      <c r="P39" s="424">
        <v>0</v>
      </c>
      <c r="Q39" s="424">
        <v>0</v>
      </c>
      <c r="R39" s="424">
        <v>0</v>
      </c>
      <c r="S39" s="424">
        <v>0</v>
      </c>
      <c r="T39" s="424">
        <v>0</v>
      </c>
      <c r="U39" s="424">
        <v>0</v>
      </c>
      <c r="V39" s="424">
        <v>0</v>
      </c>
      <c r="W39" s="424">
        <v>0</v>
      </c>
      <c r="X39" s="424">
        <v>0</v>
      </c>
      <c r="Y39" s="424">
        <v>0</v>
      </c>
      <c r="Z39" s="424">
        <v>0</v>
      </c>
      <c r="AA39" s="424">
        <v>0</v>
      </c>
      <c r="AB39" s="424">
        <v>0</v>
      </c>
      <c r="AC39" s="424">
        <v>100.8546848624764</v>
      </c>
      <c r="AD39" s="424">
        <v>152.63930088351569</v>
      </c>
      <c r="AE39" s="424">
        <v>185.25161063420663</v>
      </c>
      <c r="AF39" s="424">
        <v>219.3963047191456</v>
      </c>
      <c r="AG39" s="424">
        <v>245.28389693410031</v>
      </c>
      <c r="AH39" s="424">
        <v>220.8828439991413</v>
      </c>
      <c r="AI39" s="424">
        <v>228.06852012240873</v>
      </c>
      <c r="AJ39" s="424">
        <v>236.1791099851169</v>
      </c>
      <c r="AK39" s="424">
        <v>274.25508663888382</v>
      </c>
      <c r="AL39" s="424">
        <v>305.53345859487268</v>
      </c>
      <c r="AM39" s="424">
        <v>355.53668956956528</v>
      </c>
      <c r="AN39" s="424">
        <v>382.04557418077439</v>
      </c>
      <c r="AO39" s="424">
        <v>418.0829435868589</v>
      </c>
      <c r="AP39" s="424">
        <v>454.10923543512621</v>
      </c>
      <c r="AQ39" s="424">
        <v>483.30318847411598</v>
      </c>
      <c r="AR39" s="424">
        <v>491.04813738309957</v>
      </c>
      <c r="AS39" s="424">
        <v>516.2147813209084</v>
      </c>
      <c r="AT39" s="424">
        <v>555.20853327011162</v>
      </c>
      <c r="AU39" s="424">
        <v>615.8206015779059</v>
      </c>
      <c r="AV39" s="424">
        <v>0</v>
      </c>
      <c r="AW39" s="424">
        <v>0</v>
      </c>
      <c r="AX39" s="424">
        <v>0</v>
      </c>
      <c r="AY39" s="424">
        <v>0</v>
      </c>
      <c r="AZ39" s="424">
        <v>0</v>
      </c>
      <c r="BA39" s="424">
        <v>0</v>
      </c>
      <c r="BB39" s="424">
        <v>0</v>
      </c>
      <c r="BC39" s="424">
        <v>0</v>
      </c>
      <c r="BD39" s="424">
        <v>0</v>
      </c>
      <c r="BE39" s="424">
        <v>0</v>
      </c>
      <c r="BF39" s="424">
        <v>0</v>
      </c>
      <c r="BG39" s="424">
        <v>0</v>
      </c>
      <c r="BH39" s="424">
        <v>0</v>
      </c>
      <c r="BI39" s="424">
        <v>0</v>
      </c>
      <c r="BJ39" s="424">
        <v>0</v>
      </c>
      <c r="BK39" s="424">
        <v>0</v>
      </c>
      <c r="BL39" s="424">
        <v>0</v>
      </c>
      <c r="BM39" s="424">
        <v>0</v>
      </c>
      <c r="BN39" s="424">
        <v>0</v>
      </c>
      <c r="BO39" s="424">
        <v>0</v>
      </c>
      <c r="BP39" s="424">
        <v>0</v>
      </c>
      <c r="BQ39" s="424">
        <v>0</v>
      </c>
      <c r="BR39" s="424">
        <v>0</v>
      </c>
      <c r="BS39" s="424">
        <v>0</v>
      </c>
      <c r="BT39" s="424">
        <v>0</v>
      </c>
      <c r="BU39" s="424">
        <v>0</v>
      </c>
      <c r="BV39" s="424">
        <v>0</v>
      </c>
      <c r="BW39" s="424">
        <v>0</v>
      </c>
      <c r="BX39" s="425">
        <v>0</v>
      </c>
      <c r="BY39" s="425">
        <v>0</v>
      </c>
      <c r="BZ39" s="425">
        <v>0</v>
      </c>
      <c r="CA39" s="426">
        <v>0</v>
      </c>
    </row>
    <row r="40" spans="1:79" x14ac:dyDescent="0.4">
      <c r="A40" s="326"/>
      <c r="B40" s="429" t="s">
        <v>331</v>
      </c>
      <c r="C40" s="427"/>
      <c r="D40" s="424">
        <v>0</v>
      </c>
      <c r="E40" s="424">
        <v>0</v>
      </c>
      <c r="F40" s="424">
        <v>0</v>
      </c>
      <c r="G40" s="424">
        <v>0</v>
      </c>
      <c r="H40" s="424">
        <v>0</v>
      </c>
      <c r="I40" s="424">
        <v>0</v>
      </c>
      <c r="J40" s="424">
        <v>0</v>
      </c>
      <c r="K40" s="424">
        <v>0</v>
      </c>
      <c r="L40" s="424">
        <v>0</v>
      </c>
      <c r="M40" s="424">
        <v>0</v>
      </c>
      <c r="N40" s="424">
        <v>0</v>
      </c>
      <c r="O40" s="424">
        <v>0</v>
      </c>
      <c r="P40" s="424">
        <v>0</v>
      </c>
      <c r="Q40" s="424">
        <v>0</v>
      </c>
      <c r="R40" s="424">
        <v>0</v>
      </c>
      <c r="S40" s="424">
        <v>0</v>
      </c>
      <c r="T40" s="424">
        <v>0</v>
      </c>
      <c r="U40" s="424">
        <v>0</v>
      </c>
      <c r="V40" s="424">
        <v>0</v>
      </c>
      <c r="W40" s="424">
        <v>0</v>
      </c>
      <c r="X40" s="424">
        <v>0</v>
      </c>
      <c r="Y40" s="424">
        <v>0</v>
      </c>
      <c r="Z40" s="424">
        <v>0</v>
      </c>
      <c r="AA40" s="424">
        <v>0</v>
      </c>
      <c r="AB40" s="424">
        <v>0</v>
      </c>
      <c r="AC40" s="424">
        <v>183.80059390825141</v>
      </c>
      <c r="AD40" s="424">
        <v>262.47866763275562</v>
      </c>
      <c r="AE40" s="424">
        <v>333.09228956758972</v>
      </c>
      <c r="AF40" s="424">
        <v>391.89151589928679</v>
      </c>
      <c r="AG40" s="424">
        <v>463.33375489468352</v>
      </c>
      <c r="AH40" s="424">
        <v>430.53949949832622</v>
      </c>
      <c r="AI40" s="424">
        <v>443.89776102358871</v>
      </c>
      <c r="AJ40" s="424">
        <v>503.43022001725228</v>
      </c>
      <c r="AK40" s="424">
        <v>588.91648161117428</v>
      </c>
      <c r="AL40" s="424">
        <v>684.85843114180022</v>
      </c>
      <c r="AM40" s="424">
        <v>824.30984285839213</v>
      </c>
      <c r="AN40" s="424">
        <v>929.32971397867504</v>
      </c>
      <c r="AO40" s="424">
        <v>1070.4715831943254</v>
      </c>
      <c r="AP40" s="424">
        <v>1178.0531064026343</v>
      </c>
      <c r="AQ40" s="424">
        <v>1303.2093962896492</v>
      </c>
      <c r="AR40" s="424">
        <v>1391.9089513309057</v>
      </c>
      <c r="AS40" s="424">
        <v>1514.2313582696172</v>
      </c>
      <c r="AT40" s="424">
        <v>1686.6323044260475</v>
      </c>
      <c r="AU40" s="424">
        <v>2004.4005736510901</v>
      </c>
      <c r="AV40" s="424">
        <v>2555.1615837425688</v>
      </c>
      <c r="AW40" s="424">
        <v>2883.0442993218735</v>
      </c>
      <c r="AX40" s="424">
        <v>3113.9410564697082</v>
      </c>
      <c r="AY40" s="424">
        <v>3377.4710091160587</v>
      </c>
      <c r="AZ40" s="424">
        <v>3558.0467202126256</v>
      </c>
      <c r="BA40" s="424">
        <v>3724.266284636587</v>
      </c>
      <c r="BB40" s="424">
        <v>3908.3208653804832</v>
      </c>
      <c r="BC40" s="424">
        <v>4100.931759267186</v>
      </c>
      <c r="BD40" s="424">
        <v>4198.5100357212632</v>
      </c>
      <c r="BE40" s="424">
        <v>4395.0664889645395</v>
      </c>
      <c r="BF40" s="424">
        <v>4461.9651687551095</v>
      </c>
      <c r="BG40" s="424">
        <v>4648.7179706810894</v>
      </c>
      <c r="BH40" s="424">
        <v>4810.3052575264592</v>
      </c>
      <c r="BI40" s="424">
        <v>5007.1553228968078</v>
      </c>
      <c r="BJ40" s="424">
        <v>5141.7504997983733</v>
      </c>
      <c r="BK40" s="424">
        <v>5374.174711720163</v>
      </c>
      <c r="BL40" s="424">
        <v>5573.964173543689</v>
      </c>
      <c r="BM40" s="424">
        <v>5927.2967091349128</v>
      </c>
      <c r="BN40" s="424">
        <v>5957.4833658100088</v>
      </c>
      <c r="BO40" s="424">
        <v>6005.836417337302</v>
      </c>
      <c r="BP40" s="424">
        <v>6037.4479281358108</v>
      </c>
      <c r="BQ40" s="424">
        <v>5803.5799451728626</v>
      </c>
      <c r="BR40" s="424">
        <v>5795.9305360985218</v>
      </c>
      <c r="BS40" s="424">
        <v>5821.8011660155244</v>
      </c>
      <c r="BT40" s="424">
        <v>5688.5313085369507</v>
      </c>
      <c r="BU40" s="424">
        <v>5629.9521691449281</v>
      </c>
      <c r="BV40" s="424">
        <v>5688.5026329680441</v>
      </c>
      <c r="BW40" s="424">
        <v>5819.7522830999369</v>
      </c>
      <c r="BX40" s="425">
        <v>5881.0068817159108</v>
      </c>
      <c r="BY40" s="425">
        <v>5973.1161463710132</v>
      </c>
      <c r="BZ40" s="425">
        <v>6089.4290788476801</v>
      </c>
      <c r="CA40" s="426">
        <v>6243.0898651023144</v>
      </c>
    </row>
    <row r="41" spans="1:79" ht="25.5" customHeight="1" x14ac:dyDescent="0.4">
      <c r="A41" s="326"/>
      <c r="B41" s="310" t="s">
        <v>447</v>
      </c>
      <c r="C41" s="427"/>
      <c r="D41" s="424">
        <v>0</v>
      </c>
      <c r="E41" s="424">
        <v>0</v>
      </c>
      <c r="F41" s="424">
        <v>0</v>
      </c>
      <c r="G41" s="424">
        <v>0</v>
      </c>
      <c r="H41" s="424">
        <v>0</v>
      </c>
      <c r="I41" s="424">
        <v>0</v>
      </c>
      <c r="J41" s="424">
        <v>0</v>
      </c>
      <c r="K41" s="424">
        <v>0</v>
      </c>
      <c r="L41" s="424">
        <v>0</v>
      </c>
      <c r="M41" s="424">
        <v>0</v>
      </c>
      <c r="N41" s="424">
        <v>0</v>
      </c>
      <c r="O41" s="424">
        <v>0</v>
      </c>
      <c r="P41" s="424">
        <v>0</v>
      </c>
      <c r="Q41" s="424">
        <v>0</v>
      </c>
      <c r="R41" s="424">
        <v>0</v>
      </c>
      <c r="S41" s="424">
        <v>0</v>
      </c>
      <c r="T41" s="424">
        <v>0</v>
      </c>
      <c r="U41" s="424">
        <v>0</v>
      </c>
      <c r="V41" s="424">
        <v>0</v>
      </c>
      <c r="W41" s="424">
        <v>0</v>
      </c>
      <c r="X41" s="424">
        <v>0</v>
      </c>
      <c r="Y41" s="424">
        <v>0</v>
      </c>
      <c r="Z41" s="424">
        <v>0</v>
      </c>
      <c r="AA41" s="424">
        <v>0</v>
      </c>
      <c r="AB41" s="424">
        <v>0</v>
      </c>
      <c r="AC41" s="424">
        <v>0</v>
      </c>
      <c r="AD41" s="424">
        <v>0</v>
      </c>
      <c r="AE41" s="424">
        <v>0</v>
      </c>
      <c r="AF41" s="424">
        <v>0</v>
      </c>
      <c r="AG41" s="424">
        <v>0</v>
      </c>
      <c r="AH41" s="424">
        <v>0</v>
      </c>
      <c r="AI41" s="424">
        <v>0</v>
      </c>
      <c r="AJ41" s="424">
        <v>0</v>
      </c>
      <c r="AK41" s="424">
        <v>0</v>
      </c>
      <c r="AL41" s="424">
        <v>0</v>
      </c>
      <c r="AM41" s="424">
        <v>0</v>
      </c>
      <c r="AN41" s="424">
        <v>0</v>
      </c>
      <c r="AO41" s="424">
        <v>0</v>
      </c>
      <c r="AP41" s="424">
        <v>0</v>
      </c>
      <c r="AQ41" s="424">
        <v>0</v>
      </c>
      <c r="AR41" s="424">
        <v>0</v>
      </c>
      <c r="AS41" s="424">
        <v>0</v>
      </c>
      <c r="AT41" s="424">
        <v>0</v>
      </c>
      <c r="AU41" s="424">
        <v>0</v>
      </c>
      <c r="AV41" s="424">
        <v>0</v>
      </c>
      <c r="AW41" s="424">
        <v>0</v>
      </c>
      <c r="AX41" s="424">
        <v>0</v>
      </c>
      <c r="AY41" s="424">
        <v>0</v>
      </c>
      <c r="AZ41" s="424">
        <v>0</v>
      </c>
      <c r="BA41" s="424">
        <v>0</v>
      </c>
      <c r="BB41" s="424">
        <v>0</v>
      </c>
      <c r="BC41" s="424">
        <v>0</v>
      </c>
      <c r="BD41" s="424">
        <v>0</v>
      </c>
      <c r="BE41" s="424">
        <v>0</v>
      </c>
      <c r="BF41" s="424">
        <v>1.3458721891864658</v>
      </c>
      <c r="BG41" s="424">
        <v>1.542964792697133</v>
      </c>
      <c r="BH41" s="424">
        <v>1.677377155116623</v>
      </c>
      <c r="BI41" s="424">
        <v>1.7291303667671849</v>
      </c>
      <c r="BJ41" s="424">
        <v>1.5136649382824923</v>
      </c>
      <c r="BK41" s="424">
        <v>1.693806599169756</v>
      </c>
      <c r="BL41" s="424">
        <v>2.1478126935555775</v>
      </c>
      <c r="BM41" s="424">
        <v>3.0406797456641725</v>
      </c>
      <c r="BN41" s="424">
        <v>3.4117360408908182</v>
      </c>
      <c r="BO41" s="424">
        <v>4.0525904126573851</v>
      </c>
      <c r="BP41" s="424">
        <v>5.1804997742971111</v>
      </c>
      <c r="BQ41" s="424">
        <v>6.4301906407307268</v>
      </c>
      <c r="BR41" s="424">
        <v>7.5943527835840463</v>
      </c>
      <c r="BS41" s="424">
        <v>8.8653358273109522</v>
      </c>
      <c r="BT41" s="424">
        <v>10.207708352808528</v>
      </c>
      <c r="BU41" s="424">
        <v>10.850850879775846</v>
      </c>
      <c r="BV41" s="424">
        <v>10.963697726924609</v>
      </c>
      <c r="BW41" s="424">
        <v>11.216660867430335</v>
      </c>
      <c r="BX41" s="425">
        <v>11.334719510792381</v>
      </c>
      <c r="BY41" s="425">
        <v>11.512245689592959</v>
      </c>
      <c r="BZ41" s="425">
        <v>11.736420646639786</v>
      </c>
      <c r="CA41" s="426">
        <v>12.032577741340535</v>
      </c>
    </row>
    <row r="42" spans="1:79" s="243" customFormat="1" ht="26.25" customHeight="1" x14ac:dyDescent="0.4">
      <c r="B42" s="428" t="s">
        <v>166</v>
      </c>
      <c r="C42" s="433"/>
      <c r="D42" s="420">
        <v>0</v>
      </c>
      <c r="E42" s="420">
        <v>0</v>
      </c>
      <c r="F42" s="420">
        <v>0</v>
      </c>
      <c r="G42" s="420">
        <v>0</v>
      </c>
      <c r="H42" s="420">
        <v>0</v>
      </c>
      <c r="I42" s="420">
        <v>0</v>
      </c>
      <c r="J42" s="420">
        <v>0</v>
      </c>
      <c r="K42" s="420">
        <v>0</v>
      </c>
      <c r="L42" s="420">
        <v>0</v>
      </c>
      <c r="M42" s="420">
        <v>0</v>
      </c>
      <c r="N42" s="420">
        <v>0</v>
      </c>
      <c r="O42" s="420">
        <v>0</v>
      </c>
      <c r="P42" s="420">
        <v>0</v>
      </c>
      <c r="Q42" s="420">
        <v>0</v>
      </c>
      <c r="R42" s="420">
        <v>0</v>
      </c>
      <c r="S42" s="420">
        <v>0</v>
      </c>
      <c r="T42" s="420">
        <v>0</v>
      </c>
      <c r="U42" s="420">
        <v>0</v>
      </c>
      <c r="V42" s="420">
        <v>0</v>
      </c>
      <c r="W42" s="420">
        <v>0</v>
      </c>
      <c r="X42" s="420">
        <v>0</v>
      </c>
      <c r="Y42" s="420">
        <v>0</v>
      </c>
      <c r="Z42" s="420">
        <v>0</v>
      </c>
      <c r="AA42" s="420">
        <v>0</v>
      </c>
      <c r="AB42" s="420">
        <v>0</v>
      </c>
      <c r="AC42" s="420">
        <v>0</v>
      </c>
      <c r="AD42" s="420">
        <v>0</v>
      </c>
      <c r="AE42" s="420">
        <v>1.3519219279028081</v>
      </c>
      <c r="AF42" s="420">
        <f t="shared" ref="AF42:BY42" si="16">SUM(AF43:AF45)</f>
        <v>48.655244755244752</v>
      </c>
      <c r="AG42" s="420">
        <f t="shared" si="16"/>
        <v>103.26466219331046</v>
      </c>
      <c r="AH42" s="420">
        <f t="shared" si="16"/>
        <v>220.44037035330967</v>
      </c>
      <c r="AI42" s="420">
        <f t="shared" si="16"/>
        <v>317.02124305363969</v>
      </c>
      <c r="AJ42" s="420">
        <f t="shared" si="16"/>
        <v>420.93861621907661</v>
      </c>
      <c r="AK42" s="420">
        <f t="shared" si="16"/>
        <v>527.20160421405478</v>
      </c>
      <c r="AL42" s="420">
        <f t="shared" si="16"/>
        <v>670.33559293664734</v>
      </c>
      <c r="AM42" s="420">
        <f t="shared" si="16"/>
        <v>824.29975233682183</v>
      </c>
      <c r="AN42" s="420">
        <f t="shared" si="16"/>
        <v>913.78239386911366</v>
      </c>
      <c r="AO42" s="420">
        <f t="shared" si="16"/>
        <v>1026.7890171338449</v>
      </c>
      <c r="AP42" s="420">
        <f t="shared" si="16"/>
        <v>1200.961035384827</v>
      </c>
      <c r="AQ42" s="420">
        <f t="shared" si="16"/>
        <v>1319.2942310116266</v>
      </c>
      <c r="AR42" s="420">
        <f t="shared" si="16"/>
        <v>1403.3862361729052</v>
      </c>
      <c r="AS42" s="420">
        <f t="shared" si="16"/>
        <v>1484.6962059425452</v>
      </c>
      <c r="AT42" s="420">
        <f t="shared" si="16"/>
        <v>1575.097282869503</v>
      </c>
      <c r="AU42" s="420">
        <f t="shared" si="16"/>
        <v>1790.7847151185899</v>
      </c>
      <c r="AV42" s="420">
        <f t="shared" si="16"/>
        <v>112.34346148875679</v>
      </c>
      <c r="AW42" s="420">
        <f t="shared" si="16"/>
        <v>0</v>
      </c>
      <c r="AX42" s="420">
        <f t="shared" si="16"/>
        <v>0</v>
      </c>
      <c r="AY42" s="420">
        <f t="shared" si="16"/>
        <v>0</v>
      </c>
      <c r="AZ42" s="420">
        <f t="shared" si="16"/>
        <v>0</v>
      </c>
      <c r="BA42" s="420">
        <f t="shared" si="16"/>
        <v>0</v>
      </c>
      <c r="BB42" s="420">
        <f t="shared" si="16"/>
        <v>0</v>
      </c>
      <c r="BC42" s="420">
        <f t="shared" si="16"/>
        <v>0</v>
      </c>
      <c r="BD42" s="420">
        <f t="shared" si="16"/>
        <v>0</v>
      </c>
      <c r="BE42" s="420">
        <f t="shared" si="16"/>
        <v>0</v>
      </c>
      <c r="BF42" s="420">
        <f t="shared" si="16"/>
        <v>0</v>
      </c>
      <c r="BG42" s="420">
        <f t="shared" si="16"/>
        <v>0</v>
      </c>
      <c r="BH42" s="420">
        <f t="shared" si="16"/>
        <v>0</v>
      </c>
      <c r="BI42" s="420">
        <f t="shared" si="16"/>
        <v>0</v>
      </c>
      <c r="BJ42" s="420">
        <f t="shared" si="16"/>
        <v>0</v>
      </c>
      <c r="BK42" s="420">
        <f t="shared" si="16"/>
        <v>0</v>
      </c>
      <c r="BL42" s="420">
        <f t="shared" si="16"/>
        <v>0</v>
      </c>
      <c r="BM42" s="420">
        <f t="shared" si="16"/>
        <v>0</v>
      </c>
      <c r="BN42" s="420">
        <f t="shared" si="16"/>
        <v>0</v>
      </c>
      <c r="BO42" s="420">
        <f t="shared" si="16"/>
        <v>0</v>
      </c>
      <c r="BP42" s="420">
        <f t="shared" si="16"/>
        <v>0</v>
      </c>
      <c r="BQ42" s="420">
        <f t="shared" si="16"/>
        <v>0</v>
      </c>
      <c r="BR42" s="420">
        <f t="shared" si="16"/>
        <v>0</v>
      </c>
      <c r="BS42" s="420">
        <f t="shared" si="16"/>
        <v>0</v>
      </c>
      <c r="BT42" s="420">
        <f t="shared" si="16"/>
        <v>0</v>
      </c>
      <c r="BU42" s="420">
        <f t="shared" si="16"/>
        <v>0</v>
      </c>
      <c r="BV42" s="420">
        <f t="shared" si="16"/>
        <v>0</v>
      </c>
      <c r="BW42" s="420">
        <f t="shared" si="16"/>
        <v>0</v>
      </c>
      <c r="BX42" s="421">
        <f t="shared" si="16"/>
        <v>0</v>
      </c>
      <c r="BY42" s="421">
        <f t="shared" si="16"/>
        <v>0</v>
      </c>
      <c r="BZ42" s="421">
        <f t="shared" ref="BZ42:CA42" si="17">SUM(BZ43:BZ45)</f>
        <v>0</v>
      </c>
      <c r="CA42" s="422">
        <f t="shared" si="17"/>
        <v>0</v>
      </c>
    </row>
    <row r="43" spans="1:79" x14ac:dyDescent="0.4">
      <c r="A43" s="326"/>
      <c r="B43" s="429" t="s">
        <v>446</v>
      </c>
      <c r="C43" s="427"/>
      <c r="D43" s="424">
        <v>0</v>
      </c>
      <c r="E43" s="424">
        <v>0</v>
      </c>
      <c r="F43" s="424">
        <v>0</v>
      </c>
      <c r="G43" s="424">
        <v>0</v>
      </c>
      <c r="H43" s="424">
        <v>0</v>
      </c>
      <c r="I43" s="424">
        <v>0</v>
      </c>
      <c r="J43" s="424">
        <v>0</v>
      </c>
      <c r="K43" s="424">
        <v>0</v>
      </c>
      <c r="L43" s="424">
        <v>0</v>
      </c>
      <c r="M43" s="424">
        <v>0</v>
      </c>
      <c r="N43" s="424">
        <v>0</v>
      </c>
      <c r="O43" s="424">
        <v>0</v>
      </c>
      <c r="P43" s="424">
        <v>0</v>
      </c>
      <c r="Q43" s="424">
        <v>0</v>
      </c>
      <c r="R43" s="424">
        <v>0</v>
      </c>
      <c r="S43" s="424">
        <v>0</v>
      </c>
      <c r="T43" s="424">
        <v>0</v>
      </c>
      <c r="U43" s="424">
        <v>0</v>
      </c>
      <c r="V43" s="424">
        <v>0</v>
      </c>
      <c r="W43" s="424">
        <v>0</v>
      </c>
      <c r="X43" s="424">
        <v>0</v>
      </c>
      <c r="Y43" s="424">
        <v>0</v>
      </c>
      <c r="Z43" s="424">
        <v>0</v>
      </c>
      <c r="AA43" s="424">
        <v>0</v>
      </c>
      <c r="AB43" s="424">
        <v>0</v>
      </c>
      <c r="AC43" s="424">
        <v>0</v>
      </c>
      <c r="AD43" s="424">
        <v>0</v>
      </c>
      <c r="AE43" s="424">
        <v>0</v>
      </c>
      <c r="AF43" s="424">
        <v>4.8522461309448879</v>
      </c>
      <c r="AG43" s="424">
        <v>21.012427051784599</v>
      </c>
      <c r="AH43" s="424">
        <v>42.688028800788011</v>
      </c>
      <c r="AI43" s="424">
        <v>46.711419789495025</v>
      </c>
      <c r="AJ43" s="424">
        <v>45.899935899961072</v>
      </c>
      <c r="AK43" s="424">
        <v>47.509669781280266</v>
      </c>
      <c r="AL43" s="424">
        <v>49.818857704854452</v>
      </c>
      <c r="AM43" s="424">
        <v>50.900973811291365</v>
      </c>
      <c r="AN43" s="424">
        <v>48.597031523268456</v>
      </c>
      <c r="AO43" s="424">
        <v>47.341630728355163</v>
      </c>
      <c r="AP43" s="424">
        <v>48.001337694081229</v>
      </c>
      <c r="AQ43" s="424">
        <v>47.294410152077255</v>
      </c>
      <c r="AR43" s="424">
        <v>46.535522099512704</v>
      </c>
      <c r="AS43" s="424">
        <v>46.126836351102824</v>
      </c>
      <c r="AT43" s="424">
        <v>47.130814403707419</v>
      </c>
      <c r="AU43" s="424">
        <v>51.58927003628726</v>
      </c>
      <c r="AV43" s="424">
        <v>3.2364120168240915</v>
      </c>
      <c r="AW43" s="424">
        <v>0</v>
      </c>
      <c r="AX43" s="424">
        <v>0</v>
      </c>
      <c r="AY43" s="424">
        <v>0</v>
      </c>
      <c r="AZ43" s="424">
        <v>0</v>
      </c>
      <c r="BA43" s="424">
        <v>0</v>
      </c>
      <c r="BB43" s="424">
        <v>0</v>
      </c>
      <c r="BC43" s="424">
        <v>0</v>
      </c>
      <c r="BD43" s="424">
        <v>0</v>
      </c>
      <c r="BE43" s="424">
        <v>0</v>
      </c>
      <c r="BF43" s="424">
        <v>0</v>
      </c>
      <c r="BG43" s="424">
        <v>0</v>
      </c>
      <c r="BH43" s="424">
        <v>0</v>
      </c>
      <c r="BI43" s="424">
        <v>0</v>
      </c>
      <c r="BJ43" s="424">
        <v>0</v>
      </c>
      <c r="BK43" s="424">
        <v>0</v>
      </c>
      <c r="BL43" s="424">
        <v>0</v>
      </c>
      <c r="BM43" s="424">
        <v>0</v>
      </c>
      <c r="BN43" s="424">
        <v>0</v>
      </c>
      <c r="BO43" s="424">
        <v>0</v>
      </c>
      <c r="BP43" s="424">
        <v>0</v>
      </c>
      <c r="BQ43" s="424">
        <v>0</v>
      </c>
      <c r="BR43" s="424">
        <v>0</v>
      </c>
      <c r="BS43" s="424">
        <v>0</v>
      </c>
      <c r="BT43" s="424">
        <v>0</v>
      </c>
      <c r="BU43" s="424">
        <v>0</v>
      </c>
      <c r="BV43" s="424">
        <v>0</v>
      </c>
      <c r="BW43" s="424">
        <v>0</v>
      </c>
      <c r="BX43" s="425">
        <v>0</v>
      </c>
      <c r="BY43" s="425">
        <v>0</v>
      </c>
      <c r="BZ43" s="425">
        <v>0</v>
      </c>
      <c r="CA43" s="426">
        <v>0</v>
      </c>
    </row>
    <row r="44" spans="1:79" x14ac:dyDescent="0.4">
      <c r="A44" s="326"/>
      <c r="B44" s="429" t="s">
        <v>332</v>
      </c>
      <c r="C44" s="427"/>
      <c r="D44" s="424">
        <v>0</v>
      </c>
      <c r="E44" s="424">
        <v>0</v>
      </c>
      <c r="F44" s="424">
        <v>0</v>
      </c>
      <c r="G44" s="424">
        <v>0</v>
      </c>
      <c r="H44" s="424">
        <v>0</v>
      </c>
      <c r="I44" s="424">
        <v>0</v>
      </c>
      <c r="J44" s="424">
        <v>0</v>
      </c>
      <c r="K44" s="424">
        <v>0</v>
      </c>
      <c r="L44" s="424">
        <v>0</v>
      </c>
      <c r="M44" s="424">
        <v>0</v>
      </c>
      <c r="N44" s="424">
        <v>0</v>
      </c>
      <c r="O44" s="424">
        <v>0</v>
      </c>
      <c r="P44" s="424">
        <v>0</v>
      </c>
      <c r="Q44" s="424">
        <v>0</v>
      </c>
      <c r="R44" s="424">
        <v>0</v>
      </c>
      <c r="S44" s="424">
        <v>0</v>
      </c>
      <c r="T44" s="424">
        <v>0</v>
      </c>
      <c r="U44" s="424">
        <v>0</v>
      </c>
      <c r="V44" s="424">
        <v>0</v>
      </c>
      <c r="W44" s="424">
        <v>0</v>
      </c>
      <c r="X44" s="424">
        <v>0</v>
      </c>
      <c r="Y44" s="424">
        <v>0</v>
      </c>
      <c r="Z44" s="424">
        <v>0</v>
      </c>
      <c r="AA44" s="424">
        <v>0</v>
      </c>
      <c r="AB44" s="424">
        <v>0</v>
      </c>
      <c r="AC44" s="424">
        <v>0</v>
      </c>
      <c r="AD44" s="424">
        <v>0</v>
      </c>
      <c r="AE44" s="424">
        <v>0</v>
      </c>
      <c r="AF44" s="424">
        <v>43.80299862429986</v>
      </c>
      <c r="AG44" s="424">
        <v>82.252235141525858</v>
      </c>
      <c r="AH44" s="424">
        <v>177.75234155252167</v>
      </c>
      <c r="AI44" s="424">
        <v>260.26121240730805</v>
      </c>
      <c r="AJ44" s="424">
        <v>325.19767454008536</v>
      </c>
      <c r="AK44" s="424">
        <v>389.5983490763299</v>
      </c>
      <c r="AL44" s="424">
        <v>481.97676017963187</v>
      </c>
      <c r="AM44" s="424">
        <v>581.45119687562726</v>
      </c>
      <c r="AN44" s="424">
        <v>629.60815568794783</v>
      </c>
      <c r="AO44" s="424">
        <v>687.34870603065531</v>
      </c>
      <c r="AP44" s="424">
        <v>783.35658753813254</v>
      </c>
      <c r="AQ44" s="424">
        <v>842.08500703391235</v>
      </c>
      <c r="AR44" s="424">
        <v>875.83142130615806</v>
      </c>
      <c r="AS44" s="424">
        <v>907.07544164021908</v>
      </c>
      <c r="AT44" s="424">
        <v>943.40103451279015</v>
      </c>
      <c r="AU44" s="424">
        <v>1060.3155088346375</v>
      </c>
      <c r="AV44" s="424">
        <v>66.518054083797153</v>
      </c>
      <c r="AW44" s="424">
        <v>0</v>
      </c>
      <c r="AX44" s="424">
        <v>0</v>
      </c>
      <c r="AY44" s="424">
        <v>0</v>
      </c>
      <c r="AZ44" s="424">
        <v>0</v>
      </c>
      <c r="BA44" s="424">
        <v>0</v>
      </c>
      <c r="BB44" s="424">
        <v>0</v>
      </c>
      <c r="BC44" s="424">
        <v>0</v>
      </c>
      <c r="BD44" s="424">
        <v>0</v>
      </c>
      <c r="BE44" s="424">
        <v>0</v>
      </c>
      <c r="BF44" s="424">
        <v>0</v>
      </c>
      <c r="BG44" s="424">
        <v>0</v>
      </c>
      <c r="BH44" s="424">
        <v>0</v>
      </c>
      <c r="BI44" s="424">
        <v>0</v>
      </c>
      <c r="BJ44" s="424">
        <v>0</v>
      </c>
      <c r="BK44" s="424">
        <v>0</v>
      </c>
      <c r="BL44" s="424">
        <v>0</v>
      </c>
      <c r="BM44" s="424">
        <v>0</v>
      </c>
      <c r="BN44" s="424">
        <v>0</v>
      </c>
      <c r="BO44" s="424">
        <v>0</v>
      </c>
      <c r="BP44" s="424">
        <v>0</v>
      </c>
      <c r="BQ44" s="424">
        <v>0</v>
      </c>
      <c r="BR44" s="424">
        <v>0</v>
      </c>
      <c r="BS44" s="424">
        <v>0</v>
      </c>
      <c r="BT44" s="424">
        <v>0</v>
      </c>
      <c r="BU44" s="424">
        <v>0</v>
      </c>
      <c r="BV44" s="424">
        <v>0</v>
      </c>
      <c r="BW44" s="424">
        <v>0</v>
      </c>
      <c r="BX44" s="425">
        <v>0</v>
      </c>
      <c r="BY44" s="425">
        <v>0</v>
      </c>
      <c r="BZ44" s="425">
        <v>0</v>
      </c>
      <c r="CA44" s="426">
        <v>0</v>
      </c>
    </row>
    <row r="45" spans="1:79" s="348" customFormat="1" ht="25.5" customHeight="1" thickBot="1" x14ac:dyDescent="0.4">
      <c r="B45" s="434" t="s">
        <v>331</v>
      </c>
      <c r="C45" s="435"/>
      <c r="D45" s="436">
        <v>0</v>
      </c>
      <c r="E45" s="436">
        <v>0</v>
      </c>
      <c r="F45" s="436">
        <v>0</v>
      </c>
      <c r="G45" s="436">
        <v>0</v>
      </c>
      <c r="H45" s="436">
        <v>0</v>
      </c>
      <c r="I45" s="436">
        <v>0</v>
      </c>
      <c r="J45" s="436">
        <v>0</v>
      </c>
      <c r="K45" s="436">
        <v>0</v>
      </c>
      <c r="L45" s="436">
        <v>0</v>
      </c>
      <c r="M45" s="436">
        <v>0</v>
      </c>
      <c r="N45" s="436">
        <v>0</v>
      </c>
      <c r="O45" s="436">
        <v>0</v>
      </c>
      <c r="P45" s="436">
        <v>0</v>
      </c>
      <c r="Q45" s="436">
        <v>0</v>
      </c>
      <c r="R45" s="436">
        <v>0</v>
      </c>
      <c r="S45" s="436">
        <v>0</v>
      </c>
      <c r="T45" s="436">
        <v>0</v>
      </c>
      <c r="U45" s="436">
        <v>0</v>
      </c>
      <c r="V45" s="436">
        <v>0</v>
      </c>
      <c r="W45" s="436">
        <v>0</v>
      </c>
      <c r="X45" s="436">
        <v>0</v>
      </c>
      <c r="Y45" s="436">
        <v>0</v>
      </c>
      <c r="Z45" s="436">
        <v>0</v>
      </c>
      <c r="AA45" s="436">
        <v>0</v>
      </c>
      <c r="AB45" s="436">
        <v>0</v>
      </c>
      <c r="AC45" s="436">
        <v>0</v>
      </c>
      <c r="AD45" s="436">
        <v>0</v>
      </c>
      <c r="AE45" s="436">
        <v>0</v>
      </c>
      <c r="AF45" s="436">
        <v>0</v>
      </c>
      <c r="AG45" s="436">
        <v>0</v>
      </c>
      <c r="AH45" s="436">
        <v>0</v>
      </c>
      <c r="AI45" s="436">
        <v>10.048610856836582</v>
      </c>
      <c r="AJ45" s="436">
        <v>49.841005779030191</v>
      </c>
      <c r="AK45" s="436">
        <v>90.093585356444606</v>
      </c>
      <c r="AL45" s="436">
        <v>138.53997505216103</v>
      </c>
      <c r="AM45" s="436">
        <v>191.94758164990324</v>
      </c>
      <c r="AN45" s="436">
        <v>235.57720665789736</v>
      </c>
      <c r="AO45" s="436">
        <v>292.09868037483432</v>
      </c>
      <c r="AP45" s="436">
        <v>369.60311015261334</v>
      </c>
      <c r="AQ45" s="436">
        <v>429.914813825637</v>
      </c>
      <c r="AR45" s="436">
        <v>481.01929276723439</v>
      </c>
      <c r="AS45" s="436">
        <v>531.49392795122333</v>
      </c>
      <c r="AT45" s="436">
        <v>584.56543395300537</v>
      </c>
      <c r="AU45" s="436">
        <v>678.87993624766523</v>
      </c>
      <c r="AV45" s="436">
        <v>42.588995388135537</v>
      </c>
      <c r="AW45" s="436">
        <v>0</v>
      </c>
      <c r="AX45" s="436">
        <v>0</v>
      </c>
      <c r="AY45" s="436">
        <v>0</v>
      </c>
      <c r="AZ45" s="436">
        <v>0</v>
      </c>
      <c r="BA45" s="436">
        <v>0</v>
      </c>
      <c r="BB45" s="436">
        <v>0</v>
      </c>
      <c r="BC45" s="436">
        <v>0</v>
      </c>
      <c r="BD45" s="436">
        <v>0</v>
      </c>
      <c r="BE45" s="436">
        <v>0</v>
      </c>
      <c r="BF45" s="436">
        <v>0</v>
      </c>
      <c r="BG45" s="436">
        <v>0</v>
      </c>
      <c r="BH45" s="436">
        <v>0</v>
      </c>
      <c r="BI45" s="436">
        <v>0</v>
      </c>
      <c r="BJ45" s="436">
        <v>0</v>
      </c>
      <c r="BK45" s="436">
        <v>0</v>
      </c>
      <c r="BL45" s="436">
        <v>0</v>
      </c>
      <c r="BM45" s="436">
        <v>0</v>
      </c>
      <c r="BN45" s="436">
        <v>0</v>
      </c>
      <c r="BO45" s="436">
        <v>0</v>
      </c>
      <c r="BP45" s="436">
        <v>0</v>
      </c>
      <c r="BQ45" s="436">
        <v>0</v>
      </c>
      <c r="BR45" s="436">
        <v>0</v>
      </c>
      <c r="BS45" s="436">
        <v>0</v>
      </c>
      <c r="BT45" s="436">
        <v>0</v>
      </c>
      <c r="BU45" s="436">
        <v>0</v>
      </c>
      <c r="BV45" s="436">
        <v>0</v>
      </c>
      <c r="BW45" s="436">
        <v>0</v>
      </c>
      <c r="BX45" s="436">
        <v>0</v>
      </c>
      <c r="BY45" s="436">
        <v>0</v>
      </c>
      <c r="BZ45" s="436">
        <v>0</v>
      </c>
      <c r="CA45" s="437">
        <v>0</v>
      </c>
    </row>
    <row r="46" spans="1:79" ht="39.75" customHeight="1" x14ac:dyDescent="0.4">
      <c r="A46" s="398"/>
      <c r="B46" s="386" t="s">
        <v>448</v>
      </c>
      <c r="C46" s="399"/>
      <c r="D46" s="388" t="s">
        <v>673</v>
      </c>
      <c r="E46" s="388" t="s">
        <v>674</v>
      </c>
      <c r="F46" s="388" t="s">
        <v>675</v>
      </c>
      <c r="G46" s="388" t="s">
        <v>676</v>
      </c>
      <c r="H46" s="388" t="s">
        <v>677</v>
      </c>
      <c r="I46" s="388" t="s">
        <v>678</v>
      </c>
      <c r="J46" s="388" t="s">
        <v>679</v>
      </c>
      <c r="K46" s="388" t="s">
        <v>680</v>
      </c>
      <c r="L46" s="388" t="s">
        <v>681</v>
      </c>
      <c r="M46" s="388" t="s">
        <v>682</v>
      </c>
      <c r="N46" s="388" t="s">
        <v>683</v>
      </c>
      <c r="O46" s="388" t="s">
        <v>684</v>
      </c>
      <c r="P46" s="388" t="s">
        <v>685</v>
      </c>
      <c r="Q46" s="388" t="s">
        <v>686</v>
      </c>
      <c r="R46" s="388" t="s">
        <v>687</v>
      </c>
      <c r="S46" s="388" t="s">
        <v>688</v>
      </c>
      <c r="T46" s="388" t="s">
        <v>689</v>
      </c>
      <c r="U46" s="388" t="s">
        <v>690</v>
      </c>
      <c r="V46" s="388" t="s">
        <v>691</v>
      </c>
      <c r="W46" s="388" t="s">
        <v>692</v>
      </c>
      <c r="X46" s="388" t="s">
        <v>693</v>
      </c>
      <c r="Y46" s="388" t="s">
        <v>694</v>
      </c>
      <c r="Z46" s="388" t="s">
        <v>695</v>
      </c>
      <c r="AA46" s="388" t="s">
        <v>696</v>
      </c>
      <c r="AB46" s="388" t="s">
        <v>697</v>
      </c>
      <c r="AC46" s="388" t="s">
        <v>698</v>
      </c>
      <c r="AD46" s="388" t="s">
        <v>699</v>
      </c>
      <c r="AE46" s="388" t="s">
        <v>700</v>
      </c>
      <c r="AF46" s="388" t="s">
        <v>701</v>
      </c>
      <c r="AG46" s="388" t="s">
        <v>702</v>
      </c>
      <c r="AH46" s="388" t="s">
        <v>703</v>
      </c>
      <c r="AI46" s="388" t="s">
        <v>704</v>
      </c>
      <c r="AJ46" s="388" t="s">
        <v>705</v>
      </c>
      <c r="AK46" s="388" t="s">
        <v>706</v>
      </c>
      <c r="AL46" s="388" t="s">
        <v>707</v>
      </c>
      <c r="AM46" s="388" t="s">
        <v>708</v>
      </c>
      <c r="AN46" s="388" t="s">
        <v>709</v>
      </c>
      <c r="AO46" s="388" t="s">
        <v>710</v>
      </c>
      <c r="AP46" s="388" t="s">
        <v>711</v>
      </c>
      <c r="AQ46" s="388" t="s">
        <v>712</v>
      </c>
      <c r="AR46" s="388" t="s">
        <v>713</v>
      </c>
      <c r="AS46" s="388" t="s">
        <v>714</v>
      </c>
      <c r="AT46" s="388" t="s">
        <v>715</v>
      </c>
      <c r="AU46" s="388" t="s">
        <v>716</v>
      </c>
      <c r="AV46" s="388" t="s">
        <v>717</v>
      </c>
      <c r="AW46" s="388" t="s">
        <v>718</v>
      </c>
      <c r="AX46" s="388" t="s">
        <v>719</v>
      </c>
      <c r="AY46" s="388" t="s">
        <v>720</v>
      </c>
      <c r="AZ46" s="388" t="s">
        <v>721</v>
      </c>
      <c r="BA46" s="388" t="s">
        <v>722</v>
      </c>
      <c r="BB46" s="388" t="s">
        <v>723</v>
      </c>
      <c r="BC46" s="388" t="s">
        <v>724</v>
      </c>
      <c r="BD46" s="388" t="s">
        <v>725</v>
      </c>
      <c r="BE46" s="388" t="s">
        <v>726</v>
      </c>
      <c r="BF46" s="388" t="s">
        <v>727</v>
      </c>
      <c r="BG46" s="388" t="s">
        <v>728</v>
      </c>
      <c r="BH46" s="388" t="s">
        <v>729</v>
      </c>
      <c r="BI46" s="388" t="s">
        <v>730</v>
      </c>
      <c r="BJ46" s="388" t="s">
        <v>731</v>
      </c>
      <c r="BK46" s="388" t="s">
        <v>732</v>
      </c>
      <c r="BL46" s="388" t="s">
        <v>733</v>
      </c>
      <c r="BM46" s="388" t="s">
        <v>734</v>
      </c>
      <c r="BN46" s="388" t="s">
        <v>735</v>
      </c>
      <c r="BO46" s="388" t="s">
        <v>736</v>
      </c>
      <c r="BP46" s="388" t="s">
        <v>737</v>
      </c>
      <c r="BQ46" s="388" t="s">
        <v>738</v>
      </c>
      <c r="BR46" s="388" t="s">
        <v>739</v>
      </c>
      <c r="BS46" s="388" t="s">
        <v>740</v>
      </c>
      <c r="BT46" s="388" t="s">
        <v>741</v>
      </c>
      <c r="BU46" s="388" t="s">
        <v>742</v>
      </c>
      <c r="BV46" s="388" t="s">
        <v>743</v>
      </c>
      <c r="BW46" s="388" t="s">
        <v>744</v>
      </c>
      <c r="BX46" s="388" t="s">
        <v>745</v>
      </c>
      <c r="BY46" s="388" t="s">
        <v>746</v>
      </c>
      <c r="BZ46" s="388" t="s">
        <v>747</v>
      </c>
      <c r="CA46" s="389" t="s">
        <v>748</v>
      </c>
    </row>
    <row r="47" spans="1:79" ht="26.25" customHeight="1" x14ac:dyDescent="0.4">
      <c r="A47" s="438"/>
      <c r="B47" s="97" t="s">
        <v>96</v>
      </c>
      <c r="C47" s="427"/>
      <c r="D47" s="439"/>
      <c r="E47" s="439"/>
      <c r="F47" s="439"/>
      <c r="G47" s="439"/>
      <c r="H47" s="439"/>
      <c r="I47" s="439"/>
      <c r="J47" s="439"/>
      <c r="K47" s="439"/>
      <c r="L47" s="439"/>
      <c r="M47" s="439"/>
      <c r="N47" s="439"/>
      <c r="O47" s="439"/>
      <c r="P47" s="439"/>
      <c r="Q47" s="439"/>
      <c r="R47" s="439"/>
      <c r="S47" s="439"/>
      <c r="T47" s="439"/>
      <c r="U47" s="439"/>
      <c r="V47" s="439"/>
      <c r="W47" s="439"/>
      <c r="X47" s="439"/>
      <c r="Y47" s="439"/>
      <c r="Z47" s="439"/>
      <c r="AA47" s="439"/>
      <c r="AB47" s="439"/>
      <c r="AC47" s="439"/>
      <c r="AD47" s="439"/>
      <c r="AE47" s="439"/>
      <c r="AF47" s="439"/>
      <c r="AG47" s="439"/>
      <c r="AH47" s="439"/>
      <c r="AI47" s="439"/>
      <c r="AJ47" s="439"/>
      <c r="AK47" s="439"/>
      <c r="AL47" s="439"/>
      <c r="AM47" s="439"/>
      <c r="AN47" s="439"/>
      <c r="AO47" s="439"/>
      <c r="AP47" s="439"/>
      <c r="AQ47" s="439"/>
      <c r="AR47" s="439"/>
      <c r="AS47" s="439"/>
      <c r="AT47" s="439"/>
      <c r="AU47" s="439"/>
      <c r="AV47" s="420"/>
      <c r="AW47" s="420"/>
      <c r="AX47" s="420"/>
      <c r="AY47" s="420">
        <v>2937</v>
      </c>
      <c r="AZ47" s="420">
        <v>3144</v>
      </c>
      <c r="BA47" s="420">
        <v>3369</v>
      </c>
      <c r="BB47" s="420">
        <v>3496</v>
      </c>
      <c r="BC47" s="420">
        <v>3599</v>
      </c>
      <c r="BD47" s="420">
        <v>3719</v>
      </c>
      <c r="BE47" s="420">
        <v>3863</v>
      </c>
      <c r="BF47" s="420">
        <v>4000</v>
      </c>
      <c r="BG47" s="420">
        <v>4154</v>
      </c>
      <c r="BH47" s="420">
        <v>4290</v>
      </c>
      <c r="BI47" s="420">
        <v>4406</v>
      </c>
      <c r="BJ47" s="420">
        <v>4518</v>
      </c>
      <c r="BK47" s="420">
        <v>4641</v>
      </c>
      <c r="BL47" s="420">
        <v>4771</v>
      </c>
      <c r="BM47" s="420">
        <v>4909</v>
      </c>
      <c r="BN47" s="420">
        <v>4987</v>
      </c>
      <c r="BO47" s="420">
        <v>5009</v>
      </c>
      <c r="BP47" s="420">
        <v>5017</v>
      </c>
      <c r="BQ47" s="420">
        <v>4962</v>
      </c>
      <c r="BR47" s="420">
        <v>5032</v>
      </c>
      <c r="BS47" s="420">
        <v>5214</v>
      </c>
      <c r="BT47" s="420">
        <v>5278</v>
      </c>
      <c r="BU47" s="420">
        <v>5265</v>
      </c>
      <c r="BV47" s="420">
        <v>5274</v>
      </c>
      <c r="BW47" s="420">
        <v>5273</v>
      </c>
      <c r="BX47" s="421">
        <v>5333</v>
      </c>
      <c r="BY47" s="421">
        <v>5460</v>
      </c>
      <c r="BZ47" s="421">
        <v>5597</v>
      </c>
      <c r="CA47" s="422">
        <v>5749</v>
      </c>
    </row>
    <row r="48" spans="1:79" x14ac:dyDescent="0.4">
      <c r="A48" s="438"/>
      <c r="B48" s="427" t="s">
        <v>234</v>
      </c>
      <c r="C48" s="427"/>
      <c r="D48" s="439"/>
      <c r="E48" s="439"/>
      <c r="F48" s="439"/>
      <c r="G48" s="439"/>
      <c r="H48" s="439"/>
      <c r="I48" s="439"/>
      <c r="J48" s="439"/>
      <c r="K48" s="439"/>
      <c r="L48" s="439"/>
      <c r="M48" s="439"/>
      <c r="N48" s="439"/>
      <c r="O48" s="439"/>
      <c r="P48" s="439"/>
      <c r="Q48" s="439"/>
      <c r="R48" s="439"/>
      <c r="S48" s="439"/>
      <c r="T48" s="439"/>
      <c r="U48" s="439"/>
      <c r="V48" s="439"/>
      <c r="W48" s="439"/>
      <c r="X48" s="439"/>
      <c r="Y48" s="439"/>
      <c r="Z48" s="439"/>
      <c r="AA48" s="439"/>
      <c r="AB48" s="439"/>
      <c r="AC48" s="439"/>
      <c r="AD48" s="439"/>
      <c r="AE48" s="439"/>
      <c r="AF48" s="439"/>
      <c r="AG48" s="439"/>
      <c r="AH48" s="439"/>
      <c r="AI48" s="439"/>
      <c r="AJ48" s="439"/>
      <c r="AK48" s="439"/>
      <c r="AL48" s="439"/>
      <c r="AM48" s="439"/>
      <c r="AN48" s="439"/>
      <c r="AO48" s="439"/>
      <c r="AP48" s="439"/>
      <c r="AQ48" s="439"/>
      <c r="AR48" s="439"/>
      <c r="AS48" s="439"/>
      <c r="AT48" s="439"/>
      <c r="AU48" s="439"/>
      <c r="AV48" s="424">
        <v>1873</v>
      </c>
      <c r="AW48" s="424">
        <v>2243</v>
      </c>
      <c r="AX48" s="424">
        <v>2501</v>
      </c>
      <c r="AY48" s="424">
        <v>2770</v>
      </c>
      <c r="AZ48" s="424">
        <v>2987</v>
      </c>
      <c r="BA48" s="424">
        <v>3202</v>
      </c>
      <c r="BB48" s="424">
        <v>3318</v>
      </c>
      <c r="BC48" s="424">
        <v>3406</v>
      </c>
      <c r="BD48" s="424">
        <v>3515</v>
      </c>
      <c r="BE48" s="424">
        <v>3646</v>
      </c>
      <c r="BF48" s="424">
        <v>3775</v>
      </c>
      <c r="BG48" s="424">
        <v>3931</v>
      </c>
      <c r="BH48" s="424">
        <v>4082</v>
      </c>
      <c r="BI48" s="424">
        <v>4202</v>
      </c>
      <c r="BJ48" s="424">
        <v>4319</v>
      </c>
      <c r="BK48" s="424">
        <v>4446</v>
      </c>
      <c r="BL48" s="424">
        <v>4577</v>
      </c>
      <c r="BM48" s="424">
        <v>4713</v>
      </c>
      <c r="BN48" s="424">
        <v>4796</v>
      </c>
      <c r="BO48" s="424">
        <v>4821</v>
      </c>
      <c r="BP48" s="424">
        <v>4831</v>
      </c>
      <c r="BQ48" s="424">
        <v>4780</v>
      </c>
      <c r="BR48" s="424">
        <v>4845</v>
      </c>
      <c r="BS48" s="424">
        <v>5035</v>
      </c>
      <c r="BT48" s="424">
        <v>5092</v>
      </c>
      <c r="BU48" s="424">
        <v>5080</v>
      </c>
      <c r="BV48" s="424">
        <v>5095</v>
      </c>
      <c r="BW48" s="424">
        <v>5098</v>
      </c>
      <c r="BX48" s="425">
        <v>5160</v>
      </c>
      <c r="BY48" s="425">
        <v>5286</v>
      </c>
      <c r="BZ48" s="425">
        <v>5421</v>
      </c>
      <c r="CA48" s="426">
        <v>5571</v>
      </c>
    </row>
    <row r="49" spans="1:79" x14ac:dyDescent="0.4">
      <c r="A49" s="438"/>
      <c r="B49" s="427" t="s">
        <v>235</v>
      </c>
      <c r="C49" s="427"/>
      <c r="D49" s="439"/>
      <c r="E49" s="439"/>
      <c r="F49" s="439"/>
      <c r="G49" s="439"/>
      <c r="H49" s="439"/>
      <c r="I49" s="439"/>
      <c r="J49" s="439"/>
      <c r="K49" s="439"/>
      <c r="L49" s="439"/>
      <c r="M49" s="439"/>
      <c r="N49" s="439"/>
      <c r="O49" s="439"/>
      <c r="P49" s="439"/>
      <c r="Q49" s="439"/>
      <c r="R49" s="439"/>
      <c r="S49" s="439"/>
      <c r="T49" s="439"/>
      <c r="U49" s="439"/>
      <c r="V49" s="439"/>
      <c r="W49" s="439"/>
      <c r="X49" s="439"/>
      <c r="Y49" s="439"/>
      <c r="Z49" s="439"/>
      <c r="AA49" s="439"/>
      <c r="AB49" s="439"/>
      <c r="AC49" s="439"/>
      <c r="AD49" s="439"/>
      <c r="AE49" s="439"/>
      <c r="AF49" s="439"/>
      <c r="AG49" s="439"/>
      <c r="AH49" s="439"/>
      <c r="AI49" s="439"/>
      <c r="AJ49" s="439"/>
      <c r="AK49" s="439"/>
      <c r="AL49" s="439"/>
      <c r="AM49" s="439"/>
      <c r="AN49" s="439"/>
      <c r="AO49" s="439"/>
      <c r="AP49" s="439"/>
      <c r="AQ49" s="439"/>
      <c r="AR49" s="439"/>
      <c r="AS49" s="439"/>
      <c r="AT49" s="439"/>
      <c r="AU49" s="439"/>
      <c r="AV49" s="420"/>
      <c r="AW49" s="420"/>
      <c r="AX49" s="420"/>
      <c r="AY49" s="424">
        <v>167</v>
      </c>
      <c r="AZ49" s="424">
        <v>157</v>
      </c>
      <c r="BA49" s="424">
        <v>167</v>
      </c>
      <c r="BB49" s="424">
        <v>178</v>
      </c>
      <c r="BC49" s="424">
        <v>193</v>
      </c>
      <c r="BD49" s="424">
        <v>204</v>
      </c>
      <c r="BE49" s="424">
        <v>217</v>
      </c>
      <c r="BF49" s="424">
        <v>225</v>
      </c>
      <c r="BG49" s="424">
        <v>223</v>
      </c>
      <c r="BH49" s="424">
        <v>208</v>
      </c>
      <c r="BI49" s="424">
        <v>204</v>
      </c>
      <c r="BJ49" s="424">
        <v>199</v>
      </c>
      <c r="BK49" s="424">
        <v>195</v>
      </c>
      <c r="BL49" s="424">
        <v>193</v>
      </c>
      <c r="BM49" s="424">
        <v>196</v>
      </c>
      <c r="BN49" s="424">
        <v>192</v>
      </c>
      <c r="BO49" s="424">
        <v>188</v>
      </c>
      <c r="BP49" s="424">
        <v>187</v>
      </c>
      <c r="BQ49" s="424">
        <v>181</v>
      </c>
      <c r="BR49" s="424">
        <v>187</v>
      </c>
      <c r="BS49" s="424">
        <v>179</v>
      </c>
      <c r="BT49" s="424">
        <v>187</v>
      </c>
      <c r="BU49" s="424">
        <v>185</v>
      </c>
      <c r="BV49" s="424">
        <v>178</v>
      </c>
      <c r="BW49" s="424">
        <v>175</v>
      </c>
      <c r="BX49" s="425">
        <v>173</v>
      </c>
      <c r="BY49" s="425">
        <v>174</v>
      </c>
      <c r="BZ49" s="425">
        <v>175</v>
      </c>
      <c r="CA49" s="426">
        <v>178</v>
      </c>
    </row>
    <row r="50" spans="1:79" s="243" customFormat="1" ht="26.25" customHeight="1" x14ac:dyDescent="0.4">
      <c r="A50" s="368"/>
      <c r="B50" s="359" t="s">
        <v>142</v>
      </c>
      <c r="C50" s="440"/>
      <c r="D50" s="420">
        <v>0</v>
      </c>
      <c r="E50" s="420">
        <v>0</v>
      </c>
      <c r="F50" s="420">
        <v>0</v>
      </c>
      <c r="G50" s="420">
        <v>0</v>
      </c>
      <c r="H50" s="420">
        <v>0</v>
      </c>
      <c r="I50" s="420">
        <v>0</v>
      </c>
      <c r="J50" s="420">
        <v>0</v>
      </c>
      <c r="K50" s="420">
        <v>0</v>
      </c>
      <c r="L50" s="420">
        <v>0</v>
      </c>
      <c r="M50" s="420">
        <v>0</v>
      </c>
      <c r="N50" s="420">
        <v>0</v>
      </c>
      <c r="O50" s="420">
        <v>0</v>
      </c>
      <c r="P50" s="420">
        <v>0</v>
      </c>
      <c r="Q50" s="420">
        <v>0</v>
      </c>
      <c r="R50" s="420">
        <v>0</v>
      </c>
      <c r="S50" s="420">
        <v>0</v>
      </c>
      <c r="T50" s="420">
        <v>0</v>
      </c>
      <c r="U50" s="420">
        <v>0</v>
      </c>
      <c r="V50" s="420">
        <v>0</v>
      </c>
      <c r="W50" s="420">
        <v>0</v>
      </c>
      <c r="X50" s="420">
        <v>0</v>
      </c>
      <c r="Y50" s="420">
        <v>0</v>
      </c>
      <c r="Z50" s="420">
        <v>0</v>
      </c>
      <c r="AA50" s="420">
        <v>0</v>
      </c>
      <c r="AB50" s="420">
        <v>0</v>
      </c>
      <c r="AC50" s="420">
        <v>0</v>
      </c>
      <c r="AD50" s="420">
        <v>0</v>
      </c>
      <c r="AE50" s="420">
        <v>0</v>
      </c>
      <c r="AF50" s="420">
        <v>0</v>
      </c>
      <c r="AG50" s="420">
        <v>0</v>
      </c>
      <c r="AH50" s="420">
        <v>0</v>
      </c>
      <c r="AI50" s="420">
        <v>0</v>
      </c>
      <c r="AJ50" s="420">
        <v>0</v>
      </c>
      <c r="AK50" s="420">
        <v>0</v>
      </c>
      <c r="AL50" s="420">
        <v>0</v>
      </c>
      <c r="AM50" s="420">
        <v>0</v>
      </c>
      <c r="AN50" s="420">
        <v>0</v>
      </c>
      <c r="AO50" s="420">
        <v>0</v>
      </c>
      <c r="AP50" s="420">
        <v>0</v>
      </c>
      <c r="AQ50" s="420">
        <v>0</v>
      </c>
      <c r="AR50" s="420">
        <v>0</v>
      </c>
      <c r="AS50" s="420">
        <v>0</v>
      </c>
      <c r="AT50" s="420">
        <v>0</v>
      </c>
      <c r="AU50" s="420">
        <v>0</v>
      </c>
      <c r="AV50" s="420">
        <v>1045</v>
      </c>
      <c r="AW50" s="420">
        <v>1286</v>
      </c>
      <c r="AX50" s="420">
        <v>1466</v>
      </c>
      <c r="AY50" s="420">
        <v>1669</v>
      </c>
      <c r="AZ50" s="420">
        <v>1846</v>
      </c>
      <c r="BA50" s="420">
        <v>2004</v>
      </c>
      <c r="BB50" s="420">
        <v>2092</v>
      </c>
      <c r="BC50" s="420">
        <v>2165</v>
      </c>
      <c r="BD50" s="420">
        <v>2255</v>
      </c>
      <c r="BE50" s="420">
        <v>2368</v>
      </c>
      <c r="BF50" s="420">
        <v>2490</v>
      </c>
      <c r="BG50" s="420">
        <v>2607</v>
      </c>
      <c r="BH50" s="420">
        <v>2701</v>
      </c>
      <c r="BI50" s="420">
        <v>2777</v>
      </c>
      <c r="BJ50" s="420">
        <v>2852</v>
      </c>
      <c r="BK50" s="420">
        <v>2941</v>
      </c>
      <c r="BL50" s="420">
        <v>3034</v>
      </c>
      <c r="BM50" s="420">
        <v>3133</v>
      </c>
      <c r="BN50" s="420">
        <v>3205</v>
      </c>
      <c r="BO50" s="420">
        <v>3253</v>
      </c>
      <c r="BP50" s="420">
        <v>3307</v>
      </c>
      <c r="BQ50" s="420">
        <v>3307</v>
      </c>
      <c r="BR50" s="420">
        <v>3214</v>
      </c>
      <c r="BS50" s="420">
        <v>3018</v>
      </c>
      <c r="BT50" s="420">
        <v>2631</v>
      </c>
      <c r="BU50" s="420">
        <v>2130</v>
      </c>
      <c r="BV50" s="420">
        <v>1756</v>
      </c>
      <c r="BW50" s="420">
        <v>1308</v>
      </c>
      <c r="BX50" s="421">
        <v>1107</v>
      </c>
      <c r="BY50" s="421">
        <v>1087</v>
      </c>
      <c r="BZ50" s="421">
        <v>1074</v>
      </c>
      <c r="CA50" s="422">
        <v>1067</v>
      </c>
    </row>
    <row r="51" spans="1:79" s="243" customFormat="1" x14ac:dyDescent="0.4">
      <c r="A51" s="368"/>
      <c r="B51" s="427" t="s">
        <v>234</v>
      </c>
      <c r="C51" s="440"/>
      <c r="D51" s="424">
        <v>0</v>
      </c>
      <c r="E51" s="424">
        <v>0</v>
      </c>
      <c r="F51" s="424">
        <v>0</v>
      </c>
      <c r="G51" s="424">
        <v>0</v>
      </c>
      <c r="H51" s="424">
        <v>0</v>
      </c>
      <c r="I51" s="424">
        <v>0</v>
      </c>
      <c r="J51" s="424">
        <v>0</v>
      </c>
      <c r="K51" s="424">
        <v>0</v>
      </c>
      <c r="L51" s="424">
        <v>0</v>
      </c>
      <c r="M51" s="424">
        <v>0</v>
      </c>
      <c r="N51" s="424">
        <v>0</v>
      </c>
      <c r="O51" s="424">
        <v>0</v>
      </c>
      <c r="P51" s="424">
        <v>0</v>
      </c>
      <c r="Q51" s="424">
        <v>0</v>
      </c>
      <c r="R51" s="424">
        <v>0</v>
      </c>
      <c r="S51" s="424">
        <v>0</v>
      </c>
      <c r="T51" s="424">
        <v>0</v>
      </c>
      <c r="U51" s="424">
        <v>0</v>
      </c>
      <c r="V51" s="424">
        <v>0</v>
      </c>
      <c r="W51" s="424">
        <v>0</v>
      </c>
      <c r="X51" s="424">
        <v>0</v>
      </c>
      <c r="Y51" s="424">
        <v>0</v>
      </c>
      <c r="Z51" s="424">
        <v>0</v>
      </c>
      <c r="AA51" s="424">
        <v>0</v>
      </c>
      <c r="AB51" s="424">
        <v>0</v>
      </c>
      <c r="AC51" s="424">
        <v>0</v>
      </c>
      <c r="AD51" s="424">
        <v>0</v>
      </c>
      <c r="AE51" s="424">
        <v>0</v>
      </c>
      <c r="AF51" s="424">
        <v>0</v>
      </c>
      <c r="AG51" s="424">
        <v>0</v>
      </c>
      <c r="AH51" s="424">
        <v>0</v>
      </c>
      <c r="AI51" s="424">
        <v>0</v>
      </c>
      <c r="AJ51" s="424">
        <v>0</v>
      </c>
      <c r="AK51" s="424">
        <v>0</v>
      </c>
      <c r="AL51" s="424">
        <v>0</v>
      </c>
      <c r="AM51" s="424">
        <v>0</v>
      </c>
      <c r="AN51" s="424">
        <v>0</v>
      </c>
      <c r="AO51" s="424">
        <v>0</v>
      </c>
      <c r="AP51" s="424">
        <v>0</v>
      </c>
      <c r="AQ51" s="424">
        <v>0</v>
      </c>
      <c r="AR51" s="424">
        <v>0</v>
      </c>
      <c r="AS51" s="424">
        <v>0</v>
      </c>
      <c r="AT51" s="424">
        <v>0</v>
      </c>
      <c r="AU51" s="424">
        <v>0</v>
      </c>
      <c r="AV51" s="424">
        <v>983</v>
      </c>
      <c r="AW51" s="424">
        <v>1281</v>
      </c>
      <c r="AX51" s="424">
        <v>1455</v>
      </c>
      <c r="AY51" s="424">
        <v>1655</v>
      </c>
      <c r="AZ51" s="424">
        <v>1835</v>
      </c>
      <c r="BA51" s="424">
        <v>1995</v>
      </c>
      <c r="BB51" s="424">
        <v>2080</v>
      </c>
      <c r="BC51" s="424">
        <v>2150</v>
      </c>
      <c r="BD51" s="424">
        <v>2239</v>
      </c>
      <c r="BE51" s="424">
        <v>2350</v>
      </c>
      <c r="BF51" s="424">
        <v>2471</v>
      </c>
      <c r="BG51" s="424">
        <v>2588</v>
      </c>
      <c r="BH51" s="424">
        <v>2682</v>
      </c>
      <c r="BI51" s="424">
        <v>2757</v>
      </c>
      <c r="BJ51" s="424">
        <v>2830</v>
      </c>
      <c r="BK51" s="424">
        <v>2918</v>
      </c>
      <c r="BL51" s="424">
        <v>3009</v>
      </c>
      <c r="BM51" s="424">
        <v>3106</v>
      </c>
      <c r="BN51" s="424">
        <v>3177</v>
      </c>
      <c r="BO51" s="424">
        <v>3224</v>
      </c>
      <c r="BP51" s="424">
        <v>3278</v>
      </c>
      <c r="BQ51" s="424">
        <v>3277</v>
      </c>
      <c r="BR51" s="424">
        <v>3185</v>
      </c>
      <c r="BS51" s="424">
        <v>2989</v>
      </c>
      <c r="BT51" s="424">
        <v>2604</v>
      </c>
      <c r="BU51" s="424">
        <v>2107</v>
      </c>
      <c r="BV51" s="424">
        <v>1739</v>
      </c>
      <c r="BW51" s="424">
        <v>1297</v>
      </c>
      <c r="BX51" s="425">
        <v>1100</v>
      </c>
      <c r="BY51" s="425">
        <v>1080</v>
      </c>
      <c r="BZ51" s="425">
        <v>1067</v>
      </c>
      <c r="CA51" s="426">
        <v>1060</v>
      </c>
    </row>
    <row r="52" spans="1:79" x14ac:dyDescent="0.4">
      <c r="B52" s="341" t="s">
        <v>285</v>
      </c>
      <c r="C52" s="441"/>
      <c r="D52" s="424">
        <v>0</v>
      </c>
      <c r="E52" s="424">
        <v>0</v>
      </c>
      <c r="F52" s="424">
        <v>0</v>
      </c>
      <c r="G52" s="424">
        <v>0</v>
      </c>
      <c r="H52" s="424">
        <v>0</v>
      </c>
      <c r="I52" s="424">
        <v>0</v>
      </c>
      <c r="J52" s="424">
        <v>0</v>
      </c>
      <c r="K52" s="424">
        <v>0</v>
      </c>
      <c r="L52" s="424">
        <v>0</v>
      </c>
      <c r="M52" s="424">
        <v>0</v>
      </c>
      <c r="N52" s="424">
        <v>0</v>
      </c>
      <c r="O52" s="424">
        <v>0</v>
      </c>
      <c r="P52" s="424">
        <v>0</v>
      </c>
      <c r="Q52" s="424">
        <v>0</v>
      </c>
      <c r="R52" s="424">
        <v>0</v>
      </c>
      <c r="S52" s="424">
        <v>0</v>
      </c>
      <c r="T52" s="424">
        <v>0</v>
      </c>
      <c r="U52" s="424">
        <v>0</v>
      </c>
      <c r="V52" s="424">
        <v>0</v>
      </c>
      <c r="W52" s="424">
        <v>0</v>
      </c>
      <c r="X52" s="424">
        <v>0</v>
      </c>
      <c r="Y52" s="424">
        <v>0</v>
      </c>
      <c r="Z52" s="424">
        <v>0</v>
      </c>
      <c r="AA52" s="424">
        <v>0</v>
      </c>
      <c r="AB52" s="424">
        <v>0</v>
      </c>
      <c r="AC52" s="424">
        <v>0</v>
      </c>
      <c r="AD52" s="424">
        <v>0</v>
      </c>
      <c r="AE52" s="424">
        <v>0</v>
      </c>
      <c r="AF52" s="424">
        <v>0</v>
      </c>
      <c r="AG52" s="424">
        <v>0</v>
      </c>
      <c r="AH52" s="424">
        <v>0</v>
      </c>
      <c r="AI52" s="424">
        <v>0</v>
      </c>
      <c r="AJ52" s="424">
        <v>0</v>
      </c>
      <c r="AK52" s="424">
        <v>0</v>
      </c>
      <c r="AL52" s="424">
        <v>0</v>
      </c>
      <c r="AM52" s="424">
        <v>0</v>
      </c>
      <c r="AN52" s="424">
        <v>0</v>
      </c>
      <c r="AO52" s="424">
        <v>0</v>
      </c>
      <c r="AP52" s="424">
        <v>0</v>
      </c>
      <c r="AQ52" s="424">
        <v>0</v>
      </c>
      <c r="AR52" s="424">
        <v>0</v>
      </c>
      <c r="AS52" s="424">
        <v>0</v>
      </c>
      <c r="AT52" s="424">
        <v>0</v>
      </c>
      <c r="AU52" s="424">
        <v>0</v>
      </c>
      <c r="AV52" s="424">
        <v>99</v>
      </c>
      <c r="AW52" s="424">
        <v>128</v>
      </c>
      <c r="AX52" s="424">
        <v>145</v>
      </c>
      <c r="AY52" s="424">
        <v>164</v>
      </c>
      <c r="AZ52" s="424">
        <v>181</v>
      </c>
      <c r="BA52" s="424">
        <v>197</v>
      </c>
      <c r="BB52" s="424">
        <v>207</v>
      </c>
      <c r="BC52" s="424">
        <v>216</v>
      </c>
      <c r="BD52" s="424">
        <v>226</v>
      </c>
      <c r="BE52" s="424">
        <v>239</v>
      </c>
      <c r="BF52" s="424">
        <v>258</v>
      </c>
      <c r="BG52" s="424">
        <v>270</v>
      </c>
      <c r="BH52" s="424">
        <v>279</v>
      </c>
      <c r="BI52" s="424">
        <v>286</v>
      </c>
      <c r="BJ52" s="424">
        <v>292</v>
      </c>
      <c r="BK52" s="424">
        <v>300</v>
      </c>
      <c r="BL52" s="424">
        <v>310</v>
      </c>
      <c r="BM52" s="424">
        <v>322</v>
      </c>
      <c r="BN52" s="424">
        <v>331</v>
      </c>
      <c r="BO52" s="424">
        <v>339</v>
      </c>
      <c r="BP52" s="424">
        <v>350</v>
      </c>
      <c r="BQ52" s="424">
        <v>362</v>
      </c>
      <c r="BR52" s="424">
        <v>381</v>
      </c>
      <c r="BS52" s="424">
        <v>406</v>
      </c>
      <c r="BT52" s="424">
        <v>426</v>
      </c>
      <c r="BU52" s="424">
        <v>450</v>
      </c>
      <c r="BV52" s="424">
        <v>476</v>
      </c>
      <c r="BW52" s="424">
        <v>503</v>
      </c>
      <c r="BX52" s="425">
        <v>532</v>
      </c>
      <c r="BY52" s="425">
        <v>562</v>
      </c>
      <c r="BZ52" s="425">
        <v>594</v>
      </c>
      <c r="CA52" s="426">
        <v>629</v>
      </c>
    </row>
    <row r="53" spans="1:79" x14ac:dyDescent="0.4">
      <c r="B53" s="341" t="s">
        <v>286</v>
      </c>
      <c r="C53" s="441"/>
      <c r="D53" s="424">
        <v>0</v>
      </c>
      <c r="E53" s="424">
        <v>0</v>
      </c>
      <c r="F53" s="424">
        <v>0</v>
      </c>
      <c r="G53" s="424">
        <v>0</v>
      </c>
      <c r="H53" s="424">
        <v>0</v>
      </c>
      <c r="I53" s="424">
        <v>0</v>
      </c>
      <c r="J53" s="424">
        <v>0</v>
      </c>
      <c r="K53" s="424">
        <v>0</v>
      </c>
      <c r="L53" s="424">
        <v>0</v>
      </c>
      <c r="M53" s="424">
        <v>0</v>
      </c>
      <c r="N53" s="424">
        <v>0</v>
      </c>
      <c r="O53" s="424">
        <v>0</v>
      </c>
      <c r="P53" s="424">
        <v>0</v>
      </c>
      <c r="Q53" s="424">
        <v>0</v>
      </c>
      <c r="R53" s="424">
        <v>0</v>
      </c>
      <c r="S53" s="424">
        <v>0</v>
      </c>
      <c r="T53" s="424">
        <v>0</v>
      </c>
      <c r="U53" s="424">
        <v>0</v>
      </c>
      <c r="V53" s="424">
        <v>0</v>
      </c>
      <c r="W53" s="424">
        <v>0</v>
      </c>
      <c r="X53" s="424">
        <v>0</v>
      </c>
      <c r="Y53" s="424">
        <v>0</v>
      </c>
      <c r="Z53" s="424">
        <v>0</v>
      </c>
      <c r="AA53" s="424">
        <v>0</v>
      </c>
      <c r="AB53" s="424">
        <v>0</v>
      </c>
      <c r="AC53" s="424">
        <v>0</v>
      </c>
      <c r="AD53" s="424">
        <v>0</v>
      </c>
      <c r="AE53" s="424">
        <v>0</v>
      </c>
      <c r="AF53" s="424">
        <v>0</v>
      </c>
      <c r="AG53" s="424">
        <v>0</v>
      </c>
      <c r="AH53" s="424">
        <v>0</v>
      </c>
      <c r="AI53" s="424">
        <v>0</v>
      </c>
      <c r="AJ53" s="424">
        <v>0</v>
      </c>
      <c r="AK53" s="424">
        <v>0</v>
      </c>
      <c r="AL53" s="424">
        <v>0</v>
      </c>
      <c r="AM53" s="424">
        <v>0</v>
      </c>
      <c r="AN53" s="424">
        <v>0</v>
      </c>
      <c r="AO53" s="424">
        <v>0</v>
      </c>
      <c r="AP53" s="424">
        <v>0</v>
      </c>
      <c r="AQ53" s="424">
        <v>0</v>
      </c>
      <c r="AR53" s="424">
        <v>0</v>
      </c>
      <c r="AS53" s="424">
        <v>0</v>
      </c>
      <c r="AT53" s="424">
        <v>0</v>
      </c>
      <c r="AU53" s="424">
        <v>0</v>
      </c>
      <c r="AV53" s="424">
        <v>591</v>
      </c>
      <c r="AW53" s="424">
        <v>796</v>
      </c>
      <c r="AX53" s="424">
        <v>908</v>
      </c>
      <c r="AY53" s="424">
        <v>1039</v>
      </c>
      <c r="AZ53" s="424">
        <v>1151</v>
      </c>
      <c r="BA53" s="424">
        <v>1243</v>
      </c>
      <c r="BB53" s="424">
        <v>1278</v>
      </c>
      <c r="BC53" s="424">
        <v>1302</v>
      </c>
      <c r="BD53" s="424">
        <v>1339</v>
      </c>
      <c r="BE53" s="424">
        <v>1396</v>
      </c>
      <c r="BF53" s="424">
        <v>1477</v>
      </c>
      <c r="BG53" s="424">
        <v>1539</v>
      </c>
      <c r="BH53" s="424">
        <v>1582</v>
      </c>
      <c r="BI53" s="424">
        <v>1612</v>
      </c>
      <c r="BJ53" s="424">
        <v>1641</v>
      </c>
      <c r="BK53" s="424">
        <v>1676</v>
      </c>
      <c r="BL53" s="424">
        <v>1715</v>
      </c>
      <c r="BM53" s="424">
        <v>1761</v>
      </c>
      <c r="BN53" s="424">
        <v>1800</v>
      </c>
      <c r="BO53" s="424">
        <v>1828</v>
      </c>
      <c r="BP53" s="424">
        <v>1858</v>
      </c>
      <c r="BQ53" s="424">
        <v>1846</v>
      </c>
      <c r="BR53" s="424">
        <v>1742</v>
      </c>
      <c r="BS53" s="424">
        <v>1547</v>
      </c>
      <c r="BT53" s="424">
        <v>1221</v>
      </c>
      <c r="BU53" s="424">
        <v>825</v>
      </c>
      <c r="BV53" s="424">
        <v>529</v>
      </c>
      <c r="BW53" s="424">
        <v>166</v>
      </c>
      <c r="BX53" s="425">
        <v>17</v>
      </c>
      <c r="BY53" s="425">
        <v>14</v>
      </c>
      <c r="BZ53" s="425">
        <v>14</v>
      </c>
      <c r="CA53" s="426">
        <v>14</v>
      </c>
    </row>
    <row r="54" spans="1:79" x14ac:dyDescent="0.4">
      <c r="B54" s="341" t="s">
        <v>287</v>
      </c>
      <c r="C54" s="442"/>
      <c r="D54" s="424">
        <v>0</v>
      </c>
      <c r="E54" s="424">
        <v>0</v>
      </c>
      <c r="F54" s="424">
        <v>0</v>
      </c>
      <c r="G54" s="424">
        <v>0</v>
      </c>
      <c r="H54" s="424">
        <v>0</v>
      </c>
      <c r="I54" s="424">
        <v>0</v>
      </c>
      <c r="J54" s="424">
        <v>0</v>
      </c>
      <c r="K54" s="424">
        <v>0</v>
      </c>
      <c r="L54" s="424">
        <v>0</v>
      </c>
      <c r="M54" s="424">
        <v>0</v>
      </c>
      <c r="N54" s="424">
        <v>0</v>
      </c>
      <c r="O54" s="424">
        <v>0</v>
      </c>
      <c r="P54" s="424">
        <v>0</v>
      </c>
      <c r="Q54" s="424">
        <v>0</v>
      </c>
      <c r="R54" s="424">
        <v>0</v>
      </c>
      <c r="S54" s="424">
        <v>0</v>
      </c>
      <c r="T54" s="424">
        <v>0</v>
      </c>
      <c r="U54" s="424">
        <v>0</v>
      </c>
      <c r="V54" s="424">
        <v>0</v>
      </c>
      <c r="W54" s="424">
        <v>0</v>
      </c>
      <c r="X54" s="424">
        <v>0</v>
      </c>
      <c r="Y54" s="424">
        <v>0</v>
      </c>
      <c r="Z54" s="424">
        <v>0</v>
      </c>
      <c r="AA54" s="424">
        <v>0</v>
      </c>
      <c r="AB54" s="424">
        <v>0</v>
      </c>
      <c r="AC54" s="424">
        <v>0</v>
      </c>
      <c r="AD54" s="424">
        <v>0</v>
      </c>
      <c r="AE54" s="424">
        <v>0</v>
      </c>
      <c r="AF54" s="424">
        <v>0</v>
      </c>
      <c r="AG54" s="424">
        <v>0</v>
      </c>
      <c r="AH54" s="424">
        <v>0</v>
      </c>
      <c r="AI54" s="424">
        <v>0</v>
      </c>
      <c r="AJ54" s="424">
        <v>0</v>
      </c>
      <c r="AK54" s="424">
        <v>0</v>
      </c>
      <c r="AL54" s="424">
        <v>0</v>
      </c>
      <c r="AM54" s="424">
        <v>0</v>
      </c>
      <c r="AN54" s="424">
        <v>0</v>
      </c>
      <c r="AO54" s="424">
        <v>0</v>
      </c>
      <c r="AP54" s="424">
        <v>0</v>
      </c>
      <c r="AQ54" s="424">
        <v>0</v>
      </c>
      <c r="AR54" s="424">
        <v>0</v>
      </c>
      <c r="AS54" s="424">
        <v>0</v>
      </c>
      <c r="AT54" s="424">
        <v>0</v>
      </c>
      <c r="AU54" s="424">
        <v>0</v>
      </c>
      <c r="AV54" s="424">
        <v>292</v>
      </c>
      <c r="AW54" s="424">
        <v>357</v>
      </c>
      <c r="AX54" s="424">
        <v>402</v>
      </c>
      <c r="AY54" s="424">
        <v>452</v>
      </c>
      <c r="AZ54" s="424">
        <v>503</v>
      </c>
      <c r="BA54" s="424">
        <v>555</v>
      </c>
      <c r="BB54" s="424">
        <v>595</v>
      </c>
      <c r="BC54" s="424">
        <v>632</v>
      </c>
      <c r="BD54" s="424">
        <v>674</v>
      </c>
      <c r="BE54" s="424">
        <v>715</v>
      </c>
      <c r="BF54" s="424">
        <v>736</v>
      </c>
      <c r="BG54" s="424">
        <v>779</v>
      </c>
      <c r="BH54" s="424">
        <v>821</v>
      </c>
      <c r="BI54" s="424">
        <v>859</v>
      </c>
      <c r="BJ54" s="424">
        <v>897</v>
      </c>
      <c r="BK54" s="424">
        <v>942</v>
      </c>
      <c r="BL54" s="424">
        <v>984</v>
      </c>
      <c r="BM54" s="424">
        <v>1023</v>
      </c>
      <c r="BN54" s="424">
        <v>1046</v>
      </c>
      <c r="BO54" s="424">
        <v>1057</v>
      </c>
      <c r="BP54" s="424">
        <v>1070</v>
      </c>
      <c r="BQ54" s="424">
        <v>1069</v>
      </c>
      <c r="BR54" s="424">
        <v>1062</v>
      </c>
      <c r="BS54" s="424">
        <v>1036</v>
      </c>
      <c r="BT54" s="424">
        <v>957</v>
      </c>
      <c r="BU54" s="424">
        <v>832</v>
      </c>
      <c r="BV54" s="424">
        <v>735</v>
      </c>
      <c r="BW54" s="424">
        <v>629</v>
      </c>
      <c r="BX54" s="425">
        <v>552</v>
      </c>
      <c r="BY54" s="425">
        <v>504</v>
      </c>
      <c r="BZ54" s="425">
        <v>460</v>
      </c>
      <c r="CA54" s="426">
        <v>417</v>
      </c>
    </row>
    <row r="55" spans="1:79" x14ac:dyDescent="0.4">
      <c r="B55" s="427" t="s">
        <v>235</v>
      </c>
      <c r="C55" s="442"/>
      <c r="D55" s="424">
        <v>0</v>
      </c>
      <c r="E55" s="424">
        <v>0</v>
      </c>
      <c r="F55" s="424">
        <v>0</v>
      </c>
      <c r="G55" s="424">
        <v>0</v>
      </c>
      <c r="H55" s="424">
        <v>0</v>
      </c>
      <c r="I55" s="424">
        <v>0</v>
      </c>
      <c r="J55" s="424">
        <v>0</v>
      </c>
      <c r="K55" s="424">
        <v>0</v>
      </c>
      <c r="L55" s="424">
        <v>0</v>
      </c>
      <c r="M55" s="424">
        <v>0</v>
      </c>
      <c r="N55" s="424">
        <v>0</v>
      </c>
      <c r="O55" s="424">
        <v>0</v>
      </c>
      <c r="P55" s="424">
        <v>0</v>
      </c>
      <c r="Q55" s="424">
        <v>0</v>
      </c>
      <c r="R55" s="424">
        <v>0</v>
      </c>
      <c r="S55" s="424">
        <v>0</v>
      </c>
      <c r="T55" s="424">
        <v>0</v>
      </c>
      <c r="U55" s="424">
        <v>0</v>
      </c>
      <c r="V55" s="424">
        <v>0</v>
      </c>
      <c r="W55" s="424">
        <v>0</v>
      </c>
      <c r="X55" s="424">
        <v>0</v>
      </c>
      <c r="Y55" s="424">
        <v>0</v>
      </c>
      <c r="Z55" s="424">
        <v>0</v>
      </c>
      <c r="AA55" s="424">
        <v>0</v>
      </c>
      <c r="AB55" s="424">
        <v>0</v>
      </c>
      <c r="AC55" s="424">
        <v>0</v>
      </c>
      <c r="AD55" s="424">
        <v>0</v>
      </c>
      <c r="AE55" s="424">
        <v>0</v>
      </c>
      <c r="AF55" s="424">
        <v>0</v>
      </c>
      <c r="AG55" s="424">
        <v>0</v>
      </c>
      <c r="AH55" s="424">
        <v>0</v>
      </c>
      <c r="AI55" s="424">
        <v>0</v>
      </c>
      <c r="AJ55" s="424">
        <v>0</v>
      </c>
      <c r="AK55" s="424">
        <v>0</v>
      </c>
      <c r="AL55" s="424">
        <v>0</v>
      </c>
      <c r="AM55" s="424">
        <v>0</v>
      </c>
      <c r="AN55" s="424">
        <v>0</v>
      </c>
      <c r="AO55" s="424">
        <v>0</v>
      </c>
      <c r="AP55" s="424">
        <v>0</v>
      </c>
      <c r="AQ55" s="424">
        <v>0</v>
      </c>
      <c r="AR55" s="424">
        <v>0</v>
      </c>
      <c r="AS55" s="424">
        <v>0</v>
      </c>
      <c r="AT55" s="424">
        <v>0</v>
      </c>
      <c r="AU55" s="424">
        <v>0</v>
      </c>
      <c r="AV55" s="424">
        <v>62</v>
      </c>
      <c r="AW55" s="424">
        <v>5</v>
      </c>
      <c r="AX55" s="424">
        <v>11</v>
      </c>
      <c r="AY55" s="424">
        <v>14</v>
      </c>
      <c r="AZ55" s="424">
        <v>11</v>
      </c>
      <c r="BA55" s="424">
        <v>9</v>
      </c>
      <c r="BB55" s="424">
        <v>12</v>
      </c>
      <c r="BC55" s="424">
        <v>15</v>
      </c>
      <c r="BD55" s="424">
        <v>16</v>
      </c>
      <c r="BE55" s="424">
        <v>18</v>
      </c>
      <c r="BF55" s="424">
        <v>19</v>
      </c>
      <c r="BG55" s="424">
        <v>19</v>
      </c>
      <c r="BH55" s="424">
        <v>19</v>
      </c>
      <c r="BI55" s="424">
        <v>20</v>
      </c>
      <c r="BJ55" s="424">
        <v>22</v>
      </c>
      <c r="BK55" s="424">
        <v>23</v>
      </c>
      <c r="BL55" s="424">
        <v>24</v>
      </c>
      <c r="BM55" s="424">
        <v>27</v>
      </c>
      <c r="BN55" s="424">
        <v>28</v>
      </c>
      <c r="BO55" s="424">
        <v>29</v>
      </c>
      <c r="BP55" s="424">
        <v>29</v>
      </c>
      <c r="BQ55" s="424">
        <v>30</v>
      </c>
      <c r="BR55" s="424">
        <v>30</v>
      </c>
      <c r="BS55" s="424">
        <v>29</v>
      </c>
      <c r="BT55" s="424">
        <v>27</v>
      </c>
      <c r="BU55" s="424">
        <v>23</v>
      </c>
      <c r="BV55" s="424">
        <v>17</v>
      </c>
      <c r="BW55" s="424">
        <v>10</v>
      </c>
      <c r="BX55" s="425">
        <v>7</v>
      </c>
      <c r="BY55" s="425">
        <v>7</v>
      </c>
      <c r="BZ55" s="425">
        <v>7</v>
      </c>
      <c r="CA55" s="426">
        <v>6</v>
      </c>
    </row>
    <row r="56" spans="1:79" x14ac:dyDescent="0.4">
      <c r="A56" s="430"/>
      <c r="B56" s="341" t="s">
        <v>285</v>
      </c>
      <c r="C56" s="442"/>
      <c r="D56" s="424"/>
      <c r="E56" s="424"/>
      <c r="F56" s="424"/>
      <c r="G56" s="424"/>
      <c r="H56" s="424"/>
      <c r="I56" s="424"/>
      <c r="J56" s="424"/>
      <c r="K56" s="424"/>
      <c r="L56" s="424"/>
      <c r="M56" s="424"/>
      <c r="N56" s="424"/>
      <c r="O56" s="424"/>
      <c r="P56" s="424"/>
      <c r="Q56" s="424"/>
      <c r="R56" s="424"/>
      <c r="S56" s="424"/>
      <c r="T56" s="424"/>
      <c r="U56" s="424"/>
      <c r="V56" s="424"/>
      <c r="W56" s="424"/>
      <c r="X56" s="424"/>
      <c r="Y56" s="424"/>
      <c r="Z56" s="424"/>
      <c r="AA56" s="424"/>
      <c r="AB56" s="424"/>
      <c r="AC56" s="424"/>
      <c r="AD56" s="424"/>
      <c r="AE56" s="424"/>
      <c r="AF56" s="424"/>
      <c r="AG56" s="424"/>
      <c r="AH56" s="424"/>
      <c r="AI56" s="424"/>
      <c r="AJ56" s="424"/>
      <c r="AK56" s="424"/>
      <c r="AL56" s="424"/>
      <c r="AM56" s="424"/>
      <c r="AN56" s="424"/>
      <c r="AO56" s="424"/>
      <c r="AP56" s="424"/>
      <c r="AQ56" s="424"/>
      <c r="AR56" s="424"/>
      <c r="AS56" s="424"/>
      <c r="AT56" s="424"/>
      <c r="AU56" s="424"/>
      <c r="AV56" s="424"/>
      <c r="AW56" s="424"/>
      <c r="AX56" s="424"/>
      <c r="AY56" s="424"/>
      <c r="AZ56" s="424"/>
      <c r="BA56" s="424"/>
      <c r="BB56" s="424"/>
      <c r="BC56" s="424"/>
      <c r="BD56" s="424"/>
      <c r="BE56" s="424"/>
      <c r="BF56" s="424"/>
      <c r="BG56" s="424"/>
      <c r="BH56" s="424"/>
      <c r="BI56" s="424"/>
      <c r="BJ56" s="424"/>
      <c r="BK56" s="424"/>
      <c r="BL56" s="424"/>
      <c r="BM56" s="424"/>
      <c r="BN56" s="424"/>
      <c r="BO56" s="424"/>
      <c r="BP56" s="424"/>
      <c r="BQ56" s="424">
        <v>0</v>
      </c>
      <c r="BR56" s="424">
        <v>0</v>
      </c>
      <c r="BS56" s="424">
        <v>0</v>
      </c>
      <c r="BT56" s="424">
        <v>0</v>
      </c>
      <c r="BU56" s="424">
        <v>0</v>
      </c>
      <c r="BV56" s="424">
        <v>1</v>
      </c>
      <c r="BW56" s="424">
        <v>1</v>
      </c>
      <c r="BX56" s="425">
        <v>1</v>
      </c>
      <c r="BY56" s="425">
        <v>1</v>
      </c>
      <c r="BZ56" s="425">
        <v>1</v>
      </c>
      <c r="CA56" s="426">
        <v>1</v>
      </c>
    </row>
    <row r="57" spans="1:79" x14ac:dyDescent="0.4">
      <c r="A57" s="430"/>
      <c r="B57" s="341" t="s">
        <v>286</v>
      </c>
      <c r="C57" s="442"/>
      <c r="D57" s="424"/>
      <c r="E57" s="424"/>
      <c r="F57" s="424"/>
      <c r="G57" s="424"/>
      <c r="H57" s="424"/>
      <c r="I57" s="424"/>
      <c r="J57" s="424"/>
      <c r="K57" s="424"/>
      <c r="L57" s="424"/>
      <c r="M57" s="424"/>
      <c r="N57" s="424"/>
      <c r="O57" s="424"/>
      <c r="P57" s="424"/>
      <c r="Q57" s="424"/>
      <c r="R57" s="424"/>
      <c r="S57" s="424"/>
      <c r="T57" s="424"/>
      <c r="U57" s="424"/>
      <c r="V57" s="424"/>
      <c r="W57" s="424"/>
      <c r="X57" s="424"/>
      <c r="Y57" s="424"/>
      <c r="Z57" s="424"/>
      <c r="AA57" s="424"/>
      <c r="AB57" s="424"/>
      <c r="AC57" s="424"/>
      <c r="AD57" s="424"/>
      <c r="AE57" s="424"/>
      <c r="AF57" s="424"/>
      <c r="AG57" s="424"/>
      <c r="AH57" s="424"/>
      <c r="AI57" s="424"/>
      <c r="AJ57" s="424"/>
      <c r="AK57" s="424"/>
      <c r="AL57" s="424"/>
      <c r="AM57" s="424"/>
      <c r="AN57" s="424"/>
      <c r="AO57" s="424"/>
      <c r="AP57" s="424"/>
      <c r="AQ57" s="424"/>
      <c r="AR57" s="424"/>
      <c r="AS57" s="424"/>
      <c r="AT57" s="424"/>
      <c r="AU57" s="424"/>
      <c r="AV57" s="424"/>
      <c r="AW57" s="424"/>
      <c r="AX57" s="424"/>
      <c r="AY57" s="424"/>
      <c r="AZ57" s="424"/>
      <c r="BA57" s="424"/>
      <c r="BB57" s="424"/>
      <c r="BC57" s="424"/>
      <c r="BD57" s="424"/>
      <c r="BE57" s="424"/>
      <c r="BF57" s="424"/>
      <c r="BG57" s="424"/>
      <c r="BH57" s="424"/>
      <c r="BI57" s="424"/>
      <c r="BJ57" s="424"/>
      <c r="BK57" s="424"/>
      <c r="BL57" s="424"/>
      <c r="BM57" s="424"/>
      <c r="BN57" s="424"/>
      <c r="BO57" s="424"/>
      <c r="BP57" s="424"/>
      <c r="BQ57" s="424">
        <v>20</v>
      </c>
      <c r="BR57" s="424">
        <v>19</v>
      </c>
      <c r="BS57" s="424">
        <v>18</v>
      </c>
      <c r="BT57" s="424">
        <v>17</v>
      </c>
      <c r="BU57" s="424">
        <v>14</v>
      </c>
      <c r="BV57" s="424">
        <v>8</v>
      </c>
      <c r="BW57" s="424">
        <v>3</v>
      </c>
      <c r="BX57" s="425">
        <v>0</v>
      </c>
      <c r="BY57" s="425">
        <v>0</v>
      </c>
      <c r="BZ57" s="425">
        <v>0</v>
      </c>
      <c r="CA57" s="426">
        <v>0</v>
      </c>
    </row>
    <row r="58" spans="1:79" x14ac:dyDescent="0.4">
      <c r="A58" s="430"/>
      <c r="B58" s="341" t="s">
        <v>287</v>
      </c>
      <c r="C58" s="442"/>
      <c r="D58" s="424"/>
      <c r="E58" s="424"/>
      <c r="F58" s="424"/>
      <c r="G58" s="424"/>
      <c r="H58" s="424"/>
      <c r="I58" s="424"/>
      <c r="J58" s="424"/>
      <c r="K58" s="424"/>
      <c r="L58" s="424"/>
      <c r="M58" s="424"/>
      <c r="N58" s="424"/>
      <c r="O58" s="424"/>
      <c r="P58" s="424"/>
      <c r="Q58" s="424"/>
      <c r="R58" s="424"/>
      <c r="S58" s="424"/>
      <c r="T58" s="424"/>
      <c r="U58" s="424"/>
      <c r="V58" s="424"/>
      <c r="W58" s="424"/>
      <c r="X58" s="424"/>
      <c r="Y58" s="424"/>
      <c r="Z58" s="424"/>
      <c r="AA58" s="424"/>
      <c r="AB58" s="424"/>
      <c r="AC58" s="424"/>
      <c r="AD58" s="424"/>
      <c r="AE58" s="424"/>
      <c r="AF58" s="424"/>
      <c r="AG58" s="424"/>
      <c r="AH58" s="424"/>
      <c r="AI58" s="424"/>
      <c r="AJ58" s="424"/>
      <c r="AK58" s="424"/>
      <c r="AL58" s="424"/>
      <c r="AM58" s="424"/>
      <c r="AN58" s="424"/>
      <c r="AO58" s="424"/>
      <c r="AP58" s="424"/>
      <c r="AQ58" s="424"/>
      <c r="AR58" s="424"/>
      <c r="AS58" s="424"/>
      <c r="AT58" s="424"/>
      <c r="AU58" s="424"/>
      <c r="AV58" s="424"/>
      <c r="AW58" s="424"/>
      <c r="AX58" s="424"/>
      <c r="AY58" s="424"/>
      <c r="AZ58" s="424"/>
      <c r="BA58" s="424"/>
      <c r="BB58" s="424"/>
      <c r="BC58" s="424"/>
      <c r="BD58" s="424"/>
      <c r="BE58" s="424"/>
      <c r="BF58" s="424"/>
      <c r="BG58" s="424"/>
      <c r="BH58" s="424"/>
      <c r="BI58" s="424"/>
      <c r="BJ58" s="424"/>
      <c r="BK58" s="424"/>
      <c r="BL58" s="424"/>
      <c r="BM58" s="424"/>
      <c r="BN58" s="424"/>
      <c r="BO58" s="424"/>
      <c r="BP58" s="424"/>
      <c r="BQ58" s="424">
        <v>10</v>
      </c>
      <c r="BR58" s="424">
        <v>10</v>
      </c>
      <c r="BS58" s="424">
        <v>10</v>
      </c>
      <c r="BT58" s="424">
        <v>10</v>
      </c>
      <c r="BU58" s="424">
        <v>9</v>
      </c>
      <c r="BV58" s="424">
        <v>8</v>
      </c>
      <c r="BW58" s="424">
        <v>7</v>
      </c>
      <c r="BX58" s="425">
        <v>7</v>
      </c>
      <c r="BY58" s="425">
        <v>6</v>
      </c>
      <c r="BZ58" s="425">
        <v>6</v>
      </c>
      <c r="CA58" s="426">
        <v>6</v>
      </c>
    </row>
    <row r="59" spans="1:79" ht="25.5" customHeight="1" x14ac:dyDescent="0.4">
      <c r="A59" s="430"/>
      <c r="B59" s="443" t="s">
        <v>447</v>
      </c>
      <c r="C59" s="442"/>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24"/>
      <c r="AC59" s="424"/>
      <c r="AD59" s="424"/>
      <c r="AE59" s="424"/>
      <c r="AF59" s="424"/>
      <c r="AG59" s="424"/>
      <c r="AH59" s="424"/>
      <c r="AI59" s="424"/>
      <c r="AJ59" s="424"/>
      <c r="AK59" s="424"/>
      <c r="AL59" s="424"/>
      <c r="AM59" s="424"/>
      <c r="AN59" s="424"/>
      <c r="AO59" s="424"/>
      <c r="AP59" s="424"/>
      <c r="AQ59" s="424"/>
      <c r="AR59" s="424"/>
      <c r="AS59" s="424"/>
      <c r="AT59" s="424"/>
      <c r="AU59" s="424"/>
      <c r="AV59" s="424"/>
      <c r="AW59" s="424"/>
      <c r="AX59" s="424"/>
      <c r="AY59" s="424"/>
      <c r="AZ59" s="424"/>
      <c r="BA59" s="424"/>
      <c r="BB59" s="424"/>
      <c r="BC59" s="424"/>
      <c r="BD59" s="424"/>
      <c r="BE59" s="424"/>
      <c r="BF59" s="424"/>
      <c r="BG59" s="424">
        <v>2</v>
      </c>
      <c r="BH59" s="424">
        <v>3</v>
      </c>
      <c r="BI59" s="424">
        <v>3</v>
      </c>
      <c r="BJ59" s="424">
        <v>3</v>
      </c>
      <c r="BK59" s="424">
        <v>4</v>
      </c>
      <c r="BL59" s="424">
        <v>3</v>
      </c>
      <c r="BM59" s="424">
        <v>3</v>
      </c>
      <c r="BN59" s="424">
        <v>4</v>
      </c>
      <c r="BO59" s="424">
        <v>4</v>
      </c>
      <c r="BP59" s="424">
        <v>4</v>
      </c>
      <c r="BQ59" s="424">
        <v>4</v>
      </c>
      <c r="BR59" s="424">
        <v>4</v>
      </c>
      <c r="BS59" s="424">
        <v>4</v>
      </c>
      <c r="BT59" s="424">
        <v>4</v>
      </c>
      <c r="BU59" s="424">
        <v>3</v>
      </c>
      <c r="BV59" s="424">
        <v>3</v>
      </c>
      <c r="BW59" s="424">
        <v>2</v>
      </c>
      <c r="BX59" s="425">
        <v>2</v>
      </c>
      <c r="BY59" s="425">
        <v>2</v>
      </c>
      <c r="BZ59" s="425">
        <v>2</v>
      </c>
      <c r="CA59" s="426">
        <v>2</v>
      </c>
    </row>
    <row r="60" spans="1:79" ht="24" customHeight="1" x14ac:dyDescent="0.4">
      <c r="B60" s="428" t="s">
        <v>172</v>
      </c>
      <c r="C60" s="442"/>
      <c r="D60" s="420">
        <v>0</v>
      </c>
      <c r="E60" s="420">
        <v>0</v>
      </c>
      <c r="F60" s="420">
        <v>0</v>
      </c>
      <c r="G60" s="420">
        <v>0</v>
      </c>
      <c r="H60" s="420">
        <v>0</v>
      </c>
      <c r="I60" s="420">
        <v>0</v>
      </c>
      <c r="J60" s="420">
        <v>0</v>
      </c>
      <c r="K60" s="420">
        <v>0</v>
      </c>
      <c r="L60" s="420">
        <v>0</v>
      </c>
      <c r="M60" s="420">
        <v>0</v>
      </c>
      <c r="N60" s="420">
        <v>0</v>
      </c>
      <c r="O60" s="420">
        <v>0</v>
      </c>
      <c r="P60" s="420">
        <v>0</v>
      </c>
      <c r="Q60" s="420">
        <v>0</v>
      </c>
      <c r="R60" s="420">
        <v>0</v>
      </c>
      <c r="S60" s="420">
        <v>0</v>
      </c>
      <c r="T60" s="420">
        <v>0</v>
      </c>
      <c r="U60" s="420">
        <v>0</v>
      </c>
      <c r="V60" s="420">
        <v>0</v>
      </c>
      <c r="W60" s="420">
        <v>0</v>
      </c>
      <c r="X60" s="420">
        <v>0</v>
      </c>
      <c r="Y60" s="420">
        <v>0</v>
      </c>
      <c r="Z60" s="420">
        <v>0</v>
      </c>
      <c r="AA60" s="420">
        <v>0</v>
      </c>
      <c r="AB60" s="420">
        <v>0</v>
      </c>
      <c r="AC60" s="420">
        <v>0</v>
      </c>
      <c r="AD60" s="420">
        <v>0</v>
      </c>
      <c r="AE60" s="420">
        <v>0</v>
      </c>
      <c r="AF60" s="420">
        <v>0</v>
      </c>
      <c r="AG60" s="420">
        <v>0</v>
      </c>
      <c r="AH60" s="420">
        <v>0</v>
      </c>
      <c r="AI60" s="420">
        <v>0</v>
      </c>
      <c r="AJ60" s="420">
        <v>0</v>
      </c>
      <c r="AK60" s="420">
        <v>0</v>
      </c>
      <c r="AL60" s="420">
        <v>0</v>
      </c>
      <c r="AM60" s="420">
        <v>0</v>
      </c>
      <c r="AN60" s="420">
        <v>0</v>
      </c>
      <c r="AO60" s="420">
        <v>0</v>
      </c>
      <c r="AP60" s="420">
        <v>0</v>
      </c>
      <c r="AQ60" s="420">
        <v>0</v>
      </c>
      <c r="AR60" s="420">
        <v>0</v>
      </c>
      <c r="AS60" s="420">
        <v>0</v>
      </c>
      <c r="AT60" s="420">
        <v>0</v>
      </c>
      <c r="AU60" s="420">
        <v>0</v>
      </c>
      <c r="AV60" s="420">
        <v>0</v>
      </c>
      <c r="AW60" s="420">
        <v>0</v>
      </c>
      <c r="AX60" s="420">
        <v>0</v>
      </c>
      <c r="AY60" s="420">
        <v>0</v>
      </c>
      <c r="AZ60" s="420">
        <v>0</v>
      </c>
      <c r="BA60" s="420">
        <v>0</v>
      </c>
      <c r="BB60" s="420">
        <v>0</v>
      </c>
      <c r="BC60" s="420">
        <v>0</v>
      </c>
      <c r="BD60" s="420">
        <v>0</v>
      </c>
      <c r="BE60" s="420">
        <v>0</v>
      </c>
      <c r="BF60" s="420">
        <v>0</v>
      </c>
      <c r="BG60" s="420">
        <v>0</v>
      </c>
      <c r="BH60" s="420">
        <v>0</v>
      </c>
      <c r="BI60" s="420">
        <v>0</v>
      </c>
      <c r="BJ60" s="420">
        <v>0</v>
      </c>
      <c r="BK60" s="420">
        <v>0</v>
      </c>
      <c r="BL60" s="420">
        <v>0</v>
      </c>
      <c r="BM60" s="420">
        <v>0</v>
      </c>
      <c r="BN60" s="420">
        <v>0</v>
      </c>
      <c r="BO60" s="420">
        <v>0</v>
      </c>
      <c r="BP60" s="420">
        <v>0</v>
      </c>
      <c r="BQ60" s="420">
        <v>13</v>
      </c>
      <c r="BR60" s="420">
        <v>200</v>
      </c>
      <c r="BS60" s="420">
        <v>594</v>
      </c>
      <c r="BT60" s="420">
        <v>1054</v>
      </c>
      <c r="BU60" s="420">
        <v>1552</v>
      </c>
      <c r="BV60" s="420">
        <v>1934</v>
      </c>
      <c r="BW60" s="420">
        <v>2369</v>
      </c>
      <c r="BX60" s="421">
        <v>2614</v>
      </c>
      <c r="BY60" s="421">
        <v>2740</v>
      </c>
      <c r="BZ60" s="421">
        <v>2864</v>
      </c>
      <c r="CA60" s="422">
        <v>2991</v>
      </c>
    </row>
    <row r="61" spans="1:79" x14ac:dyDescent="0.4">
      <c r="B61" s="427" t="s">
        <v>234</v>
      </c>
      <c r="C61" s="442"/>
      <c r="D61" s="424">
        <v>0</v>
      </c>
      <c r="E61" s="424">
        <v>0</v>
      </c>
      <c r="F61" s="424">
        <v>0</v>
      </c>
      <c r="G61" s="424">
        <v>0</v>
      </c>
      <c r="H61" s="424">
        <v>0</v>
      </c>
      <c r="I61" s="424">
        <v>0</v>
      </c>
      <c r="J61" s="424">
        <v>0</v>
      </c>
      <c r="K61" s="424">
        <v>0</v>
      </c>
      <c r="L61" s="424">
        <v>0</v>
      </c>
      <c r="M61" s="424">
        <v>0</v>
      </c>
      <c r="N61" s="424">
        <v>0</v>
      </c>
      <c r="O61" s="424">
        <v>0</v>
      </c>
      <c r="P61" s="424">
        <v>0</v>
      </c>
      <c r="Q61" s="424">
        <v>0</v>
      </c>
      <c r="R61" s="424">
        <v>0</v>
      </c>
      <c r="S61" s="424">
        <v>0</v>
      </c>
      <c r="T61" s="424">
        <v>0</v>
      </c>
      <c r="U61" s="424">
        <v>0</v>
      </c>
      <c r="V61" s="424">
        <v>0</v>
      </c>
      <c r="W61" s="424">
        <v>0</v>
      </c>
      <c r="X61" s="424">
        <v>0</v>
      </c>
      <c r="Y61" s="424">
        <v>0</v>
      </c>
      <c r="Z61" s="424">
        <v>0</v>
      </c>
      <c r="AA61" s="424">
        <v>0</v>
      </c>
      <c r="AB61" s="424">
        <v>0</v>
      </c>
      <c r="AC61" s="424">
        <v>0</v>
      </c>
      <c r="AD61" s="424">
        <v>0</v>
      </c>
      <c r="AE61" s="424">
        <v>0</v>
      </c>
      <c r="AF61" s="424">
        <v>0</v>
      </c>
      <c r="AG61" s="424">
        <v>0</v>
      </c>
      <c r="AH61" s="424">
        <v>0</v>
      </c>
      <c r="AI61" s="424">
        <v>0</v>
      </c>
      <c r="AJ61" s="424">
        <v>0</v>
      </c>
      <c r="AK61" s="424">
        <v>0</v>
      </c>
      <c r="AL61" s="424">
        <v>0</v>
      </c>
      <c r="AM61" s="424">
        <v>0</v>
      </c>
      <c r="AN61" s="424">
        <v>0</v>
      </c>
      <c r="AO61" s="424">
        <v>0</v>
      </c>
      <c r="AP61" s="424">
        <v>0</v>
      </c>
      <c r="AQ61" s="424">
        <v>0</v>
      </c>
      <c r="AR61" s="424">
        <v>0</v>
      </c>
      <c r="AS61" s="424">
        <v>0</v>
      </c>
      <c r="AT61" s="424">
        <v>0</v>
      </c>
      <c r="AU61" s="424">
        <v>0</v>
      </c>
      <c r="AV61" s="424">
        <v>0</v>
      </c>
      <c r="AW61" s="424">
        <v>0</v>
      </c>
      <c r="AX61" s="424">
        <v>0</v>
      </c>
      <c r="AY61" s="424">
        <v>0</v>
      </c>
      <c r="AZ61" s="424">
        <v>0</v>
      </c>
      <c r="BA61" s="424">
        <v>0</v>
      </c>
      <c r="BB61" s="424">
        <v>0</v>
      </c>
      <c r="BC61" s="424">
        <v>0</v>
      </c>
      <c r="BD61" s="424">
        <v>0</v>
      </c>
      <c r="BE61" s="424">
        <v>0</v>
      </c>
      <c r="BF61" s="424">
        <v>0</v>
      </c>
      <c r="BG61" s="424">
        <v>0</v>
      </c>
      <c r="BH61" s="424">
        <v>0</v>
      </c>
      <c r="BI61" s="424">
        <v>0</v>
      </c>
      <c r="BJ61" s="424">
        <v>0</v>
      </c>
      <c r="BK61" s="424">
        <v>0</v>
      </c>
      <c r="BL61" s="424">
        <v>0</v>
      </c>
      <c r="BM61" s="424">
        <v>0</v>
      </c>
      <c r="BN61" s="424">
        <v>0</v>
      </c>
      <c r="BO61" s="424">
        <v>0</v>
      </c>
      <c r="BP61" s="424">
        <v>0</v>
      </c>
      <c r="BQ61" s="424">
        <v>13</v>
      </c>
      <c r="BR61" s="424">
        <v>198</v>
      </c>
      <c r="BS61" s="424">
        <v>588</v>
      </c>
      <c r="BT61" s="424">
        <v>1043</v>
      </c>
      <c r="BU61" s="424">
        <v>1535</v>
      </c>
      <c r="BV61" s="424">
        <v>1913</v>
      </c>
      <c r="BW61" s="424">
        <v>2344</v>
      </c>
      <c r="BX61" s="425">
        <v>2585</v>
      </c>
      <c r="BY61" s="425">
        <v>2710</v>
      </c>
      <c r="BZ61" s="425">
        <v>2833</v>
      </c>
      <c r="CA61" s="426">
        <v>2959</v>
      </c>
    </row>
    <row r="62" spans="1:79" x14ac:dyDescent="0.4">
      <c r="B62" s="341" t="s">
        <v>286</v>
      </c>
      <c r="C62" s="442"/>
      <c r="D62" s="424">
        <v>0</v>
      </c>
      <c r="E62" s="424">
        <v>0</v>
      </c>
      <c r="F62" s="424">
        <v>0</v>
      </c>
      <c r="G62" s="424">
        <v>0</v>
      </c>
      <c r="H62" s="424">
        <v>0</v>
      </c>
      <c r="I62" s="424">
        <v>0</v>
      </c>
      <c r="J62" s="424">
        <v>0</v>
      </c>
      <c r="K62" s="424">
        <v>0</v>
      </c>
      <c r="L62" s="424">
        <v>0</v>
      </c>
      <c r="M62" s="424">
        <v>0</v>
      </c>
      <c r="N62" s="424">
        <v>0</v>
      </c>
      <c r="O62" s="424">
        <v>0</v>
      </c>
      <c r="P62" s="424">
        <v>0</v>
      </c>
      <c r="Q62" s="424">
        <v>0</v>
      </c>
      <c r="R62" s="424">
        <v>0</v>
      </c>
      <c r="S62" s="424">
        <v>0</v>
      </c>
      <c r="T62" s="424">
        <v>0</v>
      </c>
      <c r="U62" s="424">
        <v>0</v>
      </c>
      <c r="V62" s="424">
        <v>0</v>
      </c>
      <c r="W62" s="424">
        <v>0</v>
      </c>
      <c r="X62" s="424">
        <v>0</v>
      </c>
      <c r="Y62" s="424">
        <v>0</v>
      </c>
      <c r="Z62" s="424">
        <v>0</v>
      </c>
      <c r="AA62" s="424">
        <v>0</v>
      </c>
      <c r="AB62" s="424">
        <v>0</v>
      </c>
      <c r="AC62" s="424">
        <v>0</v>
      </c>
      <c r="AD62" s="424">
        <v>0</v>
      </c>
      <c r="AE62" s="424">
        <v>0</v>
      </c>
      <c r="AF62" s="424">
        <v>0</v>
      </c>
      <c r="AG62" s="424">
        <v>0</v>
      </c>
      <c r="AH62" s="424">
        <v>0</v>
      </c>
      <c r="AI62" s="424">
        <v>0</v>
      </c>
      <c r="AJ62" s="424">
        <v>0</v>
      </c>
      <c r="AK62" s="424">
        <v>0</v>
      </c>
      <c r="AL62" s="424">
        <v>0</v>
      </c>
      <c r="AM62" s="424">
        <v>0</v>
      </c>
      <c r="AN62" s="424">
        <v>0</v>
      </c>
      <c r="AO62" s="424">
        <v>0</v>
      </c>
      <c r="AP62" s="424">
        <v>0</v>
      </c>
      <c r="AQ62" s="424">
        <v>0</v>
      </c>
      <c r="AR62" s="424">
        <v>0</v>
      </c>
      <c r="AS62" s="424">
        <v>0</v>
      </c>
      <c r="AT62" s="424">
        <v>0</v>
      </c>
      <c r="AU62" s="424">
        <v>0</v>
      </c>
      <c r="AV62" s="424">
        <v>0</v>
      </c>
      <c r="AW62" s="424">
        <v>0</v>
      </c>
      <c r="AX62" s="424">
        <v>0</v>
      </c>
      <c r="AY62" s="424">
        <v>0</v>
      </c>
      <c r="AZ62" s="424">
        <v>0</v>
      </c>
      <c r="BA62" s="424">
        <v>0</v>
      </c>
      <c r="BB62" s="424">
        <v>0</v>
      </c>
      <c r="BC62" s="424">
        <v>0</v>
      </c>
      <c r="BD62" s="424">
        <v>0</v>
      </c>
      <c r="BE62" s="424">
        <v>0</v>
      </c>
      <c r="BF62" s="424">
        <v>0</v>
      </c>
      <c r="BG62" s="424">
        <v>0</v>
      </c>
      <c r="BH62" s="424">
        <v>0</v>
      </c>
      <c r="BI62" s="424">
        <v>0</v>
      </c>
      <c r="BJ62" s="424">
        <v>0</v>
      </c>
      <c r="BK62" s="424">
        <v>0</v>
      </c>
      <c r="BL62" s="424">
        <v>0</v>
      </c>
      <c r="BM62" s="424">
        <v>0</v>
      </c>
      <c r="BN62" s="424">
        <v>0</v>
      </c>
      <c r="BO62" s="424">
        <v>0</v>
      </c>
      <c r="BP62" s="424">
        <v>0</v>
      </c>
      <c r="BQ62" s="424">
        <v>12</v>
      </c>
      <c r="BR62" s="424">
        <v>182</v>
      </c>
      <c r="BS62" s="424">
        <v>563</v>
      </c>
      <c r="BT62" s="424">
        <v>956</v>
      </c>
      <c r="BU62" s="424">
        <v>1373</v>
      </c>
      <c r="BV62" s="424">
        <v>1711</v>
      </c>
      <c r="BW62" s="424">
        <v>2051</v>
      </c>
      <c r="BX62" s="425">
        <v>2244</v>
      </c>
      <c r="BY62" s="425">
        <v>2331</v>
      </c>
      <c r="BZ62" s="425">
        <v>2420</v>
      </c>
      <c r="CA62" s="426">
        <v>2516</v>
      </c>
    </row>
    <row r="63" spans="1:79" x14ac:dyDescent="0.4">
      <c r="B63" s="341" t="s">
        <v>287</v>
      </c>
      <c r="C63" s="442"/>
      <c r="D63" s="424">
        <v>0</v>
      </c>
      <c r="E63" s="424">
        <v>0</v>
      </c>
      <c r="F63" s="424">
        <v>0</v>
      </c>
      <c r="G63" s="424">
        <v>0</v>
      </c>
      <c r="H63" s="424">
        <v>0</v>
      </c>
      <c r="I63" s="424">
        <v>0</v>
      </c>
      <c r="J63" s="424">
        <v>0</v>
      </c>
      <c r="K63" s="424">
        <v>0</v>
      </c>
      <c r="L63" s="424">
        <v>0</v>
      </c>
      <c r="M63" s="424">
        <v>0</v>
      </c>
      <c r="N63" s="424">
        <v>0</v>
      </c>
      <c r="O63" s="424">
        <v>0</v>
      </c>
      <c r="P63" s="424">
        <v>0</v>
      </c>
      <c r="Q63" s="424">
        <v>0</v>
      </c>
      <c r="R63" s="424">
        <v>0</v>
      </c>
      <c r="S63" s="424">
        <v>0</v>
      </c>
      <c r="T63" s="424">
        <v>0</v>
      </c>
      <c r="U63" s="424">
        <v>0</v>
      </c>
      <c r="V63" s="424">
        <v>0</v>
      </c>
      <c r="W63" s="424">
        <v>0</v>
      </c>
      <c r="X63" s="424">
        <v>0</v>
      </c>
      <c r="Y63" s="424">
        <v>0</v>
      </c>
      <c r="Z63" s="424">
        <v>0</v>
      </c>
      <c r="AA63" s="424">
        <v>0</v>
      </c>
      <c r="AB63" s="424">
        <v>0</v>
      </c>
      <c r="AC63" s="424">
        <v>0</v>
      </c>
      <c r="AD63" s="424">
        <v>0</v>
      </c>
      <c r="AE63" s="424">
        <v>0</v>
      </c>
      <c r="AF63" s="424">
        <v>0</v>
      </c>
      <c r="AG63" s="424">
        <v>0</v>
      </c>
      <c r="AH63" s="424">
        <v>0</v>
      </c>
      <c r="AI63" s="424">
        <v>0</v>
      </c>
      <c r="AJ63" s="424">
        <v>0</v>
      </c>
      <c r="AK63" s="424">
        <v>0</v>
      </c>
      <c r="AL63" s="424">
        <v>0</v>
      </c>
      <c r="AM63" s="424">
        <v>0</v>
      </c>
      <c r="AN63" s="424">
        <v>0</v>
      </c>
      <c r="AO63" s="424">
        <v>0</v>
      </c>
      <c r="AP63" s="424">
        <v>0</v>
      </c>
      <c r="AQ63" s="424">
        <v>0</v>
      </c>
      <c r="AR63" s="424">
        <v>0</v>
      </c>
      <c r="AS63" s="424">
        <v>0</v>
      </c>
      <c r="AT63" s="424">
        <v>0</v>
      </c>
      <c r="AU63" s="424">
        <v>0</v>
      </c>
      <c r="AV63" s="424">
        <v>0</v>
      </c>
      <c r="AW63" s="424">
        <v>0</v>
      </c>
      <c r="AX63" s="424">
        <v>0</v>
      </c>
      <c r="AY63" s="424">
        <v>0</v>
      </c>
      <c r="AZ63" s="424">
        <v>0</v>
      </c>
      <c r="BA63" s="424">
        <v>0</v>
      </c>
      <c r="BB63" s="424">
        <v>0</v>
      </c>
      <c r="BC63" s="424">
        <v>0</v>
      </c>
      <c r="BD63" s="424">
        <v>0</v>
      </c>
      <c r="BE63" s="424">
        <v>0</v>
      </c>
      <c r="BF63" s="424">
        <v>0</v>
      </c>
      <c r="BG63" s="424">
        <v>0</v>
      </c>
      <c r="BH63" s="424">
        <v>0</v>
      </c>
      <c r="BI63" s="424">
        <v>0</v>
      </c>
      <c r="BJ63" s="424">
        <v>0</v>
      </c>
      <c r="BK63" s="424">
        <v>0</v>
      </c>
      <c r="BL63" s="424">
        <v>0</v>
      </c>
      <c r="BM63" s="424">
        <v>0</v>
      </c>
      <c r="BN63" s="424">
        <v>0</v>
      </c>
      <c r="BO63" s="424">
        <v>0</v>
      </c>
      <c r="BP63" s="424">
        <v>0</v>
      </c>
      <c r="BQ63" s="424">
        <v>1</v>
      </c>
      <c r="BR63" s="424">
        <v>16</v>
      </c>
      <c r="BS63" s="424">
        <v>24</v>
      </c>
      <c r="BT63" s="424">
        <v>87</v>
      </c>
      <c r="BU63" s="424">
        <v>162</v>
      </c>
      <c r="BV63" s="424">
        <v>201</v>
      </c>
      <c r="BW63" s="424">
        <v>293</v>
      </c>
      <c r="BX63" s="425">
        <v>341</v>
      </c>
      <c r="BY63" s="425">
        <v>379</v>
      </c>
      <c r="BZ63" s="425">
        <v>412</v>
      </c>
      <c r="CA63" s="426">
        <v>443</v>
      </c>
    </row>
    <row r="64" spans="1:79" x14ac:dyDescent="0.4">
      <c r="B64" s="427" t="s">
        <v>235</v>
      </c>
      <c r="C64" s="442"/>
      <c r="D64" s="424">
        <v>0</v>
      </c>
      <c r="E64" s="424">
        <v>0</v>
      </c>
      <c r="F64" s="424">
        <v>0</v>
      </c>
      <c r="G64" s="424">
        <v>0</v>
      </c>
      <c r="H64" s="424">
        <v>0</v>
      </c>
      <c r="I64" s="424">
        <v>0</v>
      </c>
      <c r="J64" s="424">
        <v>0</v>
      </c>
      <c r="K64" s="424">
        <v>0</v>
      </c>
      <c r="L64" s="424">
        <v>0</v>
      </c>
      <c r="M64" s="424">
        <v>0</v>
      </c>
      <c r="N64" s="424">
        <v>0</v>
      </c>
      <c r="O64" s="424">
        <v>0</v>
      </c>
      <c r="P64" s="424">
        <v>0</v>
      </c>
      <c r="Q64" s="424">
        <v>0</v>
      </c>
      <c r="R64" s="424">
        <v>0</v>
      </c>
      <c r="S64" s="424">
        <v>0</v>
      </c>
      <c r="T64" s="424">
        <v>0</v>
      </c>
      <c r="U64" s="424">
        <v>0</v>
      </c>
      <c r="V64" s="424">
        <v>0</v>
      </c>
      <c r="W64" s="424">
        <v>0</v>
      </c>
      <c r="X64" s="424">
        <v>0</v>
      </c>
      <c r="Y64" s="424">
        <v>0</v>
      </c>
      <c r="Z64" s="424">
        <v>0</v>
      </c>
      <c r="AA64" s="424">
        <v>0</v>
      </c>
      <c r="AB64" s="424">
        <v>0</v>
      </c>
      <c r="AC64" s="424">
        <v>0</v>
      </c>
      <c r="AD64" s="424">
        <v>0</v>
      </c>
      <c r="AE64" s="424">
        <v>0</v>
      </c>
      <c r="AF64" s="424">
        <v>0</v>
      </c>
      <c r="AG64" s="424">
        <v>0</v>
      </c>
      <c r="AH64" s="424">
        <v>0</v>
      </c>
      <c r="AI64" s="424">
        <v>0</v>
      </c>
      <c r="AJ64" s="424">
        <v>0</v>
      </c>
      <c r="AK64" s="424">
        <v>0</v>
      </c>
      <c r="AL64" s="424">
        <v>0</v>
      </c>
      <c r="AM64" s="424">
        <v>0</v>
      </c>
      <c r="AN64" s="424">
        <v>0</v>
      </c>
      <c r="AO64" s="424">
        <v>0</v>
      </c>
      <c r="AP64" s="424">
        <v>0</v>
      </c>
      <c r="AQ64" s="424">
        <v>0</v>
      </c>
      <c r="AR64" s="424">
        <v>0</v>
      </c>
      <c r="AS64" s="424">
        <v>0</v>
      </c>
      <c r="AT64" s="424">
        <v>0</v>
      </c>
      <c r="AU64" s="424">
        <v>0</v>
      </c>
      <c r="AV64" s="424">
        <v>0</v>
      </c>
      <c r="AW64" s="424">
        <v>0</v>
      </c>
      <c r="AX64" s="424">
        <v>0</v>
      </c>
      <c r="AY64" s="424">
        <v>0</v>
      </c>
      <c r="AZ64" s="424">
        <v>0</v>
      </c>
      <c r="BA64" s="424">
        <v>0</v>
      </c>
      <c r="BB64" s="424">
        <v>0</v>
      </c>
      <c r="BC64" s="424">
        <v>0</v>
      </c>
      <c r="BD64" s="424">
        <v>0</v>
      </c>
      <c r="BE64" s="424">
        <v>0</v>
      </c>
      <c r="BF64" s="424">
        <v>0</v>
      </c>
      <c r="BG64" s="424">
        <v>0</v>
      </c>
      <c r="BH64" s="424">
        <v>0</v>
      </c>
      <c r="BI64" s="424">
        <v>0</v>
      </c>
      <c r="BJ64" s="424">
        <v>0</v>
      </c>
      <c r="BK64" s="424">
        <v>0</v>
      </c>
      <c r="BL64" s="424">
        <v>0</v>
      </c>
      <c r="BM64" s="424">
        <v>0</v>
      </c>
      <c r="BN64" s="424">
        <v>0</v>
      </c>
      <c r="BO64" s="424">
        <v>0</v>
      </c>
      <c r="BP64" s="424">
        <v>0</v>
      </c>
      <c r="BQ64" s="424">
        <v>0</v>
      </c>
      <c r="BR64" s="424">
        <v>2</v>
      </c>
      <c r="BS64" s="424">
        <v>6</v>
      </c>
      <c r="BT64" s="424">
        <v>11</v>
      </c>
      <c r="BU64" s="424">
        <v>17</v>
      </c>
      <c r="BV64" s="424">
        <v>21</v>
      </c>
      <c r="BW64" s="424">
        <v>26</v>
      </c>
      <c r="BX64" s="425">
        <v>29</v>
      </c>
      <c r="BY64" s="425">
        <v>30</v>
      </c>
      <c r="BZ64" s="425">
        <v>31</v>
      </c>
      <c r="CA64" s="426">
        <v>33</v>
      </c>
    </row>
    <row r="65" spans="1:79" x14ac:dyDescent="0.4">
      <c r="A65" s="430"/>
      <c r="B65" s="341" t="s">
        <v>286</v>
      </c>
      <c r="C65" s="442"/>
      <c r="D65" s="424"/>
      <c r="E65" s="424"/>
      <c r="F65" s="424"/>
      <c r="G65" s="424"/>
      <c r="H65" s="424"/>
      <c r="I65" s="424"/>
      <c r="J65" s="424"/>
      <c r="K65" s="424"/>
      <c r="L65" s="424"/>
      <c r="M65" s="424"/>
      <c r="N65" s="424"/>
      <c r="O65" s="424"/>
      <c r="P65" s="424"/>
      <c r="Q65" s="424"/>
      <c r="R65" s="424"/>
      <c r="S65" s="424"/>
      <c r="T65" s="424"/>
      <c r="U65" s="424"/>
      <c r="V65" s="424"/>
      <c r="W65" s="424"/>
      <c r="X65" s="424"/>
      <c r="Y65" s="424"/>
      <c r="Z65" s="424"/>
      <c r="AA65" s="424"/>
      <c r="AB65" s="424"/>
      <c r="AC65" s="424"/>
      <c r="AD65" s="424"/>
      <c r="AE65" s="424"/>
      <c r="AF65" s="424"/>
      <c r="AG65" s="424"/>
      <c r="AH65" s="424"/>
      <c r="AI65" s="424"/>
      <c r="AJ65" s="424"/>
      <c r="AK65" s="424"/>
      <c r="AL65" s="424"/>
      <c r="AM65" s="424"/>
      <c r="AN65" s="424"/>
      <c r="AO65" s="424"/>
      <c r="AP65" s="424"/>
      <c r="AQ65" s="424"/>
      <c r="AR65" s="424"/>
      <c r="AS65" s="424"/>
      <c r="AT65" s="424"/>
      <c r="AU65" s="424"/>
      <c r="AV65" s="424"/>
      <c r="AW65" s="424"/>
      <c r="AX65" s="424"/>
      <c r="AY65" s="424"/>
      <c r="AZ65" s="424"/>
      <c r="BA65" s="424"/>
      <c r="BB65" s="424"/>
      <c r="BC65" s="424"/>
      <c r="BD65" s="424"/>
      <c r="BE65" s="424"/>
      <c r="BF65" s="424"/>
      <c r="BG65" s="424"/>
      <c r="BH65" s="424"/>
      <c r="BI65" s="424"/>
      <c r="BJ65" s="424"/>
      <c r="BK65" s="424"/>
      <c r="BL65" s="424"/>
      <c r="BM65" s="424"/>
      <c r="BN65" s="424"/>
      <c r="BO65" s="424"/>
      <c r="BP65" s="424"/>
      <c r="BQ65" s="424">
        <v>0</v>
      </c>
      <c r="BR65" s="424">
        <v>2</v>
      </c>
      <c r="BS65" s="424">
        <v>6</v>
      </c>
      <c r="BT65" s="424">
        <v>11</v>
      </c>
      <c r="BU65" s="424">
        <v>15</v>
      </c>
      <c r="BV65" s="424">
        <v>19</v>
      </c>
      <c r="BW65" s="424">
        <v>23</v>
      </c>
      <c r="BX65" s="425">
        <v>25</v>
      </c>
      <c r="BY65" s="425">
        <v>26</v>
      </c>
      <c r="BZ65" s="425">
        <v>27</v>
      </c>
      <c r="CA65" s="426">
        <v>28</v>
      </c>
    </row>
    <row r="66" spans="1:79" x14ac:dyDescent="0.4">
      <c r="A66" s="430"/>
      <c r="B66" s="341" t="s">
        <v>287</v>
      </c>
      <c r="C66" s="442"/>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24"/>
      <c r="AC66" s="424"/>
      <c r="AD66" s="424"/>
      <c r="AE66" s="424"/>
      <c r="AF66" s="424"/>
      <c r="AG66" s="424"/>
      <c r="AH66" s="424"/>
      <c r="AI66" s="424"/>
      <c r="AJ66" s="424"/>
      <c r="AK66" s="424"/>
      <c r="AL66" s="424"/>
      <c r="AM66" s="424"/>
      <c r="AN66" s="424"/>
      <c r="AO66" s="424"/>
      <c r="AP66" s="424"/>
      <c r="AQ66" s="424"/>
      <c r="AR66" s="424"/>
      <c r="AS66" s="424"/>
      <c r="AT66" s="424"/>
      <c r="AU66" s="424"/>
      <c r="AV66" s="424"/>
      <c r="AW66" s="424"/>
      <c r="AX66" s="424"/>
      <c r="AY66" s="424"/>
      <c r="AZ66" s="424"/>
      <c r="BA66" s="424"/>
      <c r="BB66" s="424"/>
      <c r="BC66" s="424"/>
      <c r="BD66" s="424"/>
      <c r="BE66" s="424"/>
      <c r="BF66" s="424"/>
      <c r="BG66" s="424"/>
      <c r="BH66" s="424"/>
      <c r="BI66" s="424"/>
      <c r="BJ66" s="424"/>
      <c r="BK66" s="424"/>
      <c r="BL66" s="424"/>
      <c r="BM66" s="424"/>
      <c r="BN66" s="424"/>
      <c r="BO66" s="424"/>
      <c r="BP66" s="424"/>
      <c r="BQ66" s="424">
        <v>0</v>
      </c>
      <c r="BR66" s="424">
        <v>0</v>
      </c>
      <c r="BS66" s="424">
        <v>0</v>
      </c>
      <c r="BT66" s="424">
        <v>1</v>
      </c>
      <c r="BU66" s="424">
        <v>2</v>
      </c>
      <c r="BV66" s="424">
        <v>2</v>
      </c>
      <c r="BW66" s="424">
        <v>3</v>
      </c>
      <c r="BX66" s="425">
        <v>4</v>
      </c>
      <c r="BY66" s="425">
        <v>4</v>
      </c>
      <c r="BZ66" s="425">
        <v>5</v>
      </c>
      <c r="CA66" s="426">
        <v>5</v>
      </c>
    </row>
    <row r="67" spans="1:79" ht="27" customHeight="1" x14ac:dyDescent="0.4">
      <c r="A67" s="430"/>
      <c r="B67" s="443" t="s">
        <v>447</v>
      </c>
      <c r="C67" s="442"/>
      <c r="D67" s="424"/>
      <c r="E67" s="424"/>
      <c r="F67" s="424"/>
      <c r="G67" s="424"/>
      <c r="H67" s="424"/>
      <c r="I67" s="424"/>
      <c r="J67" s="424"/>
      <c r="K67" s="424"/>
      <c r="L67" s="424"/>
      <c r="M67" s="424"/>
      <c r="N67" s="424"/>
      <c r="O67" s="424"/>
      <c r="P67" s="424"/>
      <c r="Q67" s="424"/>
      <c r="R67" s="424"/>
      <c r="S67" s="424"/>
      <c r="T67" s="424"/>
      <c r="U67" s="424"/>
      <c r="V67" s="424"/>
      <c r="W67" s="424"/>
      <c r="X67" s="424"/>
      <c r="Y67" s="424"/>
      <c r="Z67" s="424"/>
      <c r="AA67" s="424"/>
      <c r="AB67" s="424"/>
      <c r="AC67" s="424"/>
      <c r="AD67" s="424"/>
      <c r="AE67" s="424"/>
      <c r="AF67" s="424"/>
      <c r="AG67" s="424"/>
      <c r="AH67" s="424"/>
      <c r="AI67" s="424"/>
      <c r="AJ67" s="424"/>
      <c r="AK67" s="424"/>
      <c r="AL67" s="424"/>
      <c r="AM67" s="424"/>
      <c r="AN67" s="424"/>
      <c r="AO67" s="424"/>
      <c r="AP67" s="424"/>
      <c r="AQ67" s="424"/>
      <c r="AR67" s="424"/>
      <c r="AS67" s="424"/>
      <c r="AT67" s="424"/>
      <c r="AU67" s="424"/>
      <c r="AV67" s="424"/>
      <c r="AW67" s="424"/>
      <c r="AX67" s="424"/>
      <c r="AY67" s="424"/>
      <c r="AZ67" s="424"/>
      <c r="BA67" s="424"/>
      <c r="BB67" s="424"/>
      <c r="BC67" s="424"/>
      <c r="BD67" s="424"/>
      <c r="BE67" s="424"/>
      <c r="BF67" s="424"/>
      <c r="BG67" s="424"/>
      <c r="BH67" s="424"/>
      <c r="BI67" s="424"/>
      <c r="BJ67" s="424"/>
      <c r="BK67" s="424"/>
      <c r="BL67" s="424"/>
      <c r="BM67" s="424"/>
      <c r="BN67" s="424"/>
      <c r="BO67" s="424"/>
      <c r="BP67" s="424"/>
      <c r="BQ67" s="424">
        <v>0</v>
      </c>
      <c r="BR67" s="424">
        <v>1</v>
      </c>
      <c r="BS67" s="424">
        <v>2</v>
      </c>
      <c r="BT67" s="424">
        <v>4</v>
      </c>
      <c r="BU67" s="424">
        <v>6</v>
      </c>
      <c r="BV67" s="424">
        <v>8</v>
      </c>
      <c r="BW67" s="424">
        <v>10</v>
      </c>
      <c r="BX67" s="425">
        <v>10</v>
      </c>
      <c r="BY67" s="425">
        <v>11</v>
      </c>
      <c r="BZ67" s="425">
        <v>11</v>
      </c>
      <c r="CA67" s="426">
        <v>12</v>
      </c>
    </row>
    <row r="68" spans="1:79" ht="25.5" customHeight="1" x14ac:dyDescent="0.4">
      <c r="A68" s="430"/>
      <c r="B68" s="432" t="s">
        <v>129</v>
      </c>
      <c r="C68" s="442"/>
      <c r="D68" s="424"/>
      <c r="E68" s="424"/>
      <c r="F68" s="424"/>
      <c r="G68" s="424"/>
      <c r="H68" s="424"/>
      <c r="I68" s="424"/>
      <c r="J68" s="424"/>
      <c r="K68" s="424"/>
      <c r="L68" s="424"/>
      <c r="M68" s="424"/>
      <c r="N68" s="424"/>
      <c r="O68" s="424"/>
      <c r="P68" s="424"/>
      <c r="Q68" s="424"/>
      <c r="R68" s="424"/>
      <c r="S68" s="424"/>
      <c r="T68" s="424"/>
      <c r="U68" s="424"/>
      <c r="V68" s="424"/>
      <c r="W68" s="424"/>
      <c r="X68" s="424"/>
      <c r="Y68" s="424"/>
      <c r="Z68" s="424"/>
      <c r="AA68" s="424"/>
      <c r="AB68" s="424"/>
      <c r="AC68" s="424"/>
      <c r="AD68" s="424"/>
      <c r="AE68" s="424"/>
      <c r="AF68" s="424"/>
      <c r="AG68" s="424"/>
      <c r="AH68" s="424"/>
      <c r="AI68" s="424"/>
      <c r="AJ68" s="424"/>
      <c r="AK68" s="424"/>
      <c r="AL68" s="424"/>
      <c r="AM68" s="424"/>
      <c r="AN68" s="424"/>
      <c r="AO68" s="424"/>
      <c r="AP68" s="424"/>
      <c r="AQ68" s="424"/>
      <c r="AR68" s="424"/>
      <c r="AS68" s="424"/>
      <c r="AT68" s="424"/>
      <c r="AU68" s="424"/>
      <c r="AV68" s="424"/>
      <c r="AW68" s="424"/>
      <c r="AX68" s="424"/>
      <c r="AY68" s="424"/>
      <c r="AZ68" s="424"/>
      <c r="BA68" s="424"/>
      <c r="BB68" s="424"/>
      <c r="BC68" s="424"/>
      <c r="BD68" s="424"/>
      <c r="BE68" s="424"/>
      <c r="BF68" s="424"/>
      <c r="BG68" s="424"/>
      <c r="BH68" s="424"/>
      <c r="BI68" s="424"/>
      <c r="BJ68" s="424"/>
      <c r="BK68" s="424"/>
      <c r="BL68" s="424"/>
      <c r="BM68" s="424"/>
      <c r="BN68" s="424"/>
      <c r="BO68" s="424"/>
      <c r="BP68" s="424"/>
      <c r="BQ68" s="420">
        <v>1</v>
      </c>
      <c r="BR68" s="420">
        <v>1</v>
      </c>
      <c r="BS68" s="420">
        <v>1</v>
      </c>
      <c r="BT68" s="420">
        <v>1</v>
      </c>
      <c r="BU68" s="420">
        <v>1</v>
      </c>
      <c r="BV68" s="420">
        <v>1</v>
      </c>
      <c r="BW68" s="420">
        <v>1</v>
      </c>
      <c r="BX68" s="421">
        <v>1</v>
      </c>
      <c r="BY68" s="421">
        <v>1</v>
      </c>
      <c r="BZ68" s="421">
        <v>1</v>
      </c>
      <c r="CA68" s="422">
        <v>1</v>
      </c>
    </row>
    <row r="69" spans="1:79" s="243" customFormat="1" ht="26.25" customHeight="1" x14ac:dyDescent="0.4">
      <c r="B69" s="428" t="s">
        <v>131</v>
      </c>
      <c r="C69" s="368"/>
      <c r="D69" s="424">
        <v>0</v>
      </c>
      <c r="E69" s="424">
        <v>0</v>
      </c>
      <c r="F69" s="424">
        <v>0</v>
      </c>
      <c r="G69" s="424">
        <v>0</v>
      </c>
      <c r="H69" s="424">
        <v>0</v>
      </c>
      <c r="I69" s="424">
        <v>0</v>
      </c>
      <c r="J69" s="424">
        <v>0</v>
      </c>
      <c r="K69" s="424">
        <v>0</v>
      </c>
      <c r="L69" s="424">
        <v>0</v>
      </c>
      <c r="M69" s="424">
        <v>0</v>
      </c>
      <c r="N69" s="424">
        <v>0</v>
      </c>
      <c r="O69" s="424">
        <v>0</v>
      </c>
      <c r="P69" s="424">
        <v>0</v>
      </c>
      <c r="Q69" s="424">
        <v>0</v>
      </c>
      <c r="R69" s="424">
        <v>0</v>
      </c>
      <c r="S69" s="424">
        <v>0</v>
      </c>
      <c r="T69" s="424">
        <v>0</v>
      </c>
      <c r="U69" s="424">
        <v>0</v>
      </c>
      <c r="V69" s="424">
        <v>0</v>
      </c>
      <c r="W69" s="424">
        <v>0</v>
      </c>
      <c r="X69" s="424">
        <v>0</v>
      </c>
      <c r="Y69" s="424">
        <v>0</v>
      </c>
      <c r="Z69" s="424">
        <v>0</v>
      </c>
      <c r="AA69" s="424">
        <v>0</v>
      </c>
      <c r="AB69" s="424">
        <v>0</v>
      </c>
      <c r="AC69" s="424">
        <v>0</v>
      </c>
      <c r="AD69" s="424">
        <v>0</v>
      </c>
      <c r="AE69" s="424">
        <v>0</v>
      </c>
      <c r="AF69" s="424">
        <v>0</v>
      </c>
      <c r="AG69" s="424">
        <v>0</v>
      </c>
      <c r="AH69" s="424">
        <v>0</v>
      </c>
      <c r="AI69" s="424">
        <v>0</v>
      </c>
      <c r="AJ69" s="424">
        <v>0</v>
      </c>
      <c r="AK69" s="424">
        <v>0</v>
      </c>
      <c r="AL69" s="424">
        <v>0</v>
      </c>
      <c r="AM69" s="424">
        <v>0</v>
      </c>
      <c r="AN69" s="424">
        <v>0</v>
      </c>
      <c r="AO69" s="424">
        <v>0</v>
      </c>
      <c r="AP69" s="424">
        <v>0</v>
      </c>
      <c r="AQ69" s="424">
        <v>0</v>
      </c>
      <c r="AR69" s="424">
        <v>0</v>
      </c>
      <c r="AS69" s="424">
        <v>0</v>
      </c>
      <c r="AT69" s="424">
        <v>0</v>
      </c>
      <c r="AU69" s="424">
        <v>0</v>
      </c>
      <c r="AV69" s="424">
        <v>0</v>
      </c>
      <c r="AW69" s="424">
        <v>0</v>
      </c>
      <c r="AX69" s="424">
        <v>0</v>
      </c>
      <c r="AY69" s="420">
        <v>1268</v>
      </c>
      <c r="AZ69" s="420">
        <v>1298</v>
      </c>
      <c r="BA69" s="420">
        <v>1365</v>
      </c>
      <c r="BB69" s="420">
        <v>1404</v>
      </c>
      <c r="BC69" s="420">
        <v>1434</v>
      </c>
      <c r="BD69" s="420">
        <v>1464</v>
      </c>
      <c r="BE69" s="420">
        <v>1495</v>
      </c>
      <c r="BF69" s="420">
        <v>1510</v>
      </c>
      <c r="BG69" s="420">
        <v>1547</v>
      </c>
      <c r="BH69" s="420">
        <v>1589</v>
      </c>
      <c r="BI69" s="420">
        <v>1629</v>
      </c>
      <c r="BJ69" s="420">
        <v>1666</v>
      </c>
      <c r="BK69" s="420">
        <v>1700</v>
      </c>
      <c r="BL69" s="420">
        <v>1737</v>
      </c>
      <c r="BM69" s="420">
        <v>1776</v>
      </c>
      <c r="BN69" s="420">
        <v>1782</v>
      </c>
      <c r="BO69" s="420">
        <v>1756</v>
      </c>
      <c r="BP69" s="420">
        <v>1710</v>
      </c>
      <c r="BQ69" s="420">
        <v>1641</v>
      </c>
      <c r="BR69" s="420">
        <v>1617</v>
      </c>
      <c r="BS69" s="420">
        <v>1602</v>
      </c>
      <c r="BT69" s="420">
        <v>1594</v>
      </c>
      <c r="BU69" s="420">
        <v>1583</v>
      </c>
      <c r="BV69" s="420">
        <v>1585</v>
      </c>
      <c r="BW69" s="420">
        <v>1596</v>
      </c>
      <c r="BX69" s="421">
        <v>1612</v>
      </c>
      <c r="BY69" s="421">
        <v>1632</v>
      </c>
      <c r="BZ69" s="421">
        <v>1659</v>
      </c>
      <c r="CA69" s="422">
        <v>1691</v>
      </c>
    </row>
    <row r="70" spans="1:79" s="243" customFormat="1" x14ac:dyDescent="0.4">
      <c r="B70" s="427" t="s">
        <v>234</v>
      </c>
      <c r="C70" s="368"/>
      <c r="D70" s="424">
        <v>0</v>
      </c>
      <c r="E70" s="424">
        <v>0</v>
      </c>
      <c r="F70" s="424">
        <v>0</v>
      </c>
      <c r="G70" s="424">
        <v>0</v>
      </c>
      <c r="H70" s="424">
        <v>0</v>
      </c>
      <c r="I70" s="424">
        <v>0</v>
      </c>
      <c r="J70" s="424">
        <v>0</v>
      </c>
      <c r="K70" s="424">
        <v>0</v>
      </c>
      <c r="L70" s="424">
        <v>0</v>
      </c>
      <c r="M70" s="424">
        <v>0</v>
      </c>
      <c r="N70" s="424">
        <v>0</v>
      </c>
      <c r="O70" s="424">
        <v>0</v>
      </c>
      <c r="P70" s="424">
        <v>0</v>
      </c>
      <c r="Q70" s="424">
        <v>0</v>
      </c>
      <c r="R70" s="424">
        <v>0</v>
      </c>
      <c r="S70" s="424">
        <v>0</v>
      </c>
      <c r="T70" s="424">
        <v>0</v>
      </c>
      <c r="U70" s="424">
        <v>0</v>
      </c>
      <c r="V70" s="424">
        <v>0</v>
      </c>
      <c r="W70" s="424">
        <v>0</v>
      </c>
      <c r="X70" s="424">
        <v>0</v>
      </c>
      <c r="Y70" s="424">
        <v>0</v>
      </c>
      <c r="Z70" s="424">
        <v>0</v>
      </c>
      <c r="AA70" s="424">
        <v>0</v>
      </c>
      <c r="AB70" s="424">
        <v>0</v>
      </c>
      <c r="AC70" s="424">
        <v>143</v>
      </c>
      <c r="AD70" s="424">
        <v>170</v>
      </c>
      <c r="AE70" s="424">
        <v>193</v>
      </c>
      <c r="AF70" s="424">
        <v>217</v>
      </c>
      <c r="AG70" s="424">
        <v>243</v>
      </c>
      <c r="AH70" s="424">
        <v>264</v>
      </c>
      <c r="AI70" s="424">
        <v>278</v>
      </c>
      <c r="AJ70" s="424">
        <v>314</v>
      </c>
      <c r="AK70" s="424">
        <v>350</v>
      </c>
      <c r="AL70" s="424">
        <v>388</v>
      </c>
      <c r="AM70" s="424">
        <v>441</v>
      </c>
      <c r="AN70" s="424">
        <v>507</v>
      </c>
      <c r="AO70" s="424">
        <v>562</v>
      </c>
      <c r="AP70" s="424">
        <v>611</v>
      </c>
      <c r="AQ70" s="424">
        <v>677</v>
      </c>
      <c r="AR70" s="424">
        <v>737</v>
      </c>
      <c r="AS70" s="424">
        <v>798</v>
      </c>
      <c r="AT70" s="424">
        <v>875</v>
      </c>
      <c r="AU70" s="424">
        <v>988</v>
      </c>
      <c r="AV70" s="424">
        <v>890</v>
      </c>
      <c r="AW70" s="424">
        <v>962</v>
      </c>
      <c r="AX70" s="424">
        <v>1046</v>
      </c>
      <c r="AY70" s="424">
        <v>1115</v>
      </c>
      <c r="AZ70" s="424">
        <v>1152</v>
      </c>
      <c r="BA70" s="424">
        <v>1207</v>
      </c>
      <c r="BB70" s="424">
        <v>1238</v>
      </c>
      <c r="BC70" s="424">
        <v>1256</v>
      </c>
      <c r="BD70" s="424">
        <v>1276</v>
      </c>
      <c r="BE70" s="424">
        <v>1296</v>
      </c>
      <c r="BF70" s="424">
        <v>1304</v>
      </c>
      <c r="BG70" s="424">
        <v>1343</v>
      </c>
      <c r="BH70" s="424">
        <v>1400</v>
      </c>
      <c r="BI70" s="424">
        <v>1445</v>
      </c>
      <c r="BJ70" s="424">
        <v>1489</v>
      </c>
      <c r="BK70" s="424">
        <v>1528</v>
      </c>
      <c r="BL70" s="424">
        <v>1568</v>
      </c>
      <c r="BM70" s="424">
        <v>1607</v>
      </c>
      <c r="BN70" s="424">
        <v>1619</v>
      </c>
      <c r="BO70" s="424">
        <v>1597</v>
      </c>
      <c r="BP70" s="424">
        <v>1553</v>
      </c>
      <c r="BQ70" s="424">
        <v>1490</v>
      </c>
      <c r="BR70" s="424">
        <v>1462</v>
      </c>
      <c r="BS70" s="424">
        <v>1459</v>
      </c>
      <c r="BT70" s="424">
        <v>1445</v>
      </c>
      <c r="BU70" s="424">
        <v>1437</v>
      </c>
      <c r="BV70" s="424">
        <v>1444</v>
      </c>
      <c r="BW70" s="424">
        <v>1457</v>
      </c>
      <c r="BX70" s="425">
        <v>1474</v>
      </c>
      <c r="BY70" s="425">
        <v>1495</v>
      </c>
      <c r="BZ70" s="425">
        <v>1521</v>
      </c>
      <c r="CA70" s="426">
        <v>1552</v>
      </c>
    </row>
    <row r="71" spans="1:79" x14ac:dyDescent="0.4">
      <c r="A71" s="326"/>
      <c r="B71" s="429" t="s">
        <v>446</v>
      </c>
      <c r="D71" s="424">
        <v>0</v>
      </c>
      <c r="E71" s="424">
        <v>0</v>
      </c>
      <c r="F71" s="424">
        <v>0</v>
      </c>
      <c r="G71" s="424">
        <v>0</v>
      </c>
      <c r="H71" s="424">
        <v>0</v>
      </c>
      <c r="I71" s="424">
        <v>0</v>
      </c>
      <c r="J71" s="424">
        <v>0</v>
      </c>
      <c r="K71" s="424">
        <v>0</v>
      </c>
      <c r="L71" s="424">
        <v>0</v>
      </c>
      <c r="M71" s="424">
        <v>0</v>
      </c>
      <c r="N71" s="424">
        <v>0</v>
      </c>
      <c r="O71" s="424">
        <v>0</v>
      </c>
      <c r="P71" s="424">
        <v>0</v>
      </c>
      <c r="Q71" s="424">
        <v>0</v>
      </c>
      <c r="R71" s="424">
        <v>0</v>
      </c>
      <c r="S71" s="424">
        <v>0</v>
      </c>
      <c r="T71" s="424">
        <v>0</v>
      </c>
      <c r="U71" s="424">
        <v>0</v>
      </c>
      <c r="V71" s="424">
        <v>0</v>
      </c>
      <c r="W71" s="424">
        <v>0</v>
      </c>
      <c r="X71" s="424">
        <v>0</v>
      </c>
      <c r="Y71" s="424">
        <v>0</v>
      </c>
      <c r="Z71" s="424">
        <v>0</v>
      </c>
      <c r="AA71" s="424">
        <v>0</v>
      </c>
      <c r="AB71" s="424">
        <v>0</v>
      </c>
      <c r="AC71" s="424">
        <v>30</v>
      </c>
      <c r="AD71" s="424">
        <v>35</v>
      </c>
      <c r="AE71" s="424">
        <v>39</v>
      </c>
      <c r="AF71" s="424">
        <v>41</v>
      </c>
      <c r="AG71" s="424">
        <v>45</v>
      </c>
      <c r="AH71" s="424">
        <v>46</v>
      </c>
      <c r="AI71" s="424">
        <v>47</v>
      </c>
      <c r="AJ71" s="424">
        <v>49</v>
      </c>
      <c r="AK71" s="424">
        <v>50</v>
      </c>
      <c r="AL71" s="424">
        <v>53</v>
      </c>
      <c r="AM71" s="424">
        <v>54</v>
      </c>
      <c r="AN71" s="424">
        <v>58</v>
      </c>
      <c r="AO71" s="424">
        <v>61</v>
      </c>
      <c r="AP71" s="424">
        <v>64</v>
      </c>
      <c r="AQ71" s="424">
        <v>68</v>
      </c>
      <c r="AR71" s="424">
        <v>72</v>
      </c>
      <c r="AS71" s="424">
        <v>74</v>
      </c>
      <c r="AT71" s="424">
        <v>80</v>
      </c>
      <c r="AU71" s="424">
        <v>90</v>
      </c>
      <c r="AV71" s="424">
        <v>0</v>
      </c>
      <c r="AW71" s="424">
        <v>0</v>
      </c>
      <c r="AX71" s="424">
        <v>0</v>
      </c>
      <c r="AY71" s="424">
        <v>0</v>
      </c>
      <c r="AZ71" s="424">
        <v>0</v>
      </c>
      <c r="BA71" s="424">
        <v>0</v>
      </c>
      <c r="BB71" s="424">
        <v>0</v>
      </c>
      <c r="BC71" s="424">
        <v>0</v>
      </c>
      <c r="BD71" s="424">
        <v>0</v>
      </c>
      <c r="BE71" s="424">
        <v>0</v>
      </c>
      <c r="BF71" s="424">
        <v>0</v>
      </c>
      <c r="BG71" s="424">
        <v>0</v>
      </c>
      <c r="BH71" s="424">
        <v>0</v>
      </c>
      <c r="BI71" s="424">
        <v>0</v>
      </c>
      <c r="BJ71" s="424">
        <v>0</v>
      </c>
      <c r="BK71" s="424">
        <v>0</v>
      </c>
      <c r="BL71" s="424">
        <v>0</v>
      </c>
      <c r="BM71" s="424">
        <v>0</v>
      </c>
      <c r="BN71" s="424">
        <v>0</v>
      </c>
      <c r="BO71" s="424">
        <v>0</v>
      </c>
      <c r="BP71" s="424">
        <v>0</v>
      </c>
      <c r="BQ71" s="424">
        <v>0</v>
      </c>
      <c r="BR71" s="424">
        <v>0</v>
      </c>
      <c r="BS71" s="424">
        <v>0</v>
      </c>
      <c r="BT71" s="424">
        <v>0</v>
      </c>
      <c r="BU71" s="424">
        <v>0</v>
      </c>
      <c r="BV71" s="424">
        <v>0</v>
      </c>
      <c r="BW71" s="424">
        <v>0</v>
      </c>
      <c r="BX71" s="425">
        <v>0</v>
      </c>
      <c r="BY71" s="425">
        <v>0</v>
      </c>
      <c r="BZ71" s="425">
        <v>0</v>
      </c>
      <c r="CA71" s="426">
        <v>0</v>
      </c>
    </row>
    <row r="72" spans="1:79" x14ac:dyDescent="0.4">
      <c r="A72" s="326"/>
      <c r="B72" s="429" t="s">
        <v>332</v>
      </c>
      <c r="D72" s="424">
        <v>0</v>
      </c>
      <c r="E72" s="424">
        <v>0</v>
      </c>
      <c r="F72" s="424">
        <v>0</v>
      </c>
      <c r="G72" s="424">
        <v>0</v>
      </c>
      <c r="H72" s="424">
        <v>0</v>
      </c>
      <c r="I72" s="424">
        <v>0</v>
      </c>
      <c r="J72" s="424">
        <v>0</v>
      </c>
      <c r="K72" s="424">
        <v>0</v>
      </c>
      <c r="L72" s="424">
        <v>0</v>
      </c>
      <c r="M72" s="424">
        <v>0</v>
      </c>
      <c r="N72" s="424">
        <v>0</v>
      </c>
      <c r="O72" s="424">
        <v>0</v>
      </c>
      <c r="P72" s="424">
        <v>0</v>
      </c>
      <c r="Q72" s="424">
        <v>0</v>
      </c>
      <c r="R72" s="424">
        <v>0</v>
      </c>
      <c r="S72" s="424">
        <v>0</v>
      </c>
      <c r="T72" s="424">
        <v>0</v>
      </c>
      <c r="U72" s="424">
        <v>0</v>
      </c>
      <c r="V72" s="424">
        <v>0</v>
      </c>
      <c r="W72" s="424">
        <v>0</v>
      </c>
      <c r="X72" s="424">
        <v>0</v>
      </c>
      <c r="Y72" s="424">
        <v>0</v>
      </c>
      <c r="Z72" s="424">
        <v>0</v>
      </c>
      <c r="AA72" s="424">
        <v>0</v>
      </c>
      <c r="AB72" s="424">
        <v>0</v>
      </c>
      <c r="AC72" s="424">
        <v>41</v>
      </c>
      <c r="AD72" s="424">
        <v>51</v>
      </c>
      <c r="AE72" s="424">
        <v>56</v>
      </c>
      <c r="AF72" s="424">
        <v>64</v>
      </c>
      <c r="AG72" s="424">
        <v>70</v>
      </c>
      <c r="AH72" s="424">
        <v>76</v>
      </c>
      <c r="AI72" s="424">
        <v>80</v>
      </c>
      <c r="AJ72" s="424">
        <v>86</v>
      </c>
      <c r="AK72" s="424">
        <v>97</v>
      </c>
      <c r="AL72" s="424">
        <v>105</v>
      </c>
      <c r="AM72" s="424">
        <v>118</v>
      </c>
      <c r="AN72" s="424">
        <v>132</v>
      </c>
      <c r="AO72" s="424">
        <v>142</v>
      </c>
      <c r="AP72" s="424">
        <v>154</v>
      </c>
      <c r="AQ72" s="424">
        <v>166</v>
      </c>
      <c r="AR72" s="424">
        <v>176</v>
      </c>
      <c r="AS72" s="424">
        <v>186</v>
      </c>
      <c r="AT72" s="424">
        <v>199</v>
      </c>
      <c r="AU72" s="424">
        <v>212</v>
      </c>
      <c r="AV72" s="424">
        <v>0</v>
      </c>
      <c r="AW72" s="424">
        <v>0</v>
      </c>
      <c r="AX72" s="424">
        <v>0</v>
      </c>
      <c r="AY72" s="424">
        <v>0</v>
      </c>
      <c r="AZ72" s="424">
        <v>0</v>
      </c>
      <c r="BA72" s="424">
        <v>0</v>
      </c>
      <c r="BB72" s="424">
        <v>0</v>
      </c>
      <c r="BC72" s="424">
        <v>0</v>
      </c>
      <c r="BD72" s="424">
        <v>0</v>
      </c>
      <c r="BE72" s="424">
        <v>0</v>
      </c>
      <c r="BF72" s="424">
        <v>0</v>
      </c>
      <c r="BG72" s="424">
        <v>0</v>
      </c>
      <c r="BH72" s="424">
        <v>0</v>
      </c>
      <c r="BI72" s="424">
        <v>0</v>
      </c>
      <c r="BJ72" s="424">
        <v>0</v>
      </c>
      <c r="BK72" s="424">
        <v>0</v>
      </c>
      <c r="BL72" s="424">
        <v>0</v>
      </c>
      <c r="BM72" s="424">
        <v>0</v>
      </c>
      <c r="BN72" s="424">
        <v>0</v>
      </c>
      <c r="BO72" s="424">
        <v>0</v>
      </c>
      <c r="BP72" s="424">
        <v>0</v>
      </c>
      <c r="BQ72" s="424">
        <v>0</v>
      </c>
      <c r="BR72" s="424">
        <v>0</v>
      </c>
      <c r="BS72" s="424">
        <v>0</v>
      </c>
      <c r="BT72" s="424">
        <v>0</v>
      </c>
      <c r="BU72" s="424">
        <v>0</v>
      </c>
      <c r="BV72" s="424">
        <v>0</v>
      </c>
      <c r="BW72" s="424">
        <v>0</v>
      </c>
      <c r="BX72" s="425">
        <v>0</v>
      </c>
      <c r="BY72" s="425">
        <v>0</v>
      </c>
      <c r="BZ72" s="425">
        <v>0</v>
      </c>
      <c r="CA72" s="426">
        <v>0</v>
      </c>
    </row>
    <row r="73" spans="1:79" x14ac:dyDescent="0.4">
      <c r="A73" s="326"/>
      <c r="B73" s="429" t="s">
        <v>331</v>
      </c>
      <c r="D73" s="424">
        <v>0</v>
      </c>
      <c r="E73" s="424">
        <v>0</v>
      </c>
      <c r="F73" s="424">
        <v>0</v>
      </c>
      <c r="G73" s="424">
        <v>0</v>
      </c>
      <c r="H73" s="424">
        <v>0</v>
      </c>
      <c r="I73" s="424">
        <v>0</v>
      </c>
      <c r="J73" s="424">
        <v>0</v>
      </c>
      <c r="K73" s="424">
        <v>0</v>
      </c>
      <c r="L73" s="424">
        <v>0</v>
      </c>
      <c r="M73" s="424">
        <v>0</v>
      </c>
      <c r="N73" s="424">
        <v>0</v>
      </c>
      <c r="O73" s="424">
        <v>0</v>
      </c>
      <c r="P73" s="424">
        <v>0</v>
      </c>
      <c r="Q73" s="424">
        <v>0</v>
      </c>
      <c r="R73" s="424">
        <v>0</v>
      </c>
      <c r="S73" s="424">
        <v>0</v>
      </c>
      <c r="T73" s="424">
        <v>0</v>
      </c>
      <c r="U73" s="424">
        <v>0</v>
      </c>
      <c r="V73" s="424">
        <v>0</v>
      </c>
      <c r="W73" s="424">
        <v>0</v>
      </c>
      <c r="X73" s="424">
        <v>0</v>
      </c>
      <c r="Y73" s="424">
        <v>0</v>
      </c>
      <c r="Z73" s="424">
        <v>0</v>
      </c>
      <c r="AA73" s="424">
        <v>0</v>
      </c>
      <c r="AB73" s="424">
        <v>0</v>
      </c>
      <c r="AC73" s="424">
        <v>72</v>
      </c>
      <c r="AD73" s="424">
        <v>84</v>
      </c>
      <c r="AE73" s="424">
        <v>99</v>
      </c>
      <c r="AF73" s="424">
        <v>112</v>
      </c>
      <c r="AG73" s="424">
        <v>129</v>
      </c>
      <c r="AH73" s="424">
        <v>143</v>
      </c>
      <c r="AI73" s="424">
        <v>151</v>
      </c>
      <c r="AJ73" s="424">
        <v>179</v>
      </c>
      <c r="AK73" s="424">
        <v>203</v>
      </c>
      <c r="AL73" s="424">
        <v>230</v>
      </c>
      <c r="AM73" s="424">
        <v>269</v>
      </c>
      <c r="AN73" s="424">
        <v>317</v>
      </c>
      <c r="AO73" s="424">
        <v>359</v>
      </c>
      <c r="AP73" s="424">
        <v>394</v>
      </c>
      <c r="AQ73" s="424">
        <v>443</v>
      </c>
      <c r="AR73" s="424">
        <v>490</v>
      </c>
      <c r="AS73" s="424">
        <v>538</v>
      </c>
      <c r="AT73" s="424">
        <v>596</v>
      </c>
      <c r="AU73" s="424">
        <v>686</v>
      </c>
      <c r="AV73" s="424">
        <v>890</v>
      </c>
      <c r="AW73" s="424">
        <v>962</v>
      </c>
      <c r="AX73" s="424">
        <v>1046</v>
      </c>
      <c r="AY73" s="424">
        <v>1115</v>
      </c>
      <c r="AZ73" s="424">
        <v>1152</v>
      </c>
      <c r="BA73" s="424">
        <v>1207</v>
      </c>
      <c r="BB73" s="424">
        <v>1238</v>
      </c>
      <c r="BC73" s="424">
        <v>1256</v>
      </c>
      <c r="BD73" s="424">
        <v>1276</v>
      </c>
      <c r="BE73" s="424">
        <v>1296</v>
      </c>
      <c r="BF73" s="424">
        <v>1304</v>
      </c>
      <c r="BG73" s="424">
        <v>1343</v>
      </c>
      <c r="BH73" s="424">
        <v>1400</v>
      </c>
      <c r="BI73" s="424">
        <v>1445</v>
      </c>
      <c r="BJ73" s="424">
        <v>1489</v>
      </c>
      <c r="BK73" s="424">
        <v>1528</v>
      </c>
      <c r="BL73" s="424">
        <v>1568</v>
      </c>
      <c r="BM73" s="424">
        <v>1607</v>
      </c>
      <c r="BN73" s="424">
        <v>1619</v>
      </c>
      <c r="BO73" s="424">
        <v>1597</v>
      </c>
      <c r="BP73" s="424">
        <v>1553</v>
      </c>
      <c r="BQ73" s="424">
        <v>1490</v>
      </c>
      <c r="BR73" s="424">
        <v>1462</v>
      </c>
      <c r="BS73" s="424">
        <v>1459</v>
      </c>
      <c r="BT73" s="424">
        <v>1445</v>
      </c>
      <c r="BU73" s="424">
        <v>1437</v>
      </c>
      <c r="BV73" s="424">
        <v>1444</v>
      </c>
      <c r="BW73" s="424">
        <v>1457</v>
      </c>
      <c r="BX73" s="425">
        <v>1474</v>
      </c>
      <c r="BY73" s="425">
        <v>1495</v>
      </c>
      <c r="BZ73" s="425">
        <v>1521</v>
      </c>
      <c r="CA73" s="426">
        <v>1552</v>
      </c>
    </row>
    <row r="74" spans="1:79" x14ac:dyDescent="0.4">
      <c r="A74" s="326"/>
      <c r="B74" s="427" t="s">
        <v>235</v>
      </c>
      <c r="D74" s="424">
        <v>0</v>
      </c>
      <c r="E74" s="424">
        <v>0</v>
      </c>
      <c r="F74" s="424">
        <v>0</v>
      </c>
      <c r="G74" s="424">
        <v>0</v>
      </c>
      <c r="H74" s="424">
        <v>0</v>
      </c>
      <c r="I74" s="424">
        <v>0</v>
      </c>
      <c r="J74" s="424">
        <v>0</v>
      </c>
      <c r="K74" s="424">
        <v>0</v>
      </c>
      <c r="L74" s="424">
        <v>0</v>
      </c>
      <c r="M74" s="424">
        <v>0</v>
      </c>
      <c r="N74" s="424">
        <v>0</v>
      </c>
      <c r="O74" s="424">
        <v>0</v>
      </c>
      <c r="P74" s="424">
        <v>0</v>
      </c>
      <c r="Q74" s="424">
        <v>0</v>
      </c>
      <c r="R74" s="424">
        <v>0</v>
      </c>
      <c r="S74" s="424">
        <v>0</v>
      </c>
      <c r="T74" s="424">
        <v>0</v>
      </c>
      <c r="U74" s="424">
        <v>0</v>
      </c>
      <c r="V74" s="424">
        <v>0</v>
      </c>
      <c r="W74" s="424">
        <v>0</v>
      </c>
      <c r="X74" s="424">
        <v>0</v>
      </c>
      <c r="Y74" s="424">
        <v>0</v>
      </c>
      <c r="Z74" s="424">
        <v>0</v>
      </c>
      <c r="AA74" s="424">
        <v>0</v>
      </c>
      <c r="AB74" s="424">
        <v>0</v>
      </c>
      <c r="AC74" s="424">
        <v>0</v>
      </c>
      <c r="AD74" s="424">
        <v>0</v>
      </c>
      <c r="AE74" s="424">
        <v>0</v>
      </c>
      <c r="AF74" s="424">
        <v>0</v>
      </c>
      <c r="AG74" s="424">
        <v>0</v>
      </c>
      <c r="AH74" s="424">
        <v>0</v>
      </c>
      <c r="AI74" s="424">
        <v>0</v>
      </c>
      <c r="AJ74" s="424">
        <v>0</v>
      </c>
      <c r="AK74" s="424">
        <v>0</v>
      </c>
      <c r="AL74" s="424">
        <v>0</v>
      </c>
      <c r="AM74" s="424">
        <v>0</v>
      </c>
      <c r="AN74" s="424">
        <v>0</v>
      </c>
      <c r="AO74" s="424">
        <v>0</v>
      </c>
      <c r="AP74" s="424">
        <v>0</v>
      </c>
      <c r="AQ74" s="424">
        <v>0</v>
      </c>
      <c r="AR74" s="424">
        <v>0</v>
      </c>
      <c r="AS74" s="424">
        <v>0</v>
      </c>
      <c r="AT74" s="424">
        <v>0</v>
      </c>
      <c r="AU74" s="424">
        <v>0</v>
      </c>
      <c r="AV74" s="424">
        <v>0</v>
      </c>
      <c r="AW74" s="424">
        <v>0</v>
      </c>
      <c r="AX74" s="424">
        <v>0</v>
      </c>
      <c r="AY74" s="424">
        <v>153</v>
      </c>
      <c r="AZ74" s="424">
        <v>146</v>
      </c>
      <c r="BA74" s="424">
        <v>158</v>
      </c>
      <c r="BB74" s="424">
        <v>166</v>
      </c>
      <c r="BC74" s="424">
        <v>178</v>
      </c>
      <c r="BD74" s="424">
        <v>188</v>
      </c>
      <c r="BE74" s="424">
        <v>199</v>
      </c>
      <c r="BF74" s="424">
        <v>206</v>
      </c>
      <c r="BG74" s="424">
        <v>204</v>
      </c>
      <c r="BH74" s="424">
        <v>189</v>
      </c>
      <c r="BI74" s="424">
        <v>184</v>
      </c>
      <c r="BJ74" s="424">
        <v>177</v>
      </c>
      <c r="BK74" s="424">
        <v>172</v>
      </c>
      <c r="BL74" s="424">
        <v>169</v>
      </c>
      <c r="BM74" s="424">
        <v>169</v>
      </c>
      <c r="BN74" s="424">
        <v>163</v>
      </c>
      <c r="BO74" s="424">
        <v>160</v>
      </c>
      <c r="BP74" s="424">
        <v>158</v>
      </c>
      <c r="BQ74" s="424">
        <v>151</v>
      </c>
      <c r="BR74" s="424">
        <v>155</v>
      </c>
      <c r="BS74" s="424">
        <v>143</v>
      </c>
      <c r="BT74" s="424">
        <v>148</v>
      </c>
      <c r="BU74" s="424">
        <v>146</v>
      </c>
      <c r="BV74" s="424">
        <v>141</v>
      </c>
      <c r="BW74" s="424">
        <v>139</v>
      </c>
      <c r="BX74" s="425">
        <v>137</v>
      </c>
      <c r="BY74" s="425">
        <v>137</v>
      </c>
      <c r="BZ74" s="425">
        <v>137</v>
      </c>
      <c r="CA74" s="426">
        <v>138</v>
      </c>
    </row>
    <row r="75" spans="1:79" ht="25.5" customHeight="1" x14ac:dyDescent="0.4">
      <c r="A75" s="326"/>
      <c r="B75" s="310" t="s">
        <v>447</v>
      </c>
      <c r="D75" s="424"/>
      <c r="E75" s="424"/>
      <c r="F75" s="424"/>
      <c r="G75" s="424"/>
      <c r="H75" s="424"/>
      <c r="I75" s="424"/>
      <c r="J75" s="424"/>
      <c r="K75" s="424"/>
      <c r="L75" s="424"/>
      <c r="M75" s="424"/>
      <c r="N75" s="424"/>
      <c r="O75" s="424"/>
      <c r="P75" s="424"/>
      <c r="Q75" s="424"/>
      <c r="R75" s="424"/>
      <c r="S75" s="424"/>
      <c r="T75" s="424"/>
      <c r="U75" s="424"/>
      <c r="V75" s="424"/>
      <c r="W75" s="424"/>
      <c r="X75" s="424"/>
      <c r="Y75" s="424"/>
      <c r="Z75" s="424"/>
      <c r="AA75" s="424"/>
      <c r="AB75" s="424"/>
      <c r="AC75" s="424"/>
      <c r="AD75" s="424"/>
      <c r="AE75" s="424"/>
      <c r="AF75" s="424"/>
      <c r="AG75" s="424"/>
      <c r="AH75" s="424"/>
      <c r="AI75" s="424"/>
      <c r="AJ75" s="424"/>
      <c r="AK75" s="424"/>
      <c r="AL75" s="424"/>
      <c r="AM75" s="424"/>
      <c r="AN75" s="424"/>
      <c r="AO75" s="424"/>
      <c r="AP75" s="424"/>
      <c r="AQ75" s="424"/>
      <c r="AR75" s="424"/>
      <c r="AS75" s="424"/>
      <c r="AT75" s="424"/>
      <c r="AU75" s="424"/>
      <c r="AV75" s="424"/>
      <c r="AW75" s="424"/>
      <c r="AX75" s="424"/>
      <c r="AY75" s="424"/>
      <c r="AZ75" s="424"/>
      <c r="BA75" s="424"/>
      <c r="BB75" s="424"/>
      <c r="BC75" s="424"/>
      <c r="BD75" s="424"/>
      <c r="BE75" s="424"/>
      <c r="BF75" s="424"/>
      <c r="BG75" s="424">
        <v>0</v>
      </c>
      <c r="BH75" s="424">
        <v>0</v>
      </c>
      <c r="BI75" s="424">
        <v>0</v>
      </c>
      <c r="BJ75" s="424">
        <v>0</v>
      </c>
      <c r="BK75" s="424">
        <v>0</v>
      </c>
      <c r="BL75" s="424">
        <v>0</v>
      </c>
      <c r="BM75" s="424">
        <v>1</v>
      </c>
      <c r="BN75" s="424">
        <v>1</v>
      </c>
      <c r="BO75" s="424">
        <v>1</v>
      </c>
      <c r="BP75" s="424">
        <v>1</v>
      </c>
      <c r="BQ75" s="424">
        <v>2</v>
      </c>
      <c r="BR75" s="424">
        <v>2</v>
      </c>
      <c r="BS75" s="424">
        <v>2</v>
      </c>
      <c r="BT75" s="424">
        <v>3</v>
      </c>
      <c r="BU75" s="424">
        <v>3</v>
      </c>
      <c r="BV75" s="424">
        <v>3</v>
      </c>
      <c r="BW75" s="424">
        <v>3</v>
      </c>
      <c r="BX75" s="425">
        <v>3</v>
      </c>
      <c r="BY75" s="425">
        <v>3</v>
      </c>
      <c r="BZ75" s="425">
        <v>3</v>
      </c>
      <c r="CA75" s="426">
        <v>3</v>
      </c>
    </row>
    <row r="76" spans="1:79" s="243" customFormat="1" ht="26.25" customHeight="1" x14ac:dyDescent="0.4">
      <c r="B76" s="428" t="s">
        <v>166</v>
      </c>
      <c r="C76" s="368"/>
      <c r="D76" s="424">
        <v>0</v>
      </c>
      <c r="E76" s="424">
        <v>0</v>
      </c>
      <c r="F76" s="424">
        <v>0</v>
      </c>
      <c r="G76" s="424">
        <v>0</v>
      </c>
      <c r="H76" s="424">
        <v>0</v>
      </c>
      <c r="I76" s="424">
        <v>0</v>
      </c>
      <c r="J76" s="424">
        <v>0</v>
      </c>
      <c r="K76" s="424">
        <v>0</v>
      </c>
      <c r="L76" s="424">
        <v>0</v>
      </c>
      <c r="M76" s="424">
        <v>0</v>
      </c>
      <c r="N76" s="424">
        <v>0</v>
      </c>
      <c r="O76" s="424">
        <v>0</v>
      </c>
      <c r="P76" s="424">
        <v>0</v>
      </c>
      <c r="Q76" s="424">
        <v>0</v>
      </c>
      <c r="R76" s="424">
        <v>0</v>
      </c>
      <c r="S76" s="424">
        <v>0</v>
      </c>
      <c r="T76" s="424">
        <v>0</v>
      </c>
      <c r="U76" s="424">
        <v>0</v>
      </c>
      <c r="V76" s="424">
        <v>0</v>
      </c>
      <c r="W76" s="424">
        <v>0</v>
      </c>
      <c r="X76" s="424">
        <v>0</v>
      </c>
      <c r="Y76" s="424">
        <v>0</v>
      </c>
      <c r="Z76" s="424">
        <v>0</v>
      </c>
      <c r="AA76" s="424">
        <v>0</v>
      </c>
      <c r="AB76" s="424">
        <v>0</v>
      </c>
      <c r="AC76" s="424">
        <v>0</v>
      </c>
      <c r="AD76" s="424">
        <v>0</v>
      </c>
      <c r="AE76" s="424">
        <v>0</v>
      </c>
      <c r="AF76" s="424">
        <v>34</v>
      </c>
      <c r="AG76" s="424">
        <v>55</v>
      </c>
      <c r="AH76" s="424">
        <v>75</v>
      </c>
      <c r="AI76" s="424">
        <v>105</v>
      </c>
      <c r="AJ76" s="424">
        <v>147</v>
      </c>
      <c r="AK76" s="424">
        <v>177</v>
      </c>
      <c r="AL76" s="424">
        <v>214</v>
      </c>
      <c r="AM76" s="424">
        <v>263</v>
      </c>
      <c r="AN76" s="424">
        <v>314</v>
      </c>
      <c r="AO76" s="424">
        <v>367</v>
      </c>
      <c r="AP76" s="424">
        <v>422</v>
      </c>
      <c r="AQ76" s="424">
        <v>474</v>
      </c>
      <c r="AR76" s="424">
        <v>520</v>
      </c>
      <c r="AS76" s="424">
        <v>565</v>
      </c>
      <c r="AT76" s="424">
        <v>607</v>
      </c>
      <c r="AU76" s="424">
        <v>654</v>
      </c>
      <c r="AV76" s="424">
        <v>0</v>
      </c>
      <c r="AW76" s="424">
        <v>0</v>
      </c>
      <c r="AX76" s="424">
        <v>0</v>
      </c>
      <c r="AY76" s="424">
        <v>0</v>
      </c>
      <c r="AZ76" s="424">
        <v>0</v>
      </c>
      <c r="BA76" s="424">
        <v>0</v>
      </c>
      <c r="BB76" s="424">
        <v>0</v>
      </c>
      <c r="BC76" s="424">
        <v>0</v>
      </c>
      <c r="BD76" s="424">
        <v>0</v>
      </c>
      <c r="BE76" s="424">
        <v>0</v>
      </c>
      <c r="BF76" s="424">
        <v>0</v>
      </c>
      <c r="BG76" s="424">
        <v>0</v>
      </c>
      <c r="BH76" s="424">
        <v>0</v>
      </c>
      <c r="BI76" s="424">
        <v>0</v>
      </c>
      <c r="BJ76" s="424">
        <v>0</v>
      </c>
      <c r="BK76" s="424">
        <v>0</v>
      </c>
      <c r="BL76" s="424">
        <v>0</v>
      </c>
      <c r="BM76" s="424">
        <v>0</v>
      </c>
      <c r="BN76" s="424">
        <v>0</v>
      </c>
      <c r="BO76" s="424">
        <v>0</v>
      </c>
      <c r="BP76" s="424">
        <v>0</v>
      </c>
      <c r="BQ76" s="424">
        <v>0</v>
      </c>
      <c r="BR76" s="424">
        <v>0</v>
      </c>
      <c r="BS76" s="424">
        <v>0</v>
      </c>
      <c r="BT76" s="424">
        <v>0</v>
      </c>
      <c r="BU76" s="424">
        <v>0</v>
      </c>
      <c r="BV76" s="424">
        <v>0</v>
      </c>
      <c r="BW76" s="424">
        <v>0</v>
      </c>
      <c r="BX76" s="425">
        <v>0</v>
      </c>
      <c r="BY76" s="425">
        <v>0</v>
      </c>
      <c r="BZ76" s="425">
        <v>0</v>
      </c>
      <c r="CA76" s="426">
        <v>0</v>
      </c>
    </row>
    <row r="77" spans="1:79" x14ac:dyDescent="0.4">
      <c r="A77" s="326"/>
      <c r="B77" s="341" t="s">
        <v>446</v>
      </c>
      <c r="D77" s="424">
        <v>0</v>
      </c>
      <c r="E77" s="424">
        <v>0</v>
      </c>
      <c r="F77" s="424">
        <v>0</v>
      </c>
      <c r="G77" s="424">
        <v>0</v>
      </c>
      <c r="H77" s="424">
        <v>0</v>
      </c>
      <c r="I77" s="424">
        <v>0</v>
      </c>
      <c r="J77" s="424">
        <v>0</v>
      </c>
      <c r="K77" s="424">
        <v>0</v>
      </c>
      <c r="L77" s="424">
        <v>0</v>
      </c>
      <c r="M77" s="424">
        <v>0</v>
      </c>
      <c r="N77" s="424">
        <v>0</v>
      </c>
      <c r="O77" s="424">
        <v>0</v>
      </c>
      <c r="P77" s="424">
        <v>0</v>
      </c>
      <c r="Q77" s="424">
        <v>0</v>
      </c>
      <c r="R77" s="424">
        <v>0</v>
      </c>
      <c r="S77" s="424">
        <v>0</v>
      </c>
      <c r="T77" s="424">
        <v>0</v>
      </c>
      <c r="U77" s="424">
        <v>0</v>
      </c>
      <c r="V77" s="424">
        <v>0</v>
      </c>
      <c r="W77" s="424">
        <v>0</v>
      </c>
      <c r="X77" s="424">
        <v>0</v>
      </c>
      <c r="Y77" s="424">
        <v>0</v>
      </c>
      <c r="Z77" s="424">
        <v>0</v>
      </c>
      <c r="AA77" s="424">
        <v>0</v>
      </c>
      <c r="AB77" s="424">
        <v>0</v>
      </c>
      <c r="AC77" s="424">
        <v>0</v>
      </c>
      <c r="AD77" s="424">
        <v>0</v>
      </c>
      <c r="AE77" s="424">
        <v>0</v>
      </c>
      <c r="AF77" s="424">
        <v>3</v>
      </c>
      <c r="AG77" s="424">
        <v>11</v>
      </c>
      <c r="AH77" s="424">
        <v>15</v>
      </c>
      <c r="AI77" s="424">
        <v>15</v>
      </c>
      <c r="AJ77" s="424">
        <v>16</v>
      </c>
      <c r="AK77" s="424">
        <v>16</v>
      </c>
      <c r="AL77" s="424">
        <v>16</v>
      </c>
      <c r="AM77" s="424">
        <v>16</v>
      </c>
      <c r="AN77" s="424">
        <v>17</v>
      </c>
      <c r="AO77" s="424">
        <v>17</v>
      </c>
      <c r="AP77" s="424">
        <v>17</v>
      </c>
      <c r="AQ77" s="424">
        <v>17</v>
      </c>
      <c r="AR77" s="424">
        <v>17</v>
      </c>
      <c r="AS77" s="424">
        <v>18</v>
      </c>
      <c r="AT77" s="424">
        <v>18</v>
      </c>
      <c r="AU77" s="424">
        <v>19</v>
      </c>
      <c r="AV77" s="424">
        <v>0</v>
      </c>
      <c r="AW77" s="424">
        <v>0</v>
      </c>
      <c r="AX77" s="424">
        <v>0</v>
      </c>
      <c r="AY77" s="424">
        <v>0</v>
      </c>
      <c r="AZ77" s="424">
        <v>0</v>
      </c>
      <c r="BA77" s="424">
        <v>0</v>
      </c>
      <c r="BB77" s="424">
        <v>0</v>
      </c>
      <c r="BC77" s="424">
        <v>0</v>
      </c>
      <c r="BD77" s="424">
        <v>0</v>
      </c>
      <c r="BE77" s="424">
        <v>0</v>
      </c>
      <c r="BF77" s="424">
        <v>0</v>
      </c>
      <c r="BG77" s="424">
        <v>0</v>
      </c>
      <c r="BH77" s="424">
        <v>0</v>
      </c>
      <c r="BI77" s="424">
        <v>0</v>
      </c>
      <c r="BJ77" s="424">
        <v>0</v>
      </c>
      <c r="BK77" s="424">
        <v>0</v>
      </c>
      <c r="BL77" s="424">
        <v>0</v>
      </c>
      <c r="BM77" s="424">
        <v>0</v>
      </c>
      <c r="BN77" s="424">
        <v>0</v>
      </c>
      <c r="BO77" s="424">
        <v>0</v>
      </c>
      <c r="BP77" s="424">
        <v>0</v>
      </c>
      <c r="BQ77" s="424">
        <v>0</v>
      </c>
      <c r="BR77" s="424">
        <v>0</v>
      </c>
      <c r="BS77" s="424">
        <v>0</v>
      </c>
      <c r="BT77" s="424">
        <v>0</v>
      </c>
      <c r="BU77" s="424">
        <v>0</v>
      </c>
      <c r="BV77" s="424">
        <v>0</v>
      </c>
      <c r="BW77" s="424">
        <v>0</v>
      </c>
      <c r="BX77" s="425">
        <v>0</v>
      </c>
      <c r="BY77" s="425">
        <v>0</v>
      </c>
      <c r="BZ77" s="425">
        <v>0</v>
      </c>
      <c r="CA77" s="426">
        <v>0</v>
      </c>
    </row>
    <row r="78" spans="1:79" x14ac:dyDescent="0.4">
      <c r="A78" s="326"/>
      <c r="B78" s="341" t="s">
        <v>332</v>
      </c>
      <c r="D78" s="424">
        <v>0</v>
      </c>
      <c r="E78" s="424">
        <v>0</v>
      </c>
      <c r="F78" s="424">
        <v>0</v>
      </c>
      <c r="G78" s="424">
        <v>0</v>
      </c>
      <c r="H78" s="424">
        <v>0</v>
      </c>
      <c r="I78" s="424">
        <v>0</v>
      </c>
      <c r="J78" s="424">
        <v>0</v>
      </c>
      <c r="K78" s="424">
        <v>0</v>
      </c>
      <c r="L78" s="424">
        <v>0</v>
      </c>
      <c r="M78" s="424">
        <v>0</v>
      </c>
      <c r="N78" s="424">
        <v>0</v>
      </c>
      <c r="O78" s="424">
        <v>0</v>
      </c>
      <c r="P78" s="424">
        <v>0</v>
      </c>
      <c r="Q78" s="424">
        <v>0</v>
      </c>
      <c r="R78" s="424">
        <v>0</v>
      </c>
      <c r="S78" s="424">
        <v>0</v>
      </c>
      <c r="T78" s="424">
        <v>0</v>
      </c>
      <c r="U78" s="424">
        <v>0</v>
      </c>
      <c r="V78" s="424">
        <v>0</v>
      </c>
      <c r="W78" s="424">
        <v>0</v>
      </c>
      <c r="X78" s="424">
        <v>0</v>
      </c>
      <c r="Y78" s="424">
        <v>0</v>
      </c>
      <c r="Z78" s="424">
        <v>0</v>
      </c>
      <c r="AA78" s="424">
        <v>0</v>
      </c>
      <c r="AB78" s="424">
        <v>0</v>
      </c>
      <c r="AC78" s="424">
        <v>0</v>
      </c>
      <c r="AD78" s="424">
        <v>0</v>
      </c>
      <c r="AE78" s="424">
        <v>0</v>
      </c>
      <c r="AF78" s="424">
        <v>31</v>
      </c>
      <c r="AG78" s="424">
        <v>44</v>
      </c>
      <c r="AH78" s="424">
        <v>61</v>
      </c>
      <c r="AI78" s="424">
        <v>86</v>
      </c>
      <c r="AJ78" s="424">
        <v>114</v>
      </c>
      <c r="AK78" s="424">
        <v>131</v>
      </c>
      <c r="AL78" s="424">
        <v>154</v>
      </c>
      <c r="AM78" s="424">
        <v>185</v>
      </c>
      <c r="AN78" s="424">
        <v>216</v>
      </c>
      <c r="AO78" s="424">
        <v>246</v>
      </c>
      <c r="AP78" s="424">
        <v>275</v>
      </c>
      <c r="AQ78" s="424">
        <v>303</v>
      </c>
      <c r="AR78" s="424">
        <v>325</v>
      </c>
      <c r="AS78" s="424">
        <v>345</v>
      </c>
      <c r="AT78" s="424">
        <v>364</v>
      </c>
      <c r="AU78" s="424">
        <v>387</v>
      </c>
      <c r="AV78" s="424">
        <v>0</v>
      </c>
      <c r="AW78" s="424">
        <v>0</v>
      </c>
      <c r="AX78" s="424">
        <v>0</v>
      </c>
      <c r="AY78" s="424">
        <v>0</v>
      </c>
      <c r="AZ78" s="424">
        <v>0</v>
      </c>
      <c r="BA78" s="424">
        <v>0</v>
      </c>
      <c r="BB78" s="424">
        <v>0</v>
      </c>
      <c r="BC78" s="424">
        <v>0</v>
      </c>
      <c r="BD78" s="424">
        <v>0</v>
      </c>
      <c r="BE78" s="424">
        <v>0</v>
      </c>
      <c r="BF78" s="424">
        <v>0</v>
      </c>
      <c r="BG78" s="424">
        <v>0</v>
      </c>
      <c r="BH78" s="424">
        <v>0</v>
      </c>
      <c r="BI78" s="424">
        <v>0</v>
      </c>
      <c r="BJ78" s="424">
        <v>0</v>
      </c>
      <c r="BK78" s="424">
        <v>0</v>
      </c>
      <c r="BL78" s="424">
        <v>0</v>
      </c>
      <c r="BM78" s="424">
        <v>0</v>
      </c>
      <c r="BN78" s="424">
        <v>0</v>
      </c>
      <c r="BO78" s="424">
        <v>0</v>
      </c>
      <c r="BP78" s="424">
        <v>0</v>
      </c>
      <c r="BQ78" s="424">
        <v>0</v>
      </c>
      <c r="BR78" s="424">
        <v>0</v>
      </c>
      <c r="BS78" s="424">
        <v>0</v>
      </c>
      <c r="BT78" s="424">
        <v>0</v>
      </c>
      <c r="BU78" s="424">
        <v>0</v>
      </c>
      <c r="BV78" s="424">
        <v>0</v>
      </c>
      <c r="BW78" s="424">
        <v>0</v>
      </c>
      <c r="BX78" s="425">
        <v>0</v>
      </c>
      <c r="BY78" s="425">
        <v>0</v>
      </c>
      <c r="BZ78" s="425">
        <v>0</v>
      </c>
      <c r="CA78" s="426">
        <v>0</v>
      </c>
    </row>
    <row r="79" spans="1:79" x14ac:dyDescent="0.4">
      <c r="A79" s="326"/>
      <c r="B79" s="341" t="s">
        <v>331</v>
      </c>
      <c r="D79" s="424">
        <v>0</v>
      </c>
      <c r="E79" s="424">
        <v>0</v>
      </c>
      <c r="F79" s="424">
        <v>0</v>
      </c>
      <c r="G79" s="424">
        <v>0</v>
      </c>
      <c r="H79" s="424">
        <v>0</v>
      </c>
      <c r="I79" s="424">
        <v>0</v>
      </c>
      <c r="J79" s="424">
        <v>0</v>
      </c>
      <c r="K79" s="424">
        <v>0</v>
      </c>
      <c r="L79" s="424">
        <v>0</v>
      </c>
      <c r="M79" s="424">
        <v>0</v>
      </c>
      <c r="N79" s="424">
        <v>0</v>
      </c>
      <c r="O79" s="424">
        <v>0</v>
      </c>
      <c r="P79" s="424">
        <v>0</v>
      </c>
      <c r="Q79" s="424">
        <v>0</v>
      </c>
      <c r="R79" s="424">
        <v>0</v>
      </c>
      <c r="S79" s="424">
        <v>0</v>
      </c>
      <c r="T79" s="424">
        <v>0</v>
      </c>
      <c r="U79" s="424">
        <v>0</v>
      </c>
      <c r="V79" s="424">
        <v>0</v>
      </c>
      <c r="W79" s="424">
        <v>0</v>
      </c>
      <c r="X79" s="424">
        <v>0</v>
      </c>
      <c r="Y79" s="424">
        <v>0</v>
      </c>
      <c r="Z79" s="424">
        <v>0</v>
      </c>
      <c r="AA79" s="424">
        <v>0</v>
      </c>
      <c r="AB79" s="424">
        <v>0</v>
      </c>
      <c r="AC79" s="424">
        <v>0</v>
      </c>
      <c r="AD79" s="424">
        <v>0</v>
      </c>
      <c r="AE79" s="424">
        <v>0</v>
      </c>
      <c r="AF79" s="424">
        <v>0</v>
      </c>
      <c r="AG79" s="424">
        <v>0</v>
      </c>
      <c r="AH79" s="424">
        <v>0</v>
      </c>
      <c r="AI79" s="424">
        <v>3</v>
      </c>
      <c r="AJ79" s="424">
        <v>17</v>
      </c>
      <c r="AK79" s="424">
        <v>30</v>
      </c>
      <c r="AL79" s="424">
        <v>44</v>
      </c>
      <c r="AM79" s="424">
        <v>61</v>
      </c>
      <c r="AN79" s="424">
        <v>81</v>
      </c>
      <c r="AO79" s="424">
        <v>104</v>
      </c>
      <c r="AP79" s="424">
        <v>130</v>
      </c>
      <c r="AQ79" s="424">
        <v>155</v>
      </c>
      <c r="AR79" s="424">
        <v>178</v>
      </c>
      <c r="AS79" s="424">
        <v>202</v>
      </c>
      <c r="AT79" s="424">
        <v>225</v>
      </c>
      <c r="AU79" s="424">
        <v>248</v>
      </c>
      <c r="AV79" s="424">
        <v>0</v>
      </c>
      <c r="AW79" s="424">
        <v>0</v>
      </c>
      <c r="AX79" s="424">
        <v>0</v>
      </c>
      <c r="AY79" s="424">
        <v>0</v>
      </c>
      <c r="AZ79" s="424">
        <v>0</v>
      </c>
      <c r="BA79" s="424">
        <v>0</v>
      </c>
      <c r="BB79" s="424">
        <v>0</v>
      </c>
      <c r="BC79" s="424">
        <v>0</v>
      </c>
      <c r="BD79" s="424">
        <v>0</v>
      </c>
      <c r="BE79" s="424">
        <v>0</v>
      </c>
      <c r="BF79" s="424">
        <v>0</v>
      </c>
      <c r="BG79" s="424">
        <v>0</v>
      </c>
      <c r="BH79" s="424">
        <v>0</v>
      </c>
      <c r="BI79" s="424">
        <v>0</v>
      </c>
      <c r="BJ79" s="424">
        <v>0</v>
      </c>
      <c r="BK79" s="424">
        <v>0</v>
      </c>
      <c r="BL79" s="424">
        <v>0</v>
      </c>
      <c r="BM79" s="424">
        <v>0</v>
      </c>
      <c r="BN79" s="424">
        <v>0</v>
      </c>
      <c r="BO79" s="424">
        <v>0</v>
      </c>
      <c r="BP79" s="424">
        <v>0</v>
      </c>
      <c r="BQ79" s="424">
        <v>0</v>
      </c>
      <c r="BR79" s="424">
        <v>0</v>
      </c>
      <c r="BS79" s="424">
        <v>0</v>
      </c>
      <c r="BT79" s="424">
        <v>0</v>
      </c>
      <c r="BU79" s="424">
        <v>0</v>
      </c>
      <c r="BV79" s="424">
        <v>0</v>
      </c>
      <c r="BW79" s="424">
        <v>0</v>
      </c>
      <c r="BX79" s="425">
        <v>0</v>
      </c>
      <c r="BY79" s="425">
        <v>0</v>
      </c>
      <c r="BZ79" s="425">
        <v>0</v>
      </c>
      <c r="CA79" s="426">
        <v>0</v>
      </c>
    </row>
    <row r="80" spans="1:79" ht="15.4" thickBot="1" x14ac:dyDescent="0.45">
      <c r="A80" s="363"/>
      <c r="B80" s="444"/>
      <c r="C80" s="363"/>
      <c r="D80" s="445"/>
      <c r="E80" s="445"/>
      <c r="F80" s="445"/>
      <c r="G80" s="445"/>
      <c r="H80" s="445"/>
      <c r="I80" s="445"/>
      <c r="J80" s="445"/>
      <c r="K80" s="445"/>
      <c r="L80" s="445"/>
      <c r="M80" s="445"/>
      <c r="N80" s="445"/>
      <c r="O80" s="445"/>
      <c r="P80" s="445"/>
      <c r="Q80" s="445"/>
      <c r="R80" s="445"/>
      <c r="S80" s="445"/>
      <c r="T80" s="445"/>
      <c r="U80" s="445"/>
      <c r="V80" s="445"/>
      <c r="W80" s="445"/>
      <c r="X80" s="445"/>
      <c r="Y80" s="445"/>
      <c r="Z80" s="445"/>
      <c r="AA80" s="445"/>
      <c r="AB80" s="445"/>
      <c r="AC80" s="445"/>
      <c r="AD80" s="445"/>
      <c r="AE80" s="445"/>
      <c r="AF80" s="445"/>
      <c r="AG80" s="445"/>
      <c r="AH80" s="445"/>
      <c r="AI80" s="445"/>
      <c r="AJ80" s="445"/>
      <c r="AK80" s="445"/>
      <c r="AL80" s="445"/>
      <c r="AM80" s="445"/>
      <c r="AN80" s="445"/>
      <c r="AO80" s="445"/>
      <c r="AP80" s="445"/>
      <c r="AQ80" s="445"/>
      <c r="AR80" s="445"/>
      <c r="AS80" s="445"/>
      <c r="AT80" s="445"/>
      <c r="AU80" s="445"/>
      <c r="AV80" s="445"/>
      <c r="AW80" s="445"/>
      <c r="AX80" s="445"/>
      <c r="AY80" s="445"/>
      <c r="AZ80" s="445"/>
      <c r="BA80" s="445"/>
      <c r="BB80" s="445"/>
      <c r="BC80" s="445"/>
      <c r="BD80" s="445"/>
      <c r="BE80" s="445"/>
      <c r="BF80" s="445"/>
      <c r="BG80" s="445"/>
      <c r="BH80" s="445"/>
      <c r="BI80" s="445"/>
      <c r="BJ80" s="445"/>
      <c r="BK80" s="445"/>
      <c r="BL80" s="445"/>
      <c r="BM80" s="445"/>
      <c r="BN80" s="445"/>
      <c r="BO80" s="445"/>
      <c r="BP80" s="445"/>
      <c r="BQ80" s="445"/>
      <c r="BR80" s="445"/>
      <c r="BS80" s="445"/>
      <c r="BT80" s="445"/>
      <c r="BU80" s="445"/>
      <c r="BV80" s="445"/>
      <c r="BW80" s="445"/>
      <c r="BX80" s="445"/>
      <c r="BY80" s="445"/>
      <c r="BZ80" s="445"/>
      <c r="CA80" s="446"/>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144"/>
  <sheetViews>
    <sheetView zoomScale="70" zoomScaleNormal="70" workbookViewId="0">
      <pane xSplit="3" topLeftCell="BS1" activePane="topRight" state="frozen"/>
      <selection activeCell="B1" sqref="B1"/>
      <selection pane="topRight" activeCell="B1" sqref="B1"/>
    </sheetView>
  </sheetViews>
  <sheetFormatPr defaultColWidth="9.1328125" defaultRowHeight="15" x14ac:dyDescent="0.4"/>
  <cols>
    <col min="1" max="1" width="23.1328125" style="367" bestFit="1" customWidth="1"/>
    <col min="2" max="2" width="75.73046875" style="367" customWidth="1"/>
    <col min="3" max="3" width="25.73046875" style="367" customWidth="1"/>
    <col min="4" max="75" width="12.73046875" style="219" customWidth="1"/>
    <col min="76" max="79" width="12.73046875" style="326" customWidth="1"/>
    <col min="80" max="16384" width="9.1328125" style="326"/>
  </cols>
  <sheetData>
    <row r="1" spans="1:79" s="324" customFormat="1" ht="25.15" customHeight="1" thickBot="1" x14ac:dyDescent="0.4">
      <c r="A1" s="43" t="s">
        <v>42</v>
      </c>
      <c r="B1" s="44" t="s">
        <v>755</v>
      </c>
      <c r="C1" s="98"/>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3"/>
      <c r="BW1" s="323"/>
      <c r="BX1" s="323"/>
    </row>
    <row r="2" spans="1:79" ht="34.25" customHeight="1" x14ac:dyDescent="0.4">
      <c r="A2" s="47" t="s">
        <v>594</v>
      </c>
      <c r="B2" s="17" t="s">
        <v>449</v>
      </c>
      <c r="C2" s="418"/>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x14ac:dyDescent="0.4">
      <c r="A3" s="52">
        <v>2018</v>
      </c>
      <c r="B3" s="327" t="s">
        <v>127</v>
      </c>
      <c r="C3" s="385"/>
      <c r="D3" s="289" t="s">
        <v>624</v>
      </c>
      <c r="E3" s="289" t="s">
        <v>624</v>
      </c>
      <c r="F3" s="289" t="s">
        <v>624</v>
      </c>
      <c r="G3" s="289" t="s">
        <v>624</v>
      </c>
      <c r="H3" s="289" t="s">
        <v>624</v>
      </c>
      <c r="I3" s="289" t="s">
        <v>624</v>
      </c>
      <c r="J3" s="289" t="s">
        <v>624</v>
      </c>
      <c r="K3" s="289" t="s">
        <v>624</v>
      </c>
      <c r="L3" s="289" t="s">
        <v>624</v>
      </c>
      <c r="M3" s="289" t="s">
        <v>624</v>
      </c>
      <c r="N3" s="289" t="s">
        <v>624</v>
      </c>
      <c r="O3" s="289" t="s">
        <v>624</v>
      </c>
      <c r="P3" s="289" t="s">
        <v>624</v>
      </c>
      <c r="Q3" s="289" t="s">
        <v>624</v>
      </c>
      <c r="R3" s="289" t="s">
        <v>624</v>
      </c>
      <c r="S3" s="289" t="s">
        <v>624</v>
      </c>
      <c r="T3" s="289" t="s">
        <v>624</v>
      </c>
      <c r="U3" s="289" t="s">
        <v>624</v>
      </c>
      <c r="V3" s="289" t="s">
        <v>624</v>
      </c>
      <c r="W3" s="289" t="s">
        <v>624</v>
      </c>
      <c r="X3" s="289" t="s">
        <v>624</v>
      </c>
      <c r="Y3" s="289" t="s">
        <v>624</v>
      </c>
      <c r="Z3" s="289" t="s">
        <v>624</v>
      </c>
      <c r="AA3" s="289" t="s">
        <v>624</v>
      </c>
      <c r="AB3" s="289" t="s">
        <v>624</v>
      </c>
      <c r="AC3" s="289" t="s">
        <v>624</v>
      </c>
      <c r="AD3" s="289" t="s">
        <v>624</v>
      </c>
      <c r="AE3" s="289" t="s">
        <v>624</v>
      </c>
      <c r="AF3" s="289" t="s">
        <v>624</v>
      </c>
      <c r="AG3" s="289" t="s">
        <v>624</v>
      </c>
      <c r="AH3" s="289" t="s">
        <v>624</v>
      </c>
      <c r="AI3" s="289" t="s">
        <v>624</v>
      </c>
      <c r="AJ3" s="289" t="s">
        <v>624</v>
      </c>
      <c r="AK3" s="289" t="s">
        <v>624</v>
      </c>
      <c r="AL3" s="289" t="s">
        <v>624</v>
      </c>
      <c r="AM3" s="289" t="s">
        <v>624</v>
      </c>
      <c r="AN3" s="289" t="s">
        <v>624</v>
      </c>
      <c r="AO3" s="289" t="s">
        <v>624</v>
      </c>
      <c r="AP3" s="289" t="s">
        <v>624</v>
      </c>
      <c r="AQ3" s="289" t="s">
        <v>624</v>
      </c>
      <c r="AR3" s="289" t="s">
        <v>624</v>
      </c>
      <c r="AS3" s="289" t="s">
        <v>624</v>
      </c>
      <c r="AT3" s="289" t="s">
        <v>624</v>
      </c>
      <c r="AU3" s="289" t="s">
        <v>624</v>
      </c>
      <c r="AV3" s="289" t="s">
        <v>624</v>
      </c>
      <c r="AW3" s="289" t="s">
        <v>624</v>
      </c>
      <c r="AX3" s="289" t="s">
        <v>624</v>
      </c>
      <c r="AY3" s="289" t="s">
        <v>624</v>
      </c>
      <c r="AZ3" s="289" t="s">
        <v>624</v>
      </c>
      <c r="BA3" s="289" t="s">
        <v>624</v>
      </c>
      <c r="BB3" s="289" t="s">
        <v>624</v>
      </c>
      <c r="BC3" s="289" t="s">
        <v>624</v>
      </c>
      <c r="BD3" s="289" t="s">
        <v>624</v>
      </c>
      <c r="BE3" s="289" t="s">
        <v>624</v>
      </c>
      <c r="BF3" s="289" t="s">
        <v>624</v>
      </c>
      <c r="BG3" s="289" t="s">
        <v>624</v>
      </c>
      <c r="BH3" s="289" t="s">
        <v>624</v>
      </c>
      <c r="BI3" s="289" t="s">
        <v>624</v>
      </c>
      <c r="BJ3" s="289" t="s">
        <v>624</v>
      </c>
      <c r="BK3" s="289" t="s">
        <v>624</v>
      </c>
      <c r="BL3" s="289" t="s">
        <v>624</v>
      </c>
      <c r="BM3" s="289" t="s">
        <v>624</v>
      </c>
      <c r="BN3" s="289" t="s">
        <v>624</v>
      </c>
      <c r="BO3" s="289" t="s">
        <v>624</v>
      </c>
      <c r="BP3" s="289" t="s">
        <v>624</v>
      </c>
      <c r="BQ3" s="289" t="s">
        <v>624</v>
      </c>
      <c r="BR3" s="289" t="s">
        <v>624</v>
      </c>
      <c r="BS3" s="289" t="s">
        <v>624</v>
      </c>
      <c r="BT3" s="289" t="s">
        <v>624</v>
      </c>
      <c r="BU3" s="289" t="s">
        <v>624</v>
      </c>
      <c r="BV3" s="289" t="s">
        <v>625</v>
      </c>
      <c r="BW3" s="289" t="s">
        <v>625</v>
      </c>
      <c r="BX3" s="289" t="s">
        <v>625</v>
      </c>
      <c r="BY3" s="289" t="s">
        <v>625</v>
      </c>
      <c r="BZ3" s="289" t="s">
        <v>625</v>
      </c>
      <c r="CA3" s="290" t="s">
        <v>625</v>
      </c>
    </row>
    <row r="4" spans="1:79" s="243" customFormat="1" ht="24" customHeight="1" x14ac:dyDescent="0.4">
      <c r="A4" s="370"/>
      <c r="B4" s="337" t="s">
        <v>96</v>
      </c>
      <c r="C4" s="97"/>
      <c r="D4" s="371">
        <v>0</v>
      </c>
      <c r="E4" s="371">
        <v>0</v>
      </c>
      <c r="F4" s="371">
        <v>0</v>
      </c>
      <c r="G4" s="371">
        <v>0</v>
      </c>
      <c r="H4" s="371">
        <v>0</v>
      </c>
      <c r="I4" s="371">
        <v>0</v>
      </c>
      <c r="J4" s="371">
        <v>0</v>
      </c>
      <c r="K4" s="371">
        <v>0</v>
      </c>
      <c r="L4" s="371">
        <v>0</v>
      </c>
      <c r="M4" s="371">
        <v>0</v>
      </c>
      <c r="N4" s="371">
        <v>0</v>
      </c>
      <c r="O4" s="371">
        <v>0</v>
      </c>
      <c r="P4" s="371">
        <v>0</v>
      </c>
      <c r="Q4" s="371">
        <v>0</v>
      </c>
      <c r="R4" s="371">
        <v>0</v>
      </c>
      <c r="S4" s="371">
        <v>0</v>
      </c>
      <c r="T4" s="371">
        <v>0</v>
      </c>
      <c r="U4" s="371">
        <v>0</v>
      </c>
      <c r="V4" s="371">
        <v>0</v>
      </c>
      <c r="W4" s="371">
        <v>0</v>
      </c>
      <c r="X4" s="371">
        <v>0</v>
      </c>
      <c r="Y4" s="371">
        <v>0</v>
      </c>
      <c r="Z4" s="371">
        <v>22</v>
      </c>
      <c r="AA4" s="371">
        <v>20</v>
      </c>
      <c r="AB4" s="371">
        <v>105</v>
      </c>
      <c r="AC4" s="371">
        <v>225</v>
      </c>
      <c r="AD4" s="371">
        <v>138</v>
      </c>
      <c r="AE4" s="371">
        <v>194</v>
      </c>
      <c r="AF4" s="371">
        <v>201</v>
      </c>
      <c r="AG4" s="371">
        <v>684</v>
      </c>
      <c r="AH4" s="371">
        <v>721</v>
      </c>
      <c r="AI4" s="371">
        <v>793</v>
      </c>
      <c r="AJ4" s="371">
        <v>1024</v>
      </c>
      <c r="AK4" s="371">
        <v>1655.6</v>
      </c>
      <c r="AL4" s="371">
        <v>2128</v>
      </c>
      <c r="AM4" s="371">
        <v>2516</v>
      </c>
      <c r="AN4" s="371">
        <v>2833</v>
      </c>
      <c r="AO4" s="371">
        <v>3177</v>
      </c>
      <c r="AP4" s="371">
        <v>3415</v>
      </c>
      <c r="AQ4" s="371">
        <v>3536</v>
      </c>
      <c r="AR4" s="371">
        <v>3723.4489999999996</v>
      </c>
      <c r="AS4" s="371">
        <v>4232.5369999999994</v>
      </c>
      <c r="AT4" s="371">
        <v>5095.3410000000003</v>
      </c>
      <c r="AU4" s="371">
        <v>6358.652</v>
      </c>
      <c r="AV4" s="371">
        <v>7812.0959999999995</v>
      </c>
      <c r="AW4" s="371">
        <v>9216.8450000000012</v>
      </c>
      <c r="AX4" s="371">
        <v>10103.235919999999</v>
      </c>
      <c r="AY4" s="371">
        <v>10874.666694000003</v>
      </c>
      <c r="AZ4" s="371">
        <v>11379.761964999998</v>
      </c>
      <c r="BA4" s="371">
        <v>11176.396122999999</v>
      </c>
      <c r="BB4" s="371">
        <v>11064.804220000002</v>
      </c>
      <c r="BC4" s="371">
        <v>11064.103816674598</v>
      </c>
      <c r="BD4" s="371">
        <v>11162.3689748</v>
      </c>
      <c r="BE4" s="371">
        <v>11588.695131</v>
      </c>
      <c r="BF4" s="371">
        <v>12636.220416</v>
      </c>
      <c r="BG4" s="371">
        <v>12347.373120710001</v>
      </c>
      <c r="BH4" s="371">
        <v>13157.570061439999</v>
      </c>
      <c r="BI4" s="371">
        <v>13928.205135</v>
      </c>
      <c r="BJ4" s="371">
        <v>14840.547586000004</v>
      </c>
      <c r="BK4" s="371">
        <v>15731.800594999997</v>
      </c>
      <c r="BL4" s="371">
        <f t="shared" ref="BL4:BY4" si="0">SUM(BL5:BL7)</f>
        <v>17103.441162000006</v>
      </c>
      <c r="BM4" s="371">
        <f t="shared" si="0"/>
        <v>19989.231178000002</v>
      </c>
      <c r="BN4" s="371">
        <f t="shared" si="0"/>
        <v>21426.990300999998</v>
      </c>
      <c r="BO4" s="371">
        <f t="shared" si="0"/>
        <v>22820.290123000006</v>
      </c>
      <c r="BP4" s="371">
        <f t="shared" si="0"/>
        <v>23899.631612000001</v>
      </c>
      <c r="BQ4" s="371">
        <f t="shared" si="0"/>
        <v>24169.807673000003</v>
      </c>
      <c r="BR4" s="371">
        <f t="shared" si="0"/>
        <v>24316.565554999994</v>
      </c>
      <c r="BS4" s="371">
        <f t="shared" si="0"/>
        <v>24243.713647000004</v>
      </c>
      <c r="BT4" s="371">
        <f t="shared" si="0"/>
        <v>23440.599919000008</v>
      </c>
      <c r="BU4" s="371">
        <f t="shared" si="0"/>
        <v>22301.220213999997</v>
      </c>
      <c r="BV4" s="371">
        <f t="shared" si="0"/>
        <v>20669.395283528749</v>
      </c>
      <c r="BW4" s="371">
        <f t="shared" si="0"/>
        <v>23273.767998694377</v>
      </c>
      <c r="BX4" s="372">
        <f t="shared" si="0"/>
        <v>23906.50710538396</v>
      </c>
      <c r="BY4" s="372">
        <f t="shared" si="0"/>
        <v>24519.40476267926</v>
      </c>
      <c r="BZ4" s="372">
        <f t="shared" ref="BZ4:CA4" si="1">SUM(BZ5:BZ7)</f>
        <v>25172.353088357566</v>
      </c>
      <c r="CA4" s="373">
        <f t="shared" si="1"/>
        <v>25731.683891486169</v>
      </c>
    </row>
    <row r="5" spans="1:79" s="243" customFormat="1" x14ac:dyDescent="0.4">
      <c r="A5" s="413"/>
      <c r="B5" s="128" t="s">
        <v>153</v>
      </c>
      <c r="C5" s="97"/>
      <c r="D5" s="371"/>
      <c r="E5" s="371"/>
      <c r="F5" s="371"/>
      <c r="G5" s="371"/>
      <c r="H5" s="371"/>
      <c r="I5" s="371"/>
      <c r="J5" s="371"/>
      <c r="K5" s="371"/>
      <c r="L5" s="371"/>
      <c r="M5" s="371"/>
      <c r="N5" s="371"/>
      <c r="O5" s="371"/>
      <c r="P5" s="371"/>
      <c r="Q5" s="371"/>
      <c r="R5" s="371"/>
      <c r="S5" s="371"/>
      <c r="T5" s="371"/>
      <c r="U5" s="371"/>
      <c r="V5" s="371"/>
      <c r="W5" s="371"/>
      <c r="X5" s="371"/>
      <c r="Y5" s="371"/>
      <c r="Z5" s="371"/>
      <c r="AA5" s="371"/>
      <c r="AB5" s="371"/>
      <c r="AC5" s="371"/>
      <c r="AD5" s="371"/>
      <c r="AE5" s="371"/>
      <c r="AF5" s="371"/>
      <c r="AG5" s="371"/>
      <c r="AH5" s="371"/>
      <c r="AI5" s="371"/>
      <c r="AJ5" s="371"/>
      <c r="AK5" s="371"/>
      <c r="AL5" s="371"/>
      <c r="AM5" s="371"/>
      <c r="AN5" s="371"/>
      <c r="AO5" s="371"/>
      <c r="AP5" s="371"/>
      <c r="AQ5" s="371"/>
      <c r="AR5" s="371"/>
      <c r="AS5" s="371"/>
      <c r="AT5" s="371"/>
      <c r="AU5" s="371"/>
      <c r="AV5" s="371"/>
      <c r="AW5" s="371"/>
      <c r="AX5" s="371"/>
      <c r="AY5" s="371"/>
      <c r="AZ5" s="371"/>
      <c r="BA5" s="371"/>
      <c r="BB5" s="371"/>
      <c r="BC5" s="371"/>
      <c r="BD5" s="371"/>
      <c r="BE5" s="371"/>
      <c r="BF5" s="371"/>
      <c r="BG5" s="371"/>
      <c r="BH5" s="371"/>
      <c r="BI5" s="371"/>
      <c r="BJ5" s="371"/>
      <c r="BK5" s="371"/>
      <c r="BL5" s="375">
        <v>15141.776923958705</v>
      </c>
      <c r="BM5" s="375">
        <v>16923.255930776253</v>
      </c>
      <c r="BN5" s="375">
        <v>18018.287469340114</v>
      </c>
      <c r="BO5" s="375">
        <v>19055.311208911484</v>
      </c>
      <c r="BP5" s="375">
        <v>19879.676398880401</v>
      </c>
      <c r="BQ5" s="375">
        <v>20522.749055613676</v>
      </c>
      <c r="BR5" s="375">
        <v>21398.772408641653</v>
      </c>
      <c r="BS5" s="375">
        <v>21750.305519860998</v>
      </c>
      <c r="BT5" s="375">
        <v>21298.013079496453</v>
      </c>
      <c r="BU5" s="375">
        <v>20268.515139952928</v>
      </c>
      <c r="BV5" s="375">
        <v>19020.513206246866</v>
      </c>
      <c r="BW5" s="375">
        <v>20681.845719027435</v>
      </c>
      <c r="BX5" s="376">
        <v>21172.076269039499</v>
      </c>
      <c r="BY5" s="376">
        <v>21638.637905532451</v>
      </c>
      <c r="BZ5" s="376">
        <v>22149.359285481616</v>
      </c>
      <c r="CA5" s="377">
        <v>22597.608495506982</v>
      </c>
    </row>
    <row r="6" spans="1:79" s="243" customFormat="1" x14ac:dyDescent="0.4">
      <c r="A6" s="413"/>
      <c r="B6" s="128" t="s">
        <v>154</v>
      </c>
      <c r="C6" s="97"/>
      <c r="D6" s="371"/>
      <c r="E6" s="371"/>
      <c r="F6" s="371"/>
      <c r="G6" s="371"/>
      <c r="H6" s="371"/>
      <c r="I6" s="371"/>
      <c r="J6" s="371"/>
      <c r="K6" s="371"/>
      <c r="L6" s="371"/>
      <c r="M6" s="371"/>
      <c r="N6" s="371"/>
      <c r="O6" s="371"/>
      <c r="P6" s="371"/>
      <c r="Q6" s="371"/>
      <c r="R6" s="371"/>
      <c r="S6" s="371"/>
      <c r="T6" s="371"/>
      <c r="U6" s="371"/>
      <c r="V6" s="371"/>
      <c r="W6" s="371"/>
      <c r="X6" s="371"/>
      <c r="Y6" s="371"/>
      <c r="Z6" s="371"/>
      <c r="AA6" s="371"/>
      <c r="AB6" s="371"/>
      <c r="AC6" s="371"/>
      <c r="AD6" s="371"/>
      <c r="AE6" s="371"/>
      <c r="AF6" s="371"/>
      <c r="AG6" s="371"/>
      <c r="AH6" s="371"/>
      <c r="AI6" s="371"/>
      <c r="AJ6" s="371"/>
      <c r="AK6" s="371"/>
      <c r="AL6" s="371"/>
      <c r="AM6" s="371"/>
      <c r="AN6" s="371"/>
      <c r="AO6" s="371"/>
      <c r="AP6" s="371"/>
      <c r="AQ6" s="371"/>
      <c r="AR6" s="371"/>
      <c r="AS6" s="371"/>
      <c r="AT6" s="371"/>
      <c r="AU6" s="371"/>
      <c r="AV6" s="371"/>
      <c r="AW6" s="371"/>
      <c r="AX6" s="371"/>
      <c r="AY6" s="371"/>
      <c r="AZ6" s="371"/>
      <c r="BA6" s="371"/>
      <c r="BB6" s="371"/>
      <c r="BC6" s="371"/>
      <c r="BD6" s="371"/>
      <c r="BE6" s="371"/>
      <c r="BF6" s="371"/>
      <c r="BG6" s="371"/>
      <c r="BH6" s="371"/>
      <c r="BI6" s="371"/>
      <c r="BJ6" s="371"/>
      <c r="BK6" s="371"/>
      <c r="BL6" s="375">
        <v>1613.425236041295</v>
      </c>
      <c r="BM6" s="375">
        <v>2679.944486223746</v>
      </c>
      <c r="BN6" s="375">
        <v>3009.2036966598816</v>
      </c>
      <c r="BO6" s="375">
        <v>3331.7742650885075</v>
      </c>
      <c r="BP6" s="375">
        <v>3573.0294971195967</v>
      </c>
      <c r="BQ6" s="375">
        <v>3176.1656353863264</v>
      </c>
      <c r="BR6" s="375">
        <v>2353.825090358343</v>
      </c>
      <c r="BS6" s="375">
        <v>1865.1421391390063</v>
      </c>
      <c r="BT6" s="375">
        <v>1596.4824745035512</v>
      </c>
      <c r="BU6" s="375">
        <v>1407.9342720470704</v>
      </c>
      <c r="BV6" s="375">
        <v>1075.7534630950727</v>
      </c>
      <c r="BW6" s="375">
        <v>2020.7579315997689</v>
      </c>
      <c r="BX6" s="376">
        <v>2141.8063941547807</v>
      </c>
      <c r="BY6" s="376">
        <v>2263.8798142549763</v>
      </c>
      <c r="BZ6" s="376">
        <v>2382.6699000008252</v>
      </c>
      <c r="CA6" s="377">
        <v>2474.6112393985672</v>
      </c>
    </row>
    <row r="7" spans="1:79" s="243" customFormat="1" x14ac:dyDescent="0.4">
      <c r="A7" s="413"/>
      <c r="B7" s="128" t="s">
        <v>155</v>
      </c>
      <c r="C7" s="97"/>
      <c r="D7" s="371"/>
      <c r="E7" s="371"/>
      <c r="F7" s="371"/>
      <c r="G7" s="371"/>
      <c r="H7" s="371"/>
      <c r="I7" s="371"/>
      <c r="J7" s="371"/>
      <c r="K7" s="371"/>
      <c r="L7" s="371"/>
      <c r="M7" s="371"/>
      <c r="N7" s="371"/>
      <c r="O7" s="371"/>
      <c r="P7" s="371"/>
      <c r="Q7" s="371"/>
      <c r="R7" s="371"/>
      <c r="S7" s="371"/>
      <c r="T7" s="371"/>
      <c r="U7" s="371"/>
      <c r="V7" s="371"/>
      <c r="W7" s="371"/>
      <c r="X7" s="371"/>
      <c r="Y7" s="371"/>
      <c r="Z7" s="371"/>
      <c r="AA7" s="371"/>
      <c r="AB7" s="371"/>
      <c r="AC7" s="371"/>
      <c r="AD7" s="371"/>
      <c r="AE7" s="371"/>
      <c r="AF7" s="371"/>
      <c r="AG7" s="371"/>
      <c r="AH7" s="371"/>
      <c r="AI7" s="371"/>
      <c r="AJ7" s="371"/>
      <c r="AK7" s="371"/>
      <c r="AL7" s="371"/>
      <c r="AM7" s="371"/>
      <c r="AN7" s="371"/>
      <c r="AO7" s="371"/>
      <c r="AP7" s="371"/>
      <c r="AQ7" s="371"/>
      <c r="AR7" s="371"/>
      <c r="AS7" s="371"/>
      <c r="AT7" s="371"/>
      <c r="AU7" s="371"/>
      <c r="AV7" s="371"/>
      <c r="AW7" s="371"/>
      <c r="AX7" s="371"/>
      <c r="AY7" s="371"/>
      <c r="AZ7" s="371"/>
      <c r="BA7" s="371"/>
      <c r="BB7" s="371"/>
      <c r="BC7" s="371"/>
      <c r="BD7" s="371"/>
      <c r="BE7" s="371"/>
      <c r="BF7" s="371"/>
      <c r="BG7" s="371"/>
      <c r="BH7" s="371"/>
      <c r="BI7" s="371"/>
      <c r="BJ7" s="371"/>
      <c r="BK7" s="371"/>
      <c r="BL7" s="375">
        <v>348.23900200000571</v>
      </c>
      <c r="BM7" s="375">
        <v>386.0307610000018</v>
      </c>
      <c r="BN7" s="375">
        <v>399.49913500000184</v>
      </c>
      <c r="BO7" s="375">
        <v>433.20464900001389</v>
      </c>
      <c r="BP7" s="375">
        <v>446.92571600000156</v>
      </c>
      <c r="BQ7" s="375">
        <v>470.89298200000121</v>
      </c>
      <c r="BR7" s="375">
        <v>563.96805599999789</v>
      </c>
      <c r="BS7" s="375">
        <v>628.2659879999992</v>
      </c>
      <c r="BT7" s="375">
        <v>546.10436500000287</v>
      </c>
      <c r="BU7" s="375">
        <v>624.77080199999909</v>
      </c>
      <c r="BV7" s="375">
        <v>573.1286141868128</v>
      </c>
      <c r="BW7" s="375">
        <v>571.16434806717507</v>
      </c>
      <c r="BX7" s="376">
        <v>592.62444218968187</v>
      </c>
      <c r="BY7" s="376">
        <v>616.88704289183295</v>
      </c>
      <c r="BZ7" s="376">
        <v>640.32390287512465</v>
      </c>
      <c r="CA7" s="377">
        <v>659.46415658061892</v>
      </c>
    </row>
    <row r="8" spans="1:79" s="58" customFormat="1" ht="26.25" customHeight="1" x14ac:dyDescent="0.4">
      <c r="A8" s="51"/>
      <c r="B8" s="247" t="s">
        <v>450</v>
      </c>
      <c r="C8" s="51"/>
      <c r="D8" s="219"/>
      <c r="E8" s="219"/>
      <c r="F8" s="219"/>
      <c r="G8" s="219"/>
      <c r="H8" s="219"/>
      <c r="I8" s="219"/>
      <c r="J8" s="219"/>
      <c r="K8" s="219"/>
      <c r="L8" s="219"/>
      <c r="M8" s="219"/>
      <c r="N8" s="219"/>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20"/>
      <c r="BY8" s="220"/>
      <c r="BZ8" s="220"/>
      <c r="CA8" s="221"/>
    </row>
    <row r="9" spans="1:79" s="58" customFormat="1" x14ac:dyDescent="0.4">
      <c r="A9" s="51"/>
      <c r="B9" s="128" t="s">
        <v>451</v>
      </c>
      <c r="C9" s="51"/>
      <c r="D9" s="375" t="s">
        <v>411</v>
      </c>
      <c r="E9" s="375" t="s">
        <v>411</v>
      </c>
      <c r="F9" s="375" t="s">
        <v>411</v>
      </c>
      <c r="G9" s="375" t="s">
        <v>411</v>
      </c>
      <c r="H9" s="375" t="s">
        <v>411</v>
      </c>
      <c r="I9" s="375" t="s">
        <v>411</v>
      </c>
      <c r="J9" s="375" t="s">
        <v>411</v>
      </c>
      <c r="K9" s="375" t="s">
        <v>411</v>
      </c>
      <c r="L9" s="375" t="s">
        <v>411</v>
      </c>
      <c r="M9" s="375" t="s">
        <v>411</v>
      </c>
      <c r="N9" s="375" t="s">
        <v>411</v>
      </c>
      <c r="O9" s="375" t="s">
        <v>411</v>
      </c>
      <c r="P9" s="375" t="s">
        <v>411</v>
      </c>
      <c r="Q9" s="375" t="s">
        <v>411</v>
      </c>
      <c r="R9" s="375" t="s">
        <v>411</v>
      </c>
      <c r="S9" s="375" t="s">
        <v>411</v>
      </c>
      <c r="T9" s="375" t="s">
        <v>411</v>
      </c>
      <c r="U9" s="375" t="s">
        <v>411</v>
      </c>
      <c r="V9" s="375" t="s">
        <v>411</v>
      </c>
      <c r="W9" s="375" t="s">
        <v>411</v>
      </c>
      <c r="X9" s="375" t="s">
        <v>411</v>
      </c>
      <c r="Y9" s="375" t="s">
        <v>411</v>
      </c>
      <c r="Z9" s="375">
        <v>22</v>
      </c>
      <c r="AA9" s="375">
        <v>20</v>
      </c>
      <c r="AB9" s="375">
        <v>90</v>
      </c>
      <c r="AC9" s="375">
        <v>196</v>
      </c>
      <c r="AD9" s="375">
        <v>122</v>
      </c>
      <c r="AE9" s="375">
        <v>162</v>
      </c>
      <c r="AF9" s="375">
        <v>174</v>
      </c>
      <c r="AG9" s="375">
        <v>541</v>
      </c>
      <c r="AH9" s="375">
        <v>574</v>
      </c>
      <c r="AI9" s="375">
        <v>636</v>
      </c>
      <c r="AJ9" s="375">
        <v>841</v>
      </c>
      <c r="AK9" s="375">
        <v>1385.6</v>
      </c>
      <c r="AL9" s="375">
        <v>1777</v>
      </c>
      <c r="AM9" s="375">
        <v>1980</v>
      </c>
      <c r="AN9" s="375">
        <v>2146</v>
      </c>
      <c r="AO9" s="375">
        <v>2296</v>
      </c>
      <c r="AP9" s="375">
        <v>2419</v>
      </c>
      <c r="AQ9" s="375">
        <v>2506</v>
      </c>
      <c r="AR9" s="375">
        <v>2652.7289999999998</v>
      </c>
      <c r="AS9" s="375">
        <v>2867.1709999999998</v>
      </c>
      <c r="AT9" s="375">
        <v>3328.549</v>
      </c>
      <c r="AU9" s="375">
        <v>3945.2429999999999</v>
      </c>
      <c r="AV9" s="375">
        <v>4566.0839999999998</v>
      </c>
      <c r="AW9" s="375">
        <v>5028.2650000000003</v>
      </c>
      <c r="AX9" s="375">
        <v>5228.0419039999988</v>
      </c>
      <c r="AY9" s="375">
        <v>5429.9853480000011</v>
      </c>
      <c r="AZ9" s="375">
        <v>5569.4310189999987</v>
      </c>
      <c r="BA9" s="375">
        <v>5497.5839939999996</v>
      </c>
      <c r="BB9" s="375">
        <v>5404.9490960500016</v>
      </c>
      <c r="BC9" s="375">
        <v>5344.729778154182</v>
      </c>
      <c r="BD9" s="375">
        <v>5258.2568189613457</v>
      </c>
      <c r="BE9" s="375">
        <v>5282.4738553494062</v>
      </c>
      <c r="BF9" s="375">
        <v>5405.2261763595543</v>
      </c>
      <c r="BG9" s="375">
        <v>5029.8907191137514</v>
      </c>
      <c r="BH9" s="375">
        <v>5200.1683993846509</v>
      </c>
      <c r="BI9" s="375">
        <v>5262.5853160000006</v>
      </c>
      <c r="BJ9" s="375">
        <v>5369.7323449999994</v>
      </c>
      <c r="BK9" s="375">
        <v>5453.8794029999999</v>
      </c>
      <c r="BL9" s="375">
        <v>5368.0309110000007</v>
      </c>
      <c r="BM9" s="375">
        <v>5469.598512999999</v>
      </c>
      <c r="BN9" s="375">
        <v>5405.463205</v>
      </c>
      <c r="BO9" s="375">
        <v>5577.661986000001</v>
      </c>
      <c r="BP9" s="375">
        <v>5877.8337030000002</v>
      </c>
      <c r="BQ9" s="375">
        <v>5949.4745670000002</v>
      </c>
      <c r="BR9" s="375">
        <v>5996.8369509999993</v>
      </c>
      <c r="BS9" s="375">
        <v>5971.5869619999994</v>
      </c>
      <c r="BT9" s="375">
        <v>5801.1453980000015</v>
      </c>
      <c r="BU9" s="375">
        <v>5485.4757249999984</v>
      </c>
      <c r="BV9" s="375">
        <v>5282.3173200432966</v>
      </c>
      <c r="BW9" s="375">
        <v>5724.879247515426</v>
      </c>
      <c r="BX9" s="376">
        <v>5875.1068331720535</v>
      </c>
      <c r="BY9" s="376">
        <v>6025.4518094296636</v>
      </c>
      <c r="BZ9" s="376">
        <v>6191.1950328977546</v>
      </c>
      <c r="CA9" s="377">
        <v>6341.3121564064604</v>
      </c>
    </row>
    <row r="10" spans="1:79" s="58" customFormat="1" x14ac:dyDescent="0.4">
      <c r="A10" s="51"/>
      <c r="B10" s="128" t="s">
        <v>452</v>
      </c>
      <c r="C10" s="51"/>
      <c r="D10" s="375" t="s">
        <v>411</v>
      </c>
      <c r="E10" s="375" t="s">
        <v>411</v>
      </c>
      <c r="F10" s="375" t="s">
        <v>411</v>
      </c>
      <c r="G10" s="375" t="s">
        <v>411</v>
      </c>
      <c r="H10" s="375" t="s">
        <v>411</v>
      </c>
      <c r="I10" s="375" t="s">
        <v>411</v>
      </c>
      <c r="J10" s="375" t="s">
        <v>411</v>
      </c>
      <c r="K10" s="375" t="s">
        <v>411</v>
      </c>
      <c r="L10" s="375" t="s">
        <v>411</v>
      </c>
      <c r="M10" s="375" t="s">
        <v>411</v>
      </c>
      <c r="N10" s="375" t="s">
        <v>411</v>
      </c>
      <c r="O10" s="375" t="s">
        <v>411</v>
      </c>
      <c r="P10" s="375" t="s">
        <v>411</v>
      </c>
      <c r="Q10" s="375" t="s">
        <v>411</v>
      </c>
      <c r="R10" s="375" t="s">
        <v>411</v>
      </c>
      <c r="S10" s="375" t="s">
        <v>411</v>
      </c>
      <c r="T10" s="375" t="s">
        <v>411</v>
      </c>
      <c r="U10" s="375" t="s">
        <v>411</v>
      </c>
      <c r="V10" s="375" t="s">
        <v>411</v>
      </c>
      <c r="W10" s="375" t="s">
        <v>411</v>
      </c>
      <c r="X10" s="375" t="s">
        <v>411</v>
      </c>
      <c r="Y10" s="375" t="s">
        <v>411</v>
      </c>
      <c r="Z10" s="375" t="s">
        <v>411</v>
      </c>
      <c r="AA10" s="375" t="s">
        <v>411</v>
      </c>
      <c r="AB10" s="375" t="s">
        <v>411</v>
      </c>
      <c r="AC10" s="375" t="s">
        <v>411</v>
      </c>
      <c r="AD10" s="375" t="s">
        <v>411</v>
      </c>
      <c r="AE10" s="375" t="s">
        <v>411</v>
      </c>
      <c r="AF10" s="375" t="s">
        <v>411</v>
      </c>
      <c r="AG10" s="375" t="s">
        <v>411</v>
      </c>
      <c r="AH10" s="375" t="s">
        <v>411</v>
      </c>
      <c r="AI10" s="375" t="s">
        <v>411</v>
      </c>
      <c r="AJ10" s="375" t="s">
        <v>411</v>
      </c>
      <c r="AK10" s="375" t="s">
        <v>411</v>
      </c>
      <c r="AL10" s="375" t="s">
        <v>411</v>
      </c>
      <c r="AM10" s="375" t="s">
        <v>411</v>
      </c>
      <c r="AN10" s="375" t="s">
        <v>411</v>
      </c>
      <c r="AO10" s="375" t="s">
        <v>411</v>
      </c>
      <c r="AP10" s="375" t="s">
        <v>411</v>
      </c>
      <c r="AQ10" s="375" t="s">
        <v>411</v>
      </c>
      <c r="AR10" s="375" t="s">
        <v>411</v>
      </c>
      <c r="AS10" s="375" t="s">
        <v>411</v>
      </c>
      <c r="AT10" s="375" t="s">
        <v>411</v>
      </c>
      <c r="AU10" s="375" t="s">
        <v>411</v>
      </c>
      <c r="AV10" s="375" t="s">
        <v>411</v>
      </c>
      <c r="AW10" s="375" t="s">
        <v>411</v>
      </c>
      <c r="AX10" s="375">
        <v>1308.5634420000383</v>
      </c>
      <c r="AY10" s="375">
        <v>1640.2769817999344</v>
      </c>
      <c r="AZ10" s="375">
        <v>1990.7376319759783</v>
      </c>
      <c r="BA10" s="375">
        <v>2242.2150966862773</v>
      </c>
      <c r="BB10" s="375">
        <v>2480.1925472964745</v>
      </c>
      <c r="BC10" s="375">
        <v>2753.0026466072081</v>
      </c>
      <c r="BD10" s="375">
        <v>3053.0684534672382</v>
      </c>
      <c r="BE10" s="375">
        <v>3481.9717405472043</v>
      </c>
      <c r="BF10" s="375">
        <v>4199.332684970158</v>
      </c>
      <c r="BG10" s="375">
        <v>4292.258269780411</v>
      </c>
      <c r="BH10" s="375">
        <v>4603.3960303730873</v>
      </c>
      <c r="BI10" s="375">
        <v>4949.5769554409108</v>
      </c>
      <c r="BJ10" s="375">
        <v>5195.0334294040358</v>
      </c>
      <c r="BK10" s="375">
        <v>5579.7007413789333</v>
      </c>
      <c r="BL10" s="375">
        <v>6111.8128355627241</v>
      </c>
      <c r="BM10" s="375">
        <v>6947.1654035862148</v>
      </c>
      <c r="BN10" s="375">
        <v>7349.7853795119054</v>
      </c>
      <c r="BO10" s="375">
        <v>8026.1615392231415</v>
      </c>
      <c r="BP10" s="375">
        <v>8749.8103466936554</v>
      </c>
      <c r="BQ10" s="375">
        <v>8945.1177198424903</v>
      </c>
      <c r="BR10" s="375">
        <v>9221.9510450522685</v>
      </c>
      <c r="BS10" s="375">
        <v>9488.978110994547</v>
      </c>
      <c r="BT10" s="375">
        <v>9348.6610615558184</v>
      </c>
      <c r="BU10" s="375">
        <v>9106.6553628610582</v>
      </c>
      <c r="BV10" s="375">
        <v>8460.5858854922626</v>
      </c>
      <c r="BW10" s="375">
        <v>9384.3906021132661</v>
      </c>
      <c r="BX10" s="376">
        <v>9651.2642687070202</v>
      </c>
      <c r="BY10" s="376">
        <v>9898.8523335102709</v>
      </c>
      <c r="BZ10" s="376">
        <v>10187.960909095165</v>
      </c>
      <c r="CA10" s="377">
        <v>10449.055178320838</v>
      </c>
    </row>
    <row r="11" spans="1:79" s="58" customFormat="1" x14ac:dyDescent="0.4">
      <c r="A11" s="51"/>
      <c r="B11" s="128" t="s">
        <v>453</v>
      </c>
      <c r="C11" s="51"/>
      <c r="D11" s="375" t="s">
        <v>411</v>
      </c>
      <c r="E11" s="375" t="s">
        <v>411</v>
      </c>
      <c r="F11" s="375" t="s">
        <v>411</v>
      </c>
      <c r="G11" s="375" t="s">
        <v>411</v>
      </c>
      <c r="H11" s="375" t="s">
        <v>411</v>
      </c>
      <c r="I11" s="375" t="s">
        <v>411</v>
      </c>
      <c r="J11" s="375" t="s">
        <v>411</v>
      </c>
      <c r="K11" s="375" t="s">
        <v>411</v>
      </c>
      <c r="L11" s="375" t="s">
        <v>411</v>
      </c>
      <c r="M11" s="375" t="s">
        <v>411</v>
      </c>
      <c r="N11" s="375" t="s">
        <v>411</v>
      </c>
      <c r="O11" s="375" t="s">
        <v>411</v>
      </c>
      <c r="P11" s="375" t="s">
        <v>411</v>
      </c>
      <c r="Q11" s="375" t="s">
        <v>411</v>
      </c>
      <c r="R11" s="375" t="s">
        <v>411</v>
      </c>
      <c r="S11" s="375" t="s">
        <v>411</v>
      </c>
      <c r="T11" s="375" t="s">
        <v>411</v>
      </c>
      <c r="U11" s="375" t="s">
        <v>411</v>
      </c>
      <c r="V11" s="375" t="s">
        <v>411</v>
      </c>
      <c r="W11" s="375" t="s">
        <v>411</v>
      </c>
      <c r="X11" s="375" t="s">
        <v>411</v>
      </c>
      <c r="Y11" s="375" t="s">
        <v>411</v>
      </c>
      <c r="Z11" s="375" t="s">
        <v>411</v>
      </c>
      <c r="AA11" s="375" t="s">
        <v>411</v>
      </c>
      <c r="AB11" s="375" t="s">
        <v>411</v>
      </c>
      <c r="AC11" s="375" t="s">
        <v>411</v>
      </c>
      <c r="AD11" s="375" t="s">
        <v>411</v>
      </c>
      <c r="AE11" s="375" t="s">
        <v>411</v>
      </c>
      <c r="AF11" s="375" t="s">
        <v>411</v>
      </c>
      <c r="AG11" s="375" t="s">
        <v>411</v>
      </c>
      <c r="AH11" s="375" t="s">
        <v>411</v>
      </c>
      <c r="AI11" s="375" t="s">
        <v>411</v>
      </c>
      <c r="AJ11" s="375" t="s">
        <v>411</v>
      </c>
      <c r="AK11" s="375" t="s">
        <v>411</v>
      </c>
      <c r="AL11" s="375" t="s">
        <v>411</v>
      </c>
      <c r="AM11" s="375" t="s">
        <v>411</v>
      </c>
      <c r="AN11" s="375" t="s">
        <v>411</v>
      </c>
      <c r="AO11" s="375" t="s">
        <v>411</v>
      </c>
      <c r="AP11" s="375" t="s">
        <v>411</v>
      </c>
      <c r="AQ11" s="375" t="s">
        <v>411</v>
      </c>
      <c r="AR11" s="375" t="s">
        <v>411</v>
      </c>
      <c r="AS11" s="375" t="s">
        <v>411</v>
      </c>
      <c r="AT11" s="375" t="s">
        <v>411</v>
      </c>
      <c r="AU11" s="375" t="s">
        <v>411</v>
      </c>
      <c r="AV11" s="375" t="s">
        <v>411</v>
      </c>
      <c r="AW11" s="375" t="s">
        <v>411</v>
      </c>
      <c r="AX11" s="375">
        <v>3566.6305739999607</v>
      </c>
      <c r="AY11" s="375">
        <v>3804.4043642000647</v>
      </c>
      <c r="AZ11" s="375">
        <v>3819.5933140240209</v>
      </c>
      <c r="BA11" s="375">
        <v>3436.5970323137235</v>
      </c>
      <c r="BB11" s="375">
        <v>3179.6625766535249</v>
      </c>
      <c r="BC11" s="375">
        <v>2966.3833413927578</v>
      </c>
      <c r="BD11" s="375">
        <v>2851.0551250032404</v>
      </c>
      <c r="BE11" s="375">
        <v>2824.2625689397278</v>
      </c>
      <c r="BF11" s="375">
        <v>3031.6314852320297</v>
      </c>
      <c r="BG11" s="375">
        <v>3027.5829635595874</v>
      </c>
      <c r="BH11" s="375">
        <v>3354.006205881341</v>
      </c>
      <c r="BI11" s="375">
        <v>3716.0428635590897</v>
      </c>
      <c r="BJ11" s="375">
        <v>4275.7818115959699</v>
      </c>
      <c r="BK11" s="375">
        <v>4698.2204506210655</v>
      </c>
      <c r="BL11" s="375">
        <v>5623.5974154372798</v>
      </c>
      <c r="BM11" s="375">
        <v>7572.4672614137844</v>
      </c>
      <c r="BN11" s="375">
        <v>8671.7417164880899</v>
      </c>
      <c r="BO11" s="375">
        <v>9216.4665977768636</v>
      </c>
      <c r="BP11" s="375">
        <v>9271.9875623063435</v>
      </c>
      <c r="BQ11" s="375">
        <v>9275.2153861575061</v>
      </c>
      <c r="BR11" s="375">
        <v>9097.7775589477278</v>
      </c>
      <c r="BS11" s="375">
        <v>8783.1485740054559</v>
      </c>
      <c r="BT11" s="375">
        <v>8290.7934594441886</v>
      </c>
      <c r="BU11" s="375">
        <v>7709.0891261389406</v>
      </c>
      <c r="BV11" s="375">
        <v>6926.4920779931954</v>
      </c>
      <c r="BW11" s="375">
        <v>8164.4981490656919</v>
      </c>
      <c r="BX11" s="376">
        <v>8380.136003504882</v>
      </c>
      <c r="BY11" s="376">
        <v>8595.1006197393217</v>
      </c>
      <c r="BZ11" s="376">
        <v>8793.1971463646405</v>
      </c>
      <c r="CA11" s="377">
        <v>8941.3165567588585</v>
      </c>
    </row>
    <row r="12" spans="1:79" s="58" customFormat="1" x14ac:dyDescent="0.4">
      <c r="A12" s="51"/>
      <c r="B12" s="275" t="s">
        <v>454</v>
      </c>
      <c r="C12" s="51"/>
      <c r="D12" s="375" t="s">
        <v>411</v>
      </c>
      <c r="E12" s="375" t="s">
        <v>411</v>
      </c>
      <c r="F12" s="375" t="s">
        <v>411</v>
      </c>
      <c r="G12" s="375" t="s">
        <v>411</v>
      </c>
      <c r="H12" s="375" t="s">
        <v>411</v>
      </c>
      <c r="I12" s="375" t="s">
        <v>411</v>
      </c>
      <c r="J12" s="375" t="s">
        <v>411</v>
      </c>
      <c r="K12" s="375" t="s">
        <v>411</v>
      </c>
      <c r="L12" s="375" t="s">
        <v>411</v>
      </c>
      <c r="M12" s="375" t="s">
        <v>411</v>
      </c>
      <c r="N12" s="375" t="s">
        <v>411</v>
      </c>
      <c r="O12" s="375" t="s">
        <v>411</v>
      </c>
      <c r="P12" s="375" t="s">
        <v>411</v>
      </c>
      <c r="Q12" s="375" t="s">
        <v>411</v>
      </c>
      <c r="R12" s="375" t="s">
        <v>411</v>
      </c>
      <c r="S12" s="375" t="s">
        <v>411</v>
      </c>
      <c r="T12" s="375" t="s">
        <v>411</v>
      </c>
      <c r="U12" s="375" t="s">
        <v>411</v>
      </c>
      <c r="V12" s="375" t="s">
        <v>411</v>
      </c>
      <c r="W12" s="375" t="s">
        <v>411</v>
      </c>
      <c r="X12" s="375" t="s">
        <v>411</v>
      </c>
      <c r="Y12" s="375" t="s">
        <v>411</v>
      </c>
      <c r="Z12" s="375" t="s">
        <v>411</v>
      </c>
      <c r="AA12" s="375" t="s">
        <v>411</v>
      </c>
      <c r="AB12" s="375" t="s">
        <v>411</v>
      </c>
      <c r="AC12" s="375" t="s">
        <v>411</v>
      </c>
      <c r="AD12" s="375" t="s">
        <v>411</v>
      </c>
      <c r="AE12" s="375" t="s">
        <v>411</v>
      </c>
      <c r="AF12" s="375" t="s">
        <v>411</v>
      </c>
      <c r="AG12" s="375" t="s">
        <v>411</v>
      </c>
      <c r="AH12" s="375" t="s">
        <v>411</v>
      </c>
      <c r="AI12" s="375" t="s">
        <v>411</v>
      </c>
      <c r="AJ12" s="375" t="s">
        <v>411</v>
      </c>
      <c r="AK12" s="375" t="s">
        <v>411</v>
      </c>
      <c r="AL12" s="375" t="s">
        <v>411</v>
      </c>
      <c r="AM12" s="375" t="s">
        <v>411</v>
      </c>
      <c r="AN12" s="375" t="s">
        <v>411</v>
      </c>
      <c r="AO12" s="375" t="s">
        <v>411</v>
      </c>
      <c r="AP12" s="375" t="s">
        <v>411</v>
      </c>
      <c r="AQ12" s="375" t="s">
        <v>411</v>
      </c>
      <c r="AR12" s="375" t="s">
        <v>411</v>
      </c>
      <c r="AS12" s="375" t="s">
        <v>411</v>
      </c>
      <c r="AT12" s="375" t="s">
        <v>411</v>
      </c>
      <c r="AU12" s="375" t="s">
        <v>411</v>
      </c>
      <c r="AV12" s="375" t="s">
        <v>411</v>
      </c>
      <c r="AW12" s="375" t="s">
        <v>411</v>
      </c>
      <c r="AX12" s="375" t="s">
        <v>411</v>
      </c>
      <c r="AY12" s="375" t="s">
        <v>411</v>
      </c>
      <c r="AZ12" s="375" t="s">
        <v>411</v>
      </c>
      <c r="BA12" s="375" t="s">
        <v>411</v>
      </c>
      <c r="BB12" s="375" t="s">
        <v>411</v>
      </c>
      <c r="BC12" s="375" t="s">
        <v>411</v>
      </c>
      <c r="BD12" s="375" t="s">
        <v>411</v>
      </c>
      <c r="BE12" s="375" t="s">
        <v>411</v>
      </c>
      <c r="BF12" s="375" t="s">
        <v>411</v>
      </c>
      <c r="BG12" s="375" t="s">
        <v>411</v>
      </c>
      <c r="BH12" s="375" t="s">
        <v>411</v>
      </c>
      <c r="BI12" s="375" t="s">
        <v>411</v>
      </c>
      <c r="BJ12" s="375">
        <v>378.67377499999998</v>
      </c>
      <c r="BK12" s="375">
        <v>421.67804699999999</v>
      </c>
      <c r="BL12" s="375">
        <v>1863.213853579424</v>
      </c>
      <c r="BM12" s="375">
        <v>4769.8138420000005</v>
      </c>
      <c r="BN12" s="375">
        <v>6358.6353639999998</v>
      </c>
      <c r="BO12" s="375">
        <v>7201.4408910000002</v>
      </c>
      <c r="BP12" s="375">
        <v>7480.1284109999988</v>
      </c>
      <c r="BQ12" s="375">
        <v>7686.8701579999997</v>
      </c>
      <c r="BR12" s="375">
        <v>7627.6554859999987</v>
      </c>
      <c r="BS12" s="375">
        <v>7440.5281910000012</v>
      </c>
      <c r="BT12" s="375">
        <v>7054.4348669999999</v>
      </c>
      <c r="BU12" s="375">
        <v>6550.6822560000019</v>
      </c>
      <c r="BV12" s="375">
        <v>5871.786384240495</v>
      </c>
      <c r="BW12" s="375">
        <v>7128.5210942493713</v>
      </c>
      <c r="BX12" s="376">
        <v>7359.801544045029</v>
      </c>
      <c r="BY12" s="376">
        <v>7548.5928612522421</v>
      </c>
      <c r="BZ12" s="376">
        <v>7722.5698852429277</v>
      </c>
      <c r="CA12" s="377">
        <v>7852.6548223926911</v>
      </c>
    </row>
    <row r="13" spans="1:79" s="58" customFormat="1" ht="26.25" customHeight="1" x14ac:dyDescent="0.4">
      <c r="A13" s="51"/>
      <c r="B13" s="128" t="s">
        <v>455</v>
      </c>
      <c r="C13" s="51"/>
      <c r="D13" s="375" t="s">
        <v>411</v>
      </c>
      <c r="E13" s="375" t="s">
        <v>411</v>
      </c>
      <c r="F13" s="375" t="s">
        <v>411</v>
      </c>
      <c r="G13" s="375" t="s">
        <v>411</v>
      </c>
      <c r="H13" s="375" t="s">
        <v>411</v>
      </c>
      <c r="I13" s="375" t="s">
        <v>411</v>
      </c>
      <c r="J13" s="375" t="s">
        <v>411</v>
      </c>
      <c r="K13" s="375" t="s">
        <v>411</v>
      </c>
      <c r="L13" s="375" t="s">
        <v>411</v>
      </c>
      <c r="M13" s="375" t="s">
        <v>411</v>
      </c>
      <c r="N13" s="375" t="s">
        <v>411</v>
      </c>
      <c r="O13" s="375" t="s">
        <v>411</v>
      </c>
      <c r="P13" s="375" t="s">
        <v>411</v>
      </c>
      <c r="Q13" s="375" t="s">
        <v>411</v>
      </c>
      <c r="R13" s="375" t="s">
        <v>411</v>
      </c>
      <c r="S13" s="375" t="s">
        <v>411</v>
      </c>
      <c r="T13" s="375" t="s">
        <v>411</v>
      </c>
      <c r="U13" s="375" t="s">
        <v>411</v>
      </c>
      <c r="V13" s="375" t="s">
        <v>411</v>
      </c>
      <c r="W13" s="375" t="s">
        <v>411</v>
      </c>
      <c r="X13" s="375" t="s">
        <v>411</v>
      </c>
      <c r="Y13" s="375" t="s">
        <v>411</v>
      </c>
      <c r="Z13" s="375" t="s">
        <v>411</v>
      </c>
      <c r="AA13" s="375" t="s">
        <v>411</v>
      </c>
      <c r="AB13" s="375" t="s">
        <v>411</v>
      </c>
      <c r="AC13" s="375" t="s">
        <v>411</v>
      </c>
      <c r="AD13" s="375" t="s">
        <v>411</v>
      </c>
      <c r="AE13" s="375" t="s">
        <v>411</v>
      </c>
      <c r="AF13" s="375" t="s">
        <v>411</v>
      </c>
      <c r="AG13" s="375" t="s">
        <v>411</v>
      </c>
      <c r="AH13" s="375" t="s">
        <v>411</v>
      </c>
      <c r="AI13" s="375" t="s">
        <v>411</v>
      </c>
      <c r="AJ13" s="375" t="s">
        <v>411</v>
      </c>
      <c r="AK13" s="375" t="s">
        <v>411</v>
      </c>
      <c r="AL13" s="375" t="s">
        <v>411</v>
      </c>
      <c r="AM13" s="375" t="s">
        <v>411</v>
      </c>
      <c r="AN13" s="375" t="s">
        <v>411</v>
      </c>
      <c r="AO13" s="375" t="s">
        <v>411</v>
      </c>
      <c r="AP13" s="375" t="s">
        <v>411</v>
      </c>
      <c r="AQ13" s="375" t="s">
        <v>411</v>
      </c>
      <c r="AR13" s="375" t="s">
        <v>411</v>
      </c>
      <c r="AS13" s="375" t="s">
        <v>411</v>
      </c>
      <c r="AT13" s="375" t="s">
        <v>411</v>
      </c>
      <c r="AU13" s="375" t="s">
        <v>411</v>
      </c>
      <c r="AV13" s="375" t="s">
        <v>411</v>
      </c>
      <c r="AW13" s="375" t="s">
        <v>411</v>
      </c>
      <c r="AX13" s="375">
        <f t="shared" ref="AX13:BT13" si="2">SUM(AX9:AX10)</f>
        <v>6536.6053460000367</v>
      </c>
      <c r="AY13" s="375">
        <f t="shared" si="2"/>
        <v>7070.2623297999353</v>
      </c>
      <c r="AZ13" s="375">
        <f t="shared" si="2"/>
        <v>7560.1686509759766</v>
      </c>
      <c r="BA13" s="375">
        <f t="shared" si="2"/>
        <v>7739.7990906862769</v>
      </c>
      <c r="BB13" s="375">
        <f t="shared" si="2"/>
        <v>7885.1416433464765</v>
      </c>
      <c r="BC13" s="375">
        <f t="shared" si="2"/>
        <v>8097.7324247613906</v>
      </c>
      <c r="BD13" s="375">
        <f t="shared" si="2"/>
        <v>8311.3252724285849</v>
      </c>
      <c r="BE13" s="375">
        <f t="shared" si="2"/>
        <v>8764.44559589661</v>
      </c>
      <c r="BF13" s="375">
        <f t="shared" si="2"/>
        <v>9604.5588613297114</v>
      </c>
      <c r="BG13" s="375">
        <f t="shared" si="2"/>
        <v>9322.1489888941614</v>
      </c>
      <c r="BH13" s="375">
        <f t="shared" si="2"/>
        <v>9803.5644297577383</v>
      </c>
      <c r="BI13" s="375">
        <f t="shared" si="2"/>
        <v>10212.162271440911</v>
      </c>
      <c r="BJ13" s="375">
        <f t="shared" si="2"/>
        <v>10564.765774404035</v>
      </c>
      <c r="BK13" s="375">
        <f t="shared" si="2"/>
        <v>11033.580144378933</v>
      </c>
      <c r="BL13" s="375">
        <f t="shared" si="2"/>
        <v>11479.843746562725</v>
      </c>
      <c r="BM13" s="375">
        <f t="shared" si="2"/>
        <v>12416.763916586213</v>
      </c>
      <c r="BN13" s="375">
        <f t="shared" si="2"/>
        <v>12755.248584511904</v>
      </c>
      <c r="BO13" s="375">
        <f t="shared" si="2"/>
        <v>13603.823525223142</v>
      </c>
      <c r="BP13" s="375">
        <f t="shared" si="2"/>
        <v>14627.644049693656</v>
      </c>
      <c r="BQ13" s="375">
        <f t="shared" si="2"/>
        <v>14894.59228684249</v>
      </c>
      <c r="BR13" s="375">
        <f t="shared" si="2"/>
        <v>15218.787996052268</v>
      </c>
      <c r="BS13" s="375">
        <f t="shared" si="2"/>
        <v>15460.565072994546</v>
      </c>
      <c r="BT13" s="375">
        <f t="shared" si="2"/>
        <v>15149.806459555821</v>
      </c>
      <c r="BU13" s="375">
        <f t="shared" ref="BU13:CA13" si="3">SUM(BU9:BU10)</f>
        <v>14592.131087861057</v>
      </c>
      <c r="BV13" s="375">
        <f t="shared" si="3"/>
        <v>13742.90320553556</v>
      </c>
      <c r="BW13" s="375">
        <f t="shared" si="3"/>
        <v>15109.269849628692</v>
      </c>
      <c r="BX13" s="376">
        <f t="shared" si="3"/>
        <v>15526.371101879075</v>
      </c>
      <c r="BY13" s="376">
        <f t="shared" si="3"/>
        <v>15924.304142939935</v>
      </c>
      <c r="BZ13" s="376">
        <f t="shared" si="3"/>
        <v>16379.15594199292</v>
      </c>
      <c r="CA13" s="377">
        <f t="shared" si="3"/>
        <v>16790.3673347273</v>
      </c>
    </row>
    <row r="14" spans="1:79" s="58" customFormat="1" x14ac:dyDescent="0.4">
      <c r="A14" s="51"/>
      <c r="B14" s="128" t="s">
        <v>456</v>
      </c>
      <c r="C14" s="51"/>
      <c r="D14" s="375" t="s">
        <v>411</v>
      </c>
      <c r="E14" s="375" t="s">
        <v>411</v>
      </c>
      <c r="F14" s="375" t="s">
        <v>411</v>
      </c>
      <c r="G14" s="375" t="s">
        <v>411</v>
      </c>
      <c r="H14" s="375" t="s">
        <v>411</v>
      </c>
      <c r="I14" s="375" t="s">
        <v>411</v>
      </c>
      <c r="J14" s="375" t="s">
        <v>411</v>
      </c>
      <c r="K14" s="375" t="s">
        <v>411</v>
      </c>
      <c r="L14" s="375" t="s">
        <v>411</v>
      </c>
      <c r="M14" s="375" t="s">
        <v>411</v>
      </c>
      <c r="N14" s="375" t="s">
        <v>411</v>
      </c>
      <c r="O14" s="375" t="s">
        <v>411</v>
      </c>
      <c r="P14" s="375" t="s">
        <v>411</v>
      </c>
      <c r="Q14" s="375" t="s">
        <v>411</v>
      </c>
      <c r="R14" s="375" t="s">
        <v>411</v>
      </c>
      <c r="S14" s="375" t="s">
        <v>411</v>
      </c>
      <c r="T14" s="375" t="s">
        <v>411</v>
      </c>
      <c r="U14" s="375" t="s">
        <v>411</v>
      </c>
      <c r="V14" s="375" t="s">
        <v>411</v>
      </c>
      <c r="W14" s="375" t="s">
        <v>411</v>
      </c>
      <c r="X14" s="375" t="s">
        <v>411</v>
      </c>
      <c r="Y14" s="375" t="s">
        <v>411</v>
      </c>
      <c r="Z14" s="375" t="s">
        <v>411</v>
      </c>
      <c r="AA14" s="375" t="s">
        <v>411</v>
      </c>
      <c r="AB14" s="375">
        <v>15</v>
      </c>
      <c r="AC14" s="375">
        <v>29</v>
      </c>
      <c r="AD14" s="375">
        <v>16</v>
      </c>
      <c r="AE14" s="375">
        <v>32</v>
      </c>
      <c r="AF14" s="375">
        <v>27</v>
      </c>
      <c r="AG14" s="375">
        <v>143</v>
      </c>
      <c r="AH14" s="375">
        <v>147</v>
      </c>
      <c r="AI14" s="375">
        <v>157</v>
      </c>
      <c r="AJ14" s="375">
        <v>183</v>
      </c>
      <c r="AK14" s="375">
        <v>270</v>
      </c>
      <c r="AL14" s="375">
        <v>351</v>
      </c>
      <c r="AM14" s="375">
        <v>536</v>
      </c>
      <c r="AN14" s="375">
        <v>687</v>
      </c>
      <c r="AO14" s="375">
        <v>881</v>
      </c>
      <c r="AP14" s="375">
        <v>996</v>
      </c>
      <c r="AQ14" s="375">
        <v>1030</v>
      </c>
      <c r="AR14" s="375">
        <v>1070.72</v>
      </c>
      <c r="AS14" s="375">
        <v>1365.366</v>
      </c>
      <c r="AT14" s="375">
        <v>1766.7919999999999</v>
      </c>
      <c r="AU14" s="375">
        <v>2413.4090000000001</v>
      </c>
      <c r="AV14" s="375">
        <v>3246.0120000000002</v>
      </c>
      <c r="AW14" s="375">
        <v>4188.58</v>
      </c>
      <c r="AX14" s="375">
        <v>4875.1940159999995</v>
      </c>
      <c r="AY14" s="375">
        <v>5444.6813459999994</v>
      </c>
      <c r="AZ14" s="375">
        <v>5810.3309459999991</v>
      </c>
      <c r="BA14" s="375">
        <v>5678.8121290000008</v>
      </c>
      <c r="BB14" s="375">
        <v>5659.8551239499993</v>
      </c>
      <c r="BC14" s="375">
        <v>5719.3859879999654</v>
      </c>
      <c r="BD14" s="375">
        <v>5904.123578470475</v>
      </c>
      <c r="BE14" s="375">
        <v>6306.2343094869357</v>
      </c>
      <c r="BF14" s="375">
        <v>7230.9641702021872</v>
      </c>
      <c r="BG14" s="375">
        <v>7319.8412333400011</v>
      </c>
      <c r="BH14" s="375">
        <v>7957.4022362544338</v>
      </c>
      <c r="BI14" s="375">
        <v>8665.6198189999996</v>
      </c>
      <c r="BJ14" s="375">
        <v>9470.8152410000057</v>
      </c>
      <c r="BK14" s="375">
        <v>10277.921191999998</v>
      </c>
      <c r="BL14" s="375">
        <v>11735.410251000005</v>
      </c>
      <c r="BM14" s="375">
        <v>14519.632664999999</v>
      </c>
      <c r="BN14" s="375">
        <v>16021.527095999996</v>
      </c>
      <c r="BO14" s="375">
        <v>17242.628137000003</v>
      </c>
      <c r="BP14" s="375">
        <v>18021.797909000001</v>
      </c>
      <c r="BQ14" s="375">
        <v>18220.333105999998</v>
      </c>
      <c r="BR14" s="375">
        <v>18319.728603999996</v>
      </c>
      <c r="BS14" s="375">
        <v>18272.126685000003</v>
      </c>
      <c r="BT14" s="375">
        <v>17639.454521000007</v>
      </c>
      <c r="BU14" s="375">
        <v>16815.744488999997</v>
      </c>
      <c r="BV14" s="375">
        <v>15387.077963485459</v>
      </c>
      <c r="BW14" s="375">
        <v>17548.888751178958</v>
      </c>
      <c r="BX14" s="376">
        <v>18031.400272211904</v>
      </c>
      <c r="BY14" s="376">
        <v>18493.952953249594</v>
      </c>
      <c r="BZ14" s="376">
        <v>18981.158055459804</v>
      </c>
      <c r="CA14" s="377">
        <v>19390.371735079694</v>
      </c>
    </row>
    <row r="15" spans="1:79" s="58" customFormat="1" ht="26.25" customHeight="1" x14ac:dyDescent="0.4">
      <c r="A15" s="148"/>
      <c r="B15" s="148" t="s">
        <v>416</v>
      </c>
      <c r="C15" s="51"/>
      <c r="D15" s="375"/>
      <c r="E15" s="375"/>
      <c r="F15" s="375"/>
      <c r="G15" s="375"/>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s="375"/>
      <c r="AG15" s="375"/>
      <c r="AH15" s="375"/>
      <c r="AI15" s="375"/>
      <c r="AJ15" s="375"/>
      <c r="AK15" s="375"/>
      <c r="AL15" s="375"/>
      <c r="AM15" s="375"/>
      <c r="AN15" s="375"/>
      <c r="AO15" s="375"/>
      <c r="AP15" s="375"/>
      <c r="AQ15" s="375"/>
      <c r="AR15" s="375"/>
      <c r="AS15" s="375"/>
      <c r="AT15" s="375"/>
      <c r="AU15" s="375"/>
      <c r="AV15" s="375"/>
      <c r="AW15" s="375"/>
      <c r="AX15" s="375"/>
      <c r="AY15" s="375"/>
      <c r="AZ15" s="375"/>
      <c r="BA15" s="375"/>
      <c r="BB15" s="375"/>
      <c r="BC15" s="375"/>
      <c r="BD15" s="375"/>
      <c r="BE15" s="375"/>
      <c r="BF15" s="375"/>
      <c r="BG15" s="375"/>
      <c r="BH15" s="375"/>
      <c r="BI15" s="375"/>
      <c r="BJ15" s="375"/>
      <c r="BK15" s="375"/>
      <c r="BL15" s="375"/>
      <c r="BM15" s="375"/>
      <c r="BN15" s="375"/>
      <c r="BO15" s="375"/>
      <c r="BP15" s="375"/>
      <c r="BQ15" s="375"/>
      <c r="BR15" s="375"/>
      <c r="BS15" s="375"/>
      <c r="BT15" s="375"/>
      <c r="BU15" s="375"/>
      <c r="BV15" s="375"/>
      <c r="BW15" s="375"/>
      <c r="BX15" s="376"/>
      <c r="BY15" s="376"/>
      <c r="BZ15" s="376"/>
      <c r="CA15" s="377"/>
    </row>
    <row r="16" spans="1:79" s="58" customFormat="1" x14ac:dyDescent="0.4">
      <c r="A16" s="408"/>
      <c r="B16" s="68" t="s">
        <v>417</v>
      </c>
      <c r="C16" s="51"/>
      <c r="D16" s="375" t="s">
        <v>411</v>
      </c>
      <c r="E16" s="375" t="s">
        <v>411</v>
      </c>
      <c r="F16" s="375" t="s">
        <v>411</v>
      </c>
      <c r="G16" s="375" t="s">
        <v>411</v>
      </c>
      <c r="H16" s="375" t="s">
        <v>411</v>
      </c>
      <c r="I16" s="375" t="s">
        <v>411</v>
      </c>
      <c r="J16" s="375" t="s">
        <v>411</v>
      </c>
      <c r="K16" s="375" t="s">
        <v>411</v>
      </c>
      <c r="L16" s="375" t="s">
        <v>411</v>
      </c>
      <c r="M16" s="375" t="s">
        <v>411</v>
      </c>
      <c r="N16" s="375" t="s">
        <v>411</v>
      </c>
      <c r="O16" s="375" t="s">
        <v>411</v>
      </c>
      <c r="P16" s="375" t="s">
        <v>411</v>
      </c>
      <c r="Q16" s="375" t="s">
        <v>411</v>
      </c>
      <c r="R16" s="375" t="s">
        <v>411</v>
      </c>
      <c r="S16" s="375" t="s">
        <v>411</v>
      </c>
      <c r="T16" s="375" t="s">
        <v>411</v>
      </c>
      <c r="U16" s="375" t="s">
        <v>411</v>
      </c>
      <c r="V16" s="375" t="s">
        <v>411</v>
      </c>
      <c r="W16" s="375" t="s">
        <v>411</v>
      </c>
      <c r="X16" s="375" t="s">
        <v>411</v>
      </c>
      <c r="Y16" s="375" t="s">
        <v>411</v>
      </c>
      <c r="Z16" s="375" t="s">
        <v>411</v>
      </c>
      <c r="AA16" s="375" t="s">
        <v>411</v>
      </c>
      <c r="AB16" s="375" t="s">
        <v>411</v>
      </c>
      <c r="AC16" s="375" t="s">
        <v>411</v>
      </c>
      <c r="AD16" s="375" t="s">
        <v>411</v>
      </c>
      <c r="AE16" s="375" t="s">
        <v>411</v>
      </c>
      <c r="AF16" s="375" t="s">
        <v>411</v>
      </c>
      <c r="AG16" s="375" t="s">
        <v>411</v>
      </c>
      <c r="AH16" s="375" t="s">
        <v>411</v>
      </c>
      <c r="AI16" s="375" t="s">
        <v>411</v>
      </c>
      <c r="AJ16" s="375" t="s">
        <v>411</v>
      </c>
      <c r="AK16" s="375" t="s">
        <v>411</v>
      </c>
      <c r="AL16" s="375" t="s">
        <v>411</v>
      </c>
      <c r="AM16" s="375" t="s">
        <v>411</v>
      </c>
      <c r="AN16" s="375" t="s">
        <v>411</v>
      </c>
      <c r="AO16" s="375" t="s">
        <v>411</v>
      </c>
      <c r="AP16" s="375" t="s">
        <v>411</v>
      </c>
      <c r="AQ16" s="375" t="s">
        <v>411</v>
      </c>
      <c r="AR16" s="375" t="s">
        <v>411</v>
      </c>
      <c r="AS16" s="375" t="s">
        <v>411</v>
      </c>
      <c r="AT16" s="375" t="s">
        <v>411</v>
      </c>
      <c r="AU16" s="375" t="s">
        <v>411</v>
      </c>
      <c r="AV16" s="375" t="s">
        <v>411</v>
      </c>
      <c r="AW16" s="375" t="s">
        <v>411</v>
      </c>
      <c r="AX16" s="375" t="s">
        <v>411</v>
      </c>
      <c r="AY16" s="375" t="s">
        <v>411</v>
      </c>
      <c r="AZ16" s="375" t="s">
        <v>411</v>
      </c>
      <c r="BA16" s="375" t="s">
        <v>411</v>
      </c>
      <c r="BB16" s="375" t="s">
        <v>411</v>
      </c>
      <c r="BC16" s="375" t="s">
        <v>411</v>
      </c>
      <c r="BD16" s="375" t="s">
        <v>411</v>
      </c>
      <c r="BE16" s="375" t="s">
        <v>411</v>
      </c>
      <c r="BF16" s="375" t="s">
        <v>411</v>
      </c>
      <c r="BG16" s="375" t="s">
        <v>411</v>
      </c>
      <c r="BH16" s="375" t="s">
        <v>411</v>
      </c>
      <c r="BI16" s="375" t="s">
        <v>411</v>
      </c>
      <c r="BJ16" s="375" t="s">
        <v>411</v>
      </c>
      <c r="BK16" s="375" t="s">
        <v>411</v>
      </c>
      <c r="BL16" s="375">
        <v>1646.9585583274306</v>
      </c>
      <c r="BM16" s="375">
        <v>2732.7185734874533</v>
      </c>
      <c r="BN16" s="375">
        <v>3068.8441160952298</v>
      </c>
      <c r="BO16" s="375">
        <v>3399.1006602323869</v>
      </c>
      <c r="BP16" s="375">
        <v>3644.1718667287919</v>
      </c>
      <c r="BQ16" s="375">
        <v>3241.9422918321306</v>
      </c>
      <c r="BR16" s="375">
        <v>2411.6856133845986</v>
      </c>
      <c r="BS16" s="375">
        <v>1916.7666369866961</v>
      </c>
      <c r="BT16" s="375">
        <v>1636.6315206723273</v>
      </c>
      <c r="BU16" s="375">
        <v>1451.7127921035253</v>
      </c>
      <c r="BV16" s="375">
        <v>1138.7599087852818</v>
      </c>
      <c r="BW16" s="375">
        <v>2085.6854547227267</v>
      </c>
      <c r="BX16" s="376">
        <v>2210.3092524133281</v>
      </c>
      <c r="BY16" s="376">
        <v>2336.179443133607</v>
      </c>
      <c r="BZ16" s="376">
        <v>2458.298568539497</v>
      </c>
      <c r="CA16" s="377">
        <v>2553.1806786931224</v>
      </c>
    </row>
    <row r="17" spans="1:79" s="58" customFormat="1" x14ac:dyDescent="0.4">
      <c r="A17" s="408"/>
      <c r="B17" s="68" t="s">
        <v>25</v>
      </c>
      <c r="C17" s="51"/>
      <c r="D17" s="375" t="s">
        <v>411</v>
      </c>
      <c r="E17" s="375" t="s">
        <v>411</v>
      </c>
      <c r="F17" s="375" t="s">
        <v>411</v>
      </c>
      <c r="G17" s="375" t="s">
        <v>411</v>
      </c>
      <c r="H17" s="375" t="s">
        <v>411</v>
      </c>
      <c r="I17" s="375" t="s">
        <v>411</v>
      </c>
      <c r="J17" s="375" t="s">
        <v>411</v>
      </c>
      <c r="K17" s="375" t="s">
        <v>411</v>
      </c>
      <c r="L17" s="375" t="s">
        <v>411</v>
      </c>
      <c r="M17" s="375" t="s">
        <v>411</v>
      </c>
      <c r="N17" s="375" t="s">
        <v>411</v>
      </c>
      <c r="O17" s="375" t="s">
        <v>411</v>
      </c>
      <c r="P17" s="375" t="s">
        <v>411</v>
      </c>
      <c r="Q17" s="375" t="s">
        <v>411</v>
      </c>
      <c r="R17" s="375" t="s">
        <v>411</v>
      </c>
      <c r="S17" s="375" t="s">
        <v>411</v>
      </c>
      <c r="T17" s="375" t="s">
        <v>411</v>
      </c>
      <c r="U17" s="375" t="s">
        <v>411</v>
      </c>
      <c r="V17" s="375" t="s">
        <v>411</v>
      </c>
      <c r="W17" s="375" t="s">
        <v>411</v>
      </c>
      <c r="X17" s="375" t="s">
        <v>411</v>
      </c>
      <c r="Y17" s="375" t="s">
        <v>411</v>
      </c>
      <c r="Z17" s="375" t="s">
        <v>411</v>
      </c>
      <c r="AA17" s="375" t="s">
        <v>411</v>
      </c>
      <c r="AB17" s="375" t="s">
        <v>411</v>
      </c>
      <c r="AC17" s="375" t="s">
        <v>411</v>
      </c>
      <c r="AD17" s="375" t="s">
        <v>411</v>
      </c>
      <c r="AE17" s="375" t="s">
        <v>411</v>
      </c>
      <c r="AF17" s="375" t="s">
        <v>411</v>
      </c>
      <c r="AG17" s="375" t="s">
        <v>411</v>
      </c>
      <c r="AH17" s="375" t="s">
        <v>411</v>
      </c>
      <c r="AI17" s="375" t="s">
        <v>411</v>
      </c>
      <c r="AJ17" s="375" t="s">
        <v>411</v>
      </c>
      <c r="AK17" s="375" t="s">
        <v>411</v>
      </c>
      <c r="AL17" s="375" t="s">
        <v>411</v>
      </c>
      <c r="AM17" s="375" t="s">
        <v>411</v>
      </c>
      <c r="AN17" s="375" t="s">
        <v>411</v>
      </c>
      <c r="AO17" s="375" t="s">
        <v>411</v>
      </c>
      <c r="AP17" s="375" t="s">
        <v>411</v>
      </c>
      <c r="AQ17" s="375" t="s">
        <v>411</v>
      </c>
      <c r="AR17" s="375" t="s">
        <v>411</v>
      </c>
      <c r="AS17" s="375" t="s">
        <v>411</v>
      </c>
      <c r="AT17" s="375" t="s">
        <v>411</v>
      </c>
      <c r="AU17" s="375" t="s">
        <v>411</v>
      </c>
      <c r="AV17" s="375" t="s">
        <v>411</v>
      </c>
      <c r="AW17" s="375" t="s">
        <v>411</v>
      </c>
      <c r="AX17" s="375" t="s">
        <v>411</v>
      </c>
      <c r="AY17" s="375" t="s">
        <v>411</v>
      </c>
      <c r="AZ17" s="375" t="s">
        <v>411</v>
      </c>
      <c r="BA17" s="375" t="s">
        <v>411</v>
      </c>
      <c r="BB17" s="375" t="s">
        <v>411</v>
      </c>
      <c r="BC17" s="375" t="s">
        <v>411</v>
      </c>
      <c r="BD17" s="375" t="s">
        <v>411</v>
      </c>
      <c r="BE17" s="375" t="s">
        <v>411</v>
      </c>
      <c r="BF17" s="375" t="s">
        <v>411</v>
      </c>
      <c r="BG17" s="375" t="s">
        <v>411</v>
      </c>
      <c r="BH17" s="375" t="s">
        <v>411</v>
      </c>
      <c r="BI17" s="375" t="s">
        <v>411</v>
      </c>
      <c r="BJ17" s="375" t="s">
        <v>411</v>
      </c>
      <c r="BK17" s="375" t="s">
        <v>411</v>
      </c>
      <c r="BL17" s="375">
        <v>4476.9210732179572</v>
      </c>
      <c r="BM17" s="375">
        <v>5069.1288261388017</v>
      </c>
      <c r="BN17" s="375">
        <v>5380.0316400709962</v>
      </c>
      <c r="BO17" s="375">
        <v>5751.430097558853</v>
      </c>
      <c r="BP17" s="375">
        <v>6054.4950272257229</v>
      </c>
      <c r="BQ17" s="375">
        <v>6194.2714010260988</v>
      </c>
      <c r="BR17" s="375">
        <v>6678.1472903271933</v>
      </c>
      <c r="BS17" s="375">
        <v>6946.5151764190032</v>
      </c>
      <c r="BT17" s="375">
        <v>6870.0617211736808</v>
      </c>
      <c r="BU17" s="375">
        <v>6679.3883075615377</v>
      </c>
      <c r="BV17" s="375">
        <v>6326.2009368602176</v>
      </c>
      <c r="BW17" s="375">
        <v>7040.4196471575633</v>
      </c>
      <c r="BX17" s="376">
        <v>7247.7355738275219</v>
      </c>
      <c r="BY17" s="376">
        <v>7370.808678704605</v>
      </c>
      <c r="BZ17" s="376">
        <v>7495.7146486657866</v>
      </c>
      <c r="CA17" s="377">
        <v>7629.5710374638111</v>
      </c>
    </row>
    <row r="18" spans="1:79" s="58" customFormat="1" x14ac:dyDescent="0.4">
      <c r="A18" s="408"/>
      <c r="B18" s="68" t="s">
        <v>418</v>
      </c>
      <c r="C18" s="51"/>
      <c r="D18" s="375" t="s">
        <v>411</v>
      </c>
      <c r="E18" s="375" t="s">
        <v>411</v>
      </c>
      <c r="F18" s="375" t="s">
        <v>411</v>
      </c>
      <c r="G18" s="375" t="s">
        <v>411</v>
      </c>
      <c r="H18" s="375" t="s">
        <v>411</v>
      </c>
      <c r="I18" s="375" t="s">
        <v>411</v>
      </c>
      <c r="J18" s="375" t="s">
        <v>411</v>
      </c>
      <c r="K18" s="375" t="s">
        <v>411</v>
      </c>
      <c r="L18" s="375" t="s">
        <v>411</v>
      </c>
      <c r="M18" s="375" t="s">
        <v>411</v>
      </c>
      <c r="N18" s="375" t="s">
        <v>411</v>
      </c>
      <c r="O18" s="375" t="s">
        <v>411</v>
      </c>
      <c r="P18" s="375" t="s">
        <v>411</v>
      </c>
      <c r="Q18" s="375" t="s">
        <v>411</v>
      </c>
      <c r="R18" s="375" t="s">
        <v>411</v>
      </c>
      <c r="S18" s="375" t="s">
        <v>411</v>
      </c>
      <c r="T18" s="375" t="s">
        <v>411</v>
      </c>
      <c r="U18" s="375" t="s">
        <v>411</v>
      </c>
      <c r="V18" s="375" t="s">
        <v>411</v>
      </c>
      <c r="W18" s="375" t="s">
        <v>411</v>
      </c>
      <c r="X18" s="375" t="s">
        <v>411</v>
      </c>
      <c r="Y18" s="375" t="s">
        <v>411</v>
      </c>
      <c r="Z18" s="375" t="s">
        <v>411</v>
      </c>
      <c r="AA18" s="375" t="s">
        <v>411</v>
      </c>
      <c r="AB18" s="375" t="s">
        <v>411</v>
      </c>
      <c r="AC18" s="375" t="s">
        <v>411</v>
      </c>
      <c r="AD18" s="375" t="s">
        <v>411</v>
      </c>
      <c r="AE18" s="375" t="s">
        <v>411</v>
      </c>
      <c r="AF18" s="375" t="s">
        <v>411</v>
      </c>
      <c r="AG18" s="375" t="s">
        <v>411</v>
      </c>
      <c r="AH18" s="375" t="s">
        <v>411</v>
      </c>
      <c r="AI18" s="375" t="s">
        <v>411</v>
      </c>
      <c r="AJ18" s="375" t="s">
        <v>411</v>
      </c>
      <c r="AK18" s="375" t="s">
        <v>411</v>
      </c>
      <c r="AL18" s="375" t="s">
        <v>411</v>
      </c>
      <c r="AM18" s="375" t="s">
        <v>411</v>
      </c>
      <c r="AN18" s="375" t="s">
        <v>411</v>
      </c>
      <c r="AO18" s="375" t="s">
        <v>411</v>
      </c>
      <c r="AP18" s="375" t="s">
        <v>411</v>
      </c>
      <c r="AQ18" s="375" t="s">
        <v>411</v>
      </c>
      <c r="AR18" s="375" t="s">
        <v>411</v>
      </c>
      <c r="AS18" s="375" t="s">
        <v>411</v>
      </c>
      <c r="AT18" s="375" t="s">
        <v>411</v>
      </c>
      <c r="AU18" s="375" t="s">
        <v>411</v>
      </c>
      <c r="AV18" s="375" t="s">
        <v>411</v>
      </c>
      <c r="AW18" s="375" t="s">
        <v>411</v>
      </c>
      <c r="AX18" s="375" t="s">
        <v>411</v>
      </c>
      <c r="AY18" s="375" t="s">
        <v>411</v>
      </c>
      <c r="AZ18" s="375" t="s">
        <v>411</v>
      </c>
      <c r="BA18" s="375" t="s">
        <v>411</v>
      </c>
      <c r="BB18" s="375" t="s">
        <v>411</v>
      </c>
      <c r="BC18" s="375" t="s">
        <v>411</v>
      </c>
      <c r="BD18" s="375" t="s">
        <v>411</v>
      </c>
      <c r="BE18" s="375" t="s">
        <v>411</v>
      </c>
      <c r="BF18" s="375" t="s">
        <v>411</v>
      </c>
      <c r="BG18" s="375" t="s">
        <v>411</v>
      </c>
      <c r="BH18" s="375" t="s">
        <v>411</v>
      </c>
      <c r="BI18" s="375" t="s">
        <v>411</v>
      </c>
      <c r="BJ18" s="375" t="s">
        <v>411</v>
      </c>
      <c r="BK18" s="375" t="s">
        <v>411</v>
      </c>
      <c r="BL18" s="375">
        <v>3278.6721206416673</v>
      </c>
      <c r="BM18" s="375">
        <v>3414.699558166159</v>
      </c>
      <c r="BN18" s="375">
        <v>3246.9003947534702</v>
      </c>
      <c r="BO18" s="375">
        <v>3003.0285087410157</v>
      </c>
      <c r="BP18" s="375">
        <v>2754.4785976389271</v>
      </c>
      <c r="BQ18" s="375">
        <v>2504.5623245995998</v>
      </c>
      <c r="BR18" s="375">
        <v>2378.8444446022886</v>
      </c>
      <c r="BS18" s="375">
        <v>2256.0112500659761</v>
      </c>
      <c r="BT18" s="375">
        <v>2088.7413831652643</v>
      </c>
      <c r="BU18" s="375">
        <v>1868.0857479177519</v>
      </c>
      <c r="BV18" s="375">
        <v>1672.9159423572355</v>
      </c>
      <c r="BW18" s="375">
        <v>1863.8588087851736</v>
      </c>
      <c r="BX18" s="376">
        <v>1839.1434524249917</v>
      </c>
      <c r="BY18" s="376">
        <v>1813.2143314304917</v>
      </c>
      <c r="BZ18" s="376">
        <v>1824.018789983578</v>
      </c>
      <c r="CA18" s="377">
        <v>1855.6515012971729</v>
      </c>
    </row>
    <row r="19" spans="1:79" s="58" customFormat="1" x14ac:dyDescent="0.4">
      <c r="A19" s="408"/>
      <c r="B19" s="68" t="s">
        <v>365</v>
      </c>
      <c r="C19" s="51"/>
      <c r="D19" s="375" t="s">
        <v>411</v>
      </c>
      <c r="E19" s="375" t="s">
        <v>411</v>
      </c>
      <c r="F19" s="375" t="s">
        <v>411</v>
      </c>
      <c r="G19" s="375" t="s">
        <v>411</v>
      </c>
      <c r="H19" s="375" t="s">
        <v>411</v>
      </c>
      <c r="I19" s="375" t="s">
        <v>411</v>
      </c>
      <c r="J19" s="375" t="s">
        <v>411</v>
      </c>
      <c r="K19" s="375" t="s">
        <v>411</v>
      </c>
      <c r="L19" s="375" t="s">
        <v>411</v>
      </c>
      <c r="M19" s="375" t="s">
        <v>411</v>
      </c>
      <c r="N19" s="375" t="s">
        <v>411</v>
      </c>
      <c r="O19" s="375" t="s">
        <v>411</v>
      </c>
      <c r="P19" s="375" t="s">
        <v>411</v>
      </c>
      <c r="Q19" s="375" t="s">
        <v>411</v>
      </c>
      <c r="R19" s="375" t="s">
        <v>411</v>
      </c>
      <c r="S19" s="375" t="s">
        <v>411</v>
      </c>
      <c r="T19" s="375" t="s">
        <v>411</v>
      </c>
      <c r="U19" s="375" t="s">
        <v>411</v>
      </c>
      <c r="V19" s="375" t="s">
        <v>411</v>
      </c>
      <c r="W19" s="375" t="s">
        <v>411</v>
      </c>
      <c r="X19" s="375" t="s">
        <v>411</v>
      </c>
      <c r="Y19" s="375" t="s">
        <v>411</v>
      </c>
      <c r="Z19" s="375" t="s">
        <v>411</v>
      </c>
      <c r="AA19" s="375" t="s">
        <v>411</v>
      </c>
      <c r="AB19" s="375" t="s">
        <v>411</v>
      </c>
      <c r="AC19" s="375" t="s">
        <v>411</v>
      </c>
      <c r="AD19" s="375" t="s">
        <v>411</v>
      </c>
      <c r="AE19" s="375" t="s">
        <v>411</v>
      </c>
      <c r="AF19" s="375" t="s">
        <v>411</v>
      </c>
      <c r="AG19" s="375" t="s">
        <v>411</v>
      </c>
      <c r="AH19" s="375" t="s">
        <v>411</v>
      </c>
      <c r="AI19" s="375" t="s">
        <v>411</v>
      </c>
      <c r="AJ19" s="375" t="s">
        <v>411</v>
      </c>
      <c r="AK19" s="375" t="s">
        <v>411</v>
      </c>
      <c r="AL19" s="375" t="s">
        <v>411</v>
      </c>
      <c r="AM19" s="375" t="s">
        <v>411</v>
      </c>
      <c r="AN19" s="375" t="s">
        <v>411</v>
      </c>
      <c r="AO19" s="375" t="s">
        <v>411</v>
      </c>
      <c r="AP19" s="375" t="s">
        <v>411</v>
      </c>
      <c r="AQ19" s="375" t="s">
        <v>411</v>
      </c>
      <c r="AR19" s="375" t="s">
        <v>411</v>
      </c>
      <c r="AS19" s="375" t="s">
        <v>411</v>
      </c>
      <c r="AT19" s="375" t="s">
        <v>411</v>
      </c>
      <c r="AU19" s="375" t="s">
        <v>411</v>
      </c>
      <c r="AV19" s="375" t="s">
        <v>411</v>
      </c>
      <c r="AW19" s="375" t="s">
        <v>411</v>
      </c>
      <c r="AX19" s="375" t="s">
        <v>411</v>
      </c>
      <c r="AY19" s="375" t="s">
        <v>411</v>
      </c>
      <c r="AZ19" s="375" t="s">
        <v>411</v>
      </c>
      <c r="BA19" s="375" t="s">
        <v>411</v>
      </c>
      <c r="BB19" s="375" t="s">
        <v>411</v>
      </c>
      <c r="BC19" s="375" t="s">
        <v>411</v>
      </c>
      <c r="BD19" s="375" t="s">
        <v>411</v>
      </c>
      <c r="BE19" s="375" t="s">
        <v>411</v>
      </c>
      <c r="BF19" s="375" t="s">
        <v>411</v>
      </c>
      <c r="BG19" s="375" t="s">
        <v>411</v>
      </c>
      <c r="BH19" s="375" t="s">
        <v>411</v>
      </c>
      <c r="BI19" s="375" t="s">
        <v>411</v>
      </c>
      <c r="BJ19" s="375" t="s">
        <v>411</v>
      </c>
      <c r="BK19" s="375" t="s">
        <v>411</v>
      </c>
      <c r="BL19" s="375">
        <v>315.32689004851829</v>
      </c>
      <c r="BM19" s="375">
        <v>391.93425198433891</v>
      </c>
      <c r="BN19" s="375">
        <v>465.09166515156534</v>
      </c>
      <c r="BO19" s="375">
        <v>540.50149467791391</v>
      </c>
      <c r="BP19" s="375">
        <v>626.09691811330299</v>
      </c>
      <c r="BQ19" s="375">
        <v>695.36424794605682</v>
      </c>
      <c r="BR19" s="375">
        <v>781.28564014637732</v>
      </c>
      <c r="BS19" s="375">
        <v>885.7633665276046</v>
      </c>
      <c r="BT19" s="375">
        <v>935.86524437191224</v>
      </c>
      <c r="BU19" s="375">
        <v>953.07062235629201</v>
      </c>
      <c r="BV19" s="375">
        <v>970.21575862554914</v>
      </c>
      <c r="BW19" s="375">
        <v>1109.4605661922942</v>
      </c>
      <c r="BX19" s="376">
        <v>1179.8913017904354</v>
      </c>
      <c r="BY19" s="376">
        <v>1251.0334383460618</v>
      </c>
      <c r="BZ19" s="376">
        <v>1303.7992010868968</v>
      </c>
      <c r="CA19" s="377">
        <v>1318.9844294875279</v>
      </c>
    </row>
    <row r="20" spans="1:79" s="58" customFormat="1" x14ac:dyDescent="0.4">
      <c r="A20" s="408"/>
      <c r="B20" s="68" t="s">
        <v>457</v>
      </c>
      <c r="C20" s="51"/>
      <c r="D20" s="375" t="s">
        <v>411</v>
      </c>
      <c r="E20" s="375" t="s">
        <v>411</v>
      </c>
      <c r="F20" s="375" t="s">
        <v>411</v>
      </c>
      <c r="G20" s="375" t="s">
        <v>411</v>
      </c>
      <c r="H20" s="375" t="s">
        <v>411</v>
      </c>
      <c r="I20" s="375" t="s">
        <v>411</v>
      </c>
      <c r="J20" s="375" t="s">
        <v>411</v>
      </c>
      <c r="K20" s="375" t="s">
        <v>411</v>
      </c>
      <c r="L20" s="375" t="s">
        <v>411</v>
      </c>
      <c r="M20" s="375" t="s">
        <v>411</v>
      </c>
      <c r="N20" s="375" t="s">
        <v>411</v>
      </c>
      <c r="O20" s="375" t="s">
        <v>411</v>
      </c>
      <c r="P20" s="375" t="s">
        <v>411</v>
      </c>
      <c r="Q20" s="375" t="s">
        <v>411</v>
      </c>
      <c r="R20" s="375" t="s">
        <v>411</v>
      </c>
      <c r="S20" s="375" t="s">
        <v>411</v>
      </c>
      <c r="T20" s="375" t="s">
        <v>411</v>
      </c>
      <c r="U20" s="375" t="s">
        <v>411</v>
      </c>
      <c r="V20" s="375" t="s">
        <v>411</v>
      </c>
      <c r="W20" s="375" t="s">
        <v>411</v>
      </c>
      <c r="X20" s="375" t="s">
        <v>411</v>
      </c>
      <c r="Y20" s="375" t="s">
        <v>411</v>
      </c>
      <c r="Z20" s="375" t="s">
        <v>411</v>
      </c>
      <c r="AA20" s="375" t="s">
        <v>411</v>
      </c>
      <c r="AB20" s="375" t="s">
        <v>411</v>
      </c>
      <c r="AC20" s="375" t="s">
        <v>411</v>
      </c>
      <c r="AD20" s="375" t="s">
        <v>411</v>
      </c>
      <c r="AE20" s="375" t="s">
        <v>411</v>
      </c>
      <c r="AF20" s="375" t="s">
        <v>411</v>
      </c>
      <c r="AG20" s="375" t="s">
        <v>411</v>
      </c>
      <c r="AH20" s="375" t="s">
        <v>411</v>
      </c>
      <c r="AI20" s="375" t="s">
        <v>411</v>
      </c>
      <c r="AJ20" s="375" t="s">
        <v>411</v>
      </c>
      <c r="AK20" s="375" t="s">
        <v>411</v>
      </c>
      <c r="AL20" s="375" t="s">
        <v>411</v>
      </c>
      <c r="AM20" s="375" t="s">
        <v>411</v>
      </c>
      <c r="AN20" s="375" t="s">
        <v>411</v>
      </c>
      <c r="AO20" s="375" t="s">
        <v>411</v>
      </c>
      <c r="AP20" s="375" t="s">
        <v>411</v>
      </c>
      <c r="AQ20" s="375" t="s">
        <v>411</v>
      </c>
      <c r="AR20" s="375" t="s">
        <v>411</v>
      </c>
      <c r="AS20" s="375" t="s">
        <v>411</v>
      </c>
      <c r="AT20" s="375" t="s">
        <v>411</v>
      </c>
      <c r="AU20" s="375" t="s">
        <v>411</v>
      </c>
      <c r="AV20" s="375" t="s">
        <v>411</v>
      </c>
      <c r="AW20" s="375" t="s">
        <v>411</v>
      </c>
      <c r="AX20" s="375" t="s">
        <v>411</v>
      </c>
      <c r="AY20" s="375" t="s">
        <v>411</v>
      </c>
      <c r="AZ20" s="375" t="s">
        <v>411</v>
      </c>
      <c r="BA20" s="375" t="s">
        <v>411</v>
      </c>
      <c r="BB20" s="375" t="s">
        <v>411</v>
      </c>
      <c r="BC20" s="375" t="s">
        <v>411</v>
      </c>
      <c r="BD20" s="375" t="s">
        <v>411</v>
      </c>
      <c r="BE20" s="375" t="s">
        <v>411</v>
      </c>
      <c r="BF20" s="375" t="s">
        <v>411</v>
      </c>
      <c r="BG20" s="375" t="s">
        <v>411</v>
      </c>
      <c r="BH20" s="375" t="s">
        <v>411</v>
      </c>
      <c r="BI20" s="375" t="s">
        <v>411</v>
      </c>
      <c r="BJ20" s="375" t="s">
        <v>411</v>
      </c>
      <c r="BK20" s="375" t="s">
        <v>411</v>
      </c>
      <c r="BL20" s="375">
        <v>648.39868019601681</v>
      </c>
      <c r="BM20" s="375">
        <v>677.56700463404729</v>
      </c>
      <c r="BN20" s="375">
        <v>663.08095054898035</v>
      </c>
      <c r="BO20" s="375">
        <v>626.78101775676737</v>
      </c>
      <c r="BP20" s="375">
        <v>550.93048016298599</v>
      </c>
      <c r="BQ20" s="375">
        <v>491.29283105119077</v>
      </c>
      <c r="BR20" s="375">
        <v>443.77461406450112</v>
      </c>
      <c r="BS20" s="375">
        <v>381.44098743695912</v>
      </c>
      <c r="BT20" s="375">
        <v>309.89289354464535</v>
      </c>
      <c r="BU20" s="375">
        <v>223.58938666833674</v>
      </c>
      <c r="BV20" s="375">
        <v>163.69678785532597</v>
      </c>
      <c r="BW20" s="375">
        <v>153.94790734435813</v>
      </c>
      <c r="BX20" s="376">
        <v>158.69672268188893</v>
      </c>
      <c r="BY20" s="376">
        <v>163.07003615535976</v>
      </c>
      <c r="BZ20" s="376">
        <v>167.90725069694594</v>
      </c>
      <c r="CA20" s="377">
        <v>172.97577219446697</v>
      </c>
    </row>
    <row r="21" spans="1:79" s="58" customFormat="1" ht="26.25" customHeight="1" x14ac:dyDescent="0.4">
      <c r="A21" s="408"/>
      <c r="B21" s="68" t="s">
        <v>420</v>
      </c>
      <c r="C21" s="51"/>
      <c r="D21" s="375" t="s">
        <v>411</v>
      </c>
      <c r="E21" s="375" t="s">
        <v>411</v>
      </c>
      <c r="F21" s="375" t="s">
        <v>411</v>
      </c>
      <c r="G21" s="375" t="s">
        <v>411</v>
      </c>
      <c r="H21" s="375" t="s">
        <v>411</v>
      </c>
      <c r="I21" s="375" t="s">
        <v>411</v>
      </c>
      <c r="J21" s="375" t="s">
        <v>411</v>
      </c>
      <c r="K21" s="375" t="s">
        <v>411</v>
      </c>
      <c r="L21" s="375" t="s">
        <v>411</v>
      </c>
      <c r="M21" s="375" t="s">
        <v>411</v>
      </c>
      <c r="N21" s="375" t="s">
        <v>411</v>
      </c>
      <c r="O21" s="375" t="s">
        <v>411</v>
      </c>
      <c r="P21" s="375" t="s">
        <v>411</v>
      </c>
      <c r="Q21" s="375" t="s">
        <v>411</v>
      </c>
      <c r="R21" s="375" t="s">
        <v>411</v>
      </c>
      <c r="S21" s="375" t="s">
        <v>411</v>
      </c>
      <c r="T21" s="375" t="s">
        <v>411</v>
      </c>
      <c r="U21" s="375" t="s">
        <v>411</v>
      </c>
      <c r="V21" s="375" t="s">
        <v>411</v>
      </c>
      <c r="W21" s="375" t="s">
        <v>411</v>
      </c>
      <c r="X21" s="375" t="s">
        <v>411</v>
      </c>
      <c r="Y21" s="375" t="s">
        <v>411</v>
      </c>
      <c r="Z21" s="375" t="s">
        <v>411</v>
      </c>
      <c r="AA21" s="375" t="s">
        <v>411</v>
      </c>
      <c r="AB21" s="375" t="s">
        <v>411</v>
      </c>
      <c r="AC21" s="375" t="s">
        <v>411</v>
      </c>
      <c r="AD21" s="375" t="s">
        <v>411</v>
      </c>
      <c r="AE21" s="375" t="s">
        <v>411</v>
      </c>
      <c r="AF21" s="375" t="s">
        <v>411</v>
      </c>
      <c r="AG21" s="375" t="s">
        <v>411</v>
      </c>
      <c r="AH21" s="375" t="s">
        <v>411</v>
      </c>
      <c r="AI21" s="375" t="s">
        <v>411</v>
      </c>
      <c r="AJ21" s="375" t="s">
        <v>411</v>
      </c>
      <c r="AK21" s="375" t="s">
        <v>411</v>
      </c>
      <c r="AL21" s="375" t="s">
        <v>411</v>
      </c>
      <c r="AM21" s="375" t="s">
        <v>411</v>
      </c>
      <c r="AN21" s="375" t="s">
        <v>411</v>
      </c>
      <c r="AO21" s="375" t="s">
        <v>411</v>
      </c>
      <c r="AP21" s="375" t="s">
        <v>411</v>
      </c>
      <c r="AQ21" s="375" t="s">
        <v>411</v>
      </c>
      <c r="AR21" s="375" t="s">
        <v>411</v>
      </c>
      <c r="AS21" s="375" t="s">
        <v>411</v>
      </c>
      <c r="AT21" s="375" t="s">
        <v>411</v>
      </c>
      <c r="AU21" s="375" t="s">
        <v>411</v>
      </c>
      <c r="AV21" s="375" t="s">
        <v>411</v>
      </c>
      <c r="AW21" s="375" t="s">
        <v>411</v>
      </c>
      <c r="AX21" s="375" t="s">
        <v>411</v>
      </c>
      <c r="AY21" s="375" t="s">
        <v>411</v>
      </c>
      <c r="AZ21" s="375" t="s">
        <v>411</v>
      </c>
      <c r="BA21" s="375" t="s">
        <v>411</v>
      </c>
      <c r="BB21" s="375" t="s">
        <v>411</v>
      </c>
      <c r="BC21" s="375" t="s">
        <v>411</v>
      </c>
      <c r="BD21" s="375" t="s">
        <v>411</v>
      </c>
      <c r="BE21" s="375" t="s">
        <v>411</v>
      </c>
      <c r="BF21" s="375" t="s">
        <v>411</v>
      </c>
      <c r="BG21" s="375" t="s">
        <v>411</v>
      </c>
      <c r="BH21" s="375" t="s">
        <v>411</v>
      </c>
      <c r="BI21" s="375" t="s">
        <v>411</v>
      </c>
      <c r="BJ21" s="375" t="s">
        <v>411</v>
      </c>
      <c r="BK21" s="375" t="s">
        <v>411</v>
      </c>
      <c r="BL21" s="375">
        <v>4152.579372791467</v>
      </c>
      <c r="BM21" s="375">
        <v>4313.2385099654957</v>
      </c>
      <c r="BN21" s="375">
        <v>4443.152787180662</v>
      </c>
      <c r="BO21" s="375">
        <v>4622.5520183609024</v>
      </c>
      <c r="BP21" s="375">
        <v>4745.7790610750062</v>
      </c>
      <c r="BQ21" s="375">
        <v>4846.240294482328</v>
      </c>
      <c r="BR21" s="375">
        <v>4852.202471269452</v>
      </c>
      <c r="BS21" s="375">
        <v>4802.0500860739676</v>
      </c>
      <c r="BT21" s="375">
        <v>4647.386078796203</v>
      </c>
      <c r="BU21" s="375">
        <v>4480.8573206008805</v>
      </c>
      <c r="BV21" s="375">
        <v>4302.9921559791983</v>
      </c>
      <c r="BW21" s="375">
        <v>4127.3273259835141</v>
      </c>
      <c r="BX21" s="376">
        <v>4070.7332950846494</v>
      </c>
      <c r="BY21" s="376">
        <v>4036.3757079631819</v>
      </c>
      <c r="BZ21" s="376">
        <v>4059.5423259697163</v>
      </c>
      <c r="CA21" s="377">
        <v>4062.6103873669736</v>
      </c>
    </row>
    <row r="22" spans="1:79" s="58" customFormat="1" x14ac:dyDescent="0.4">
      <c r="A22" s="408"/>
      <c r="B22" s="68" t="s">
        <v>366</v>
      </c>
      <c r="C22" s="51"/>
      <c r="D22" s="375" t="s">
        <v>411</v>
      </c>
      <c r="E22" s="375" t="s">
        <v>411</v>
      </c>
      <c r="F22" s="375" t="s">
        <v>411</v>
      </c>
      <c r="G22" s="375" t="s">
        <v>411</v>
      </c>
      <c r="H22" s="375" t="s">
        <v>411</v>
      </c>
      <c r="I22" s="375" t="s">
        <v>411</v>
      </c>
      <c r="J22" s="375" t="s">
        <v>411</v>
      </c>
      <c r="K22" s="375" t="s">
        <v>411</v>
      </c>
      <c r="L22" s="375" t="s">
        <v>411</v>
      </c>
      <c r="M22" s="375" t="s">
        <v>411</v>
      </c>
      <c r="N22" s="375" t="s">
        <v>411</v>
      </c>
      <c r="O22" s="375" t="s">
        <v>411</v>
      </c>
      <c r="P22" s="375" t="s">
        <v>411</v>
      </c>
      <c r="Q22" s="375" t="s">
        <v>411</v>
      </c>
      <c r="R22" s="375" t="s">
        <v>411</v>
      </c>
      <c r="S22" s="375" t="s">
        <v>411</v>
      </c>
      <c r="T22" s="375" t="s">
        <v>411</v>
      </c>
      <c r="U22" s="375" t="s">
        <v>411</v>
      </c>
      <c r="V22" s="375" t="s">
        <v>411</v>
      </c>
      <c r="W22" s="375" t="s">
        <v>411</v>
      </c>
      <c r="X22" s="375" t="s">
        <v>411</v>
      </c>
      <c r="Y22" s="375" t="s">
        <v>411</v>
      </c>
      <c r="Z22" s="375" t="s">
        <v>411</v>
      </c>
      <c r="AA22" s="375" t="s">
        <v>411</v>
      </c>
      <c r="AB22" s="375" t="s">
        <v>411</v>
      </c>
      <c r="AC22" s="375" t="s">
        <v>411</v>
      </c>
      <c r="AD22" s="375" t="s">
        <v>411</v>
      </c>
      <c r="AE22" s="375" t="s">
        <v>411</v>
      </c>
      <c r="AF22" s="375" t="s">
        <v>411</v>
      </c>
      <c r="AG22" s="375" t="s">
        <v>411</v>
      </c>
      <c r="AH22" s="375" t="s">
        <v>411</v>
      </c>
      <c r="AI22" s="375" t="s">
        <v>411</v>
      </c>
      <c r="AJ22" s="375" t="s">
        <v>411</v>
      </c>
      <c r="AK22" s="375" t="s">
        <v>411</v>
      </c>
      <c r="AL22" s="375" t="s">
        <v>411</v>
      </c>
      <c r="AM22" s="375" t="s">
        <v>411</v>
      </c>
      <c r="AN22" s="375" t="s">
        <v>411</v>
      </c>
      <c r="AO22" s="375" t="s">
        <v>411</v>
      </c>
      <c r="AP22" s="375" t="s">
        <v>411</v>
      </c>
      <c r="AQ22" s="375" t="s">
        <v>411</v>
      </c>
      <c r="AR22" s="375" t="s">
        <v>411</v>
      </c>
      <c r="AS22" s="375" t="s">
        <v>411</v>
      </c>
      <c r="AT22" s="375" t="s">
        <v>411</v>
      </c>
      <c r="AU22" s="375" t="s">
        <v>411</v>
      </c>
      <c r="AV22" s="375" t="s">
        <v>411</v>
      </c>
      <c r="AW22" s="375" t="s">
        <v>411</v>
      </c>
      <c r="AX22" s="375" t="s">
        <v>411</v>
      </c>
      <c r="AY22" s="375" t="s">
        <v>411</v>
      </c>
      <c r="AZ22" s="375" t="s">
        <v>411</v>
      </c>
      <c r="BA22" s="375" t="s">
        <v>411</v>
      </c>
      <c r="BB22" s="375" t="s">
        <v>411</v>
      </c>
      <c r="BC22" s="375" t="s">
        <v>411</v>
      </c>
      <c r="BD22" s="375" t="s">
        <v>411</v>
      </c>
      <c r="BE22" s="375" t="s">
        <v>411</v>
      </c>
      <c r="BF22" s="375" t="s">
        <v>411</v>
      </c>
      <c r="BG22" s="375" t="s">
        <v>411</v>
      </c>
      <c r="BH22" s="375" t="s">
        <v>411</v>
      </c>
      <c r="BI22" s="375" t="s">
        <v>411</v>
      </c>
      <c r="BJ22" s="375" t="s">
        <v>411</v>
      </c>
      <c r="BK22" s="375" t="s">
        <v>411</v>
      </c>
      <c r="BL22" s="375">
        <v>99.45993897531325</v>
      </c>
      <c r="BM22" s="375">
        <v>126.1038655767793</v>
      </c>
      <c r="BN22" s="375">
        <v>152.98604032937789</v>
      </c>
      <c r="BO22" s="375">
        <v>179.42766398503792</v>
      </c>
      <c r="BP22" s="375">
        <v>220.87045793975454</v>
      </c>
      <c r="BQ22" s="375">
        <v>252.27197576665208</v>
      </c>
      <c r="BR22" s="375">
        <v>274.23709589580255</v>
      </c>
      <c r="BS22" s="375">
        <v>300.25519274908095</v>
      </c>
      <c r="BT22" s="375">
        <v>302.12204374352308</v>
      </c>
      <c r="BU22" s="375">
        <v>285.93220021424474</v>
      </c>
      <c r="BV22" s="375">
        <v>280.36020563704415</v>
      </c>
      <c r="BW22" s="375">
        <v>300.38624867458242</v>
      </c>
      <c r="BX22" s="376">
        <v>312.71946205484437</v>
      </c>
      <c r="BY22" s="376">
        <v>331.20132709493458</v>
      </c>
      <c r="BZ22" s="376">
        <v>350.98229276068116</v>
      </c>
      <c r="CA22" s="377">
        <v>371.54013087354372</v>
      </c>
    </row>
    <row r="23" spans="1:79" s="58" customFormat="1" x14ac:dyDescent="0.4">
      <c r="A23" s="408"/>
      <c r="B23" s="68" t="s">
        <v>421</v>
      </c>
      <c r="C23" s="51"/>
      <c r="D23" s="375" t="s">
        <v>411</v>
      </c>
      <c r="E23" s="375" t="s">
        <v>411</v>
      </c>
      <c r="F23" s="375" t="s">
        <v>411</v>
      </c>
      <c r="G23" s="375" t="s">
        <v>411</v>
      </c>
      <c r="H23" s="375" t="s">
        <v>411</v>
      </c>
      <c r="I23" s="375" t="s">
        <v>411</v>
      </c>
      <c r="J23" s="375" t="s">
        <v>411</v>
      </c>
      <c r="K23" s="375" t="s">
        <v>411</v>
      </c>
      <c r="L23" s="375" t="s">
        <v>411</v>
      </c>
      <c r="M23" s="375" t="s">
        <v>411</v>
      </c>
      <c r="N23" s="375" t="s">
        <v>411</v>
      </c>
      <c r="O23" s="375" t="s">
        <v>411</v>
      </c>
      <c r="P23" s="375" t="s">
        <v>411</v>
      </c>
      <c r="Q23" s="375" t="s">
        <v>411</v>
      </c>
      <c r="R23" s="375" t="s">
        <v>411</v>
      </c>
      <c r="S23" s="375" t="s">
        <v>411</v>
      </c>
      <c r="T23" s="375" t="s">
        <v>411</v>
      </c>
      <c r="U23" s="375" t="s">
        <v>411</v>
      </c>
      <c r="V23" s="375" t="s">
        <v>411</v>
      </c>
      <c r="W23" s="375" t="s">
        <v>411</v>
      </c>
      <c r="X23" s="375" t="s">
        <v>411</v>
      </c>
      <c r="Y23" s="375" t="s">
        <v>411</v>
      </c>
      <c r="Z23" s="375" t="s">
        <v>411</v>
      </c>
      <c r="AA23" s="375" t="s">
        <v>411</v>
      </c>
      <c r="AB23" s="375" t="s">
        <v>411</v>
      </c>
      <c r="AC23" s="375" t="s">
        <v>411</v>
      </c>
      <c r="AD23" s="375" t="s">
        <v>411</v>
      </c>
      <c r="AE23" s="375" t="s">
        <v>411</v>
      </c>
      <c r="AF23" s="375" t="s">
        <v>411</v>
      </c>
      <c r="AG23" s="375" t="s">
        <v>411</v>
      </c>
      <c r="AH23" s="375" t="s">
        <v>411</v>
      </c>
      <c r="AI23" s="375" t="s">
        <v>411</v>
      </c>
      <c r="AJ23" s="375" t="s">
        <v>411</v>
      </c>
      <c r="AK23" s="375" t="s">
        <v>411</v>
      </c>
      <c r="AL23" s="375" t="s">
        <v>411</v>
      </c>
      <c r="AM23" s="375" t="s">
        <v>411</v>
      </c>
      <c r="AN23" s="375" t="s">
        <v>411</v>
      </c>
      <c r="AO23" s="375" t="s">
        <v>411</v>
      </c>
      <c r="AP23" s="375" t="s">
        <v>411</v>
      </c>
      <c r="AQ23" s="375" t="s">
        <v>411</v>
      </c>
      <c r="AR23" s="375" t="s">
        <v>411</v>
      </c>
      <c r="AS23" s="375" t="s">
        <v>411</v>
      </c>
      <c r="AT23" s="375" t="s">
        <v>411</v>
      </c>
      <c r="AU23" s="375" t="s">
        <v>411</v>
      </c>
      <c r="AV23" s="375" t="s">
        <v>411</v>
      </c>
      <c r="AW23" s="375" t="s">
        <v>411</v>
      </c>
      <c r="AX23" s="375" t="s">
        <v>411</v>
      </c>
      <c r="AY23" s="375" t="s">
        <v>411</v>
      </c>
      <c r="AZ23" s="375" t="s">
        <v>411</v>
      </c>
      <c r="BA23" s="375" t="s">
        <v>411</v>
      </c>
      <c r="BB23" s="375" t="s">
        <v>411</v>
      </c>
      <c r="BC23" s="375" t="s">
        <v>411</v>
      </c>
      <c r="BD23" s="375" t="s">
        <v>411</v>
      </c>
      <c r="BE23" s="375" t="s">
        <v>411</v>
      </c>
      <c r="BF23" s="375" t="s">
        <v>411</v>
      </c>
      <c r="BG23" s="375" t="s">
        <v>411</v>
      </c>
      <c r="BH23" s="375" t="s">
        <v>411</v>
      </c>
      <c r="BI23" s="375" t="s">
        <v>411</v>
      </c>
      <c r="BJ23" s="375" t="s">
        <v>411</v>
      </c>
      <c r="BK23" s="375" t="s">
        <v>411</v>
      </c>
      <c r="BL23" s="375">
        <v>22.911098280285508</v>
      </c>
      <c r="BM23" s="375">
        <v>26.48139283378131</v>
      </c>
      <c r="BN23" s="375">
        <v>29.383466506712136</v>
      </c>
      <c r="BO23" s="375">
        <v>31.163302722754715</v>
      </c>
      <c r="BP23" s="375">
        <v>32.761190341591991</v>
      </c>
      <c r="BQ23" s="375">
        <v>32.515440545309076</v>
      </c>
      <c r="BR23" s="375">
        <v>32.218041485030888</v>
      </c>
      <c r="BS23" s="375">
        <v>32.620100909511436</v>
      </c>
      <c r="BT23" s="375">
        <v>31.906919767503069</v>
      </c>
      <c r="BU23" s="375">
        <v>26.665432947447133</v>
      </c>
      <c r="BV23" s="375">
        <v>24.488001752589174</v>
      </c>
      <c r="BW23" s="375">
        <v>29.204323447207727</v>
      </c>
      <c r="BX23" s="376">
        <v>29.904859327353549</v>
      </c>
      <c r="BY23" s="376">
        <v>30.621127817660408</v>
      </c>
      <c r="BZ23" s="376">
        <v>31.337722272374389</v>
      </c>
      <c r="CA23" s="377">
        <v>31.899504911353954</v>
      </c>
    </row>
    <row r="24" spans="1:79" s="58" customFormat="1" x14ac:dyDescent="0.4">
      <c r="A24" s="408"/>
      <c r="B24" s="68" t="s">
        <v>32</v>
      </c>
      <c r="C24" s="51"/>
      <c r="D24" s="375" t="s">
        <v>411</v>
      </c>
      <c r="E24" s="375" t="s">
        <v>411</v>
      </c>
      <c r="F24" s="375" t="s">
        <v>411</v>
      </c>
      <c r="G24" s="375" t="s">
        <v>411</v>
      </c>
      <c r="H24" s="375" t="s">
        <v>411</v>
      </c>
      <c r="I24" s="375" t="s">
        <v>411</v>
      </c>
      <c r="J24" s="375" t="s">
        <v>411</v>
      </c>
      <c r="K24" s="375" t="s">
        <v>411</v>
      </c>
      <c r="L24" s="375" t="s">
        <v>411</v>
      </c>
      <c r="M24" s="375" t="s">
        <v>411</v>
      </c>
      <c r="N24" s="375" t="s">
        <v>411</v>
      </c>
      <c r="O24" s="375" t="s">
        <v>411</v>
      </c>
      <c r="P24" s="375" t="s">
        <v>411</v>
      </c>
      <c r="Q24" s="375" t="s">
        <v>411</v>
      </c>
      <c r="R24" s="375" t="s">
        <v>411</v>
      </c>
      <c r="S24" s="375" t="s">
        <v>411</v>
      </c>
      <c r="T24" s="375" t="s">
        <v>411</v>
      </c>
      <c r="U24" s="375" t="s">
        <v>411</v>
      </c>
      <c r="V24" s="375" t="s">
        <v>411</v>
      </c>
      <c r="W24" s="375" t="s">
        <v>411</v>
      </c>
      <c r="X24" s="375" t="s">
        <v>411</v>
      </c>
      <c r="Y24" s="375" t="s">
        <v>411</v>
      </c>
      <c r="Z24" s="375" t="s">
        <v>411</v>
      </c>
      <c r="AA24" s="375" t="s">
        <v>411</v>
      </c>
      <c r="AB24" s="375" t="s">
        <v>411</v>
      </c>
      <c r="AC24" s="375" t="s">
        <v>411</v>
      </c>
      <c r="AD24" s="375" t="s">
        <v>411</v>
      </c>
      <c r="AE24" s="375" t="s">
        <v>411</v>
      </c>
      <c r="AF24" s="375" t="s">
        <v>411</v>
      </c>
      <c r="AG24" s="375" t="s">
        <v>411</v>
      </c>
      <c r="AH24" s="375" t="s">
        <v>411</v>
      </c>
      <c r="AI24" s="375" t="s">
        <v>411</v>
      </c>
      <c r="AJ24" s="375" t="s">
        <v>411</v>
      </c>
      <c r="AK24" s="375" t="s">
        <v>411</v>
      </c>
      <c r="AL24" s="375" t="s">
        <v>411</v>
      </c>
      <c r="AM24" s="375" t="s">
        <v>411</v>
      </c>
      <c r="AN24" s="375" t="s">
        <v>411</v>
      </c>
      <c r="AO24" s="375" t="s">
        <v>411</v>
      </c>
      <c r="AP24" s="375" t="s">
        <v>411</v>
      </c>
      <c r="AQ24" s="375" t="s">
        <v>411</v>
      </c>
      <c r="AR24" s="375" t="s">
        <v>411</v>
      </c>
      <c r="AS24" s="375" t="s">
        <v>411</v>
      </c>
      <c r="AT24" s="375" t="s">
        <v>411</v>
      </c>
      <c r="AU24" s="375" t="s">
        <v>411</v>
      </c>
      <c r="AV24" s="375" t="s">
        <v>411</v>
      </c>
      <c r="AW24" s="375" t="s">
        <v>411</v>
      </c>
      <c r="AX24" s="375" t="s">
        <v>411</v>
      </c>
      <c r="AY24" s="375" t="s">
        <v>411</v>
      </c>
      <c r="AZ24" s="375" t="s">
        <v>411</v>
      </c>
      <c r="BA24" s="375" t="s">
        <v>411</v>
      </c>
      <c r="BB24" s="375" t="s">
        <v>411</v>
      </c>
      <c r="BC24" s="375" t="s">
        <v>411</v>
      </c>
      <c r="BD24" s="375" t="s">
        <v>411</v>
      </c>
      <c r="BE24" s="375" t="s">
        <v>411</v>
      </c>
      <c r="BF24" s="375" t="s">
        <v>411</v>
      </c>
      <c r="BG24" s="375" t="s">
        <v>411</v>
      </c>
      <c r="BH24" s="375" t="s">
        <v>411</v>
      </c>
      <c r="BI24" s="375" t="s">
        <v>411</v>
      </c>
      <c r="BJ24" s="375" t="s">
        <v>411</v>
      </c>
      <c r="BK24" s="375" t="s">
        <v>411</v>
      </c>
      <c r="BL24" s="375">
        <v>729.57844381337998</v>
      </c>
      <c r="BM24" s="375">
        <v>811.77139366659742</v>
      </c>
      <c r="BN24" s="375">
        <v>789.08018610923807</v>
      </c>
      <c r="BO24" s="375">
        <v>845.76504266207826</v>
      </c>
      <c r="BP24" s="375">
        <v>954.91007025113925</v>
      </c>
      <c r="BQ24" s="375">
        <v>1050.0322154118712</v>
      </c>
      <c r="BR24" s="375">
        <v>1152.4229375804537</v>
      </c>
      <c r="BS24" s="375">
        <v>1242.6322315630098</v>
      </c>
      <c r="BT24" s="375">
        <v>1317.0764254864059</v>
      </c>
      <c r="BU24" s="375">
        <v>1382.1764984226986</v>
      </c>
      <c r="BV24" s="375">
        <v>1407.7921006744766</v>
      </c>
      <c r="BW24" s="375">
        <v>1425.8343090729288</v>
      </c>
      <c r="BX24" s="376">
        <v>1487.3008475246565</v>
      </c>
      <c r="BY24" s="376">
        <v>1594.471112068512</v>
      </c>
      <c r="BZ24" s="376">
        <v>1718.642559771758</v>
      </c>
      <c r="CA24" s="377">
        <v>1861.6058044062804</v>
      </c>
    </row>
    <row r="25" spans="1:79" s="58" customFormat="1" x14ac:dyDescent="0.4">
      <c r="A25" s="408"/>
      <c r="B25" s="68" t="s">
        <v>458</v>
      </c>
      <c r="C25" s="51"/>
      <c r="D25" s="375" t="s">
        <v>411</v>
      </c>
      <c r="E25" s="375" t="s">
        <v>411</v>
      </c>
      <c r="F25" s="375" t="s">
        <v>411</v>
      </c>
      <c r="G25" s="375" t="s">
        <v>411</v>
      </c>
      <c r="H25" s="375" t="s">
        <v>411</v>
      </c>
      <c r="I25" s="375" t="s">
        <v>411</v>
      </c>
      <c r="J25" s="375" t="s">
        <v>411</v>
      </c>
      <c r="K25" s="375" t="s">
        <v>411</v>
      </c>
      <c r="L25" s="375" t="s">
        <v>411</v>
      </c>
      <c r="M25" s="375" t="s">
        <v>411</v>
      </c>
      <c r="N25" s="375" t="s">
        <v>411</v>
      </c>
      <c r="O25" s="375" t="s">
        <v>411</v>
      </c>
      <c r="P25" s="375" t="s">
        <v>411</v>
      </c>
      <c r="Q25" s="375" t="s">
        <v>411</v>
      </c>
      <c r="R25" s="375" t="s">
        <v>411</v>
      </c>
      <c r="S25" s="375" t="s">
        <v>411</v>
      </c>
      <c r="T25" s="375" t="s">
        <v>411</v>
      </c>
      <c r="U25" s="375" t="s">
        <v>411</v>
      </c>
      <c r="V25" s="375" t="s">
        <v>411</v>
      </c>
      <c r="W25" s="375" t="s">
        <v>411</v>
      </c>
      <c r="X25" s="375" t="s">
        <v>411</v>
      </c>
      <c r="Y25" s="375" t="s">
        <v>411</v>
      </c>
      <c r="Z25" s="375" t="s">
        <v>411</v>
      </c>
      <c r="AA25" s="375" t="s">
        <v>411</v>
      </c>
      <c r="AB25" s="375" t="s">
        <v>411</v>
      </c>
      <c r="AC25" s="375" t="s">
        <v>411</v>
      </c>
      <c r="AD25" s="375" t="s">
        <v>411</v>
      </c>
      <c r="AE25" s="375" t="s">
        <v>411</v>
      </c>
      <c r="AF25" s="375" t="s">
        <v>411</v>
      </c>
      <c r="AG25" s="375" t="s">
        <v>411</v>
      </c>
      <c r="AH25" s="375" t="s">
        <v>411</v>
      </c>
      <c r="AI25" s="375" t="s">
        <v>411</v>
      </c>
      <c r="AJ25" s="375" t="s">
        <v>411</v>
      </c>
      <c r="AK25" s="375" t="s">
        <v>411</v>
      </c>
      <c r="AL25" s="375" t="s">
        <v>411</v>
      </c>
      <c r="AM25" s="375" t="s">
        <v>411</v>
      </c>
      <c r="AN25" s="375" t="s">
        <v>411</v>
      </c>
      <c r="AO25" s="375" t="s">
        <v>411</v>
      </c>
      <c r="AP25" s="375" t="s">
        <v>411</v>
      </c>
      <c r="AQ25" s="375" t="s">
        <v>411</v>
      </c>
      <c r="AR25" s="375" t="s">
        <v>411</v>
      </c>
      <c r="AS25" s="375" t="s">
        <v>411</v>
      </c>
      <c r="AT25" s="375" t="s">
        <v>411</v>
      </c>
      <c r="AU25" s="375" t="s">
        <v>411</v>
      </c>
      <c r="AV25" s="375" t="s">
        <v>411</v>
      </c>
      <c r="AW25" s="375" t="s">
        <v>411</v>
      </c>
      <c r="AX25" s="375" t="s">
        <v>411</v>
      </c>
      <c r="AY25" s="375" t="s">
        <v>411</v>
      </c>
      <c r="AZ25" s="375" t="s">
        <v>411</v>
      </c>
      <c r="BA25" s="375" t="s">
        <v>411</v>
      </c>
      <c r="BB25" s="375" t="s">
        <v>411</v>
      </c>
      <c r="BC25" s="375" t="s">
        <v>411</v>
      </c>
      <c r="BD25" s="375" t="s">
        <v>411</v>
      </c>
      <c r="BE25" s="375" t="s">
        <v>411</v>
      </c>
      <c r="BF25" s="375" t="s">
        <v>411</v>
      </c>
      <c r="BG25" s="375" t="s">
        <v>411</v>
      </c>
      <c r="BH25" s="375" t="s">
        <v>411</v>
      </c>
      <c r="BI25" s="375" t="s">
        <v>411</v>
      </c>
      <c r="BJ25" s="375" t="s">
        <v>411</v>
      </c>
      <c r="BK25" s="375" t="s">
        <v>411</v>
      </c>
      <c r="BL25" s="375">
        <v>1732.6349857079667</v>
      </c>
      <c r="BM25" s="375">
        <v>2425.5878015465441</v>
      </c>
      <c r="BN25" s="375">
        <v>3188.439054253764</v>
      </c>
      <c r="BO25" s="375">
        <v>3820.5403163022961</v>
      </c>
      <c r="BP25" s="375">
        <v>4315.1379425227778</v>
      </c>
      <c r="BQ25" s="375">
        <v>4861.3146503387634</v>
      </c>
      <c r="BR25" s="375">
        <v>5311.7474062442998</v>
      </c>
      <c r="BS25" s="375">
        <v>5479.6586182681949</v>
      </c>
      <c r="BT25" s="375">
        <v>5300.9156882785428</v>
      </c>
      <c r="BU25" s="375">
        <v>4949.7419052072837</v>
      </c>
      <c r="BV25" s="375">
        <v>4381.9734850018376</v>
      </c>
      <c r="BW25" s="375">
        <v>5137.6434073140326</v>
      </c>
      <c r="BX25" s="376">
        <v>5370.0723382542874</v>
      </c>
      <c r="BY25" s="376">
        <v>5592.429559964844</v>
      </c>
      <c r="BZ25" s="376">
        <v>5762.1097286103259</v>
      </c>
      <c r="CA25" s="377">
        <v>5873.6646447919047</v>
      </c>
    </row>
    <row r="26" spans="1:79" s="58" customFormat="1" ht="26.25" customHeight="1" x14ac:dyDescent="0.4">
      <c r="A26" s="408"/>
      <c r="B26" s="128" t="s">
        <v>423</v>
      </c>
      <c r="C26" s="51"/>
      <c r="D26" s="375">
        <f t="shared" ref="D26:AG26" si="4">D29</f>
        <v>0</v>
      </c>
      <c r="E26" s="375">
        <f t="shared" si="4"/>
        <v>0</v>
      </c>
      <c r="F26" s="375">
        <f t="shared" si="4"/>
        <v>0</v>
      </c>
      <c r="G26" s="375">
        <f t="shared" si="4"/>
        <v>0</v>
      </c>
      <c r="H26" s="375">
        <f t="shared" si="4"/>
        <v>0</v>
      </c>
      <c r="I26" s="375">
        <f t="shared" si="4"/>
        <v>0</v>
      </c>
      <c r="J26" s="375">
        <f t="shared" si="4"/>
        <v>0</v>
      </c>
      <c r="K26" s="375">
        <f t="shared" si="4"/>
        <v>0</v>
      </c>
      <c r="L26" s="375">
        <f t="shared" si="4"/>
        <v>0</v>
      </c>
      <c r="M26" s="375">
        <f t="shared" si="4"/>
        <v>0</v>
      </c>
      <c r="N26" s="375">
        <f t="shared" si="4"/>
        <v>0</v>
      </c>
      <c r="O26" s="375">
        <f t="shared" si="4"/>
        <v>0</v>
      </c>
      <c r="P26" s="375">
        <f t="shared" si="4"/>
        <v>0</v>
      </c>
      <c r="Q26" s="375">
        <f t="shared" si="4"/>
        <v>0</v>
      </c>
      <c r="R26" s="375">
        <f t="shared" si="4"/>
        <v>0</v>
      </c>
      <c r="S26" s="375">
        <f t="shared" si="4"/>
        <v>0</v>
      </c>
      <c r="T26" s="375">
        <f t="shared" si="4"/>
        <v>0</v>
      </c>
      <c r="U26" s="375">
        <f t="shared" si="4"/>
        <v>0</v>
      </c>
      <c r="V26" s="375">
        <f t="shared" si="4"/>
        <v>0</v>
      </c>
      <c r="W26" s="375">
        <f t="shared" si="4"/>
        <v>0</v>
      </c>
      <c r="X26" s="375">
        <f t="shared" si="4"/>
        <v>0</v>
      </c>
      <c r="Y26" s="375">
        <f t="shared" si="4"/>
        <v>0</v>
      </c>
      <c r="Z26" s="375">
        <f t="shared" si="4"/>
        <v>0</v>
      </c>
      <c r="AA26" s="375">
        <f t="shared" si="4"/>
        <v>0</v>
      </c>
      <c r="AB26" s="375">
        <f t="shared" si="4"/>
        <v>0</v>
      </c>
      <c r="AC26" s="375">
        <f t="shared" si="4"/>
        <v>0</v>
      </c>
      <c r="AD26" s="375">
        <f t="shared" si="4"/>
        <v>0</v>
      </c>
      <c r="AE26" s="375">
        <f t="shared" si="4"/>
        <v>0</v>
      </c>
      <c r="AF26" s="375">
        <f t="shared" si="4"/>
        <v>0</v>
      </c>
      <c r="AG26" s="375">
        <f t="shared" si="4"/>
        <v>0</v>
      </c>
      <c r="AH26" s="375">
        <f>AH29</f>
        <v>320.9395900106818</v>
      </c>
      <c r="AI26" s="375">
        <f t="shared" ref="AI26:AQ26" si="5">AI29</f>
        <v>352.75813604081998</v>
      </c>
      <c r="AJ26" s="375">
        <f t="shared" si="5"/>
        <v>455.35323341022615</v>
      </c>
      <c r="AK26" s="375">
        <f t="shared" si="5"/>
        <v>736.40552867942881</v>
      </c>
      <c r="AL26" s="375">
        <f t="shared" si="5"/>
        <v>946.35929177961918</v>
      </c>
      <c r="AM26" s="375">
        <f t="shared" si="5"/>
        <v>1119.0866247744702</v>
      </c>
      <c r="AN26" s="375">
        <f t="shared" si="5"/>
        <v>1260.4022225303984</v>
      </c>
      <c r="AO26" s="375">
        <f t="shared" si="5"/>
        <v>1413.4558865030046</v>
      </c>
      <c r="AP26" s="375">
        <f t="shared" si="5"/>
        <v>1518.3915054319073</v>
      </c>
      <c r="AQ26" s="375">
        <f t="shared" si="5"/>
        <v>1572.8116400781266</v>
      </c>
      <c r="AR26" s="375">
        <f>AR29</f>
        <v>1819.8820000000001</v>
      </c>
      <c r="AS26" s="375">
        <f>AS29</f>
        <v>2044.9829999999999</v>
      </c>
      <c r="AT26" s="375">
        <f t="shared" ref="AT26:BQ26" si="6">AT29</f>
        <v>2323.52</v>
      </c>
      <c r="AU26" s="375">
        <f t="shared" si="6"/>
        <v>2573.1280000000002</v>
      </c>
      <c r="AV26" s="375">
        <f t="shared" si="6"/>
        <v>2807.8249999999998</v>
      </c>
      <c r="AW26" s="375">
        <f t="shared" si="6"/>
        <v>3189.0050000000001</v>
      </c>
      <c r="AX26" s="375">
        <f t="shared" si="6"/>
        <v>3402.2148963971672</v>
      </c>
      <c r="AY26" s="375">
        <f t="shared" si="6"/>
        <v>3614.8473488867526</v>
      </c>
      <c r="AZ26" s="375">
        <f t="shared" si="6"/>
        <v>3751.9206727282358</v>
      </c>
      <c r="BA26" s="375">
        <f t="shared" si="6"/>
        <v>3788.0146137757624</v>
      </c>
      <c r="BB26" s="375">
        <f t="shared" si="6"/>
        <v>3851.7417929521921</v>
      </c>
      <c r="BC26" s="375">
        <f t="shared" si="6"/>
        <v>3997.2728888889624</v>
      </c>
      <c r="BD26" s="375">
        <f t="shared" si="6"/>
        <v>4207.3417317175063</v>
      </c>
      <c r="BE26" s="375">
        <f t="shared" si="6"/>
        <v>4458.6120397296809</v>
      </c>
      <c r="BF26" s="375">
        <f t="shared" si="6"/>
        <v>4782.8062827579006</v>
      </c>
      <c r="BG26" s="375">
        <f t="shared" si="6"/>
        <v>4439.9426964228405</v>
      </c>
      <c r="BH26" s="375">
        <f t="shared" si="6"/>
        <v>4548.4601171225586</v>
      </c>
      <c r="BI26" s="375">
        <f t="shared" si="6"/>
        <v>4563.9384927414358</v>
      </c>
      <c r="BJ26" s="375">
        <f t="shared" si="6"/>
        <v>4861.4789099542368</v>
      </c>
      <c r="BK26" s="375">
        <f t="shared" si="6"/>
        <v>4923.6027084858815</v>
      </c>
      <c r="BL26" s="375">
        <f t="shared" si="6"/>
        <v>5503.9442212258709</v>
      </c>
      <c r="BM26" s="375">
        <f t="shared" si="6"/>
        <v>5762.4397376097304</v>
      </c>
      <c r="BN26" s="375">
        <f t="shared" si="6"/>
        <v>5948.9797621593234</v>
      </c>
      <c r="BO26" s="375">
        <f t="shared" si="6"/>
        <v>6241.622946717006</v>
      </c>
      <c r="BP26" s="375">
        <f t="shared" si="6"/>
        <v>6427.139962759471</v>
      </c>
      <c r="BQ26" s="375">
        <f t="shared" si="6"/>
        <v>6544.0581409153201</v>
      </c>
      <c r="BR26" s="375">
        <v>6578.0549409279665</v>
      </c>
      <c r="BS26" s="375">
        <v>6527.4880116677159</v>
      </c>
      <c r="BT26" s="375">
        <v>6329.2889150000001</v>
      </c>
      <c r="BU26" s="375">
        <v>6088.1434402404884</v>
      </c>
      <c r="BV26" s="375">
        <v>5753.2879258882504</v>
      </c>
      <c r="BW26" s="375">
        <v>5553.16163505645</v>
      </c>
      <c r="BX26" s="376">
        <v>5558.0341426093128</v>
      </c>
      <c r="BY26" s="376">
        <v>5630.8468200316984</v>
      </c>
      <c r="BZ26" s="376">
        <v>5778.1848857414807</v>
      </c>
      <c r="CA26" s="377">
        <v>5924.2161917732619</v>
      </c>
    </row>
    <row r="27" spans="1:79" s="58" customFormat="1" x14ac:dyDescent="0.4">
      <c r="A27" s="408"/>
      <c r="B27" s="128" t="s">
        <v>424</v>
      </c>
      <c r="C27" s="51"/>
      <c r="D27" s="375">
        <f t="shared" ref="D27:AG27" si="7">SUM(D30:D33)</f>
        <v>0</v>
      </c>
      <c r="E27" s="375">
        <f t="shared" si="7"/>
        <v>0</v>
      </c>
      <c r="F27" s="375">
        <f t="shared" si="7"/>
        <v>0</v>
      </c>
      <c r="G27" s="375">
        <f t="shared" si="7"/>
        <v>0</v>
      </c>
      <c r="H27" s="375">
        <f t="shared" si="7"/>
        <v>0</v>
      </c>
      <c r="I27" s="375">
        <f t="shared" si="7"/>
        <v>0</v>
      </c>
      <c r="J27" s="375">
        <f t="shared" si="7"/>
        <v>0</v>
      </c>
      <c r="K27" s="375">
        <f t="shared" si="7"/>
        <v>0</v>
      </c>
      <c r="L27" s="375">
        <f t="shared" si="7"/>
        <v>0</v>
      </c>
      <c r="M27" s="375">
        <f t="shared" si="7"/>
        <v>0</v>
      </c>
      <c r="N27" s="375">
        <f t="shared" si="7"/>
        <v>0</v>
      </c>
      <c r="O27" s="375">
        <f t="shared" si="7"/>
        <v>0</v>
      </c>
      <c r="P27" s="375">
        <f t="shared" si="7"/>
        <v>0</v>
      </c>
      <c r="Q27" s="375">
        <f t="shared" si="7"/>
        <v>0</v>
      </c>
      <c r="R27" s="375">
        <f t="shared" si="7"/>
        <v>0</v>
      </c>
      <c r="S27" s="375">
        <f t="shared" si="7"/>
        <v>0</v>
      </c>
      <c r="T27" s="375">
        <f t="shared" si="7"/>
        <v>0</v>
      </c>
      <c r="U27" s="375">
        <f t="shared" si="7"/>
        <v>0</v>
      </c>
      <c r="V27" s="375">
        <f t="shared" si="7"/>
        <v>0</v>
      </c>
      <c r="W27" s="375">
        <f t="shared" si="7"/>
        <v>0</v>
      </c>
      <c r="X27" s="375">
        <f t="shared" si="7"/>
        <v>0</v>
      </c>
      <c r="Y27" s="375">
        <f t="shared" si="7"/>
        <v>0</v>
      </c>
      <c r="Z27" s="375">
        <f t="shared" si="7"/>
        <v>0</v>
      </c>
      <c r="AA27" s="375">
        <f t="shared" si="7"/>
        <v>0</v>
      </c>
      <c r="AB27" s="375">
        <f t="shared" si="7"/>
        <v>0</v>
      </c>
      <c r="AC27" s="375">
        <f t="shared" si="7"/>
        <v>0</v>
      </c>
      <c r="AD27" s="375">
        <f t="shared" si="7"/>
        <v>0</v>
      </c>
      <c r="AE27" s="375">
        <f t="shared" si="7"/>
        <v>0</v>
      </c>
      <c r="AF27" s="375">
        <f t="shared" si="7"/>
        <v>0</v>
      </c>
      <c r="AG27" s="375">
        <f t="shared" si="7"/>
        <v>0</v>
      </c>
      <c r="AH27" s="375">
        <f>SUM(AH30:AH33)</f>
        <v>400.06040998931815</v>
      </c>
      <c r="AI27" s="375">
        <f t="shared" ref="AI27:AQ27" si="8">SUM(AI30:AI33)</f>
        <v>440.24186395917997</v>
      </c>
      <c r="AJ27" s="375">
        <f t="shared" si="8"/>
        <v>568.64676658977396</v>
      </c>
      <c r="AK27" s="375">
        <f t="shared" si="8"/>
        <v>919.19447132057121</v>
      </c>
      <c r="AL27" s="375">
        <f t="shared" si="8"/>
        <v>1181.6407082203809</v>
      </c>
      <c r="AM27" s="375">
        <f t="shared" si="8"/>
        <v>1396.9133752255298</v>
      </c>
      <c r="AN27" s="375">
        <f t="shared" si="8"/>
        <v>1572.5977774696016</v>
      </c>
      <c r="AO27" s="375">
        <f t="shared" si="8"/>
        <v>1763.5441134969951</v>
      </c>
      <c r="AP27" s="375">
        <f t="shared" si="8"/>
        <v>1896.6084945680932</v>
      </c>
      <c r="AQ27" s="375">
        <f t="shared" si="8"/>
        <v>1963.1883599218736</v>
      </c>
      <c r="AR27" s="375">
        <f>SUM(AR30:AR33)</f>
        <v>1903.5669999999996</v>
      </c>
      <c r="AS27" s="375">
        <f>SUM(AS30:AS33)</f>
        <v>2187.5540000000001</v>
      </c>
      <c r="AT27" s="375">
        <f t="shared" ref="AT27:BQ27" si="9">SUM(AT30:AT33)</f>
        <v>2771.8209999999999</v>
      </c>
      <c r="AU27" s="375">
        <f t="shared" si="9"/>
        <v>3785.5240000000008</v>
      </c>
      <c r="AV27" s="375">
        <f t="shared" si="9"/>
        <v>5004.2709999999997</v>
      </c>
      <c r="AW27" s="375">
        <f t="shared" si="9"/>
        <v>6027.8400000000011</v>
      </c>
      <c r="AX27" s="375">
        <f t="shared" si="9"/>
        <v>6701.0210236028324</v>
      </c>
      <c r="AY27" s="375">
        <f t="shared" si="9"/>
        <v>7259.8193451132465</v>
      </c>
      <c r="AZ27" s="375">
        <f t="shared" si="9"/>
        <v>7627.8412922717607</v>
      </c>
      <c r="BA27" s="375">
        <f t="shared" si="9"/>
        <v>7388.3815092242394</v>
      </c>
      <c r="BB27" s="375">
        <f t="shared" si="9"/>
        <v>7213.0624270478074</v>
      </c>
      <c r="BC27" s="375">
        <f t="shared" si="9"/>
        <v>7066.8309277856351</v>
      </c>
      <c r="BD27" s="375">
        <f t="shared" si="9"/>
        <v>6955.0272430824934</v>
      </c>
      <c r="BE27" s="375">
        <f t="shared" si="9"/>
        <v>7130.0830912703177</v>
      </c>
      <c r="BF27" s="375">
        <f t="shared" si="9"/>
        <v>7853.4141332420995</v>
      </c>
      <c r="BG27" s="375">
        <f t="shared" si="9"/>
        <v>7907.4304242871603</v>
      </c>
      <c r="BH27" s="375">
        <f t="shared" si="9"/>
        <v>8609.1099443174389</v>
      </c>
      <c r="BI27" s="375">
        <f t="shared" si="9"/>
        <v>9364.2666422585644</v>
      </c>
      <c r="BJ27" s="375">
        <f t="shared" si="9"/>
        <v>9979.0686760457666</v>
      </c>
      <c r="BK27" s="375">
        <f t="shared" si="9"/>
        <v>10808.197886514117</v>
      </c>
      <c r="BL27" s="375">
        <f t="shared" si="9"/>
        <v>11599.496940774132</v>
      </c>
      <c r="BM27" s="375">
        <f t="shared" si="9"/>
        <v>14226.791440390265</v>
      </c>
      <c r="BN27" s="375">
        <f t="shared" si="9"/>
        <v>15478.01053884067</v>
      </c>
      <c r="BO27" s="375">
        <f t="shared" si="9"/>
        <v>16578.667176283001</v>
      </c>
      <c r="BP27" s="375">
        <f t="shared" si="9"/>
        <v>17472.491649240532</v>
      </c>
      <c r="BQ27" s="375">
        <f t="shared" si="9"/>
        <v>17625.749532084679</v>
      </c>
      <c r="BR27" s="375">
        <v>17738.510614072031</v>
      </c>
      <c r="BS27" s="375">
        <v>17716.225635332288</v>
      </c>
      <c r="BT27" s="375">
        <v>17111.31100400001</v>
      </c>
      <c r="BU27" s="375">
        <v>16213.076773759509</v>
      </c>
      <c r="BV27" s="375">
        <v>14916.107357640503</v>
      </c>
      <c r="BW27" s="375">
        <v>17720.606363637929</v>
      </c>
      <c r="BX27" s="376">
        <v>18348.472962774642</v>
      </c>
      <c r="BY27" s="376">
        <v>18888.55794264756</v>
      </c>
      <c r="BZ27" s="376">
        <v>19394.168202616082</v>
      </c>
      <c r="CA27" s="377">
        <v>19807.467699712899</v>
      </c>
    </row>
    <row r="28" spans="1:79" s="58" customFormat="1" ht="26.25" customHeight="1" x14ac:dyDescent="0.4">
      <c r="A28" s="247"/>
      <c r="B28" s="247" t="s">
        <v>425</v>
      </c>
      <c r="C28" s="51"/>
      <c r="D28" s="375"/>
      <c r="E28" s="375"/>
      <c r="F28" s="375"/>
      <c r="G28" s="375"/>
      <c r="H28" s="375"/>
      <c r="I28" s="375"/>
      <c r="J28" s="375"/>
      <c r="K28" s="375"/>
      <c r="L28" s="375"/>
      <c r="M28" s="375"/>
      <c r="N28" s="375"/>
      <c r="O28" s="375"/>
      <c r="P28" s="375"/>
      <c r="Q28" s="375"/>
      <c r="R28" s="375"/>
      <c r="S28" s="375"/>
      <c r="T28" s="375"/>
      <c r="U28" s="375"/>
      <c r="V28" s="375"/>
      <c r="W28" s="375"/>
      <c r="X28" s="375"/>
      <c r="Y28" s="375"/>
      <c r="Z28" s="375"/>
      <c r="AA28" s="375"/>
      <c r="AB28" s="375"/>
      <c r="AC28" s="375"/>
      <c r="AD28" s="375"/>
      <c r="AE28" s="375"/>
      <c r="AF28" s="375"/>
      <c r="AG28" s="375"/>
      <c r="AH28" s="375"/>
      <c r="AI28" s="375"/>
      <c r="AJ28" s="375"/>
      <c r="AK28" s="375"/>
      <c r="AL28" s="375"/>
      <c r="AM28" s="375"/>
      <c r="AN28" s="375"/>
      <c r="AO28" s="375"/>
      <c r="AP28" s="375"/>
      <c r="AQ28" s="375"/>
      <c r="AR28" s="375"/>
      <c r="AS28" s="375"/>
      <c r="AT28" s="375"/>
      <c r="AU28" s="375"/>
      <c r="AV28" s="375"/>
      <c r="AW28" s="375"/>
      <c r="AX28" s="375"/>
      <c r="AY28" s="375"/>
      <c r="AZ28" s="375"/>
      <c r="BA28" s="375"/>
      <c r="BB28" s="375"/>
      <c r="BC28" s="375"/>
      <c r="BD28" s="375"/>
      <c r="BE28" s="375"/>
      <c r="BF28" s="375"/>
      <c r="BG28" s="375"/>
      <c r="BH28" s="375"/>
      <c r="BI28" s="375"/>
      <c r="BJ28" s="375"/>
      <c r="BK28" s="375"/>
      <c r="BL28" s="375"/>
      <c r="BM28" s="375"/>
      <c r="BN28" s="375"/>
      <c r="BO28" s="375"/>
      <c r="BP28" s="375"/>
      <c r="BQ28" s="375"/>
      <c r="BR28" s="375"/>
      <c r="BS28" s="375"/>
      <c r="BT28" s="375"/>
      <c r="BU28" s="375"/>
      <c r="BV28" s="375"/>
      <c r="BW28" s="375"/>
      <c r="BX28" s="376"/>
      <c r="BY28" s="376"/>
      <c r="BZ28" s="376"/>
      <c r="CA28" s="377"/>
    </row>
    <row r="29" spans="1:79" s="58" customFormat="1" x14ac:dyDescent="0.4">
      <c r="A29" s="51"/>
      <c r="B29" s="128" t="s">
        <v>459</v>
      </c>
      <c r="C29" s="51"/>
      <c r="D29" s="375">
        <v>0</v>
      </c>
      <c r="E29" s="375">
        <v>0</v>
      </c>
      <c r="F29" s="375">
        <v>0</v>
      </c>
      <c r="G29" s="375">
        <v>0</v>
      </c>
      <c r="H29" s="375">
        <v>0</v>
      </c>
      <c r="I29" s="375">
        <v>0</v>
      </c>
      <c r="J29" s="375">
        <v>0</v>
      </c>
      <c r="K29" s="375">
        <v>0</v>
      </c>
      <c r="L29" s="375">
        <v>0</v>
      </c>
      <c r="M29" s="375">
        <v>0</v>
      </c>
      <c r="N29" s="375">
        <v>0</v>
      </c>
      <c r="O29" s="375">
        <v>0</v>
      </c>
      <c r="P29" s="375">
        <v>0</v>
      </c>
      <c r="Q29" s="375">
        <v>0</v>
      </c>
      <c r="R29" s="375">
        <v>0</v>
      </c>
      <c r="S29" s="375">
        <v>0</v>
      </c>
      <c r="T29" s="375">
        <v>0</v>
      </c>
      <c r="U29" s="375">
        <v>0</v>
      </c>
      <c r="V29" s="375">
        <v>0</v>
      </c>
      <c r="W29" s="375">
        <v>0</v>
      </c>
      <c r="X29" s="375">
        <v>0</v>
      </c>
      <c r="Y29" s="375">
        <v>0</v>
      </c>
      <c r="Z29" s="375">
        <v>0</v>
      </c>
      <c r="AA29" s="375">
        <v>0</v>
      </c>
      <c r="AB29" s="375">
        <v>0</v>
      </c>
      <c r="AC29" s="375">
        <v>0</v>
      </c>
      <c r="AD29" s="375">
        <v>0</v>
      </c>
      <c r="AE29" s="375">
        <v>0</v>
      </c>
      <c r="AF29" s="375">
        <v>0</v>
      </c>
      <c r="AG29" s="375">
        <v>0</v>
      </c>
      <c r="AH29" s="375">
        <v>320.9395900106818</v>
      </c>
      <c r="AI29" s="375">
        <v>352.75813604081998</v>
      </c>
      <c r="AJ29" s="375">
        <v>455.35323341022615</v>
      </c>
      <c r="AK29" s="375">
        <v>736.40552867942881</v>
      </c>
      <c r="AL29" s="375">
        <v>946.35929177961918</v>
      </c>
      <c r="AM29" s="375">
        <v>1119.0866247744702</v>
      </c>
      <c r="AN29" s="375">
        <v>1260.4022225303984</v>
      </c>
      <c r="AO29" s="375">
        <v>1413.4558865030046</v>
      </c>
      <c r="AP29" s="375">
        <v>1518.3915054319073</v>
      </c>
      <c r="AQ29" s="375">
        <v>1572.8116400781266</v>
      </c>
      <c r="AR29" s="375">
        <v>1819.8820000000001</v>
      </c>
      <c r="AS29" s="375">
        <v>2044.9829999999999</v>
      </c>
      <c r="AT29" s="375">
        <v>2323.52</v>
      </c>
      <c r="AU29" s="375">
        <v>2573.1280000000002</v>
      </c>
      <c r="AV29" s="375">
        <v>2807.8249999999998</v>
      </c>
      <c r="AW29" s="375">
        <v>3189.0050000000001</v>
      </c>
      <c r="AX29" s="375">
        <v>3402.2148963971672</v>
      </c>
      <c r="AY29" s="375">
        <v>3614.8473488867526</v>
      </c>
      <c r="AZ29" s="375">
        <v>3751.9206727282358</v>
      </c>
      <c r="BA29" s="375">
        <v>3788.0146137757624</v>
      </c>
      <c r="BB29" s="375">
        <v>3851.7417929521921</v>
      </c>
      <c r="BC29" s="375">
        <v>3997.2728888889624</v>
      </c>
      <c r="BD29" s="375">
        <v>4207.3417317175063</v>
      </c>
      <c r="BE29" s="375">
        <v>4458.6120397296809</v>
      </c>
      <c r="BF29" s="375">
        <v>4782.8062827579006</v>
      </c>
      <c r="BG29" s="375">
        <v>4439.9426964228405</v>
      </c>
      <c r="BH29" s="375">
        <v>4548.4601171225586</v>
      </c>
      <c r="BI29" s="375">
        <v>4563.9384927414358</v>
      </c>
      <c r="BJ29" s="375">
        <v>4861.4789099542368</v>
      </c>
      <c r="BK29" s="375">
        <v>4923.6027084858815</v>
      </c>
      <c r="BL29" s="375">
        <v>5503.9442212258709</v>
      </c>
      <c r="BM29" s="375">
        <v>5762.4397376097304</v>
      </c>
      <c r="BN29" s="375">
        <v>5948.9797621593234</v>
      </c>
      <c r="BO29" s="375">
        <v>6241.622946717006</v>
      </c>
      <c r="BP29" s="375">
        <v>6427.139962759471</v>
      </c>
      <c r="BQ29" s="375">
        <v>6544.0581409153201</v>
      </c>
      <c r="BR29" s="375">
        <v>6578.0549409279665</v>
      </c>
      <c r="BS29" s="375">
        <v>6527.4880116677159</v>
      </c>
      <c r="BT29" s="375">
        <v>6329.2889150000001</v>
      </c>
      <c r="BU29" s="375">
        <v>6088.1434402404884</v>
      </c>
      <c r="BV29" s="375"/>
      <c r="BW29" s="375"/>
      <c r="BX29" s="376"/>
      <c r="BY29" s="376"/>
      <c r="BZ29" s="376"/>
      <c r="CA29" s="377"/>
    </row>
    <row r="30" spans="1:79" s="58" customFormat="1" ht="22.5" customHeight="1" x14ac:dyDescent="0.4">
      <c r="A30" s="51"/>
      <c r="B30" s="128" t="s">
        <v>369</v>
      </c>
      <c r="C30" s="51"/>
      <c r="D30" s="375">
        <v>0</v>
      </c>
      <c r="E30" s="375">
        <v>0</v>
      </c>
      <c r="F30" s="375">
        <v>0</v>
      </c>
      <c r="G30" s="375">
        <v>0</v>
      </c>
      <c r="H30" s="375">
        <v>0</v>
      </c>
      <c r="I30" s="375">
        <v>0</v>
      </c>
      <c r="J30" s="375">
        <v>0</v>
      </c>
      <c r="K30" s="375">
        <v>0</v>
      </c>
      <c r="L30" s="375">
        <v>0</v>
      </c>
      <c r="M30" s="375">
        <v>0</v>
      </c>
      <c r="N30" s="375">
        <v>0</v>
      </c>
      <c r="O30" s="375">
        <v>0</v>
      </c>
      <c r="P30" s="375">
        <v>0</v>
      </c>
      <c r="Q30" s="375">
        <v>0</v>
      </c>
      <c r="R30" s="375">
        <v>0</v>
      </c>
      <c r="S30" s="375">
        <v>0</v>
      </c>
      <c r="T30" s="375">
        <v>0</v>
      </c>
      <c r="U30" s="375">
        <v>0</v>
      </c>
      <c r="V30" s="375">
        <v>0</v>
      </c>
      <c r="W30" s="375">
        <v>0</v>
      </c>
      <c r="X30" s="375">
        <v>0</v>
      </c>
      <c r="Y30" s="375">
        <v>0</v>
      </c>
      <c r="Z30" s="375">
        <v>0</v>
      </c>
      <c r="AA30" s="375">
        <v>0</v>
      </c>
      <c r="AB30" s="375">
        <v>0</v>
      </c>
      <c r="AC30" s="375">
        <v>0</v>
      </c>
      <c r="AD30" s="375">
        <v>0</v>
      </c>
      <c r="AE30" s="375">
        <v>0</v>
      </c>
      <c r="AF30" s="375">
        <v>0</v>
      </c>
      <c r="AG30" s="375">
        <v>0</v>
      </c>
      <c r="AH30" s="375">
        <v>51.497172727332845</v>
      </c>
      <c r="AI30" s="375">
        <v>56.414147956273574</v>
      </c>
      <c r="AJ30" s="375">
        <v>72.615417878922116</v>
      </c>
      <c r="AK30" s="375">
        <v>117.78692276529311</v>
      </c>
      <c r="AL30" s="375">
        <v>151.22362386540289</v>
      </c>
      <c r="AM30" s="375">
        <v>178.70507247687672</v>
      </c>
      <c r="AN30" s="375">
        <v>201.80019075346371</v>
      </c>
      <c r="AO30" s="375">
        <v>225.35883833034222</v>
      </c>
      <c r="AP30" s="375">
        <v>242.96586799409306</v>
      </c>
      <c r="AQ30" s="375">
        <v>251.3770479196252</v>
      </c>
      <c r="AR30" s="375">
        <v>219.61099999999999</v>
      </c>
      <c r="AS30" s="375">
        <v>302.30599999999998</v>
      </c>
      <c r="AT30" s="375">
        <v>415.50300000000004</v>
      </c>
      <c r="AU30" s="375">
        <v>549.82100000000003</v>
      </c>
      <c r="AV30" s="375">
        <v>722.96500000000003</v>
      </c>
      <c r="AW30" s="375">
        <v>963.53300000000002</v>
      </c>
      <c r="AX30" s="375">
        <v>1237.7020586775143</v>
      </c>
      <c r="AY30" s="375">
        <v>1440.7675679371928</v>
      </c>
      <c r="AZ30" s="375">
        <v>1632.1173192887268</v>
      </c>
      <c r="BA30" s="375">
        <v>1783.2014949487759</v>
      </c>
      <c r="BB30" s="375">
        <v>1966.2753495570933</v>
      </c>
      <c r="BC30" s="375">
        <v>2143.4684371455282</v>
      </c>
      <c r="BD30" s="375">
        <v>2303.1767229957381</v>
      </c>
      <c r="BE30" s="375">
        <v>2531.7035246192022</v>
      </c>
      <c r="BF30" s="375">
        <v>2999.4614887041653</v>
      </c>
      <c r="BG30" s="375">
        <v>2966.6712049912694</v>
      </c>
      <c r="BH30" s="375">
        <v>3201.5130041258617</v>
      </c>
      <c r="BI30" s="375">
        <v>3472.5465205192463</v>
      </c>
      <c r="BJ30" s="375">
        <v>3760.9241738617989</v>
      </c>
      <c r="BK30" s="375">
        <v>3996.4280011900032</v>
      </c>
      <c r="BL30" s="375">
        <v>4244.6051546596109</v>
      </c>
      <c r="BM30" s="375">
        <v>4816.6368835239837</v>
      </c>
      <c r="BN30" s="375">
        <v>5116.2278732207014</v>
      </c>
      <c r="BO30" s="375">
        <v>5469.0315633652781</v>
      </c>
      <c r="BP30" s="375">
        <v>5737.9549651022062</v>
      </c>
      <c r="BQ30" s="375">
        <v>5906.7941022493942</v>
      </c>
      <c r="BR30" s="375">
        <v>6506.7348483009719</v>
      </c>
      <c r="BS30" s="375">
        <v>6964.344186289647</v>
      </c>
      <c r="BT30" s="375">
        <v>7015.2522599964095</v>
      </c>
      <c r="BU30" s="375">
        <v>6928.772256702845</v>
      </c>
      <c r="BV30" s="375"/>
      <c r="BW30" s="375"/>
      <c r="BX30" s="376"/>
      <c r="BY30" s="376"/>
      <c r="BZ30" s="376"/>
      <c r="CA30" s="377"/>
    </row>
    <row r="31" spans="1:79" s="58" customFormat="1" x14ac:dyDescent="0.4">
      <c r="A31" s="51"/>
      <c r="B31" s="128" t="s">
        <v>427</v>
      </c>
      <c r="C31" s="51"/>
      <c r="D31" s="375">
        <v>0</v>
      </c>
      <c r="E31" s="375">
        <v>0</v>
      </c>
      <c r="F31" s="375">
        <v>0</v>
      </c>
      <c r="G31" s="375">
        <v>0</v>
      </c>
      <c r="H31" s="375">
        <v>0</v>
      </c>
      <c r="I31" s="375">
        <v>0</v>
      </c>
      <c r="J31" s="375">
        <v>0</v>
      </c>
      <c r="K31" s="375">
        <v>0</v>
      </c>
      <c r="L31" s="375">
        <v>0</v>
      </c>
      <c r="M31" s="375">
        <v>0</v>
      </c>
      <c r="N31" s="375">
        <v>0</v>
      </c>
      <c r="O31" s="375">
        <v>0</v>
      </c>
      <c r="P31" s="375">
        <v>0</v>
      </c>
      <c r="Q31" s="375">
        <v>0</v>
      </c>
      <c r="R31" s="375">
        <v>0</v>
      </c>
      <c r="S31" s="375">
        <v>0</v>
      </c>
      <c r="T31" s="375">
        <v>0</v>
      </c>
      <c r="U31" s="375">
        <v>0</v>
      </c>
      <c r="V31" s="375">
        <v>0</v>
      </c>
      <c r="W31" s="375">
        <v>0</v>
      </c>
      <c r="X31" s="375">
        <v>0</v>
      </c>
      <c r="Y31" s="375">
        <v>0</v>
      </c>
      <c r="Z31" s="375">
        <v>0</v>
      </c>
      <c r="AA31" s="375">
        <v>0</v>
      </c>
      <c r="AB31" s="375">
        <v>0</v>
      </c>
      <c r="AC31" s="375">
        <v>0</v>
      </c>
      <c r="AD31" s="375">
        <v>0</v>
      </c>
      <c r="AE31" s="375">
        <v>0</v>
      </c>
      <c r="AF31" s="375">
        <v>0</v>
      </c>
      <c r="AG31" s="375">
        <v>0</v>
      </c>
      <c r="AH31" s="375">
        <v>168.08730332909167</v>
      </c>
      <c r="AI31" s="375">
        <v>184.99751749637238</v>
      </c>
      <c r="AJ31" s="375">
        <v>239.23474572028033</v>
      </c>
      <c r="AK31" s="375">
        <v>386.48978982576017</v>
      </c>
      <c r="AL31" s="375">
        <v>497.02647197775968</v>
      </c>
      <c r="AM31" s="375">
        <v>587.578235170884</v>
      </c>
      <c r="AN31" s="375">
        <v>661.2712513369687</v>
      </c>
      <c r="AO31" s="375">
        <v>741.87435234499264</v>
      </c>
      <c r="AP31" s="375">
        <v>797.59674087542669</v>
      </c>
      <c r="AQ31" s="375">
        <v>825.30668435995631</v>
      </c>
      <c r="AR31" s="375">
        <v>605.18799999999999</v>
      </c>
      <c r="AS31" s="375">
        <v>725.47699999999998</v>
      </c>
      <c r="AT31" s="375">
        <v>943.97500000000002</v>
      </c>
      <c r="AU31" s="375">
        <v>1292.8490000000002</v>
      </c>
      <c r="AV31" s="375">
        <v>1634.97</v>
      </c>
      <c r="AW31" s="375">
        <v>1949.7149999999999</v>
      </c>
      <c r="AX31" s="375">
        <v>2178.8338293619486</v>
      </c>
      <c r="AY31" s="375">
        <v>2410.3410278276319</v>
      </c>
      <c r="AZ31" s="375">
        <v>2602.0677779938896</v>
      </c>
      <c r="BA31" s="375">
        <v>2613.3758641330728</v>
      </c>
      <c r="BB31" s="375">
        <v>2654.0090183747411</v>
      </c>
      <c r="BC31" s="375">
        <v>2717.25314288246</v>
      </c>
      <c r="BD31" s="375">
        <v>2631.7231073019957</v>
      </c>
      <c r="BE31" s="375">
        <v>2676.4827117072482</v>
      </c>
      <c r="BF31" s="375">
        <v>2863.2198953002007</v>
      </c>
      <c r="BG31" s="375">
        <v>3002.8396047330152</v>
      </c>
      <c r="BH31" s="375">
        <v>3231.1334929200289</v>
      </c>
      <c r="BI31" s="375">
        <v>3522.8486328112713</v>
      </c>
      <c r="BJ31" s="375">
        <v>3676.4928151004046</v>
      </c>
      <c r="BK31" s="375">
        <v>3930.1189148811586</v>
      </c>
      <c r="BL31" s="375">
        <v>4122.4846621636352</v>
      </c>
      <c r="BM31" s="375">
        <v>4731.9697243651808</v>
      </c>
      <c r="BN31" s="375">
        <v>5152.3156460949622</v>
      </c>
      <c r="BO31" s="375">
        <v>5488.63957396979</v>
      </c>
      <c r="BP31" s="375">
        <v>5687.7660422616582</v>
      </c>
      <c r="BQ31" s="375">
        <v>5692.0412985289258</v>
      </c>
      <c r="BR31" s="375">
        <v>5596.288435049948</v>
      </c>
      <c r="BS31" s="375">
        <v>5467.8613278076509</v>
      </c>
      <c r="BT31" s="375">
        <v>5175.8452222501146</v>
      </c>
      <c r="BU31" s="375">
        <v>4716.3196085507116</v>
      </c>
      <c r="BV31" s="375"/>
      <c r="BW31" s="375"/>
      <c r="BX31" s="376"/>
      <c r="BY31" s="376"/>
      <c r="BZ31" s="376"/>
      <c r="CA31" s="377"/>
    </row>
    <row r="32" spans="1:79" s="58" customFormat="1" x14ac:dyDescent="0.4">
      <c r="A32" s="169"/>
      <c r="B32" s="128" t="s">
        <v>328</v>
      </c>
      <c r="C32" s="51"/>
      <c r="D32" s="375">
        <v>0</v>
      </c>
      <c r="E32" s="375">
        <v>0</v>
      </c>
      <c r="F32" s="375">
        <v>0</v>
      </c>
      <c r="G32" s="375">
        <v>0</v>
      </c>
      <c r="H32" s="375">
        <v>0</v>
      </c>
      <c r="I32" s="375">
        <v>0</v>
      </c>
      <c r="J32" s="375">
        <v>0</v>
      </c>
      <c r="K32" s="375">
        <v>0</v>
      </c>
      <c r="L32" s="375">
        <v>0</v>
      </c>
      <c r="M32" s="375">
        <v>0</v>
      </c>
      <c r="N32" s="375">
        <v>0</v>
      </c>
      <c r="O32" s="375">
        <v>0</v>
      </c>
      <c r="P32" s="375">
        <v>0</v>
      </c>
      <c r="Q32" s="375">
        <v>0</v>
      </c>
      <c r="R32" s="375">
        <v>0</v>
      </c>
      <c r="S32" s="375">
        <v>0</v>
      </c>
      <c r="T32" s="375">
        <v>0</v>
      </c>
      <c r="U32" s="375">
        <v>0</v>
      </c>
      <c r="V32" s="375">
        <v>0</v>
      </c>
      <c r="W32" s="375">
        <v>0</v>
      </c>
      <c r="X32" s="375">
        <v>0</v>
      </c>
      <c r="Y32" s="375">
        <v>0</v>
      </c>
      <c r="Z32" s="375">
        <v>0</v>
      </c>
      <c r="AA32" s="375">
        <v>0</v>
      </c>
      <c r="AB32" s="375">
        <v>0</v>
      </c>
      <c r="AC32" s="375">
        <v>0</v>
      </c>
      <c r="AD32" s="375">
        <v>0</v>
      </c>
      <c r="AE32" s="375">
        <v>0</v>
      </c>
      <c r="AF32" s="375">
        <v>0</v>
      </c>
      <c r="AG32" s="375">
        <v>0</v>
      </c>
      <c r="AH32" s="375">
        <v>167.7572054033308</v>
      </c>
      <c r="AI32" s="375">
        <v>184.83191810654029</v>
      </c>
      <c r="AJ32" s="375">
        <v>238.69433276913807</v>
      </c>
      <c r="AK32" s="375">
        <v>385.67308278503288</v>
      </c>
      <c r="AL32" s="375">
        <v>495.78191354102592</v>
      </c>
      <c r="AM32" s="375">
        <v>586.16955262509271</v>
      </c>
      <c r="AN32" s="375">
        <v>659.48966179596255</v>
      </c>
      <c r="AO32" s="375">
        <v>740.17522248237037</v>
      </c>
      <c r="AP32" s="375">
        <v>795.69381732493002</v>
      </c>
      <c r="AQ32" s="375">
        <v>824.05582000417701</v>
      </c>
      <c r="AR32" s="375">
        <v>827.64699999999993</v>
      </c>
      <c r="AS32" s="375">
        <v>856.07600000000002</v>
      </c>
      <c r="AT32" s="375">
        <v>998.779</v>
      </c>
      <c r="AU32" s="375">
        <v>1447.0230000000001</v>
      </c>
      <c r="AV32" s="375">
        <v>2057.3580000000002</v>
      </c>
      <c r="AW32" s="375">
        <v>2331.1950000000002</v>
      </c>
      <c r="AX32" s="375">
        <v>2407.7275243945537</v>
      </c>
      <c r="AY32" s="375">
        <v>2329.3000610574099</v>
      </c>
      <c r="AZ32" s="375">
        <v>2177.215384967817</v>
      </c>
      <c r="BA32" s="375">
        <v>1713.8246039972835</v>
      </c>
      <c r="BB32" s="375">
        <v>1410.9078789879757</v>
      </c>
      <c r="BC32" s="375">
        <v>1214.0820612666143</v>
      </c>
      <c r="BD32" s="375">
        <v>1085.7342355085079</v>
      </c>
      <c r="BE32" s="375">
        <v>1001.1096309288404</v>
      </c>
      <c r="BF32" s="375">
        <v>1053.6159987005542</v>
      </c>
      <c r="BG32" s="375">
        <v>956.77120862113122</v>
      </c>
      <c r="BH32" s="375">
        <v>1087.8137888204469</v>
      </c>
      <c r="BI32" s="375">
        <v>1160.1935787766724</v>
      </c>
      <c r="BJ32" s="375">
        <v>1245.1512127626136</v>
      </c>
      <c r="BK32" s="375">
        <v>1315.7849954177275</v>
      </c>
      <c r="BL32" s="375">
        <v>1528.2356823684902</v>
      </c>
      <c r="BM32" s="375">
        <v>2474.492773813538</v>
      </c>
      <c r="BN32" s="375">
        <v>2492.3723448820447</v>
      </c>
      <c r="BO32" s="375">
        <v>2602.272972800276</v>
      </c>
      <c r="BP32" s="375">
        <v>2678.532284898341</v>
      </c>
      <c r="BQ32" s="375">
        <v>2355.381181651002</v>
      </c>
      <c r="BR32" s="375">
        <v>1753.117847664269</v>
      </c>
      <c r="BS32" s="375">
        <v>1374.1237680959821</v>
      </c>
      <c r="BT32" s="375">
        <v>1130.7432728882734</v>
      </c>
      <c r="BU32" s="375">
        <v>990.0355456553425</v>
      </c>
      <c r="BV32" s="375"/>
      <c r="BW32" s="375"/>
      <c r="BX32" s="376"/>
      <c r="BY32" s="376"/>
      <c r="BZ32" s="376"/>
      <c r="CA32" s="377"/>
    </row>
    <row r="33" spans="1:79" s="58" customFormat="1" x14ac:dyDescent="0.4">
      <c r="A33" s="51"/>
      <c r="B33" s="128" t="s">
        <v>428</v>
      </c>
      <c r="C33" s="51"/>
      <c r="D33" s="375">
        <v>0</v>
      </c>
      <c r="E33" s="375">
        <v>0</v>
      </c>
      <c r="F33" s="375">
        <v>0</v>
      </c>
      <c r="G33" s="375">
        <v>0</v>
      </c>
      <c r="H33" s="375">
        <v>0</v>
      </c>
      <c r="I33" s="375">
        <v>0</v>
      </c>
      <c r="J33" s="375">
        <v>0</v>
      </c>
      <c r="K33" s="375">
        <v>0</v>
      </c>
      <c r="L33" s="375">
        <v>0</v>
      </c>
      <c r="M33" s="375">
        <v>0</v>
      </c>
      <c r="N33" s="375">
        <v>0</v>
      </c>
      <c r="O33" s="375">
        <v>0</v>
      </c>
      <c r="P33" s="375">
        <v>0</v>
      </c>
      <c r="Q33" s="375">
        <v>0</v>
      </c>
      <c r="R33" s="375">
        <v>0</v>
      </c>
      <c r="S33" s="375">
        <v>0</v>
      </c>
      <c r="T33" s="375">
        <v>0</v>
      </c>
      <c r="U33" s="375">
        <v>0</v>
      </c>
      <c r="V33" s="375">
        <v>0</v>
      </c>
      <c r="W33" s="375">
        <v>0</v>
      </c>
      <c r="X33" s="375">
        <v>0</v>
      </c>
      <c r="Y33" s="375">
        <v>0</v>
      </c>
      <c r="Z33" s="375">
        <v>0</v>
      </c>
      <c r="AA33" s="375">
        <v>0</v>
      </c>
      <c r="AB33" s="375">
        <v>0</v>
      </c>
      <c r="AC33" s="375">
        <v>0</v>
      </c>
      <c r="AD33" s="375">
        <v>0</v>
      </c>
      <c r="AE33" s="375">
        <v>0</v>
      </c>
      <c r="AF33" s="375">
        <v>0</v>
      </c>
      <c r="AG33" s="375">
        <v>0</v>
      </c>
      <c r="AH33" s="375">
        <v>12.718728529562867</v>
      </c>
      <c r="AI33" s="375">
        <v>13.998280399993689</v>
      </c>
      <c r="AJ33" s="375">
        <v>18.102270221433344</v>
      </c>
      <c r="AK33" s="375">
        <v>29.244675944485095</v>
      </c>
      <c r="AL33" s="375">
        <v>37.608698836192275</v>
      </c>
      <c r="AM33" s="375">
        <v>44.460514952676363</v>
      </c>
      <c r="AN33" s="375">
        <v>50.036673583206834</v>
      </c>
      <c r="AO33" s="375">
        <v>56.135700339289997</v>
      </c>
      <c r="AP33" s="375">
        <v>60.352068373643192</v>
      </c>
      <c r="AQ33" s="375">
        <v>62.448807638114886</v>
      </c>
      <c r="AR33" s="375">
        <v>251.12099999999964</v>
      </c>
      <c r="AS33" s="375">
        <v>303.69499999999999</v>
      </c>
      <c r="AT33" s="375">
        <v>413.56399999999968</v>
      </c>
      <c r="AU33" s="375">
        <v>495.83100000000047</v>
      </c>
      <c r="AV33" s="375">
        <v>588.97799999999972</v>
      </c>
      <c r="AW33" s="375">
        <v>783.39700000000119</v>
      </c>
      <c r="AX33" s="375">
        <v>876.75761116881586</v>
      </c>
      <c r="AY33" s="375">
        <v>1079.4106882910114</v>
      </c>
      <c r="AZ33" s="375">
        <v>1216.4408100213277</v>
      </c>
      <c r="BA33" s="375">
        <v>1277.9795461451065</v>
      </c>
      <c r="BB33" s="375">
        <v>1181.8701801279974</v>
      </c>
      <c r="BC33" s="375">
        <v>992.02728649103301</v>
      </c>
      <c r="BD33" s="375">
        <v>934.39317727625121</v>
      </c>
      <c r="BE33" s="375">
        <v>920.78722401502739</v>
      </c>
      <c r="BF33" s="375">
        <v>937.11675053717931</v>
      </c>
      <c r="BG33" s="375">
        <v>981.1484059417445</v>
      </c>
      <c r="BH33" s="375">
        <v>1088.6496584511015</v>
      </c>
      <c r="BI33" s="375">
        <v>1208.6779101513739</v>
      </c>
      <c r="BJ33" s="375">
        <v>1296.5004743209502</v>
      </c>
      <c r="BK33" s="375">
        <v>1565.8659750252277</v>
      </c>
      <c r="BL33" s="375">
        <v>1704.1714415823972</v>
      </c>
      <c r="BM33" s="375">
        <v>2203.6920586875649</v>
      </c>
      <c r="BN33" s="375">
        <v>2717.0946746429627</v>
      </c>
      <c r="BO33" s="375">
        <v>3018.723066147656</v>
      </c>
      <c r="BP33" s="375">
        <v>3368.2383569783251</v>
      </c>
      <c r="BQ33" s="375">
        <v>3671.532949655355</v>
      </c>
      <c r="BR33" s="375">
        <v>3882.3694830568411</v>
      </c>
      <c r="BS33" s="375">
        <v>3909.8963531390082</v>
      </c>
      <c r="BT33" s="375">
        <v>3789.4702488652092</v>
      </c>
      <c r="BU33" s="375">
        <v>3577.9493628506098</v>
      </c>
      <c r="BV33" s="375"/>
      <c r="BW33" s="375"/>
      <c r="BX33" s="376"/>
      <c r="BY33" s="376"/>
      <c r="BZ33" s="376"/>
      <c r="CA33" s="377"/>
    </row>
    <row r="34" spans="1:79" s="58" customFormat="1" x14ac:dyDescent="0.4">
      <c r="A34" s="51"/>
      <c r="B34" s="128" t="s">
        <v>424</v>
      </c>
      <c r="C34" s="51"/>
      <c r="D34" s="375">
        <f t="shared" ref="D34:AI34" si="10">SUM(D30:D33)</f>
        <v>0</v>
      </c>
      <c r="E34" s="375">
        <f t="shared" si="10"/>
        <v>0</v>
      </c>
      <c r="F34" s="375">
        <f t="shared" si="10"/>
        <v>0</v>
      </c>
      <c r="G34" s="375">
        <f t="shared" si="10"/>
        <v>0</v>
      </c>
      <c r="H34" s="375">
        <f t="shared" si="10"/>
        <v>0</v>
      </c>
      <c r="I34" s="375">
        <f t="shared" si="10"/>
        <v>0</v>
      </c>
      <c r="J34" s="375">
        <f t="shared" si="10"/>
        <v>0</v>
      </c>
      <c r="K34" s="375">
        <f t="shared" si="10"/>
        <v>0</v>
      </c>
      <c r="L34" s="375">
        <f t="shared" si="10"/>
        <v>0</v>
      </c>
      <c r="M34" s="375">
        <f t="shared" si="10"/>
        <v>0</v>
      </c>
      <c r="N34" s="375">
        <f t="shared" si="10"/>
        <v>0</v>
      </c>
      <c r="O34" s="375">
        <f t="shared" si="10"/>
        <v>0</v>
      </c>
      <c r="P34" s="375">
        <f t="shared" si="10"/>
        <v>0</v>
      </c>
      <c r="Q34" s="375">
        <f t="shared" si="10"/>
        <v>0</v>
      </c>
      <c r="R34" s="375">
        <f t="shared" si="10"/>
        <v>0</v>
      </c>
      <c r="S34" s="375">
        <f t="shared" si="10"/>
        <v>0</v>
      </c>
      <c r="T34" s="375">
        <f t="shared" si="10"/>
        <v>0</v>
      </c>
      <c r="U34" s="375">
        <f t="shared" si="10"/>
        <v>0</v>
      </c>
      <c r="V34" s="375">
        <f t="shared" si="10"/>
        <v>0</v>
      </c>
      <c r="W34" s="375">
        <f t="shared" si="10"/>
        <v>0</v>
      </c>
      <c r="X34" s="375">
        <f t="shared" si="10"/>
        <v>0</v>
      </c>
      <c r="Y34" s="375">
        <f t="shared" si="10"/>
        <v>0</v>
      </c>
      <c r="Z34" s="375">
        <f t="shared" si="10"/>
        <v>0</v>
      </c>
      <c r="AA34" s="375">
        <f t="shared" si="10"/>
        <v>0</v>
      </c>
      <c r="AB34" s="375">
        <f t="shared" si="10"/>
        <v>0</v>
      </c>
      <c r="AC34" s="375">
        <f t="shared" si="10"/>
        <v>0</v>
      </c>
      <c r="AD34" s="375">
        <f t="shared" si="10"/>
        <v>0</v>
      </c>
      <c r="AE34" s="375">
        <f t="shared" si="10"/>
        <v>0</v>
      </c>
      <c r="AF34" s="375">
        <f t="shared" si="10"/>
        <v>0</v>
      </c>
      <c r="AG34" s="375">
        <f t="shared" si="10"/>
        <v>0</v>
      </c>
      <c r="AH34" s="375">
        <f t="shared" si="10"/>
        <v>400.06040998931815</v>
      </c>
      <c r="AI34" s="375">
        <f t="shared" si="10"/>
        <v>440.24186395917997</v>
      </c>
      <c r="AJ34" s="375">
        <f t="shared" ref="AJ34:BQ34" si="11">SUM(AJ30:AJ33)</f>
        <v>568.64676658977396</v>
      </c>
      <c r="AK34" s="375">
        <f t="shared" si="11"/>
        <v>919.19447132057121</v>
      </c>
      <c r="AL34" s="375">
        <f t="shared" si="11"/>
        <v>1181.6407082203809</v>
      </c>
      <c r="AM34" s="375">
        <f t="shared" si="11"/>
        <v>1396.9133752255298</v>
      </c>
      <c r="AN34" s="375">
        <f t="shared" si="11"/>
        <v>1572.5977774696016</v>
      </c>
      <c r="AO34" s="375">
        <f t="shared" si="11"/>
        <v>1763.5441134969951</v>
      </c>
      <c r="AP34" s="375">
        <f t="shared" si="11"/>
        <v>1896.6084945680932</v>
      </c>
      <c r="AQ34" s="375">
        <f t="shared" si="11"/>
        <v>1963.1883599218736</v>
      </c>
      <c r="AR34" s="375">
        <f t="shared" si="11"/>
        <v>1903.5669999999996</v>
      </c>
      <c r="AS34" s="375">
        <f t="shared" si="11"/>
        <v>2187.5540000000001</v>
      </c>
      <c r="AT34" s="375">
        <f t="shared" si="11"/>
        <v>2771.8209999999999</v>
      </c>
      <c r="AU34" s="375">
        <f t="shared" si="11"/>
        <v>3785.5240000000008</v>
      </c>
      <c r="AV34" s="375">
        <f t="shared" si="11"/>
        <v>5004.2709999999997</v>
      </c>
      <c r="AW34" s="375">
        <f t="shared" si="11"/>
        <v>6027.8400000000011</v>
      </c>
      <c r="AX34" s="375">
        <f t="shared" si="11"/>
        <v>6701.0210236028324</v>
      </c>
      <c r="AY34" s="375">
        <f t="shared" si="11"/>
        <v>7259.8193451132465</v>
      </c>
      <c r="AZ34" s="375">
        <f t="shared" si="11"/>
        <v>7627.8412922717607</v>
      </c>
      <c r="BA34" s="375">
        <f t="shared" si="11"/>
        <v>7388.3815092242394</v>
      </c>
      <c r="BB34" s="375">
        <f t="shared" si="11"/>
        <v>7213.0624270478074</v>
      </c>
      <c r="BC34" s="375">
        <f t="shared" si="11"/>
        <v>7066.8309277856351</v>
      </c>
      <c r="BD34" s="375">
        <f t="shared" si="11"/>
        <v>6955.0272430824934</v>
      </c>
      <c r="BE34" s="375">
        <f t="shared" si="11"/>
        <v>7130.0830912703177</v>
      </c>
      <c r="BF34" s="375">
        <f t="shared" si="11"/>
        <v>7853.4141332420995</v>
      </c>
      <c r="BG34" s="375">
        <f t="shared" si="11"/>
        <v>7907.4304242871603</v>
      </c>
      <c r="BH34" s="375">
        <f t="shared" si="11"/>
        <v>8609.1099443174389</v>
      </c>
      <c r="BI34" s="375">
        <f t="shared" si="11"/>
        <v>9364.2666422585644</v>
      </c>
      <c r="BJ34" s="375">
        <f t="shared" si="11"/>
        <v>9979.0686760457666</v>
      </c>
      <c r="BK34" s="375">
        <f t="shared" si="11"/>
        <v>10808.197886514117</v>
      </c>
      <c r="BL34" s="375">
        <f t="shared" si="11"/>
        <v>11599.496940774132</v>
      </c>
      <c r="BM34" s="375">
        <f t="shared" si="11"/>
        <v>14226.791440390265</v>
      </c>
      <c r="BN34" s="375">
        <f t="shared" si="11"/>
        <v>15478.01053884067</v>
      </c>
      <c r="BO34" s="375">
        <f t="shared" si="11"/>
        <v>16578.667176283001</v>
      </c>
      <c r="BP34" s="375">
        <f t="shared" si="11"/>
        <v>17472.491649240532</v>
      </c>
      <c r="BQ34" s="375">
        <f t="shared" si="11"/>
        <v>17625.749532084679</v>
      </c>
      <c r="BR34" s="375">
        <f>SUM(BR30:BR33)</f>
        <v>17738.510614072031</v>
      </c>
      <c r="BS34" s="375">
        <f>SUM(BS30:BS33)</f>
        <v>17716.225635332288</v>
      </c>
      <c r="BT34" s="375">
        <f>SUM(BT30:BT33)</f>
        <v>17111.31100400001</v>
      </c>
      <c r="BU34" s="375">
        <f>SUM(BU30:BU33)</f>
        <v>16213.076773759509</v>
      </c>
      <c r="BV34" s="375"/>
      <c r="BW34" s="375"/>
      <c r="BX34" s="376"/>
      <c r="BY34" s="376"/>
      <c r="BZ34" s="376"/>
      <c r="CA34" s="377"/>
    </row>
    <row r="35" spans="1:79" s="58" customFormat="1" ht="26.25" customHeight="1" x14ac:dyDescent="0.4">
      <c r="A35" s="247"/>
      <c r="B35" s="247" t="s">
        <v>429</v>
      </c>
      <c r="C35" s="51"/>
      <c r="D35" s="375"/>
      <c r="E35" s="375"/>
      <c r="F35" s="375"/>
      <c r="G35" s="375"/>
      <c r="H35" s="375"/>
      <c r="I35" s="375"/>
      <c r="J35" s="375"/>
      <c r="K35" s="375"/>
      <c r="L35" s="375"/>
      <c r="M35" s="375"/>
      <c r="N35" s="375"/>
      <c r="O35" s="375"/>
      <c r="P35" s="375"/>
      <c r="Q35" s="375"/>
      <c r="R35" s="375"/>
      <c r="S35" s="375"/>
      <c r="T35" s="375"/>
      <c r="U35" s="375"/>
      <c r="V35" s="375"/>
      <c r="W35" s="375"/>
      <c r="X35" s="375"/>
      <c r="Y35" s="375"/>
      <c r="Z35" s="375"/>
      <c r="AA35" s="375"/>
      <c r="AB35" s="375"/>
      <c r="AC35" s="375"/>
      <c r="AD35" s="375"/>
      <c r="AE35" s="375"/>
      <c r="AF35" s="375"/>
      <c r="AG35" s="375"/>
      <c r="AH35" s="375"/>
      <c r="AI35" s="375"/>
      <c r="AJ35" s="375"/>
      <c r="AK35" s="375"/>
      <c r="AL35" s="375"/>
      <c r="AM35" s="375"/>
      <c r="AN35" s="375"/>
      <c r="AO35" s="375"/>
      <c r="AP35" s="375"/>
      <c r="AQ35" s="375"/>
      <c r="AR35" s="375"/>
      <c r="AS35" s="375"/>
      <c r="AT35" s="375"/>
      <c r="AU35" s="375"/>
      <c r="AV35" s="375"/>
      <c r="AW35" s="375"/>
      <c r="AX35" s="375"/>
      <c r="AY35" s="375"/>
      <c r="AZ35" s="375"/>
      <c r="BA35" s="375"/>
      <c r="BB35" s="375"/>
      <c r="BC35" s="375"/>
      <c r="BD35" s="375"/>
      <c r="BE35" s="375"/>
      <c r="BF35" s="375"/>
      <c r="BG35" s="375"/>
      <c r="BH35" s="375"/>
      <c r="BI35" s="375"/>
      <c r="BJ35" s="375"/>
      <c r="BK35" s="375"/>
      <c r="BL35" s="375"/>
      <c r="BM35" s="375"/>
      <c r="BN35" s="375"/>
      <c r="BO35" s="375"/>
      <c r="BP35" s="375"/>
      <c r="BQ35" s="375"/>
      <c r="BR35" s="375"/>
      <c r="BS35" s="375"/>
      <c r="BT35" s="375"/>
      <c r="BU35" s="375"/>
      <c r="BV35" s="375"/>
      <c r="BW35" s="375"/>
      <c r="BX35" s="376"/>
      <c r="BY35" s="376"/>
      <c r="BZ35" s="376"/>
      <c r="CA35" s="377"/>
    </row>
    <row r="36" spans="1:79" s="58" customFormat="1" x14ac:dyDescent="0.4">
      <c r="A36" s="51"/>
      <c r="B36" s="128" t="s">
        <v>460</v>
      </c>
      <c r="C36" s="51"/>
      <c r="D36" s="375">
        <f t="shared" ref="D36:BO36" si="12">SUM(D37:D39)</f>
        <v>0</v>
      </c>
      <c r="E36" s="375">
        <f t="shared" si="12"/>
        <v>0</v>
      </c>
      <c r="F36" s="375">
        <f t="shared" si="12"/>
        <v>0</v>
      </c>
      <c r="G36" s="375">
        <f t="shared" si="12"/>
        <v>0</v>
      </c>
      <c r="H36" s="375">
        <f t="shared" si="12"/>
        <v>0</v>
      </c>
      <c r="I36" s="375">
        <f t="shared" si="12"/>
        <v>0</v>
      </c>
      <c r="J36" s="375">
        <f t="shared" si="12"/>
        <v>0</v>
      </c>
      <c r="K36" s="375">
        <f t="shared" si="12"/>
        <v>0</v>
      </c>
      <c r="L36" s="375">
        <f t="shared" si="12"/>
        <v>0</v>
      </c>
      <c r="M36" s="375">
        <f t="shared" si="12"/>
        <v>0</v>
      </c>
      <c r="N36" s="375">
        <f t="shared" si="12"/>
        <v>0</v>
      </c>
      <c r="O36" s="375">
        <f t="shared" si="12"/>
        <v>0</v>
      </c>
      <c r="P36" s="375">
        <f t="shared" si="12"/>
        <v>0</v>
      </c>
      <c r="Q36" s="375">
        <f t="shared" si="12"/>
        <v>0</v>
      </c>
      <c r="R36" s="375">
        <f t="shared" si="12"/>
        <v>0</v>
      </c>
      <c r="S36" s="375">
        <f t="shared" si="12"/>
        <v>0</v>
      </c>
      <c r="T36" s="375">
        <f t="shared" si="12"/>
        <v>0</v>
      </c>
      <c r="U36" s="375">
        <f t="shared" si="12"/>
        <v>0</v>
      </c>
      <c r="V36" s="375">
        <f t="shared" si="12"/>
        <v>0</v>
      </c>
      <c r="W36" s="375">
        <f t="shared" si="12"/>
        <v>0</v>
      </c>
      <c r="X36" s="375">
        <f t="shared" si="12"/>
        <v>0</v>
      </c>
      <c r="Y36" s="375">
        <f t="shared" si="12"/>
        <v>0</v>
      </c>
      <c r="Z36" s="375">
        <f t="shared" si="12"/>
        <v>0</v>
      </c>
      <c r="AA36" s="375">
        <f t="shared" si="12"/>
        <v>0</v>
      </c>
      <c r="AB36" s="375">
        <f t="shared" si="12"/>
        <v>0</v>
      </c>
      <c r="AC36" s="375">
        <f t="shared" si="12"/>
        <v>0</v>
      </c>
      <c r="AD36" s="375">
        <f t="shared" si="12"/>
        <v>0</v>
      </c>
      <c r="AE36" s="375">
        <f t="shared" si="12"/>
        <v>0</v>
      </c>
      <c r="AF36" s="375">
        <f t="shared" si="12"/>
        <v>0</v>
      </c>
      <c r="AG36" s="375">
        <f t="shared" si="12"/>
        <v>0</v>
      </c>
      <c r="AH36" s="375">
        <f t="shared" si="12"/>
        <v>0</v>
      </c>
      <c r="AI36" s="375">
        <f t="shared" si="12"/>
        <v>0</v>
      </c>
      <c r="AJ36" s="375">
        <f t="shared" si="12"/>
        <v>0</v>
      </c>
      <c r="AK36" s="375">
        <f t="shared" si="12"/>
        <v>0</v>
      </c>
      <c r="AL36" s="375">
        <f t="shared" si="12"/>
        <v>0</v>
      </c>
      <c r="AM36" s="375">
        <f t="shared" si="12"/>
        <v>0</v>
      </c>
      <c r="AN36" s="375">
        <f t="shared" si="12"/>
        <v>0</v>
      </c>
      <c r="AO36" s="375">
        <f t="shared" si="12"/>
        <v>0</v>
      </c>
      <c r="AP36" s="375">
        <f t="shared" si="12"/>
        <v>0</v>
      </c>
      <c r="AQ36" s="375">
        <f t="shared" si="12"/>
        <v>0</v>
      </c>
      <c r="AR36" s="375">
        <f t="shared" si="12"/>
        <v>0</v>
      </c>
      <c r="AS36" s="375">
        <f t="shared" si="12"/>
        <v>0</v>
      </c>
      <c r="AT36" s="375">
        <f t="shared" si="12"/>
        <v>0</v>
      </c>
      <c r="AU36" s="375">
        <f t="shared" si="12"/>
        <v>3945.2429999999995</v>
      </c>
      <c r="AV36" s="375">
        <f t="shared" si="12"/>
        <v>4566.0839999999998</v>
      </c>
      <c r="AW36" s="375">
        <f t="shared" si="12"/>
        <v>5028.2650000000003</v>
      </c>
      <c r="AX36" s="375">
        <f t="shared" si="12"/>
        <v>5228.0419039999997</v>
      </c>
      <c r="AY36" s="375">
        <f t="shared" si="12"/>
        <v>5429.9853480000002</v>
      </c>
      <c r="AZ36" s="375">
        <f t="shared" si="12"/>
        <v>5569.4310189999997</v>
      </c>
      <c r="BA36" s="375">
        <f t="shared" si="12"/>
        <v>5497.5839940000005</v>
      </c>
      <c r="BB36" s="375">
        <f t="shared" si="12"/>
        <v>5404.9490960500007</v>
      </c>
      <c r="BC36" s="375">
        <f t="shared" si="12"/>
        <v>5344.7178286746339</v>
      </c>
      <c r="BD36" s="375">
        <f t="shared" si="12"/>
        <v>5258.2453963295238</v>
      </c>
      <c r="BE36" s="375">
        <f t="shared" si="12"/>
        <v>5282.4608215130647</v>
      </c>
      <c r="BF36" s="375">
        <f t="shared" si="12"/>
        <v>5405.2562457978129</v>
      </c>
      <c r="BG36" s="375">
        <f t="shared" si="12"/>
        <v>5027.4844449073989</v>
      </c>
      <c r="BH36" s="375">
        <f t="shared" si="12"/>
        <v>5200.1678251855656</v>
      </c>
      <c r="BI36" s="375">
        <f t="shared" si="12"/>
        <v>5262.5853160000006</v>
      </c>
      <c r="BJ36" s="375">
        <f t="shared" si="12"/>
        <v>5369.7323449999994</v>
      </c>
      <c r="BK36" s="375">
        <f t="shared" si="12"/>
        <v>5453.8794030000026</v>
      </c>
      <c r="BL36" s="375">
        <f t="shared" si="12"/>
        <v>5368.0309109999998</v>
      </c>
      <c r="BM36" s="375">
        <f t="shared" si="12"/>
        <v>5469.5985130000008</v>
      </c>
      <c r="BN36" s="375">
        <f t="shared" si="12"/>
        <v>5405.4632049999982</v>
      </c>
      <c r="BO36" s="375">
        <f t="shared" si="12"/>
        <v>5577.6619860000001</v>
      </c>
      <c r="BP36" s="375">
        <f t="shared" ref="BP36:CA36" si="13">SUM(BP37:BP39)</f>
        <v>5877.8337030000021</v>
      </c>
      <c r="BQ36" s="375">
        <f t="shared" si="13"/>
        <v>5949.4745670000011</v>
      </c>
      <c r="BR36" s="375">
        <f t="shared" si="13"/>
        <v>5996.8369509999993</v>
      </c>
      <c r="BS36" s="375">
        <f t="shared" si="13"/>
        <v>5971.5869620000003</v>
      </c>
      <c r="BT36" s="375">
        <f t="shared" si="13"/>
        <v>5801.1453980000006</v>
      </c>
      <c r="BU36" s="375">
        <f t="shared" si="13"/>
        <v>5485.4757249999984</v>
      </c>
      <c r="BV36" s="375">
        <f t="shared" si="13"/>
        <v>5282.3173200432966</v>
      </c>
      <c r="BW36" s="375">
        <f t="shared" si="13"/>
        <v>5724.8792475154269</v>
      </c>
      <c r="BX36" s="376">
        <f t="shared" si="13"/>
        <v>5875.1068331720535</v>
      </c>
      <c r="BY36" s="376">
        <f t="shared" si="13"/>
        <v>6025.4518094296645</v>
      </c>
      <c r="BZ36" s="376">
        <f t="shared" si="13"/>
        <v>6191.1950328977546</v>
      </c>
      <c r="CA36" s="377">
        <f t="shared" si="13"/>
        <v>6341.3121564064613</v>
      </c>
    </row>
    <row r="37" spans="1:79" s="58" customFormat="1" x14ac:dyDescent="0.4">
      <c r="A37" s="51"/>
      <c r="B37" s="275" t="s">
        <v>430</v>
      </c>
      <c r="C37" s="51"/>
      <c r="D37" s="375" t="s">
        <v>411</v>
      </c>
      <c r="E37" s="375" t="s">
        <v>411</v>
      </c>
      <c r="F37" s="375" t="s">
        <v>411</v>
      </c>
      <c r="G37" s="375" t="s">
        <v>411</v>
      </c>
      <c r="H37" s="375" t="s">
        <v>411</v>
      </c>
      <c r="I37" s="375" t="s">
        <v>411</v>
      </c>
      <c r="J37" s="375" t="s">
        <v>411</v>
      </c>
      <c r="K37" s="375" t="s">
        <v>411</v>
      </c>
      <c r="L37" s="375" t="s">
        <v>411</v>
      </c>
      <c r="M37" s="375" t="s">
        <v>411</v>
      </c>
      <c r="N37" s="375" t="s">
        <v>411</v>
      </c>
      <c r="O37" s="375" t="s">
        <v>411</v>
      </c>
      <c r="P37" s="375" t="s">
        <v>411</v>
      </c>
      <c r="Q37" s="375" t="s">
        <v>411</v>
      </c>
      <c r="R37" s="375" t="s">
        <v>411</v>
      </c>
      <c r="S37" s="375" t="s">
        <v>411</v>
      </c>
      <c r="T37" s="375" t="s">
        <v>411</v>
      </c>
      <c r="U37" s="375" t="s">
        <v>411</v>
      </c>
      <c r="V37" s="375" t="s">
        <v>411</v>
      </c>
      <c r="W37" s="375" t="s">
        <v>411</v>
      </c>
      <c r="X37" s="375" t="s">
        <v>411</v>
      </c>
      <c r="Y37" s="375" t="s">
        <v>411</v>
      </c>
      <c r="Z37" s="375" t="s">
        <v>411</v>
      </c>
      <c r="AA37" s="375" t="s">
        <v>411</v>
      </c>
      <c r="AB37" s="375" t="s">
        <v>411</v>
      </c>
      <c r="AC37" s="375" t="s">
        <v>411</v>
      </c>
      <c r="AD37" s="375" t="s">
        <v>411</v>
      </c>
      <c r="AE37" s="375" t="s">
        <v>411</v>
      </c>
      <c r="AF37" s="375" t="s">
        <v>411</v>
      </c>
      <c r="AG37" s="375" t="s">
        <v>411</v>
      </c>
      <c r="AH37" s="375" t="s">
        <v>411</v>
      </c>
      <c r="AI37" s="375" t="s">
        <v>411</v>
      </c>
      <c r="AJ37" s="375" t="s">
        <v>411</v>
      </c>
      <c r="AK37" s="375" t="s">
        <v>411</v>
      </c>
      <c r="AL37" s="375" t="s">
        <v>411</v>
      </c>
      <c r="AM37" s="375" t="s">
        <v>411</v>
      </c>
      <c r="AN37" s="375" t="s">
        <v>411</v>
      </c>
      <c r="AO37" s="375" t="s">
        <v>411</v>
      </c>
      <c r="AP37" s="375" t="s">
        <v>411</v>
      </c>
      <c r="AQ37" s="375" t="s">
        <v>411</v>
      </c>
      <c r="AR37" s="375" t="s">
        <v>411</v>
      </c>
      <c r="AS37" s="375" t="s">
        <v>411</v>
      </c>
      <c r="AT37" s="375" t="s">
        <v>411</v>
      </c>
      <c r="AU37" s="375">
        <v>3236.7390749716378</v>
      </c>
      <c r="AV37" s="375">
        <v>3777.160321579041</v>
      </c>
      <c r="AW37" s="375">
        <v>4181.6408677259369</v>
      </c>
      <c r="AX37" s="375">
        <v>4354.828047</v>
      </c>
      <c r="AY37" s="375">
        <v>4537.4679940000005</v>
      </c>
      <c r="AZ37" s="375">
        <v>4634.1636629999994</v>
      </c>
      <c r="BA37" s="375">
        <v>4535.8971240000001</v>
      </c>
      <c r="BB37" s="375">
        <v>4440.2668552700006</v>
      </c>
      <c r="BC37" s="375">
        <v>4375.6373696746332</v>
      </c>
      <c r="BD37" s="375">
        <v>4287.3265713295241</v>
      </c>
      <c r="BE37" s="375">
        <v>4295.7709825130651</v>
      </c>
      <c r="BF37" s="375">
        <v>4378.7157327978121</v>
      </c>
      <c r="BG37" s="375">
        <v>4215.6524239073988</v>
      </c>
      <c r="BH37" s="375">
        <v>4369.9485561855663</v>
      </c>
      <c r="BI37" s="375">
        <v>4418.6826030000011</v>
      </c>
      <c r="BJ37" s="375">
        <v>4504.6312519999992</v>
      </c>
      <c r="BK37" s="375">
        <v>4581.3157550000024</v>
      </c>
      <c r="BL37" s="375">
        <v>4510.0732129999997</v>
      </c>
      <c r="BM37" s="375">
        <v>4583.9270970000007</v>
      </c>
      <c r="BN37" s="375">
        <v>4509.0307519999978</v>
      </c>
      <c r="BO37" s="375">
        <v>4682.9926180000002</v>
      </c>
      <c r="BP37" s="375">
        <v>4958.7607460000017</v>
      </c>
      <c r="BQ37" s="375">
        <v>5047.1581330000008</v>
      </c>
      <c r="BR37" s="375">
        <v>5091.0835709999992</v>
      </c>
      <c r="BS37" s="375">
        <v>5058.5009950000003</v>
      </c>
      <c r="BT37" s="375">
        <v>4893.5645820000009</v>
      </c>
      <c r="BU37" s="375">
        <v>4601.4981699999989</v>
      </c>
      <c r="BV37" s="375">
        <v>4414.7039895778153</v>
      </c>
      <c r="BW37" s="375">
        <v>4749.2917601686186</v>
      </c>
      <c r="BX37" s="376">
        <v>4871.7944722444481</v>
      </c>
      <c r="BY37" s="376">
        <v>4993.5350438296709</v>
      </c>
      <c r="BZ37" s="376">
        <v>5127.3186343745401</v>
      </c>
      <c r="CA37" s="377">
        <v>5248.5852997897791</v>
      </c>
    </row>
    <row r="38" spans="1:79" s="58" customFormat="1" x14ac:dyDescent="0.4">
      <c r="A38" s="51"/>
      <c r="B38" s="275" t="s">
        <v>431</v>
      </c>
      <c r="C38" s="51"/>
      <c r="D38" s="375" t="s">
        <v>411</v>
      </c>
      <c r="E38" s="375" t="s">
        <v>411</v>
      </c>
      <c r="F38" s="375" t="s">
        <v>411</v>
      </c>
      <c r="G38" s="375" t="s">
        <v>411</v>
      </c>
      <c r="H38" s="375" t="s">
        <v>411</v>
      </c>
      <c r="I38" s="375" t="s">
        <v>411</v>
      </c>
      <c r="J38" s="375" t="s">
        <v>411</v>
      </c>
      <c r="K38" s="375" t="s">
        <v>411</v>
      </c>
      <c r="L38" s="375" t="s">
        <v>411</v>
      </c>
      <c r="M38" s="375" t="s">
        <v>411</v>
      </c>
      <c r="N38" s="375" t="s">
        <v>411</v>
      </c>
      <c r="O38" s="375" t="s">
        <v>411</v>
      </c>
      <c r="P38" s="375" t="s">
        <v>411</v>
      </c>
      <c r="Q38" s="375" t="s">
        <v>411</v>
      </c>
      <c r="R38" s="375" t="s">
        <v>411</v>
      </c>
      <c r="S38" s="375" t="s">
        <v>411</v>
      </c>
      <c r="T38" s="375" t="s">
        <v>411</v>
      </c>
      <c r="U38" s="375" t="s">
        <v>411</v>
      </c>
      <c r="V38" s="375" t="s">
        <v>411</v>
      </c>
      <c r="W38" s="375" t="s">
        <v>411</v>
      </c>
      <c r="X38" s="375" t="s">
        <v>411</v>
      </c>
      <c r="Y38" s="375" t="s">
        <v>411</v>
      </c>
      <c r="Z38" s="375" t="s">
        <v>411</v>
      </c>
      <c r="AA38" s="375" t="s">
        <v>411</v>
      </c>
      <c r="AB38" s="375" t="s">
        <v>411</v>
      </c>
      <c r="AC38" s="375" t="s">
        <v>411</v>
      </c>
      <c r="AD38" s="375" t="s">
        <v>411</v>
      </c>
      <c r="AE38" s="375" t="s">
        <v>411</v>
      </c>
      <c r="AF38" s="375" t="s">
        <v>411</v>
      </c>
      <c r="AG38" s="375" t="s">
        <v>411</v>
      </c>
      <c r="AH38" s="375" t="s">
        <v>411</v>
      </c>
      <c r="AI38" s="375" t="s">
        <v>411</v>
      </c>
      <c r="AJ38" s="375" t="s">
        <v>411</v>
      </c>
      <c r="AK38" s="375" t="s">
        <v>411</v>
      </c>
      <c r="AL38" s="375" t="s">
        <v>411</v>
      </c>
      <c r="AM38" s="375" t="s">
        <v>411</v>
      </c>
      <c r="AN38" s="375" t="s">
        <v>411</v>
      </c>
      <c r="AO38" s="375" t="s">
        <v>411</v>
      </c>
      <c r="AP38" s="375" t="s">
        <v>411</v>
      </c>
      <c r="AQ38" s="375" t="s">
        <v>411</v>
      </c>
      <c r="AR38" s="375" t="s">
        <v>411</v>
      </c>
      <c r="AS38" s="375" t="s">
        <v>411</v>
      </c>
      <c r="AT38" s="375" t="s">
        <v>411</v>
      </c>
      <c r="AU38" s="375">
        <v>183.55250930270057</v>
      </c>
      <c r="AV38" s="375">
        <v>215.76524734087627</v>
      </c>
      <c r="AW38" s="375">
        <v>233.48116452688467</v>
      </c>
      <c r="AX38" s="375">
        <v>249.68303599999999</v>
      </c>
      <c r="AY38" s="375">
        <v>261.47803500000003</v>
      </c>
      <c r="AZ38" s="375">
        <v>270.25333700000004</v>
      </c>
      <c r="BA38" s="375">
        <v>267.80757900000003</v>
      </c>
      <c r="BB38" s="375">
        <v>266.30177027999997</v>
      </c>
      <c r="BC38" s="375">
        <v>267.94469299999997</v>
      </c>
      <c r="BD38" s="375">
        <v>270.05906600000003</v>
      </c>
      <c r="BE38" s="375">
        <v>273.37646599999994</v>
      </c>
      <c r="BF38" s="375">
        <v>283.87166200000001</v>
      </c>
      <c r="BG38" s="375">
        <v>272.87907999999999</v>
      </c>
      <c r="BH38" s="375">
        <v>273.85431499999993</v>
      </c>
      <c r="BI38" s="375">
        <v>281.61558000000008</v>
      </c>
      <c r="BJ38" s="375">
        <v>289.47423800000001</v>
      </c>
      <c r="BK38" s="375">
        <v>298.57093800000001</v>
      </c>
      <c r="BL38" s="375">
        <v>265.65446399999996</v>
      </c>
      <c r="BM38" s="375">
        <v>250.632768</v>
      </c>
      <c r="BN38" s="375">
        <v>232.66302899999994</v>
      </c>
      <c r="BO38" s="375">
        <v>220.99752100000003</v>
      </c>
      <c r="BP38" s="375">
        <v>229.47088200000007</v>
      </c>
      <c r="BQ38" s="375">
        <v>230.47488800000002</v>
      </c>
      <c r="BR38" s="375">
        <v>230.44787599999995</v>
      </c>
      <c r="BS38" s="375">
        <v>235.603419</v>
      </c>
      <c r="BT38" s="375">
        <v>238.79134599999998</v>
      </c>
      <c r="BU38" s="375">
        <v>240.23291299999997</v>
      </c>
      <c r="BV38" s="375">
        <v>236.63169157030944</v>
      </c>
      <c r="BW38" s="375">
        <v>269.20629548532236</v>
      </c>
      <c r="BX38" s="376">
        <v>275.69016991919682</v>
      </c>
      <c r="BY38" s="376">
        <v>282.4224909443023</v>
      </c>
      <c r="BZ38" s="376">
        <v>290.0624277439328</v>
      </c>
      <c r="CA38" s="377">
        <v>296.98646679890481</v>
      </c>
    </row>
    <row r="39" spans="1:79" s="58" customFormat="1" x14ac:dyDescent="0.4">
      <c r="A39" s="51"/>
      <c r="B39" s="275" t="s">
        <v>432</v>
      </c>
      <c r="C39" s="51"/>
      <c r="D39" s="375" t="s">
        <v>411</v>
      </c>
      <c r="E39" s="375" t="s">
        <v>411</v>
      </c>
      <c r="F39" s="375" t="s">
        <v>411</v>
      </c>
      <c r="G39" s="375" t="s">
        <v>411</v>
      </c>
      <c r="H39" s="375" t="s">
        <v>411</v>
      </c>
      <c r="I39" s="375" t="s">
        <v>411</v>
      </c>
      <c r="J39" s="375" t="s">
        <v>411</v>
      </c>
      <c r="K39" s="375" t="s">
        <v>411</v>
      </c>
      <c r="L39" s="375" t="s">
        <v>411</v>
      </c>
      <c r="M39" s="375" t="s">
        <v>411</v>
      </c>
      <c r="N39" s="375" t="s">
        <v>411</v>
      </c>
      <c r="O39" s="375" t="s">
        <v>411</v>
      </c>
      <c r="P39" s="375" t="s">
        <v>411</v>
      </c>
      <c r="Q39" s="375" t="s">
        <v>411</v>
      </c>
      <c r="R39" s="375" t="s">
        <v>411</v>
      </c>
      <c r="S39" s="375" t="s">
        <v>411</v>
      </c>
      <c r="T39" s="375" t="s">
        <v>411</v>
      </c>
      <c r="U39" s="375" t="s">
        <v>411</v>
      </c>
      <c r="V39" s="375" t="s">
        <v>411</v>
      </c>
      <c r="W39" s="375" t="s">
        <v>411</v>
      </c>
      <c r="X39" s="375" t="s">
        <v>411</v>
      </c>
      <c r="Y39" s="375" t="s">
        <v>411</v>
      </c>
      <c r="Z39" s="375" t="s">
        <v>411</v>
      </c>
      <c r="AA39" s="375" t="s">
        <v>411</v>
      </c>
      <c r="AB39" s="375" t="s">
        <v>411</v>
      </c>
      <c r="AC39" s="375" t="s">
        <v>411</v>
      </c>
      <c r="AD39" s="375" t="s">
        <v>411</v>
      </c>
      <c r="AE39" s="375" t="s">
        <v>411</v>
      </c>
      <c r="AF39" s="375" t="s">
        <v>411</v>
      </c>
      <c r="AG39" s="375" t="s">
        <v>411</v>
      </c>
      <c r="AH39" s="375" t="s">
        <v>411</v>
      </c>
      <c r="AI39" s="375" t="s">
        <v>411</v>
      </c>
      <c r="AJ39" s="375" t="s">
        <v>411</v>
      </c>
      <c r="AK39" s="375" t="s">
        <v>411</v>
      </c>
      <c r="AL39" s="375" t="s">
        <v>411</v>
      </c>
      <c r="AM39" s="375" t="s">
        <v>411</v>
      </c>
      <c r="AN39" s="375" t="s">
        <v>411</v>
      </c>
      <c r="AO39" s="375" t="s">
        <v>411</v>
      </c>
      <c r="AP39" s="375" t="s">
        <v>411</v>
      </c>
      <c r="AQ39" s="375" t="s">
        <v>411</v>
      </c>
      <c r="AR39" s="375" t="s">
        <v>411</v>
      </c>
      <c r="AS39" s="375" t="s">
        <v>411</v>
      </c>
      <c r="AT39" s="375" t="s">
        <v>411</v>
      </c>
      <c r="AU39" s="375">
        <v>524.95141572566149</v>
      </c>
      <c r="AV39" s="375">
        <v>573.15843108008266</v>
      </c>
      <c r="AW39" s="375">
        <v>613.142967747179</v>
      </c>
      <c r="AX39" s="375">
        <v>623.53082099999983</v>
      </c>
      <c r="AY39" s="375">
        <v>631.03931899999998</v>
      </c>
      <c r="AZ39" s="375">
        <v>665.01401899999996</v>
      </c>
      <c r="BA39" s="375">
        <v>693.87929099999985</v>
      </c>
      <c r="BB39" s="375">
        <v>698.3804705</v>
      </c>
      <c r="BC39" s="375">
        <v>701.13576599999999</v>
      </c>
      <c r="BD39" s="375">
        <v>700.85975900000005</v>
      </c>
      <c r="BE39" s="375">
        <v>713.31337299999996</v>
      </c>
      <c r="BF39" s="375">
        <v>742.66885100000002</v>
      </c>
      <c r="BG39" s="375">
        <v>538.95294100000001</v>
      </c>
      <c r="BH39" s="375">
        <v>556.36495400000001</v>
      </c>
      <c r="BI39" s="375">
        <v>562.28713300000015</v>
      </c>
      <c r="BJ39" s="375">
        <v>575.62685500000009</v>
      </c>
      <c r="BK39" s="375">
        <v>573.99270999999999</v>
      </c>
      <c r="BL39" s="375">
        <v>592.30323399999986</v>
      </c>
      <c r="BM39" s="375">
        <v>635.03864799999997</v>
      </c>
      <c r="BN39" s="375">
        <v>663.76942399999973</v>
      </c>
      <c r="BO39" s="375">
        <v>673.67184699999996</v>
      </c>
      <c r="BP39" s="375">
        <v>689.60207500000024</v>
      </c>
      <c r="BQ39" s="375">
        <v>671.84154600000011</v>
      </c>
      <c r="BR39" s="375">
        <v>675.30550399999993</v>
      </c>
      <c r="BS39" s="375">
        <v>677.48254800000007</v>
      </c>
      <c r="BT39" s="375">
        <v>668.78947000000005</v>
      </c>
      <c r="BU39" s="375">
        <v>643.74464199999989</v>
      </c>
      <c r="BV39" s="375">
        <v>630.98163889517195</v>
      </c>
      <c r="BW39" s="375">
        <v>706.38119186148526</v>
      </c>
      <c r="BX39" s="376">
        <v>727.62219100840889</v>
      </c>
      <c r="BY39" s="376">
        <v>749.49427465569204</v>
      </c>
      <c r="BZ39" s="376">
        <v>773.81397077928114</v>
      </c>
      <c r="CA39" s="377">
        <v>795.74038981777733</v>
      </c>
    </row>
    <row r="40" spans="1:79" s="58" customFormat="1" ht="26.25" customHeight="1" x14ac:dyDescent="0.4">
      <c r="A40" s="51"/>
      <c r="B40" s="128" t="s">
        <v>456</v>
      </c>
      <c r="C40" s="51"/>
      <c r="D40" s="375">
        <f t="shared" ref="D40:AI40" si="14">SUM(D41:D43)</f>
        <v>0</v>
      </c>
      <c r="E40" s="375">
        <f t="shared" si="14"/>
        <v>0</v>
      </c>
      <c r="F40" s="375">
        <f t="shared" si="14"/>
        <v>0</v>
      </c>
      <c r="G40" s="375">
        <f t="shared" si="14"/>
        <v>0</v>
      </c>
      <c r="H40" s="375">
        <f t="shared" si="14"/>
        <v>0</v>
      </c>
      <c r="I40" s="375">
        <f t="shared" si="14"/>
        <v>0</v>
      </c>
      <c r="J40" s="375">
        <f t="shared" si="14"/>
        <v>0</v>
      </c>
      <c r="K40" s="375">
        <f t="shared" si="14"/>
        <v>0</v>
      </c>
      <c r="L40" s="375">
        <f t="shared" si="14"/>
        <v>0</v>
      </c>
      <c r="M40" s="375">
        <f t="shared" si="14"/>
        <v>0</v>
      </c>
      <c r="N40" s="375">
        <f t="shared" si="14"/>
        <v>0</v>
      </c>
      <c r="O40" s="375">
        <f t="shared" si="14"/>
        <v>0</v>
      </c>
      <c r="P40" s="375">
        <f t="shared" si="14"/>
        <v>0</v>
      </c>
      <c r="Q40" s="375">
        <f t="shared" si="14"/>
        <v>0</v>
      </c>
      <c r="R40" s="375">
        <f t="shared" si="14"/>
        <v>0</v>
      </c>
      <c r="S40" s="375">
        <f t="shared" si="14"/>
        <v>0</v>
      </c>
      <c r="T40" s="375">
        <f t="shared" si="14"/>
        <v>0</v>
      </c>
      <c r="U40" s="375">
        <f t="shared" si="14"/>
        <v>0</v>
      </c>
      <c r="V40" s="375">
        <f t="shared" si="14"/>
        <v>0</v>
      </c>
      <c r="W40" s="375">
        <f t="shared" si="14"/>
        <v>0</v>
      </c>
      <c r="X40" s="375">
        <f t="shared" si="14"/>
        <v>0</v>
      </c>
      <c r="Y40" s="375">
        <f t="shared" si="14"/>
        <v>0</v>
      </c>
      <c r="Z40" s="375">
        <f t="shared" si="14"/>
        <v>0</v>
      </c>
      <c r="AA40" s="375">
        <f t="shared" si="14"/>
        <v>0</v>
      </c>
      <c r="AB40" s="375">
        <f t="shared" si="14"/>
        <v>0</v>
      </c>
      <c r="AC40" s="375">
        <f t="shared" si="14"/>
        <v>0</v>
      </c>
      <c r="AD40" s="375">
        <f t="shared" si="14"/>
        <v>0</v>
      </c>
      <c r="AE40" s="375">
        <f t="shared" si="14"/>
        <v>0</v>
      </c>
      <c r="AF40" s="375">
        <f t="shared" si="14"/>
        <v>0</v>
      </c>
      <c r="AG40" s="375">
        <f t="shared" si="14"/>
        <v>0</v>
      </c>
      <c r="AH40" s="375">
        <f t="shared" si="14"/>
        <v>0</v>
      </c>
      <c r="AI40" s="375">
        <f t="shared" si="14"/>
        <v>0</v>
      </c>
      <c r="AJ40" s="375">
        <f t="shared" ref="AJ40:CA40" si="15">SUM(AJ41:AJ43)</f>
        <v>0</v>
      </c>
      <c r="AK40" s="375">
        <f t="shared" si="15"/>
        <v>0</v>
      </c>
      <c r="AL40" s="375">
        <f t="shared" si="15"/>
        <v>0</v>
      </c>
      <c r="AM40" s="375">
        <f t="shared" si="15"/>
        <v>0</v>
      </c>
      <c r="AN40" s="375">
        <f t="shared" si="15"/>
        <v>0</v>
      </c>
      <c r="AO40" s="375">
        <f t="shared" si="15"/>
        <v>0</v>
      </c>
      <c r="AP40" s="375">
        <f t="shared" si="15"/>
        <v>0</v>
      </c>
      <c r="AQ40" s="375">
        <f t="shared" si="15"/>
        <v>0</v>
      </c>
      <c r="AR40" s="375">
        <f t="shared" si="15"/>
        <v>0</v>
      </c>
      <c r="AS40" s="375">
        <f t="shared" si="15"/>
        <v>0</v>
      </c>
      <c r="AT40" s="375">
        <f t="shared" si="15"/>
        <v>0</v>
      </c>
      <c r="AU40" s="375">
        <f t="shared" si="15"/>
        <v>2413.4089999999997</v>
      </c>
      <c r="AV40" s="375">
        <f t="shared" si="15"/>
        <v>3246.0120000000002</v>
      </c>
      <c r="AW40" s="375">
        <f t="shared" si="15"/>
        <v>4188.58</v>
      </c>
      <c r="AX40" s="375">
        <f t="shared" si="15"/>
        <v>4875.1940160000004</v>
      </c>
      <c r="AY40" s="375">
        <f t="shared" si="15"/>
        <v>5444.6813459999994</v>
      </c>
      <c r="AZ40" s="375">
        <f t="shared" si="15"/>
        <v>5810.3309459999982</v>
      </c>
      <c r="BA40" s="375">
        <f t="shared" si="15"/>
        <v>5678.8121289999999</v>
      </c>
      <c r="BB40" s="375">
        <f t="shared" si="15"/>
        <v>5659.8551239500011</v>
      </c>
      <c r="BC40" s="375">
        <f t="shared" si="15"/>
        <v>5719.3859879999654</v>
      </c>
      <c r="BD40" s="375">
        <f t="shared" si="15"/>
        <v>5904.123578470475</v>
      </c>
      <c r="BE40" s="375">
        <f t="shared" si="15"/>
        <v>6306.2343094869357</v>
      </c>
      <c r="BF40" s="375">
        <f t="shared" si="15"/>
        <v>7230.9641702021872</v>
      </c>
      <c r="BG40" s="375">
        <f t="shared" si="15"/>
        <v>7319.8412333400011</v>
      </c>
      <c r="BH40" s="375">
        <f t="shared" si="15"/>
        <v>7957.4022362544338</v>
      </c>
      <c r="BI40" s="375">
        <f t="shared" si="15"/>
        <v>8665.6198189999977</v>
      </c>
      <c r="BJ40" s="375">
        <f t="shared" si="15"/>
        <v>9470.8152410000039</v>
      </c>
      <c r="BK40" s="375">
        <f t="shared" si="15"/>
        <v>10277.921191999998</v>
      </c>
      <c r="BL40" s="375">
        <f t="shared" si="15"/>
        <v>11735.410251000003</v>
      </c>
      <c r="BM40" s="375">
        <f t="shared" si="15"/>
        <v>14519.632665000001</v>
      </c>
      <c r="BN40" s="375">
        <f t="shared" si="15"/>
        <v>16021.527095999994</v>
      </c>
      <c r="BO40" s="375">
        <f t="shared" si="15"/>
        <v>17242.628137000007</v>
      </c>
      <c r="BP40" s="375">
        <f t="shared" si="15"/>
        <v>18021.797909000001</v>
      </c>
      <c r="BQ40" s="375">
        <f t="shared" si="15"/>
        <v>18220.333105999998</v>
      </c>
      <c r="BR40" s="375">
        <f t="shared" si="15"/>
        <v>18319.728604</v>
      </c>
      <c r="BS40" s="375">
        <f t="shared" si="15"/>
        <v>18272.126685000003</v>
      </c>
      <c r="BT40" s="375">
        <f t="shared" si="15"/>
        <v>17639.454521000003</v>
      </c>
      <c r="BU40" s="375">
        <f t="shared" si="15"/>
        <v>16815.744488999997</v>
      </c>
      <c r="BV40" s="375">
        <f t="shared" si="15"/>
        <v>15387.077963485459</v>
      </c>
      <c r="BW40" s="375">
        <f t="shared" si="15"/>
        <v>17548.888751178958</v>
      </c>
      <c r="BX40" s="376">
        <f t="shared" si="15"/>
        <v>18031.400272211904</v>
      </c>
      <c r="BY40" s="376">
        <f t="shared" si="15"/>
        <v>18493.952953249591</v>
      </c>
      <c r="BZ40" s="376">
        <f t="shared" si="15"/>
        <v>18981.158055459804</v>
      </c>
      <c r="CA40" s="377">
        <f t="shared" si="15"/>
        <v>19390.371735079698</v>
      </c>
    </row>
    <row r="41" spans="1:79" s="58" customFormat="1" x14ac:dyDescent="0.4">
      <c r="A41" s="51"/>
      <c r="B41" s="275" t="s">
        <v>430</v>
      </c>
      <c r="C41" s="51"/>
      <c r="D41" s="375" t="s">
        <v>411</v>
      </c>
      <c r="E41" s="375" t="s">
        <v>411</v>
      </c>
      <c r="F41" s="375" t="s">
        <v>411</v>
      </c>
      <c r="G41" s="375" t="s">
        <v>411</v>
      </c>
      <c r="H41" s="375" t="s">
        <v>411</v>
      </c>
      <c r="I41" s="375" t="s">
        <v>411</v>
      </c>
      <c r="J41" s="375" t="s">
        <v>411</v>
      </c>
      <c r="K41" s="375" t="s">
        <v>411</v>
      </c>
      <c r="L41" s="375" t="s">
        <v>411</v>
      </c>
      <c r="M41" s="375" t="s">
        <v>411</v>
      </c>
      <c r="N41" s="375" t="s">
        <v>411</v>
      </c>
      <c r="O41" s="375" t="s">
        <v>411</v>
      </c>
      <c r="P41" s="375" t="s">
        <v>411</v>
      </c>
      <c r="Q41" s="375" t="s">
        <v>411</v>
      </c>
      <c r="R41" s="375" t="s">
        <v>411</v>
      </c>
      <c r="S41" s="375" t="s">
        <v>411</v>
      </c>
      <c r="T41" s="375" t="s">
        <v>411</v>
      </c>
      <c r="U41" s="375" t="s">
        <v>411</v>
      </c>
      <c r="V41" s="375" t="s">
        <v>411</v>
      </c>
      <c r="W41" s="375" t="s">
        <v>411</v>
      </c>
      <c r="X41" s="375" t="s">
        <v>411</v>
      </c>
      <c r="Y41" s="375" t="s">
        <v>411</v>
      </c>
      <c r="Z41" s="375" t="s">
        <v>411</v>
      </c>
      <c r="AA41" s="375" t="s">
        <v>411</v>
      </c>
      <c r="AB41" s="375" t="s">
        <v>411</v>
      </c>
      <c r="AC41" s="375" t="s">
        <v>411</v>
      </c>
      <c r="AD41" s="375" t="s">
        <v>411</v>
      </c>
      <c r="AE41" s="375" t="s">
        <v>411</v>
      </c>
      <c r="AF41" s="375" t="s">
        <v>411</v>
      </c>
      <c r="AG41" s="375" t="s">
        <v>411</v>
      </c>
      <c r="AH41" s="375" t="s">
        <v>411</v>
      </c>
      <c r="AI41" s="375" t="s">
        <v>411</v>
      </c>
      <c r="AJ41" s="375" t="s">
        <v>411</v>
      </c>
      <c r="AK41" s="375" t="s">
        <v>411</v>
      </c>
      <c r="AL41" s="375" t="s">
        <v>411</v>
      </c>
      <c r="AM41" s="375" t="s">
        <v>411</v>
      </c>
      <c r="AN41" s="375" t="s">
        <v>411</v>
      </c>
      <c r="AO41" s="375" t="s">
        <v>411</v>
      </c>
      <c r="AP41" s="375" t="s">
        <v>411</v>
      </c>
      <c r="AQ41" s="375" t="s">
        <v>411</v>
      </c>
      <c r="AR41" s="375" t="s">
        <v>411</v>
      </c>
      <c r="AS41" s="375" t="s">
        <v>411</v>
      </c>
      <c r="AT41" s="375" t="s">
        <v>411</v>
      </c>
      <c r="AU41" s="375">
        <v>2167.1547548999097</v>
      </c>
      <c r="AV41" s="375">
        <v>2933.9340063665963</v>
      </c>
      <c r="AW41" s="375">
        <v>3808.909900802536</v>
      </c>
      <c r="AX41" s="375">
        <v>4431.8053010000003</v>
      </c>
      <c r="AY41" s="375">
        <v>4945.9247070000001</v>
      </c>
      <c r="AZ41" s="375">
        <v>5272.4258929999987</v>
      </c>
      <c r="BA41" s="375">
        <v>5125.3931899999998</v>
      </c>
      <c r="BB41" s="375">
        <v>5085.6280137300009</v>
      </c>
      <c r="BC41" s="375">
        <v>5127.7575389068625</v>
      </c>
      <c r="BD41" s="375">
        <v>5286.4482749333047</v>
      </c>
      <c r="BE41" s="375">
        <v>5644.5086698518116</v>
      </c>
      <c r="BF41" s="375">
        <v>6440.9761648831518</v>
      </c>
      <c r="BG41" s="375">
        <v>6436.3892621292925</v>
      </c>
      <c r="BH41" s="375">
        <v>7040.1673683997742</v>
      </c>
      <c r="BI41" s="375">
        <v>7712.8027929999989</v>
      </c>
      <c r="BJ41" s="375">
        <v>8463.0670730000038</v>
      </c>
      <c r="BK41" s="375">
        <v>9198.6850749999976</v>
      </c>
      <c r="BL41" s="375">
        <v>10489.469894000003</v>
      </c>
      <c r="BM41" s="375">
        <v>13015.576289000001</v>
      </c>
      <c r="BN41" s="375">
        <v>14364.520094999996</v>
      </c>
      <c r="BO41" s="375">
        <v>15453.731155000005</v>
      </c>
      <c r="BP41" s="375">
        <v>16160.501292999999</v>
      </c>
      <c r="BQ41" s="375">
        <v>16348.544953999997</v>
      </c>
      <c r="BR41" s="375">
        <v>16438.019783</v>
      </c>
      <c r="BS41" s="375">
        <v>16388.976737000001</v>
      </c>
      <c r="BT41" s="375">
        <v>15805.191595000006</v>
      </c>
      <c r="BU41" s="375">
        <v>15036.677091999998</v>
      </c>
      <c r="BV41" s="375">
        <v>13708.419299458392</v>
      </c>
      <c r="BW41" s="375">
        <v>15595.874701489818</v>
      </c>
      <c r="BX41" s="376">
        <v>16020.088510719459</v>
      </c>
      <c r="BY41" s="376">
        <v>16426.710612829127</v>
      </c>
      <c r="BZ41" s="376">
        <v>16853.704039747332</v>
      </c>
      <c r="CA41" s="377">
        <v>17211.245311995415</v>
      </c>
    </row>
    <row r="42" spans="1:79" s="58" customFormat="1" x14ac:dyDescent="0.4">
      <c r="A42" s="51"/>
      <c r="B42" s="275" t="s">
        <v>431</v>
      </c>
      <c r="C42" s="51"/>
      <c r="D42" s="375" t="s">
        <v>411</v>
      </c>
      <c r="E42" s="375" t="s">
        <v>411</v>
      </c>
      <c r="F42" s="375" t="s">
        <v>411</v>
      </c>
      <c r="G42" s="375" t="s">
        <v>411</v>
      </c>
      <c r="H42" s="375" t="s">
        <v>411</v>
      </c>
      <c r="I42" s="375" t="s">
        <v>411</v>
      </c>
      <c r="J42" s="375" t="s">
        <v>411</v>
      </c>
      <c r="K42" s="375" t="s">
        <v>411</v>
      </c>
      <c r="L42" s="375" t="s">
        <v>411</v>
      </c>
      <c r="M42" s="375" t="s">
        <v>411</v>
      </c>
      <c r="N42" s="375" t="s">
        <v>411</v>
      </c>
      <c r="O42" s="375" t="s">
        <v>411</v>
      </c>
      <c r="P42" s="375" t="s">
        <v>411</v>
      </c>
      <c r="Q42" s="375" t="s">
        <v>411</v>
      </c>
      <c r="R42" s="375" t="s">
        <v>411</v>
      </c>
      <c r="S42" s="375" t="s">
        <v>411</v>
      </c>
      <c r="T42" s="375" t="s">
        <v>411</v>
      </c>
      <c r="U42" s="375" t="s">
        <v>411</v>
      </c>
      <c r="V42" s="375" t="s">
        <v>411</v>
      </c>
      <c r="W42" s="375" t="s">
        <v>411</v>
      </c>
      <c r="X42" s="375" t="s">
        <v>411</v>
      </c>
      <c r="Y42" s="375" t="s">
        <v>411</v>
      </c>
      <c r="Z42" s="375" t="s">
        <v>411</v>
      </c>
      <c r="AA42" s="375" t="s">
        <v>411</v>
      </c>
      <c r="AB42" s="375" t="s">
        <v>411</v>
      </c>
      <c r="AC42" s="375" t="s">
        <v>411</v>
      </c>
      <c r="AD42" s="375" t="s">
        <v>411</v>
      </c>
      <c r="AE42" s="375" t="s">
        <v>411</v>
      </c>
      <c r="AF42" s="375" t="s">
        <v>411</v>
      </c>
      <c r="AG42" s="375" t="s">
        <v>411</v>
      </c>
      <c r="AH42" s="375" t="s">
        <v>411</v>
      </c>
      <c r="AI42" s="375" t="s">
        <v>411</v>
      </c>
      <c r="AJ42" s="375" t="s">
        <v>411</v>
      </c>
      <c r="AK42" s="375" t="s">
        <v>411</v>
      </c>
      <c r="AL42" s="375" t="s">
        <v>411</v>
      </c>
      <c r="AM42" s="375" t="s">
        <v>411</v>
      </c>
      <c r="AN42" s="375" t="s">
        <v>411</v>
      </c>
      <c r="AO42" s="375" t="s">
        <v>411</v>
      </c>
      <c r="AP42" s="375" t="s">
        <v>411</v>
      </c>
      <c r="AQ42" s="375" t="s">
        <v>411</v>
      </c>
      <c r="AR42" s="375" t="s">
        <v>411</v>
      </c>
      <c r="AS42" s="375" t="s">
        <v>411</v>
      </c>
      <c r="AT42" s="375" t="s">
        <v>411</v>
      </c>
      <c r="AU42" s="375">
        <v>109.79860287962624</v>
      </c>
      <c r="AV42" s="375">
        <v>141.66202051450421</v>
      </c>
      <c r="AW42" s="375">
        <v>175.6639341584962</v>
      </c>
      <c r="AX42" s="375">
        <v>202.48892000000004</v>
      </c>
      <c r="AY42" s="375">
        <v>222.72060800000003</v>
      </c>
      <c r="AZ42" s="375">
        <v>236.10433199999997</v>
      </c>
      <c r="BA42" s="375">
        <v>233.49411200000003</v>
      </c>
      <c r="BB42" s="375">
        <v>233.80841371999998</v>
      </c>
      <c r="BC42" s="375">
        <v>239.17032009310364</v>
      </c>
      <c r="BD42" s="375">
        <v>245.04842974875737</v>
      </c>
      <c r="BE42" s="375">
        <v>256.9479966351247</v>
      </c>
      <c r="BF42" s="375">
        <v>289.38963031903631</v>
      </c>
      <c r="BG42" s="375">
        <v>272.54368921070835</v>
      </c>
      <c r="BH42" s="375">
        <v>285.19785585465985</v>
      </c>
      <c r="BI42" s="375">
        <v>301.48449999999997</v>
      </c>
      <c r="BJ42" s="375">
        <v>324.24810600000001</v>
      </c>
      <c r="BK42" s="375">
        <v>357.63231799999994</v>
      </c>
      <c r="BL42" s="375">
        <v>446.53869700000007</v>
      </c>
      <c r="BM42" s="375">
        <v>583.22119599999996</v>
      </c>
      <c r="BN42" s="375">
        <v>660.18464399999982</v>
      </c>
      <c r="BO42" s="375">
        <v>734.82701900000029</v>
      </c>
      <c r="BP42" s="375">
        <v>762.09558300000015</v>
      </c>
      <c r="BQ42" s="375">
        <v>773.47292899999979</v>
      </c>
      <c r="BR42" s="375">
        <v>780.83464700000013</v>
      </c>
      <c r="BS42" s="375">
        <v>788.56670200000008</v>
      </c>
      <c r="BT42" s="375">
        <v>769.92821600000002</v>
      </c>
      <c r="BU42" s="375">
        <v>751.35525000000007</v>
      </c>
      <c r="BV42" s="375">
        <v>709.56939083967495</v>
      </c>
      <c r="BW42" s="375">
        <v>828.14994548240065</v>
      </c>
      <c r="BX42" s="376">
        <v>851.29979600389424</v>
      </c>
      <c r="BY42" s="376">
        <v>873.3871761470815</v>
      </c>
      <c r="BZ42" s="376">
        <v>897.08619480418452</v>
      </c>
      <c r="CA42" s="377">
        <v>917.36801175443486</v>
      </c>
    </row>
    <row r="43" spans="1:79" s="58" customFormat="1" x14ac:dyDescent="0.4">
      <c r="A43" s="51"/>
      <c r="B43" s="275" t="s">
        <v>432</v>
      </c>
      <c r="C43" s="51"/>
      <c r="D43" s="375" t="s">
        <v>411</v>
      </c>
      <c r="E43" s="375" t="s">
        <v>411</v>
      </c>
      <c r="F43" s="375" t="s">
        <v>411</v>
      </c>
      <c r="G43" s="375" t="s">
        <v>411</v>
      </c>
      <c r="H43" s="375" t="s">
        <v>411</v>
      </c>
      <c r="I43" s="375" t="s">
        <v>411</v>
      </c>
      <c r="J43" s="375" t="s">
        <v>411</v>
      </c>
      <c r="K43" s="375" t="s">
        <v>411</v>
      </c>
      <c r="L43" s="375" t="s">
        <v>411</v>
      </c>
      <c r="M43" s="375" t="s">
        <v>411</v>
      </c>
      <c r="N43" s="375" t="s">
        <v>411</v>
      </c>
      <c r="O43" s="375" t="s">
        <v>411</v>
      </c>
      <c r="P43" s="375" t="s">
        <v>411</v>
      </c>
      <c r="Q43" s="375" t="s">
        <v>411</v>
      </c>
      <c r="R43" s="375" t="s">
        <v>411</v>
      </c>
      <c r="S43" s="375" t="s">
        <v>411</v>
      </c>
      <c r="T43" s="375" t="s">
        <v>411</v>
      </c>
      <c r="U43" s="375" t="s">
        <v>411</v>
      </c>
      <c r="V43" s="375" t="s">
        <v>411</v>
      </c>
      <c r="W43" s="375" t="s">
        <v>411</v>
      </c>
      <c r="X43" s="375" t="s">
        <v>411</v>
      </c>
      <c r="Y43" s="375" t="s">
        <v>411</v>
      </c>
      <c r="Z43" s="375" t="s">
        <v>411</v>
      </c>
      <c r="AA43" s="375" t="s">
        <v>411</v>
      </c>
      <c r="AB43" s="375" t="s">
        <v>411</v>
      </c>
      <c r="AC43" s="375" t="s">
        <v>411</v>
      </c>
      <c r="AD43" s="375" t="s">
        <v>411</v>
      </c>
      <c r="AE43" s="375" t="s">
        <v>411</v>
      </c>
      <c r="AF43" s="375" t="s">
        <v>411</v>
      </c>
      <c r="AG43" s="375" t="s">
        <v>411</v>
      </c>
      <c r="AH43" s="375" t="s">
        <v>411</v>
      </c>
      <c r="AI43" s="375" t="s">
        <v>411</v>
      </c>
      <c r="AJ43" s="375" t="s">
        <v>411</v>
      </c>
      <c r="AK43" s="375" t="s">
        <v>411</v>
      </c>
      <c r="AL43" s="375" t="s">
        <v>411</v>
      </c>
      <c r="AM43" s="375" t="s">
        <v>411</v>
      </c>
      <c r="AN43" s="375" t="s">
        <v>411</v>
      </c>
      <c r="AO43" s="375" t="s">
        <v>411</v>
      </c>
      <c r="AP43" s="375" t="s">
        <v>411</v>
      </c>
      <c r="AQ43" s="375" t="s">
        <v>411</v>
      </c>
      <c r="AR43" s="375" t="s">
        <v>411</v>
      </c>
      <c r="AS43" s="375" t="s">
        <v>411</v>
      </c>
      <c r="AT43" s="375" t="s">
        <v>411</v>
      </c>
      <c r="AU43" s="375">
        <v>136.45564222046383</v>
      </c>
      <c r="AV43" s="375">
        <v>170.41597311889956</v>
      </c>
      <c r="AW43" s="375">
        <v>204.00616503896794</v>
      </c>
      <c r="AX43" s="375">
        <v>240.89979499999998</v>
      </c>
      <c r="AY43" s="375">
        <v>276.03603100000004</v>
      </c>
      <c r="AZ43" s="375">
        <v>301.80072100000007</v>
      </c>
      <c r="BA43" s="375">
        <v>319.92482699999994</v>
      </c>
      <c r="BB43" s="375">
        <v>340.41869650000012</v>
      </c>
      <c r="BC43" s="375">
        <v>352.45812899999993</v>
      </c>
      <c r="BD43" s="375">
        <v>372.62687378841298</v>
      </c>
      <c r="BE43" s="375">
        <v>404.7776429999999</v>
      </c>
      <c r="BF43" s="375">
        <v>500.59837500000003</v>
      </c>
      <c r="BG43" s="375">
        <v>610.90828199999987</v>
      </c>
      <c r="BH43" s="375">
        <v>632.037012</v>
      </c>
      <c r="BI43" s="375">
        <v>651.33252599999992</v>
      </c>
      <c r="BJ43" s="375">
        <v>683.50006199999996</v>
      </c>
      <c r="BK43" s="375">
        <v>721.60379899999998</v>
      </c>
      <c r="BL43" s="375">
        <v>799.40165999999999</v>
      </c>
      <c r="BM43" s="375">
        <v>920.83518000000004</v>
      </c>
      <c r="BN43" s="375">
        <v>996.82235699999978</v>
      </c>
      <c r="BO43" s="375">
        <v>1054.0699630000004</v>
      </c>
      <c r="BP43" s="375">
        <v>1099.2010330000003</v>
      </c>
      <c r="BQ43" s="375">
        <v>1098.3152229999996</v>
      </c>
      <c r="BR43" s="375">
        <v>1100.874174</v>
      </c>
      <c r="BS43" s="375">
        <v>1094.5832460000001</v>
      </c>
      <c r="BT43" s="375">
        <v>1064.3347100000001</v>
      </c>
      <c r="BU43" s="375">
        <v>1027.712147</v>
      </c>
      <c r="BV43" s="375">
        <v>969.08927318739097</v>
      </c>
      <c r="BW43" s="375">
        <v>1124.8641042067384</v>
      </c>
      <c r="BX43" s="376">
        <v>1160.0119654885498</v>
      </c>
      <c r="BY43" s="376">
        <v>1193.855164273383</v>
      </c>
      <c r="BZ43" s="376">
        <v>1230.367820908288</v>
      </c>
      <c r="CA43" s="377">
        <v>1261.7584113298456</v>
      </c>
    </row>
    <row r="44" spans="1:79" s="58" customFormat="1" ht="26.25" customHeight="1" x14ac:dyDescent="0.4">
      <c r="A44" s="51"/>
      <c r="B44" s="169" t="s">
        <v>435</v>
      </c>
      <c r="C44" s="51"/>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375"/>
      <c r="AE44" s="375"/>
      <c r="AF44" s="375"/>
      <c r="AG44" s="375"/>
      <c r="AH44" s="375"/>
      <c r="AI44" s="375"/>
      <c r="AJ44" s="375"/>
      <c r="AK44" s="375"/>
      <c r="AL44" s="375"/>
      <c r="AM44" s="375"/>
      <c r="AN44" s="375"/>
      <c r="AO44" s="375"/>
      <c r="AP44" s="375"/>
      <c r="AQ44" s="375"/>
      <c r="AR44" s="375"/>
      <c r="AS44" s="375"/>
      <c r="AT44" s="375"/>
      <c r="AU44" s="375"/>
      <c r="AV44" s="375"/>
      <c r="AW44" s="375"/>
      <c r="AX44" s="375"/>
      <c r="AY44" s="375"/>
      <c r="AZ44" s="375"/>
      <c r="BA44" s="375"/>
      <c r="BB44" s="375"/>
      <c r="BC44" s="375"/>
      <c r="BD44" s="375"/>
      <c r="BE44" s="375"/>
      <c r="BF44" s="375"/>
      <c r="BG44" s="375"/>
      <c r="BH44" s="375"/>
      <c r="BI44" s="375"/>
      <c r="BJ44" s="375"/>
      <c r="BK44" s="375"/>
      <c r="BL44" s="375"/>
      <c r="BM44" s="375"/>
      <c r="BN44" s="375"/>
      <c r="BO44" s="375"/>
      <c r="BP44" s="375"/>
      <c r="BQ44" s="375"/>
      <c r="BR44" s="375"/>
      <c r="BS44" s="375"/>
      <c r="BT44" s="375"/>
      <c r="BU44" s="375"/>
      <c r="BV44" s="375"/>
      <c r="BW44" s="375"/>
      <c r="BX44" s="376"/>
      <c r="BY44" s="376"/>
      <c r="BZ44" s="376"/>
      <c r="CA44" s="377"/>
    </row>
    <row r="45" spans="1:79" s="58" customFormat="1" x14ac:dyDescent="0.4">
      <c r="A45" s="51"/>
      <c r="B45" s="128" t="s">
        <v>436</v>
      </c>
      <c r="C45" s="51"/>
      <c r="D45" s="375">
        <f t="shared" ref="D45:AT45" si="16">SUM(D46:D48)</f>
        <v>0</v>
      </c>
      <c r="E45" s="375">
        <f t="shared" si="16"/>
        <v>0</v>
      </c>
      <c r="F45" s="375">
        <f t="shared" si="16"/>
        <v>0</v>
      </c>
      <c r="G45" s="375">
        <f t="shared" si="16"/>
        <v>0</v>
      </c>
      <c r="H45" s="375">
        <f t="shared" si="16"/>
        <v>0</v>
      </c>
      <c r="I45" s="375">
        <f t="shared" si="16"/>
        <v>0</v>
      </c>
      <c r="J45" s="375">
        <f t="shared" si="16"/>
        <v>0</v>
      </c>
      <c r="K45" s="375">
        <f t="shared" si="16"/>
        <v>0</v>
      </c>
      <c r="L45" s="375">
        <f t="shared" si="16"/>
        <v>0</v>
      </c>
      <c r="M45" s="375">
        <f t="shared" si="16"/>
        <v>0</v>
      </c>
      <c r="N45" s="375">
        <f t="shared" si="16"/>
        <v>0</v>
      </c>
      <c r="O45" s="375">
        <f t="shared" si="16"/>
        <v>0</v>
      </c>
      <c r="P45" s="375">
        <f t="shared" si="16"/>
        <v>0</v>
      </c>
      <c r="Q45" s="375">
        <f t="shared" si="16"/>
        <v>0</v>
      </c>
      <c r="R45" s="375">
        <f t="shared" si="16"/>
        <v>0</v>
      </c>
      <c r="S45" s="375">
        <f t="shared" si="16"/>
        <v>0</v>
      </c>
      <c r="T45" s="375">
        <f t="shared" si="16"/>
        <v>0</v>
      </c>
      <c r="U45" s="375">
        <f t="shared" si="16"/>
        <v>0</v>
      </c>
      <c r="V45" s="375">
        <f t="shared" si="16"/>
        <v>0</v>
      </c>
      <c r="W45" s="375">
        <f t="shared" si="16"/>
        <v>0</v>
      </c>
      <c r="X45" s="375">
        <f t="shared" si="16"/>
        <v>0</v>
      </c>
      <c r="Y45" s="375">
        <f t="shared" si="16"/>
        <v>0</v>
      </c>
      <c r="Z45" s="375">
        <f t="shared" si="16"/>
        <v>0</v>
      </c>
      <c r="AA45" s="375">
        <f t="shared" si="16"/>
        <v>0</v>
      </c>
      <c r="AB45" s="375">
        <f t="shared" si="16"/>
        <v>0</v>
      </c>
      <c r="AC45" s="375">
        <f t="shared" si="16"/>
        <v>0</v>
      </c>
      <c r="AD45" s="375">
        <f t="shared" si="16"/>
        <v>0</v>
      </c>
      <c r="AE45" s="375">
        <f t="shared" si="16"/>
        <v>0</v>
      </c>
      <c r="AF45" s="375">
        <f t="shared" si="16"/>
        <v>0</v>
      </c>
      <c r="AG45" s="375">
        <f t="shared" si="16"/>
        <v>0</v>
      </c>
      <c r="AH45" s="375">
        <f t="shared" si="16"/>
        <v>0</v>
      </c>
      <c r="AI45" s="375">
        <f t="shared" si="16"/>
        <v>0</v>
      </c>
      <c r="AJ45" s="375">
        <f t="shared" si="16"/>
        <v>0</v>
      </c>
      <c r="AK45" s="375">
        <f t="shared" si="16"/>
        <v>0</v>
      </c>
      <c r="AL45" s="375">
        <f t="shared" si="16"/>
        <v>0</v>
      </c>
      <c r="AM45" s="375">
        <f t="shared" si="16"/>
        <v>0</v>
      </c>
      <c r="AN45" s="375">
        <f t="shared" si="16"/>
        <v>0</v>
      </c>
      <c r="AO45" s="375">
        <f t="shared" si="16"/>
        <v>0</v>
      </c>
      <c r="AP45" s="375">
        <f t="shared" si="16"/>
        <v>0</v>
      </c>
      <c r="AQ45" s="375">
        <f t="shared" si="16"/>
        <v>0</v>
      </c>
      <c r="AR45" s="375">
        <f t="shared" si="16"/>
        <v>0</v>
      </c>
      <c r="AS45" s="375">
        <f t="shared" si="16"/>
        <v>0</v>
      </c>
      <c r="AT45" s="375">
        <f t="shared" si="16"/>
        <v>0</v>
      </c>
      <c r="AU45" s="375">
        <v>2708.66</v>
      </c>
      <c r="AV45" s="375">
        <v>3535.2440000000001</v>
      </c>
      <c r="AW45" s="375">
        <v>4454.2159999999994</v>
      </c>
      <c r="AX45" s="375">
        <f t="shared" ref="AX45:BT45" si="17">SUM(AX46:AX48)</f>
        <v>5113.3546770751864</v>
      </c>
      <c r="AY45" s="375">
        <f t="shared" si="17"/>
        <v>5651.4439407474802</v>
      </c>
      <c r="AZ45" s="375">
        <f t="shared" si="17"/>
        <v>6028.8879480805444</v>
      </c>
      <c r="BA45" s="375">
        <f t="shared" si="17"/>
        <v>5953.7060448394323</v>
      </c>
      <c r="BB45" s="375">
        <f t="shared" si="17"/>
        <v>5958.6779989229053</v>
      </c>
      <c r="BC45" s="375">
        <f t="shared" si="17"/>
        <v>6007.0621828336034</v>
      </c>
      <c r="BD45" s="375">
        <f t="shared" si="17"/>
        <v>6181.0154254508516</v>
      </c>
      <c r="BE45" s="375">
        <f t="shared" si="17"/>
        <v>6626.9679922369442</v>
      </c>
      <c r="BF45" s="375">
        <f t="shared" si="17"/>
        <v>7599.9883777870036</v>
      </c>
      <c r="BG45" s="375">
        <f t="shared" si="17"/>
        <v>7549.9188525306281</v>
      </c>
      <c r="BH45" s="375">
        <f t="shared" si="17"/>
        <v>12804.77139214534</v>
      </c>
      <c r="BI45" s="375">
        <f t="shared" si="17"/>
        <v>13557.341300000002</v>
      </c>
      <c r="BJ45" s="375">
        <f t="shared" si="17"/>
        <v>14497.841268</v>
      </c>
      <c r="BK45" s="375">
        <f t="shared" si="17"/>
        <v>15410.146448000001</v>
      </c>
      <c r="BL45" s="375">
        <f t="shared" si="17"/>
        <v>16755.202160000001</v>
      </c>
      <c r="BM45" s="375">
        <f t="shared" si="17"/>
        <v>19603.200417</v>
      </c>
      <c r="BN45" s="375">
        <f t="shared" si="17"/>
        <v>21027.491165999996</v>
      </c>
      <c r="BO45" s="375">
        <f t="shared" si="17"/>
        <v>22387.085473999996</v>
      </c>
      <c r="BP45" s="375">
        <f t="shared" si="17"/>
        <v>23452.705895999996</v>
      </c>
      <c r="BQ45" s="375">
        <f t="shared" si="17"/>
        <v>23698.914690999998</v>
      </c>
      <c r="BR45" s="375">
        <f t="shared" si="17"/>
        <v>23752.597499000003</v>
      </c>
      <c r="BS45" s="375">
        <f t="shared" si="17"/>
        <v>23615.447659000001</v>
      </c>
      <c r="BT45" s="375">
        <f t="shared" si="17"/>
        <v>22894.495554000001</v>
      </c>
      <c r="BU45" s="375">
        <f t="shared" ref="BU45:CA45" si="18">SUM(BU46:BU48)</f>
        <v>21676.449412000002</v>
      </c>
      <c r="BV45" s="375">
        <f t="shared" si="18"/>
        <v>20096.266669341941</v>
      </c>
      <c r="BW45" s="375">
        <f t="shared" si="18"/>
        <v>22702.603650627207</v>
      </c>
      <c r="BX45" s="376">
        <f t="shared" si="18"/>
        <v>23313.882663194276</v>
      </c>
      <c r="BY45" s="376">
        <f t="shared" si="18"/>
        <v>23902.517719787429</v>
      </c>
      <c r="BZ45" s="376">
        <f t="shared" si="18"/>
        <v>24532.029185482435</v>
      </c>
      <c r="CA45" s="377">
        <f t="shared" si="18"/>
        <v>25072.219734905557</v>
      </c>
    </row>
    <row r="46" spans="1:79" s="58" customFormat="1" x14ac:dyDescent="0.4">
      <c r="A46" s="51"/>
      <c r="B46" s="275" t="s">
        <v>461</v>
      </c>
      <c r="C46" s="51"/>
      <c r="D46" s="375" t="s">
        <v>411</v>
      </c>
      <c r="E46" s="375" t="s">
        <v>411</v>
      </c>
      <c r="F46" s="375" t="s">
        <v>411</v>
      </c>
      <c r="G46" s="375" t="s">
        <v>411</v>
      </c>
      <c r="H46" s="375" t="s">
        <v>411</v>
      </c>
      <c r="I46" s="375" t="s">
        <v>411</v>
      </c>
      <c r="J46" s="375" t="s">
        <v>411</v>
      </c>
      <c r="K46" s="375" t="s">
        <v>411</v>
      </c>
      <c r="L46" s="375" t="s">
        <v>411</v>
      </c>
      <c r="M46" s="375" t="s">
        <v>411</v>
      </c>
      <c r="N46" s="375" t="s">
        <v>411</v>
      </c>
      <c r="O46" s="375" t="s">
        <v>411</v>
      </c>
      <c r="P46" s="375" t="s">
        <v>411</v>
      </c>
      <c r="Q46" s="375" t="s">
        <v>411</v>
      </c>
      <c r="R46" s="375" t="s">
        <v>411</v>
      </c>
      <c r="S46" s="375" t="s">
        <v>411</v>
      </c>
      <c r="T46" s="375" t="s">
        <v>411</v>
      </c>
      <c r="U46" s="375" t="s">
        <v>411</v>
      </c>
      <c r="V46" s="375" t="s">
        <v>411</v>
      </c>
      <c r="W46" s="375" t="s">
        <v>411</v>
      </c>
      <c r="X46" s="375" t="s">
        <v>411</v>
      </c>
      <c r="Y46" s="375" t="s">
        <v>411</v>
      </c>
      <c r="Z46" s="375" t="s">
        <v>411</v>
      </c>
      <c r="AA46" s="375" t="s">
        <v>411</v>
      </c>
      <c r="AB46" s="375" t="s">
        <v>411</v>
      </c>
      <c r="AC46" s="375" t="s">
        <v>411</v>
      </c>
      <c r="AD46" s="375" t="s">
        <v>411</v>
      </c>
      <c r="AE46" s="375" t="s">
        <v>411</v>
      </c>
      <c r="AF46" s="375" t="s">
        <v>411</v>
      </c>
      <c r="AG46" s="375" t="s">
        <v>411</v>
      </c>
      <c r="AH46" s="375" t="s">
        <v>411</v>
      </c>
      <c r="AI46" s="375" t="s">
        <v>411</v>
      </c>
      <c r="AJ46" s="375" t="s">
        <v>411</v>
      </c>
      <c r="AK46" s="375" t="s">
        <v>411</v>
      </c>
      <c r="AL46" s="375" t="s">
        <v>411</v>
      </c>
      <c r="AM46" s="375" t="s">
        <v>411</v>
      </c>
      <c r="AN46" s="375" t="s">
        <v>411</v>
      </c>
      <c r="AO46" s="375" t="s">
        <v>411</v>
      </c>
      <c r="AP46" s="375" t="s">
        <v>411</v>
      </c>
      <c r="AQ46" s="375" t="s">
        <v>411</v>
      </c>
      <c r="AR46" s="375" t="s">
        <v>411</v>
      </c>
      <c r="AS46" s="375" t="s">
        <v>411</v>
      </c>
      <c r="AT46" s="375" t="s">
        <v>411</v>
      </c>
      <c r="AU46" s="375" t="s">
        <v>411</v>
      </c>
      <c r="AV46" s="375" t="s">
        <v>411</v>
      </c>
      <c r="AW46" s="375" t="s">
        <v>411</v>
      </c>
      <c r="AX46" s="375">
        <v>4429.415416868932</v>
      </c>
      <c r="AY46" s="375">
        <v>4968.5965239301477</v>
      </c>
      <c r="AZ46" s="375">
        <v>5313.8474070000002</v>
      </c>
      <c r="BA46" s="375">
        <v>5219.4321618548292</v>
      </c>
      <c r="BB46" s="375">
        <v>5207.4534479525946</v>
      </c>
      <c r="BC46" s="375">
        <v>5247.5654994292272</v>
      </c>
      <c r="BD46" s="375">
        <v>5411.0352473970588</v>
      </c>
      <c r="BE46" s="375">
        <v>5803.9106138518118</v>
      </c>
      <c r="BF46" s="375">
        <v>6684.2752928831515</v>
      </c>
      <c r="BG46" s="375">
        <v>6757.0424057892933</v>
      </c>
      <c r="BH46" s="375">
        <v>7812.838736879773</v>
      </c>
      <c r="BI46" s="375">
        <v>8496.7527129999999</v>
      </c>
      <c r="BJ46" s="375">
        <v>9293.8341270000001</v>
      </c>
      <c r="BK46" s="375">
        <v>10107.739526000001</v>
      </c>
      <c r="BL46" s="375">
        <v>11544.045435999999</v>
      </c>
      <c r="BM46" s="375">
        <v>14280.365131999999</v>
      </c>
      <c r="BN46" s="375">
        <v>15754.283516999996</v>
      </c>
      <c r="BO46" s="375">
        <v>16935.230993999998</v>
      </c>
      <c r="BP46" s="375">
        <v>17703.513562999997</v>
      </c>
      <c r="BQ46" s="375">
        <v>17883.090279</v>
      </c>
      <c r="BR46" s="375">
        <v>17907.511554000001</v>
      </c>
      <c r="BS46" s="375">
        <v>17818.636347000003</v>
      </c>
      <c r="BT46" s="375">
        <v>17252.238771999997</v>
      </c>
      <c r="BU46" s="375">
        <v>16398.714596000002</v>
      </c>
      <c r="BV46" s="375">
        <v>15042.684142562099</v>
      </c>
      <c r="BW46" s="375">
        <v>17210.554505542346</v>
      </c>
      <c r="BX46" s="376">
        <v>17680.447196112156</v>
      </c>
      <c r="BY46" s="376">
        <v>18128.277129944632</v>
      </c>
      <c r="BZ46" s="376">
        <v>18601.973859078455</v>
      </c>
      <c r="CA46" s="377">
        <v>19001.30955342191</v>
      </c>
    </row>
    <row r="47" spans="1:79" s="58" customFormat="1" x14ac:dyDescent="0.4">
      <c r="A47" s="51"/>
      <c r="B47" s="275" t="s">
        <v>462</v>
      </c>
      <c r="C47" s="51"/>
      <c r="D47" s="375" t="s">
        <v>411</v>
      </c>
      <c r="E47" s="375" t="s">
        <v>411</v>
      </c>
      <c r="F47" s="375" t="s">
        <v>411</v>
      </c>
      <c r="G47" s="375" t="s">
        <v>411</v>
      </c>
      <c r="H47" s="375" t="s">
        <v>411</v>
      </c>
      <c r="I47" s="375" t="s">
        <v>411</v>
      </c>
      <c r="J47" s="375" t="s">
        <v>411</v>
      </c>
      <c r="K47" s="375" t="s">
        <v>411</v>
      </c>
      <c r="L47" s="375" t="s">
        <v>411</v>
      </c>
      <c r="M47" s="375" t="s">
        <v>411</v>
      </c>
      <c r="N47" s="375" t="s">
        <v>411</v>
      </c>
      <c r="O47" s="375" t="s">
        <v>411</v>
      </c>
      <c r="P47" s="375" t="s">
        <v>411</v>
      </c>
      <c r="Q47" s="375" t="s">
        <v>411</v>
      </c>
      <c r="R47" s="375" t="s">
        <v>411</v>
      </c>
      <c r="S47" s="375" t="s">
        <v>411</v>
      </c>
      <c r="T47" s="375" t="s">
        <v>411</v>
      </c>
      <c r="U47" s="375" t="s">
        <v>411</v>
      </c>
      <c r="V47" s="375" t="s">
        <v>411</v>
      </c>
      <c r="W47" s="375" t="s">
        <v>411</v>
      </c>
      <c r="X47" s="375" t="s">
        <v>411</v>
      </c>
      <c r="Y47" s="375" t="s">
        <v>411</v>
      </c>
      <c r="Z47" s="375" t="s">
        <v>411</v>
      </c>
      <c r="AA47" s="375" t="s">
        <v>411</v>
      </c>
      <c r="AB47" s="375" t="s">
        <v>411</v>
      </c>
      <c r="AC47" s="375" t="s">
        <v>411</v>
      </c>
      <c r="AD47" s="375" t="s">
        <v>411</v>
      </c>
      <c r="AE47" s="375" t="s">
        <v>411</v>
      </c>
      <c r="AF47" s="375" t="s">
        <v>411</v>
      </c>
      <c r="AG47" s="375" t="s">
        <v>411</v>
      </c>
      <c r="AH47" s="375" t="s">
        <v>411</v>
      </c>
      <c r="AI47" s="375" t="s">
        <v>411</v>
      </c>
      <c r="AJ47" s="375" t="s">
        <v>411</v>
      </c>
      <c r="AK47" s="375" t="s">
        <v>411</v>
      </c>
      <c r="AL47" s="375" t="s">
        <v>411</v>
      </c>
      <c r="AM47" s="375" t="s">
        <v>411</v>
      </c>
      <c r="AN47" s="375" t="s">
        <v>411</v>
      </c>
      <c r="AO47" s="375" t="s">
        <v>411</v>
      </c>
      <c r="AP47" s="375" t="s">
        <v>411</v>
      </c>
      <c r="AQ47" s="375" t="s">
        <v>411</v>
      </c>
      <c r="AR47" s="375" t="s">
        <v>411</v>
      </c>
      <c r="AS47" s="375" t="s">
        <v>411</v>
      </c>
      <c r="AT47" s="375" t="s">
        <v>411</v>
      </c>
      <c r="AU47" s="375" t="s">
        <v>411</v>
      </c>
      <c r="AV47" s="375" t="s">
        <v>411</v>
      </c>
      <c r="AW47" s="375" t="s">
        <v>411</v>
      </c>
      <c r="AX47" s="375">
        <v>97.835934361254431</v>
      </c>
      <c r="AY47" s="375">
        <v>92.96147905233147</v>
      </c>
      <c r="AZ47" s="375">
        <v>95.657403645544264</v>
      </c>
      <c r="BA47" s="375">
        <v>90.424803879432829</v>
      </c>
      <c r="BB47" s="375">
        <v>106.58802431385607</v>
      </c>
      <c r="BC47" s="375">
        <v>116.47249782937627</v>
      </c>
      <c r="BD47" s="375">
        <v>125.77455034379273</v>
      </c>
      <c r="BE47" s="375">
        <v>168.56066903013232</v>
      </c>
      <c r="BF47" s="375">
        <v>232.54356990385213</v>
      </c>
      <c r="BG47" s="375">
        <v>301.1443687413348</v>
      </c>
      <c r="BH47" s="375">
        <v>446.74966326556677</v>
      </c>
      <c r="BI47" s="375">
        <v>543.66435000000001</v>
      </c>
      <c r="BJ47" s="375">
        <v>611.69554699999992</v>
      </c>
      <c r="BK47" s="375">
        <v>646.66085999999996</v>
      </c>
      <c r="BL47" s="375">
        <v>596.97222399999998</v>
      </c>
      <c r="BM47" s="375">
        <v>527.91480200000001</v>
      </c>
      <c r="BN47" s="375">
        <v>451.205443</v>
      </c>
      <c r="BO47" s="375">
        <v>478.69337500000006</v>
      </c>
      <c r="BP47" s="375">
        <v>516.43352000000016</v>
      </c>
      <c r="BQ47" s="375">
        <v>557.09083299999986</v>
      </c>
      <c r="BR47" s="375">
        <v>585.29426899999999</v>
      </c>
      <c r="BS47" s="375">
        <v>633.61245500000007</v>
      </c>
      <c r="BT47" s="375">
        <v>663.14482100000009</v>
      </c>
      <c r="BU47" s="375">
        <v>566.02567199999999</v>
      </c>
      <c r="BV47" s="375">
        <v>705.93137479404004</v>
      </c>
      <c r="BW47" s="375">
        <v>811.7059590135691</v>
      </c>
      <c r="BX47" s="376">
        <v>856.96665061659405</v>
      </c>
      <c r="BY47" s="376">
        <v>897.45896424904277</v>
      </c>
      <c r="BZ47" s="376">
        <v>937.15780909502803</v>
      </c>
      <c r="CA47" s="377">
        <v>978.61272117627061</v>
      </c>
    </row>
    <row r="48" spans="1:79" s="58" customFormat="1" x14ac:dyDescent="0.4">
      <c r="A48" s="51"/>
      <c r="B48" s="275" t="s">
        <v>463</v>
      </c>
      <c r="C48" s="51"/>
      <c r="D48" s="375" t="s">
        <v>411</v>
      </c>
      <c r="E48" s="375" t="s">
        <v>411</v>
      </c>
      <c r="F48" s="375" t="s">
        <v>411</v>
      </c>
      <c r="G48" s="375" t="s">
        <v>411</v>
      </c>
      <c r="H48" s="375" t="s">
        <v>411</v>
      </c>
      <c r="I48" s="375" t="s">
        <v>411</v>
      </c>
      <c r="J48" s="375" t="s">
        <v>411</v>
      </c>
      <c r="K48" s="375" t="s">
        <v>411</v>
      </c>
      <c r="L48" s="375" t="s">
        <v>411</v>
      </c>
      <c r="M48" s="375" t="s">
        <v>411</v>
      </c>
      <c r="N48" s="375" t="s">
        <v>411</v>
      </c>
      <c r="O48" s="375" t="s">
        <v>411</v>
      </c>
      <c r="P48" s="375" t="s">
        <v>411</v>
      </c>
      <c r="Q48" s="375" t="s">
        <v>411</v>
      </c>
      <c r="R48" s="375" t="s">
        <v>411</v>
      </c>
      <c r="S48" s="375" t="s">
        <v>411</v>
      </c>
      <c r="T48" s="375" t="s">
        <v>411</v>
      </c>
      <c r="U48" s="375" t="s">
        <v>411</v>
      </c>
      <c r="V48" s="375" t="s">
        <v>411</v>
      </c>
      <c r="W48" s="375" t="s">
        <v>411</v>
      </c>
      <c r="X48" s="375" t="s">
        <v>411</v>
      </c>
      <c r="Y48" s="375" t="s">
        <v>411</v>
      </c>
      <c r="Z48" s="375" t="s">
        <v>411</v>
      </c>
      <c r="AA48" s="375" t="s">
        <v>411</v>
      </c>
      <c r="AB48" s="375" t="s">
        <v>411</v>
      </c>
      <c r="AC48" s="375" t="s">
        <v>411</v>
      </c>
      <c r="AD48" s="375" t="s">
        <v>411</v>
      </c>
      <c r="AE48" s="375" t="s">
        <v>411</v>
      </c>
      <c r="AF48" s="375" t="s">
        <v>411</v>
      </c>
      <c r="AG48" s="375" t="s">
        <v>411</v>
      </c>
      <c r="AH48" s="375" t="s">
        <v>411</v>
      </c>
      <c r="AI48" s="375" t="s">
        <v>411</v>
      </c>
      <c r="AJ48" s="375" t="s">
        <v>411</v>
      </c>
      <c r="AK48" s="375" t="s">
        <v>411</v>
      </c>
      <c r="AL48" s="375" t="s">
        <v>411</v>
      </c>
      <c r="AM48" s="375" t="s">
        <v>411</v>
      </c>
      <c r="AN48" s="375" t="s">
        <v>411</v>
      </c>
      <c r="AO48" s="375" t="s">
        <v>411</v>
      </c>
      <c r="AP48" s="375" t="s">
        <v>411</v>
      </c>
      <c r="AQ48" s="375" t="s">
        <v>411</v>
      </c>
      <c r="AR48" s="375" t="s">
        <v>411</v>
      </c>
      <c r="AS48" s="375" t="s">
        <v>411</v>
      </c>
      <c r="AT48" s="375" t="s">
        <v>411</v>
      </c>
      <c r="AU48" s="375" t="s">
        <v>411</v>
      </c>
      <c r="AV48" s="375" t="s">
        <v>411</v>
      </c>
      <c r="AW48" s="375" t="s">
        <v>411</v>
      </c>
      <c r="AX48" s="375">
        <v>586.10332584499997</v>
      </c>
      <c r="AY48" s="375">
        <v>589.88593776500011</v>
      </c>
      <c r="AZ48" s="375">
        <v>619.38313743499998</v>
      </c>
      <c r="BA48" s="375">
        <v>643.84907910517018</v>
      </c>
      <c r="BB48" s="375">
        <v>644.63652665645463</v>
      </c>
      <c r="BC48" s="375">
        <v>643.02418557499993</v>
      </c>
      <c r="BD48" s="375">
        <v>644.20562771000004</v>
      </c>
      <c r="BE48" s="375">
        <v>654.49670935500001</v>
      </c>
      <c r="BF48" s="375">
        <v>683.16951500000005</v>
      </c>
      <c r="BG48" s="375">
        <v>491.732078</v>
      </c>
      <c r="BH48" s="375">
        <v>4545.182992</v>
      </c>
      <c r="BI48" s="375">
        <v>4516.9242370000011</v>
      </c>
      <c r="BJ48" s="375">
        <v>4592.3115940000016</v>
      </c>
      <c r="BK48" s="375">
        <v>4655.7460620000002</v>
      </c>
      <c r="BL48" s="375">
        <v>4614.1845000000012</v>
      </c>
      <c r="BM48" s="375">
        <v>4794.9204830000017</v>
      </c>
      <c r="BN48" s="375">
        <v>4822.0022060000001</v>
      </c>
      <c r="BO48" s="375">
        <v>4973.1611050000001</v>
      </c>
      <c r="BP48" s="375">
        <v>5232.7588130000004</v>
      </c>
      <c r="BQ48" s="375">
        <v>5258.7335790000016</v>
      </c>
      <c r="BR48" s="375">
        <v>5259.7916759999998</v>
      </c>
      <c r="BS48" s="375">
        <v>5163.1988570000003</v>
      </c>
      <c r="BT48" s="375">
        <v>4979.1119610000005</v>
      </c>
      <c r="BU48" s="375">
        <v>4711.7091439999995</v>
      </c>
      <c r="BV48" s="375">
        <v>4347.6511519858032</v>
      </c>
      <c r="BW48" s="375">
        <v>4680.3431860712899</v>
      </c>
      <c r="BX48" s="376">
        <v>4776.4688164655263</v>
      </c>
      <c r="BY48" s="376">
        <v>4876.7816255937541</v>
      </c>
      <c r="BZ48" s="376">
        <v>4992.8975173089539</v>
      </c>
      <c r="CA48" s="377">
        <v>5092.2974603073735</v>
      </c>
    </row>
    <row r="49" spans="1:79" s="58" customFormat="1" ht="24.75" customHeight="1" x14ac:dyDescent="0.4">
      <c r="A49" s="51"/>
      <c r="B49" s="128" t="s">
        <v>437</v>
      </c>
      <c r="C49" s="51"/>
      <c r="D49" s="375">
        <f t="shared" ref="D49:AI49" si="19">SUM(D50:D52)</f>
        <v>0</v>
      </c>
      <c r="E49" s="375">
        <f t="shared" si="19"/>
        <v>0</v>
      </c>
      <c r="F49" s="375">
        <f t="shared" si="19"/>
        <v>0</v>
      </c>
      <c r="G49" s="375">
        <f t="shared" si="19"/>
        <v>0</v>
      </c>
      <c r="H49" s="375">
        <f t="shared" si="19"/>
        <v>0</v>
      </c>
      <c r="I49" s="375">
        <f t="shared" si="19"/>
        <v>0</v>
      </c>
      <c r="J49" s="375">
        <f t="shared" si="19"/>
        <v>0</v>
      </c>
      <c r="K49" s="375">
        <f t="shared" si="19"/>
        <v>0</v>
      </c>
      <c r="L49" s="375">
        <f t="shared" si="19"/>
        <v>0</v>
      </c>
      <c r="M49" s="375">
        <f t="shared" si="19"/>
        <v>0</v>
      </c>
      <c r="N49" s="375">
        <f t="shared" si="19"/>
        <v>0</v>
      </c>
      <c r="O49" s="375">
        <f t="shared" si="19"/>
        <v>0</v>
      </c>
      <c r="P49" s="375">
        <f t="shared" si="19"/>
        <v>0</v>
      </c>
      <c r="Q49" s="375">
        <f t="shared" si="19"/>
        <v>0</v>
      </c>
      <c r="R49" s="375">
        <f t="shared" si="19"/>
        <v>0</v>
      </c>
      <c r="S49" s="375">
        <f t="shared" si="19"/>
        <v>0</v>
      </c>
      <c r="T49" s="375">
        <f t="shared" si="19"/>
        <v>0</v>
      </c>
      <c r="U49" s="375">
        <f t="shared" si="19"/>
        <v>0</v>
      </c>
      <c r="V49" s="375">
        <f t="shared" si="19"/>
        <v>0</v>
      </c>
      <c r="W49" s="375">
        <f t="shared" si="19"/>
        <v>0</v>
      </c>
      <c r="X49" s="375">
        <f t="shared" si="19"/>
        <v>0</v>
      </c>
      <c r="Y49" s="375">
        <f t="shared" si="19"/>
        <v>0</v>
      </c>
      <c r="Z49" s="375">
        <f t="shared" si="19"/>
        <v>0</v>
      </c>
      <c r="AA49" s="375">
        <f t="shared" si="19"/>
        <v>0</v>
      </c>
      <c r="AB49" s="375">
        <f t="shared" si="19"/>
        <v>0</v>
      </c>
      <c r="AC49" s="375">
        <f t="shared" si="19"/>
        <v>0</v>
      </c>
      <c r="AD49" s="375">
        <f t="shared" si="19"/>
        <v>0</v>
      </c>
      <c r="AE49" s="375">
        <f t="shared" si="19"/>
        <v>0</v>
      </c>
      <c r="AF49" s="375">
        <f t="shared" si="19"/>
        <v>0</v>
      </c>
      <c r="AG49" s="375">
        <f t="shared" si="19"/>
        <v>0</v>
      </c>
      <c r="AH49" s="375">
        <f t="shared" si="19"/>
        <v>0</v>
      </c>
      <c r="AI49" s="375">
        <f t="shared" si="19"/>
        <v>0</v>
      </c>
      <c r="AJ49" s="375">
        <f t="shared" ref="AJ49:CA49" si="20">SUM(AJ50:AJ52)</f>
        <v>0</v>
      </c>
      <c r="AK49" s="375">
        <f t="shared" si="20"/>
        <v>0</v>
      </c>
      <c r="AL49" s="375">
        <f t="shared" si="20"/>
        <v>0</v>
      </c>
      <c r="AM49" s="375">
        <f t="shared" si="20"/>
        <v>0</v>
      </c>
      <c r="AN49" s="375">
        <f t="shared" si="20"/>
        <v>0</v>
      </c>
      <c r="AO49" s="375">
        <f t="shared" si="20"/>
        <v>0</v>
      </c>
      <c r="AP49" s="375">
        <f t="shared" si="20"/>
        <v>0</v>
      </c>
      <c r="AQ49" s="375">
        <f t="shared" si="20"/>
        <v>0</v>
      </c>
      <c r="AR49" s="375">
        <f t="shared" si="20"/>
        <v>0</v>
      </c>
      <c r="AS49" s="375">
        <f t="shared" si="20"/>
        <v>0</v>
      </c>
      <c r="AT49" s="375">
        <f t="shared" si="20"/>
        <v>0</v>
      </c>
      <c r="AU49" s="375">
        <f t="shared" si="20"/>
        <v>3649.9919999999997</v>
      </c>
      <c r="AV49" s="375">
        <f t="shared" si="20"/>
        <v>4276.851999999999</v>
      </c>
      <c r="AW49" s="375">
        <f t="shared" si="20"/>
        <v>4762.6290000000017</v>
      </c>
      <c r="AX49" s="375">
        <f t="shared" si="20"/>
        <v>4989.8812429248146</v>
      </c>
      <c r="AY49" s="375">
        <f t="shared" si="20"/>
        <v>5223.2227532525258</v>
      </c>
      <c r="AZ49" s="375">
        <f t="shared" si="20"/>
        <v>5350.8740169194498</v>
      </c>
      <c r="BA49" s="375">
        <f t="shared" si="20"/>
        <v>5222.6900781605664</v>
      </c>
      <c r="BB49" s="375">
        <f t="shared" si="20"/>
        <v>5106.1262210770974</v>
      </c>
      <c r="BC49" s="375">
        <f t="shared" si="20"/>
        <v>5057.0168972702568</v>
      </c>
      <c r="BD49" s="375">
        <f t="shared" si="20"/>
        <v>4981.3293010757343</v>
      </c>
      <c r="BE49" s="375">
        <f t="shared" si="20"/>
        <v>4961.6985451279334</v>
      </c>
      <c r="BF49" s="375">
        <f t="shared" si="20"/>
        <v>5036.3023338939556</v>
      </c>
      <c r="BG49" s="375">
        <f t="shared" si="20"/>
        <v>4791.5473475060626</v>
      </c>
      <c r="BH49" s="375">
        <f t="shared" si="20"/>
        <v>352.83686502826782</v>
      </c>
      <c r="BI49" s="375">
        <f t="shared" si="20"/>
        <v>370.8638349999992</v>
      </c>
      <c r="BJ49" s="375">
        <f t="shared" si="20"/>
        <v>342.7063180000041</v>
      </c>
      <c r="BK49" s="375">
        <f t="shared" si="20"/>
        <v>321.65414699999565</v>
      </c>
      <c r="BL49" s="375">
        <f t="shared" si="20"/>
        <v>348.23900200000571</v>
      </c>
      <c r="BM49" s="375">
        <f t="shared" si="20"/>
        <v>386.0307610000018</v>
      </c>
      <c r="BN49" s="375">
        <f t="shared" si="20"/>
        <v>399.49913500000184</v>
      </c>
      <c r="BO49" s="375">
        <f t="shared" si="20"/>
        <v>433.20464900001389</v>
      </c>
      <c r="BP49" s="375">
        <f t="shared" si="20"/>
        <v>446.92571600000156</v>
      </c>
      <c r="BQ49" s="375">
        <f t="shared" si="20"/>
        <v>470.89298200000121</v>
      </c>
      <c r="BR49" s="375">
        <f t="shared" si="20"/>
        <v>563.96805599999789</v>
      </c>
      <c r="BS49" s="375">
        <f t="shared" si="20"/>
        <v>628.2659879999992</v>
      </c>
      <c r="BT49" s="375">
        <f t="shared" si="20"/>
        <v>546.10436500000287</v>
      </c>
      <c r="BU49" s="375">
        <f t="shared" si="20"/>
        <v>624.77080199999909</v>
      </c>
      <c r="BV49" s="375">
        <f t="shared" si="20"/>
        <v>573.12861418681132</v>
      </c>
      <c r="BW49" s="375">
        <f t="shared" si="20"/>
        <v>571.16434806717734</v>
      </c>
      <c r="BX49" s="376">
        <f t="shared" si="20"/>
        <v>592.62444218968085</v>
      </c>
      <c r="BY49" s="376">
        <f t="shared" si="20"/>
        <v>616.88704289183079</v>
      </c>
      <c r="BZ49" s="376">
        <f t="shared" si="20"/>
        <v>640.32390287511589</v>
      </c>
      <c r="CA49" s="377">
        <f t="shared" si="20"/>
        <v>659.46415658060869</v>
      </c>
    </row>
    <row r="50" spans="1:79" s="58" customFormat="1" x14ac:dyDescent="0.4">
      <c r="A50" s="51"/>
      <c r="B50" s="275" t="s">
        <v>464</v>
      </c>
      <c r="C50" s="51"/>
      <c r="D50" s="375" t="s">
        <v>411</v>
      </c>
      <c r="E50" s="375" t="s">
        <v>411</v>
      </c>
      <c r="F50" s="375" t="s">
        <v>411</v>
      </c>
      <c r="G50" s="375" t="s">
        <v>411</v>
      </c>
      <c r="H50" s="375" t="s">
        <v>411</v>
      </c>
      <c r="I50" s="375" t="s">
        <v>411</v>
      </c>
      <c r="J50" s="375" t="s">
        <v>411</v>
      </c>
      <c r="K50" s="375" t="s">
        <v>411</v>
      </c>
      <c r="L50" s="375" t="s">
        <v>411</v>
      </c>
      <c r="M50" s="375" t="s">
        <v>411</v>
      </c>
      <c r="N50" s="375" t="s">
        <v>411</v>
      </c>
      <c r="O50" s="375" t="s">
        <v>411</v>
      </c>
      <c r="P50" s="375" t="s">
        <v>411</v>
      </c>
      <c r="Q50" s="375" t="s">
        <v>411</v>
      </c>
      <c r="R50" s="375" t="s">
        <v>411</v>
      </c>
      <c r="S50" s="375" t="s">
        <v>411</v>
      </c>
      <c r="T50" s="375" t="s">
        <v>411</v>
      </c>
      <c r="U50" s="375" t="s">
        <v>411</v>
      </c>
      <c r="V50" s="375" t="s">
        <v>411</v>
      </c>
      <c r="W50" s="375" t="s">
        <v>411</v>
      </c>
      <c r="X50" s="375" t="s">
        <v>411</v>
      </c>
      <c r="Y50" s="375" t="s">
        <v>411</v>
      </c>
      <c r="Z50" s="375" t="s">
        <v>411</v>
      </c>
      <c r="AA50" s="375" t="s">
        <v>411</v>
      </c>
      <c r="AB50" s="375" t="s">
        <v>411</v>
      </c>
      <c r="AC50" s="375" t="s">
        <v>411</v>
      </c>
      <c r="AD50" s="375" t="s">
        <v>411</v>
      </c>
      <c r="AE50" s="375" t="s">
        <v>411</v>
      </c>
      <c r="AF50" s="375" t="s">
        <v>411</v>
      </c>
      <c r="AG50" s="375" t="s">
        <v>411</v>
      </c>
      <c r="AH50" s="375" t="s">
        <v>411</v>
      </c>
      <c r="AI50" s="375" t="s">
        <v>411</v>
      </c>
      <c r="AJ50" s="375" t="s">
        <v>411</v>
      </c>
      <c r="AK50" s="375" t="s">
        <v>411</v>
      </c>
      <c r="AL50" s="375" t="s">
        <v>411</v>
      </c>
      <c r="AM50" s="375" t="s">
        <v>411</v>
      </c>
      <c r="AN50" s="375" t="s">
        <v>411</v>
      </c>
      <c r="AO50" s="375" t="s">
        <v>411</v>
      </c>
      <c r="AP50" s="375" t="s">
        <v>411</v>
      </c>
      <c r="AQ50" s="375" t="s">
        <v>411</v>
      </c>
      <c r="AR50" s="375" t="s">
        <v>411</v>
      </c>
      <c r="AS50" s="375" t="s">
        <v>411</v>
      </c>
      <c r="AT50" s="375" t="s">
        <v>411</v>
      </c>
      <c r="AU50" s="375">
        <v>3114.1550000000002</v>
      </c>
      <c r="AV50" s="375">
        <v>3633.5120000000002</v>
      </c>
      <c r="AW50" s="375">
        <v>4037.9810000000002</v>
      </c>
      <c r="AX50" s="375">
        <v>4226.3026981393186</v>
      </c>
      <c r="AY50" s="375">
        <v>4421.0604006604308</v>
      </c>
      <c r="AZ50" s="375">
        <v>4534.5630379493414</v>
      </c>
      <c r="BA50" s="375">
        <v>4441.312006402869</v>
      </c>
      <c r="BB50" s="375">
        <v>4315.8404802199366</v>
      </c>
      <c r="BC50" s="375">
        <v>4240.8678359897649</v>
      </c>
      <c r="BD50" s="375">
        <v>4129.9407028060114</v>
      </c>
      <c r="BE50" s="375">
        <v>4079.0531644913372</v>
      </c>
      <c r="BF50" s="375">
        <v>4096.7528282306994</v>
      </c>
      <c r="BG50" s="375">
        <v>3844.8726073335538</v>
      </c>
      <c r="BH50" s="375" t="s">
        <v>411</v>
      </c>
      <c r="BI50" s="375" t="s">
        <v>411</v>
      </c>
      <c r="BJ50" s="375" t="s">
        <v>411</v>
      </c>
      <c r="BK50" s="375" t="s">
        <v>411</v>
      </c>
      <c r="BL50" s="375" t="s">
        <v>411</v>
      </c>
      <c r="BM50" s="375" t="s">
        <v>411</v>
      </c>
      <c r="BN50" s="375" t="s">
        <v>411</v>
      </c>
      <c r="BO50" s="375" t="s">
        <v>411</v>
      </c>
      <c r="BP50" s="375" t="s">
        <v>411</v>
      </c>
      <c r="BQ50" s="375" t="s">
        <v>411</v>
      </c>
      <c r="BR50" s="375" t="s">
        <v>411</v>
      </c>
      <c r="BS50" s="375" t="s">
        <v>411</v>
      </c>
      <c r="BT50" s="375" t="s">
        <v>411</v>
      </c>
      <c r="BU50" s="375" t="s">
        <v>411</v>
      </c>
      <c r="BV50" s="375" t="s">
        <v>411</v>
      </c>
      <c r="BW50" s="375" t="s">
        <v>411</v>
      </c>
      <c r="BX50" s="376" t="s">
        <v>411</v>
      </c>
      <c r="BY50" s="376" t="s">
        <v>411</v>
      </c>
      <c r="BZ50" s="376" t="s">
        <v>411</v>
      </c>
      <c r="CA50" s="377" t="s">
        <v>411</v>
      </c>
    </row>
    <row r="51" spans="1:79" s="58" customFormat="1" x14ac:dyDescent="0.4">
      <c r="A51" s="51"/>
      <c r="B51" s="275" t="s">
        <v>465</v>
      </c>
      <c r="C51" s="51"/>
      <c r="D51" s="375" t="s">
        <v>411</v>
      </c>
      <c r="E51" s="375" t="s">
        <v>411</v>
      </c>
      <c r="F51" s="375" t="s">
        <v>411</v>
      </c>
      <c r="G51" s="375" t="s">
        <v>411</v>
      </c>
      <c r="H51" s="375" t="s">
        <v>411</v>
      </c>
      <c r="I51" s="375" t="s">
        <v>411</v>
      </c>
      <c r="J51" s="375" t="s">
        <v>411</v>
      </c>
      <c r="K51" s="375" t="s">
        <v>411</v>
      </c>
      <c r="L51" s="375" t="s">
        <v>411</v>
      </c>
      <c r="M51" s="375" t="s">
        <v>411</v>
      </c>
      <c r="N51" s="375" t="s">
        <v>411</v>
      </c>
      <c r="O51" s="375" t="s">
        <v>411</v>
      </c>
      <c r="P51" s="375" t="s">
        <v>411</v>
      </c>
      <c r="Q51" s="375" t="s">
        <v>411</v>
      </c>
      <c r="R51" s="375" t="s">
        <v>411</v>
      </c>
      <c r="S51" s="375" t="s">
        <v>411</v>
      </c>
      <c r="T51" s="375" t="s">
        <v>411</v>
      </c>
      <c r="U51" s="375" t="s">
        <v>411</v>
      </c>
      <c r="V51" s="375" t="s">
        <v>411</v>
      </c>
      <c r="W51" s="375" t="s">
        <v>411</v>
      </c>
      <c r="X51" s="375" t="s">
        <v>411</v>
      </c>
      <c r="Y51" s="375" t="s">
        <v>411</v>
      </c>
      <c r="Z51" s="375" t="s">
        <v>411</v>
      </c>
      <c r="AA51" s="375" t="s">
        <v>411</v>
      </c>
      <c r="AB51" s="375" t="s">
        <v>411</v>
      </c>
      <c r="AC51" s="375" t="s">
        <v>411</v>
      </c>
      <c r="AD51" s="375" t="s">
        <v>411</v>
      </c>
      <c r="AE51" s="375" t="s">
        <v>411</v>
      </c>
      <c r="AF51" s="375" t="s">
        <v>411</v>
      </c>
      <c r="AG51" s="375" t="s">
        <v>411</v>
      </c>
      <c r="AH51" s="375" t="s">
        <v>411</v>
      </c>
      <c r="AI51" s="375" t="s">
        <v>411</v>
      </c>
      <c r="AJ51" s="375" t="s">
        <v>411</v>
      </c>
      <c r="AK51" s="375" t="s">
        <v>411</v>
      </c>
      <c r="AL51" s="375" t="s">
        <v>411</v>
      </c>
      <c r="AM51" s="375" t="s">
        <v>411</v>
      </c>
      <c r="AN51" s="375" t="s">
        <v>411</v>
      </c>
      <c r="AO51" s="375" t="s">
        <v>411</v>
      </c>
      <c r="AP51" s="375" t="s">
        <v>411</v>
      </c>
      <c r="AQ51" s="375" t="s">
        <v>411</v>
      </c>
      <c r="AR51" s="375" t="s">
        <v>411</v>
      </c>
      <c r="AS51" s="375" t="s">
        <v>411</v>
      </c>
      <c r="AT51" s="375" t="s">
        <v>411</v>
      </c>
      <c r="AU51" s="375">
        <v>181.965</v>
      </c>
      <c r="AV51" s="375">
        <v>214.066</v>
      </c>
      <c r="AW51" s="375">
        <v>231.85599999999999</v>
      </c>
      <c r="AX51" s="375">
        <v>248.25138732470668</v>
      </c>
      <c r="AY51" s="375">
        <v>260.59597526855003</v>
      </c>
      <c r="AZ51" s="375">
        <v>269.42270267979103</v>
      </c>
      <c r="BA51" s="375">
        <v>266.82421889558537</v>
      </c>
      <c r="BB51" s="375">
        <v>265.2056659520656</v>
      </c>
      <c r="BC51" s="375">
        <v>266.9137775611797</v>
      </c>
      <c r="BD51" s="375">
        <v>268.83757781930126</v>
      </c>
      <c r="BE51" s="375">
        <v>272.36002185110834</v>
      </c>
      <c r="BF51" s="375">
        <v>282.06406816095773</v>
      </c>
      <c r="BG51" s="375">
        <v>289.39901345521349</v>
      </c>
      <c r="BH51" s="375" t="s">
        <v>411</v>
      </c>
      <c r="BI51" s="375" t="s">
        <v>411</v>
      </c>
      <c r="BJ51" s="375" t="s">
        <v>411</v>
      </c>
      <c r="BK51" s="375" t="s">
        <v>411</v>
      </c>
      <c r="BL51" s="375" t="s">
        <v>411</v>
      </c>
      <c r="BM51" s="375" t="s">
        <v>411</v>
      </c>
      <c r="BN51" s="375" t="s">
        <v>411</v>
      </c>
      <c r="BO51" s="375" t="s">
        <v>411</v>
      </c>
      <c r="BP51" s="375" t="s">
        <v>411</v>
      </c>
      <c r="BQ51" s="375" t="s">
        <v>411</v>
      </c>
      <c r="BR51" s="375" t="s">
        <v>411</v>
      </c>
      <c r="BS51" s="375" t="s">
        <v>411</v>
      </c>
      <c r="BT51" s="375" t="s">
        <v>411</v>
      </c>
      <c r="BU51" s="375" t="s">
        <v>411</v>
      </c>
      <c r="BV51" s="375" t="s">
        <v>411</v>
      </c>
      <c r="BW51" s="375" t="s">
        <v>411</v>
      </c>
      <c r="BX51" s="376" t="s">
        <v>411</v>
      </c>
      <c r="BY51" s="376" t="s">
        <v>411</v>
      </c>
      <c r="BZ51" s="376" t="s">
        <v>411</v>
      </c>
      <c r="CA51" s="377" t="s">
        <v>411</v>
      </c>
    </row>
    <row r="52" spans="1:79" s="28" customFormat="1" ht="24.75" customHeight="1" thickBot="1" x14ac:dyDescent="0.4">
      <c r="B52" s="411" t="s">
        <v>466</v>
      </c>
      <c r="C52" s="79"/>
      <c r="D52" s="382" t="s">
        <v>411</v>
      </c>
      <c r="E52" s="382" t="s">
        <v>411</v>
      </c>
      <c r="F52" s="382" t="s">
        <v>411</v>
      </c>
      <c r="G52" s="382" t="s">
        <v>411</v>
      </c>
      <c r="H52" s="382" t="s">
        <v>411</v>
      </c>
      <c r="I52" s="382" t="s">
        <v>411</v>
      </c>
      <c r="J52" s="382" t="s">
        <v>411</v>
      </c>
      <c r="K52" s="382" t="s">
        <v>411</v>
      </c>
      <c r="L52" s="382" t="s">
        <v>411</v>
      </c>
      <c r="M52" s="382" t="s">
        <v>411</v>
      </c>
      <c r="N52" s="382" t="s">
        <v>411</v>
      </c>
      <c r="O52" s="382" t="s">
        <v>411</v>
      </c>
      <c r="P52" s="382" t="s">
        <v>411</v>
      </c>
      <c r="Q52" s="382" t="s">
        <v>411</v>
      </c>
      <c r="R52" s="382" t="s">
        <v>411</v>
      </c>
      <c r="S52" s="382" t="s">
        <v>411</v>
      </c>
      <c r="T52" s="382" t="s">
        <v>411</v>
      </c>
      <c r="U52" s="382" t="s">
        <v>411</v>
      </c>
      <c r="V52" s="382" t="s">
        <v>411</v>
      </c>
      <c r="W52" s="382" t="s">
        <v>411</v>
      </c>
      <c r="X52" s="382" t="s">
        <v>411</v>
      </c>
      <c r="Y52" s="382" t="s">
        <v>411</v>
      </c>
      <c r="Z52" s="382" t="s">
        <v>411</v>
      </c>
      <c r="AA52" s="382" t="s">
        <v>411</v>
      </c>
      <c r="AB52" s="382" t="s">
        <v>411</v>
      </c>
      <c r="AC52" s="382" t="s">
        <v>411</v>
      </c>
      <c r="AD52" s="382" t="s">
        <v>411</v>
      </c>
      <c r="AE52" s="382" t="s">
        <v>411</v>
      </c>
      <c r="AF52" s="382" t="s">
        <v>411</v>
      </c>
      <c r="AG52" s="382" t="s">
        <v>411</v>
      </c>
      <c r="AH52" s="382" t="s">
        <v>411</v>
      </c>
      <c r="AI52" s="382" t="s">
        <v>411</v>
      </c>
      <c r="AJ52" s="382" t="s">
        <v>411</v>
      </c>
      <c r="AK52" s="382" t="s">
        <v>411</v>
      </c>
      <c r="AL52" s="382" t="s">
        <v>411</v>
      </c>
      <c r="AM52" s="382" t="s">
        <v>411</v>
      </c>
      <c r="AN52" s="382" t="s">
        <v>411</v>
      </c>
      <c r="AO52" s="382" t="s">
        <v>411</v>
      </c>
      <c r="AP52" s="382" t="s">
        <v>411</v>
      </c>
      <c r="AQ52" s="382" t="s">
        <v>411</v>
      </c>
      <c r="AR52" s="382" t="s">
        <v>411</v>
      </c>
      <c r="AS52" s="382" t="s">
        <v>411</v>
      </c>
      <c r="AT52" s="382" t="s">
        <v>411</v>
      </c>
      <c r="AU52" s="382">
        <v>353.87199999999939</v>
      </c>
      <c r="AV52" s="382">
        <v>429.27399999999852</v>
      </c>
      <c r="AW52" s="382">
        <v>492.79200000000128</v>
      </c>
      <c r="AX52" s="382">
        <v>515.32715746078907</v>
      </c>
      <c r="AY52" s="382">
        <v>541.56637732354477</v>
      </c>
      <c r="AZ52" s="382">
        <v>546.888276290318</v>
      </c>
      <c r="BA52" s="382">
        <v>514.55385286211151</v>
      </c>
      <c r="BB52" s="382">
        <v>525.08007490509476</v>
      </c>
      <c r="BC52" s="382">
        <v>549.23528371931229</v>
      </c>
      <c r="BD52" s="382">
        <v>582.55102045042167</v>
      </c>
      <c r="BE52" s="382">
        <v>610.28535878548792</v>
      </c>
      <c r="BF52" s="382">
        <v>657.4854375022984</v>
      </c>
      <c r="BG52" s="382">
        <v>657.2757267172957</v>
      </c>
      <c r="BH52" s="382">
        <v>352.83686502826782</v>
      </c>
      <c r="BI52" s="382">
        <v>370.8638349999992</v>
      </c>
      <c r="BJ52" s="382">
        <v>342.7063180000041</v>
      </c>
      <c r="BK52" s="382">
        <v>321.65414699999565</v>
      </c>
      <c r="BL52" s="382">
        <v>348.23900200000571</v>
      </c>
      <c r="BM52" s="382">
        <v>386.0307610000018</v>
      </c>
      <c r="BN52" s="382">
        <v>399.49913500000184</v>
      </c>
      <c r="BO52" s="382">
        <v>433.20464900001389</v>
      </c>
      <c r="BP52" s="382">
        <v>446.92571600000156</v>
      </c>
      <c r="BQ52" s="382">
        <v>470.89298200000121</v>
      </c>
      <c r="BR52" s="382">
        <v>563.96805599999789</v>
      </c>
      <c r="BS52" s="382">
        <v>628.2659879999992</v>
      </c>
      <c r="BT52" s="382">
        <v>546.10436500000287</v>
      </c>
      <c r="BU52" s="382">
        <v>624.77080199999909</v>
      </c>
      <c r="BV52" s="382">
        <v>573.12861418681132</v>
      </c>
      <c r="BW52" s="382">
        <v>571.16434806717734</v>
      </c>
      <c r="BX52" s="382">
        <v>592.62444218968085</v>
      </c>
      <c r="BY52" s="382">
        <v>616.88704289183079</v>
      </c>
      <c r="BZ52" s="382">
        <v>640.32390287511589</v>
      </c>
      <c r="CA52" s="383">
        <v>659.46415658060869</v>
      </c>
    </row>
    <row r="53" spans="1:79" ht="26.25" customHeight="1" x14ac:dyDescent="0.4">
      <c r="A53" s="356"/>
      <c r="B53" s="97" t="s">
        <v>467</v>
      </c>
      <c r="D53" s="49" t="s">
        <v>626</v>
      </c>
      <c r="E53" s="49" t="s">
        <v>627</v>
      </c>
      <c r="F53" s="49" t="s">
        <v>628</v>
      </c>
      <c r="G53" s="49" t="s">
        <v>629</v>
      </c>
      <c r="H53" s="49" t="s">
        <v>630</v>
      </c>
      <c r="I53" s="49" t="s">
        <v>631</v>
      </c>
      <c r="J53" s="49" t="s">
        <v>632</v>
      </c>
      <c r="K53" s="49" t="s">
        <v>633</v>
      </c>
      <c r="L53" s="49" t="s">
        <v>634</v>
      </c>
      <c r="M53" s="49" t="s">
        <v>635</v>
      </c>
      <c r="N53" s="49" t="s">
        <v>636</v>
      </c>
      <c r="O53" s="49" t="s">
        <v>637</v>
      </c>
      <c r="P53" s="49" t="s">
        <v>638</v>
      </c>
      <c r="Q53" s="49" t="s">
        <v>639</v>
      </c>
      <c r="R53" s="49" t="s">
        <v>640</v>
      </c>
      <c r="S53" s="49" t="s">
        <v>641</v>
      </c>
      <c r="T53" s="49" t="s">
        <v>642</v>
      </c>
      <c r="U53" s="49" t="s">
        <v>643</v>
      </c>
      <c r="V53" s="49" t="s">
        <v>644</v>
      </c>
      <c r="W53" s="49" t="s">
        <v>645</v>
      </c>
      <c r="X53" s="49" t="s">
        <v>646</v>
      </c>
      <c r="Y53" s="49" t="s">
        <v>647</v>
      </c>
      <c r="Z53" s="49" t="s">
        <v>648</v>
      </c>
      <c r="AA53" s="49" t="s">
        <v>649</v>
      </c>
      <c r="AB53" s="49" t="s">
        <v>650</v>
      </c>
      <c r="AC53" s="49" t="s">
        <v>651</v>
      </c>
      <c r="AD53" s="49" t="s">
        <v>652</v>
      </c>
      <c r="AE53" s="49" t="s">
        <v>653</v>
      </c>
      <c r="AF53" s="49" t="s">
        <v>654</v>
      </c>
      <c r="AG53" s="49" t="s">
        <v>655</v>
      </c>
      <c r="AH53" s="49" t="s">
        <v>656</v>
      </c>
      <c r="AI53" s="49" t="s">
        <v>657</v>
      </c>
      <c r="AJ53" s="49" t="s">
        <v>658</v>
      </c>
      <c r="AK53" s="49" t="s">
        <v>659</v>
      </c>
      <c r="AL53" s="49" t="s">
        <v>660</v>
      </c>
      <c r="AM53" s="49" t="s">
        <v>661</v>
      </c>
      <c r="AN53" s="49" t="s">
        <v>662</v>
      </c>
      <c r="AO53" s="49" t="s">
        <v>663</v>
      </c>
      <c r="AP53" s="49" t="s">
        <v>664</v>
      </c>
      <c r="AQ53" s="49" t="s">
        <v>665</v>
      </c>
      <c r="AR53" s="49" t="s">
        <v>666</v>
      </c>
      <c r="AS53" s="49" t="s">
        <v>667</v>
      </c>
      <c r="AT53" s="49" t="s">
        <v>668</v>
      </c>
      <c r="AU53" s="49" t="s">
        <v>669</v>
      </c>
      <c r="AV53" s="49" t="s">
        <v>670</v>
      </c>
      <c r="AW53" s="49" t="s">
        <v>671</v>
      </c>
      <c r="AX53" s="49" t="s">
        <v>672</v>
      </c>
      <c r="AY53" s="49" t="s">
        <v>595</v>
      </c>
      <c r="AZ53" s="49" t="s">
        <v>596</v>
      </c>
      <c r="BA53" s="49" t="s">
        <v>597</v>
      </c>
      <c r="BB53" s="49" t="s">
        <v>598</v>
      </c>
      <c r="BC53" s="49" t="s">
        <v>599</v>
      </c>
      <c r="BD53" s="49" t="s">
        <v>600</v>
      </c>
      <c r="BE53" s="49" t="s">
        <v>601</v>
      </c>
      <c r="BF53" s="49" t="s">
        <v>602</v>
      </c>
      <c r="BG53" s="49" t="s">
        <v>603</v>
      </c>
      <c r="BH53" s="49" t="s">
        <v>604</v>
      </c>
      <c r="BI53" s="49" t="s">
        <v>605</v>
      </c>
      <c r="BJ53" s="49" t="s">
        <v>606</v>
      </c>
      <c r="BK53" s="49" t="s">
        <v>607</v>
      </c>
      <c r="BL53" s="49" t="s">
        <v>608</v>
      </c>
      <c r="BM53" s="49" t="s">
        <v>609</v>
      </c>
      <c r="BN53" s="49" t="s">
        <v>610</v>
      </c>
      <c r="BO53" s="49" t="s">
        <v>611</v>
      </c>
      <c r="BP53" s="49" t="s">
        <v>612</v>
      </c>
      <c r="BQ53" s="49" t="s">
        <v>613</v>
      </c>
      <c r="BR53" s="49" t="s">
        <v>614</v>
      </c>
      <c r="BS53" s="49" t="s">
        <v>615</v>
      </c>
      <c r="BT53" s="49" t="s">
        <v>616</v>
      </c>
      <c r="BU53" s="49" t="s">
        <v>617</v>
      </c>
      <c r="BV53" s="49" t="s">
        <v>618</v>
      </c>
      <c r="BW53" s="49" t="s">
        <v>619</v>
      </c>
      <c r="BX53" s="49" t="s">
        <v>620</v>
      </c>
      <c r="BY53" s="49" t="s">
        <v>621</v>
      </c>
      <c r="BZ53" s="49" t="s">
        <v>622</v>
      </c>
      <c r="CA53" s="50" t="s">
        <v>623</v>
      </c>
    </row>
    <row r="54" spans="1:79" ht="15" customHeight="1" x14ac:dyDescent="0.4">
      <c r="A54" s="356"/>
      <c r="B54" s="384" t="s">
        <v>468</v>
      </c>
      <c r="C54" s="385"/>
      <c r="D54" s="289" t="s">
        <v>624</v>
      </c>
      <c r="E54" s="289" t="s">
        <v>624</v>
      </c>
      <c r="F54" s="289" t="s">
        <v>624</v>
      </c>
      <c r="G54" s="289" t="s">
        <v>624</v>
      </c>
      <c r="H54" s="289" t="s">
        <v>624</v>
      </c>
      <c r="I54" s="289" t="s">
        <v>624</v>
      </c>
      <c r="J54" s="289" t="s">
        <v>624</v>
      </c>
      <c r="K54" s="289" t="s">
        <v>624</v>
      </c>
      <c r="L54" s="289" t="s">
        <v>624</v>
      </c>
      <c r="M54" s="289" t="s">
        <v>624</v>
      </c>
      <c r="N54" s="289" t="s">
        <v>624</v>
      </c>
      <c r="O54" s="289" t="s">
        <v>624</v>
      </c>
      <c r="P54" s="289" t="s">
        <v>624</v>
      </c>
      <c r="Q54" s="289" t="s">
        <v>624</v>
      </c>
      <c r="R54" s="289" t="s">
        <v>624</v>
      </c>
      <c r="S54" s="289" t="s">
        <v>624</v>
      </c>
      <c r="T54" s="289" t="s">
        <v>624</v>
      </c>
      <c r="U54" s="289" t="s">
        <v>624</v>
      </c>
      <c r="V54" s="289" t="s">
        <v>624</v>
      </c>
      <c r="W54" s="289" t="s">
        <v>624</v>
      </c>
      <c r="X54" s="289" t="s">
        <v>624</v>
      </c>
      <c r="Y54" s="289" t="s">
        <v>624</v>
      </c>
      <c r="Z54" s="289" t="s">
        <v>624</v>
      </c>
      <c r="AA54" s="289" t="s">
        <v>624</v>
      </c>
      <c r="AB54" s="289" t="s">
        <v>624</v>
      </c>
      <c r="AC54" s="289" t="s">
        <v>624</v>
      </c>
      <c r="AD54" s="289" t="s">
        <v>624</v>
      </c>
      <c r="AE54" s="289" t="s">
        <v>624</v>
      </c>
      <c r="AF54" s="289" t="s">
        <v>624</v>
      </c>
      <c r="AG54" s="289" t="s">
        <v>624</v>
      </c>
      <c r="AH54" s="289" t="s">
        <v>624</v>
      </c>
      <c r="AI54" s="289" t="s">
        <v>624</v>
      </c>
      <c r="AJ54" s="289" t="s">
        <v>624</v>
      </c>
      <c r="AK54" s="289" t="s">
        <v>624</v>
      </c>
      <c r="AL54" s="289" t="s">
        <v>624</v>
      </c>
      <c r="AM54" s="289" t="s">
        <v>624</v>
      </c>
      <c r="AN54" s="289" t="s">
        <v>624</v>
      </c>
      <c r="AO54" s="289" t="s">
        <v>624</v>
      </c>
      <c r="AP54" s="289" t="s">
        <v>624</v>
      </c>
      <c r="AQ54" s="289" t="s">
        <v>624</v>
      </c>
      <c r="AR54" s="289" t="s">
        <v>624</v>
      </c>
      <c r="AS54" s="289" t="s">
        <v>624</v>
      </c>
      <c r="AT54" s="289" t="s">
        <v>624</v>
      </c>
      <c r="AU54" s="289" t="s">
        <v>624</v>
      </c>
      <c r="AV54" s="289" t="s">
        <v>624</v>
      </c>
      <c r="AW54" s="289" t="s">
        <v>624</v>
      </c>
      <c r="AX54" s="289" t="s">
        <v>624</v>
      </c>
      <c r="AY54" s="289" t="s">
        <v>624</v>
      </c>
      <c r="AZ54" s="289" t="s">
        <v>624</v>
      </c>
      <c r="BA54" s="289" t="s">
        <v>624</v>
      </c>
      <c r="BB54" s="289" t="s">
        <v>624</v>
      </c>
      <c r="BC54" s="289" t="s">
        <v>624</v>
      </c>
      <c r="BD54" s="289" t="s">
        <v>624</v>
      </c>
      <c r="BE54" s="289" t="s">
        <v>624</v>
      </c>
      <c r="BF54" s="289" t="s">
        <v>624</v>
      </c>
      <c r="BG54" s="289" t="s">
        <v>624</v>
      </c>
      <c r="BH54" s="289" t="s">
        <v>624</v>
      </c>
      <c r="BI54" s="289" t="s">
        <v>624</v>
      </c>
      <c r="BJ54" s="289" t="s">
        <v>624</v>
      </c>
      <c r="BK54" s="289" t="s">
        <v>624</v>
      </c>
      <c r="BL54" s="289" t="s">
        <v>624</v>
      </c>
      <c r="BM54" s="289" t="s">
        <v>624</v>
      </c>
      <c r="BN54" s="289" t="s">
        <v>624</v>
      </c>
      <c r="BO54" s="289" t="s">
        <v>624</v>
      </c>
      <c r="BP54" s="289" t="s">
        <v>624</v>
      </c>
      <c r="BQ54" s="289" t="s">
        <v>624</v>
      </c>
      <c r="BR54" s="289" t="s">
        <v>624</v>
      </c>
      <c r="BS54" s="289" t="s">
        <v>624</v>
      </c>
      <c r="BT54" s="289" t="s">
        <v>624</v>
      </c>
      <c r="BU54" s="289" t="s">
        <v>624</v>
      </c>
      <c r="BV54" s="289" t="s">
        <v>625</v>
      </c>
      <c r="BW54" s="289" t="s">
        <v>625</v>
      </c>
      <c r="BX54" s="289" t="s">
        <v>625</v>
      </c>
      <c r="BY54" s="289" t="s">
        <v>625</v>
      </c>
      <c r="BZ54" s="289" t="s">
        <v>625</v>
      </c>
      <c r="CA54" s="290" t="s">
        <v>625</v>
      </c>
    </row>
    <row r="55" spans="1:79" s="243" customFormat="1" ht="24" customHeight="1" x14ac:dyDescent="0.4">
      <c r="A55" s="413"/>
      <c r="B55" s="97" t="s">
        <v>96</v>
      </c>
      <c r="C55" s="97"/>
      <c r="D55" s="371">
        <v>0</v>
      </c>
      <c r="E55" s="371">
        <v>0</v>
      </c>
      <c r="F55" s="371">
        <v>0</v>
      </c>
      <c r="G55" s="371">
        <v>0</v>
      </c>
      <c r="H55" s="371">
        <v>0</v>
      </c>
      <c r="I55" s="371">
        <v>0</v>
      </c>
      <c r="J55" s="371">
        <v>0</v>
      </c>
      <c r="K55" s="371">
        <v>0</v>
      </c>
      <c r="L55" s="371">
        <v>0</v>
      </c>
      <c r="M55" s="371">
        <v>0</v>
      </c>
      <c r="N55" s="371">
        <v>0</v>
      </c>
      <c r="O55" s="371">
        <v>0</v>
      </c>
      <c r="P55" s="371">
        <v>0</v>
      </c>
      <c r="Q55" s="371">
        <v>0</v>
      </c>
      <c r="R55" s="371">
        <v>0</v>
      </c>
      <c r="S55" s="371">
        <v>0</v>
      </c>
      <c r="T55" s="371">
        <v>0</v>
      </c>
      <c r="U55" s="371">
        <v>0</v>
      </c>
      <c r="V55" s="371">
        <v>0</v>
      </c>
      <c r="W55" s="371">
        <v>0</v>
      </c>
      <c r="X55" s="371">
        <v>0</v>
      </c>
      <c r="Y55" s="371">
        <v>0</v>
      </c>
      <c r="Z55" s="371">
        <v>282.51229663261444</v>
      </c>
      <c r="AA55" s="371">
        <v>238.84588318085855</v>
      </c>
      <c r="AB55" s="371">
        <v>1155.2950075642964</v>
      </c>
      <c r="AC55" s="371">
        <v>2274.798927613941</v>
      </c>
      <c r="AD55" s="371">
        <v>1161.0609816559245</v>
      </c>
      <c r="AE55" s="371">
        <v>1311.3642700657238</v>
      </c>
      <c r="AF55" s="371">
        <v>1192.6468531468531</v>
      </c>
      <c r="AG55" s="371">
        <v>3567.3246939507244</v>
      </c>
      <c r="AH55" s="371">
        <v>3381.6490856326868</v>
      </c>
      <c r="AI55" s="371">
        <v>3182.2512119181806</v>
      </c>
      <c r="AJ55" s="371">
        <v>3448.3291440666753</v>
      </c>
      <c r="AK55" s="371">
        <v>5045.2888782473356</v>
      </c>
      <c r="AL55" s="371">
        <v>6044.381956649092</v>
      </c>
      <c r="AM55" s="371">
        <v>6822.165055524486</v>
      </c>
      <c r="AN55" s="371">
        <v>7271.7570837955018</v>
      </c>
      <c r="AO55" s="371">
        <v>7730.1154204602481</v>
      </c>
      <c r="AP55" s="371">
        <v>7979.1477350956893</v>
      </c>
      <c r="AQ55" s="371">
        <v>7824.3077257416053</v>
      </c>
      <c r="AR55" s="371">
        <v>7737.4908604432821</v>
      </c>
      <c r="AS55" s="371">
        <v>8166.3934916243443</v>
      </c>
      <c r="AT55" s="371">
        <v>9086.4252170867112</v>
      </c>
      <c r="AU55" s="371">
        <v>10723.432268451041</v>
      </c>
      <c r="AV55" s="371">
        <v>12849.373460842593</v>
      </c>
      <c r="AW55" s="371">
        <v>14799.86055669453</v>
      </c>
      <c r="AX55" s="371">
        <v>16029.535673373221</v>
      </c>
      <c r="AY55" s="371">
        <v>16739.361766717768</v>
      </c>
      <c r="AZ55" s="371">
        <v>16920.825434471422</v>
      </c>
      <c r="BA55" s="371">
        <v>16509.221721222395</v>
      </c>
      <c r="BB55" s="371">
        <v>16136.271869840588</v>
      </c>
      <c r="BC55" s="371">
        <v>16073.781505775869</v>
      </c>
      <c r="BD55" s="371">
        <v>15859.018349205146</v>
      </c>
      <c r="BE55" s="371">
        <v>16301.405534903019</v>
      </c>
      <c r="BF55" s="371">
        <v>17344.800587189362</v>
      </c>
      <c r="BG55" s="371">
        <v>16603.620374683927</v>
      </c>
      <c r="BH55" s="371">
        <v>17228.922486860949</v>
      </c>
      <c r="BI55" s="371">
        <v>17772.220094059925</v>
      </c>
      <c r="BJ55" s="371">
        <v>18389.715771233925</v>
      </c>
      <c r="BK55" s="371">
        <v>19022.765115882663</v>
      </c>
      <c r="BL55" s="371">
        <f t="shared" ref="BL55:BY55" si="21">SUM(BL56:BL58)</f>
        <v>20134.723602627331</v>
      </c>
      <c r="BM55" s="371">
        <f t="shared" si="21"/>
        <v>23203.332556705278</v>
      </c>
      <c r="BN55" s="371">
        <f t="shared" si="21"/>
        <v>24417.9629364711</v>
      </c>
      <c r="BO55" s="371">
        <f t="shared" si="21"/>
        <v>25668.477721701463</v>
      </c>
      <c r="BP55" s="371">
        <f t="shared" si="21"/>
        <v>26351.838115045099</v>
      </c>
      <c r="BQ55" s="371">
        <f t="shared" si="21"/>
        <v>26169.672340888996</v>
      </c>
      <c r="BR55" s="371">
        <f t="shared" si="21"/>
        <v>25994.652900459852</v>
      </c>
      <c r="BS55" s="371">
        <f t="shared" si="21"/>
        <v>25711.078373251883</v>
      </c>
      <c r="BT55" s="371">
        <f t="shared" si="21"/>
        <v>24320.306140931356</v>
      </c>
      <c r="BU55" s="371">
        <f t="shared" si="21"/>
        <v>22707.102421894793</v>
      </c>
      <c r="BV55" s="371">
        <f t="shared" si="21"/>
        <v>20669.395283528749</v>
      </c>
      <c r="BW55" s="371">
        <f t="shared" si="21"/>
        <v>22864.49356390056</v>
      </c>
      <c r="BX55" s="372">
        <f t="shared" si="21"/>
        <v>23039.146371748677</v>
      </c>
      <c r="BY55" s="372">
        <f t="shared" si="21"/>
        <v>23182.387192024231</v>
      </c>
      <c r="BZ55" s="372">
        <f t="shared" ref="BZ55:CA55" si="22">SUM(BZ56:BZ58)</f>
        <v>23346.802949241599</v>
      </c>
      <c r="CA55" s="373">
        <f t="shared" si="22"/>
        <v>23420.57894723778</v>
      </c>
    </row>
    <row r="56" spans="1:79" x14ac:dyDescent="0.4">
      <c r="A56" s="408"/>
      <c r="B56" s="128" t="s">
        <v>153</v>
      </c>
      <c r="C56" s="51"/>
      <c r="D56" s="375"/>
      <c r="E56" s="375"/>
      <c r="F56" s="375"/>
      <c r="G56" s="375"/>
      <c r="H56" s="375"/>
      <c r="I56" s="375"/>
      <c r="J56" s="375"/>
      <c r="K56" s="375"/>
      <c r="L56" s="375"/>
      <c r="M56" s="375"/>
      <c r="N56" s="375"/>
      <c r="O56" s="375"/>
      <c r="P56" s="375"/>
      <c r="Q56" s="375"/>
      <c r="R56" s="375"/>
      <c r="S56" s="375"/>
      <c r="T56" s="375"/>
      <c r="U56" s="375"/>
      <c r="V56" s="375"/>
      <c r="W56" s="375"/>
      <c r="X56" s="375"/>
      <c r="Y56" s="375"/>
      <c r="Z56" s="375"/>
      <c r="AA56" s="375"/>
      <c r="AB56" s="375"/>
      <c r="AC56" s="375"/>
      <c r="AD56" s="375"/>
      <c r="AE56" s="375"/>
      <c r="AF56" s="375"/>
      <c r="AG56" s="375"/>
      <c r="AH56" s="375"/>
      <c r="AI56" s="375"/>
      <c r="AJ56" s="375"/>
      <c r="AK56" s="375"/>
      <c r="AL56" s="375"/>
      <c r="AM56" s="375"/>
      <c r="AN56" s="375"/>
      <c r="AO56" s="375"/>
      <c r="AP56" s="375"/>
      <c r="AQ56" s="375"/>
      <c r="AR56" s="375"/>
      <c r="AS56" s="375"/>
      <c r="AT56" s="375"/>
      <c r="AU56" s="375"/>
      <c r="AV56" s="375"/>
      <c r="AW56" s="375"/>
      <c r="AX56" s="375"/>
      <c r="AY56" s="375"/>
      <c r="AZ56" s="375"/>
      <c r="BA56" s="375"/>
      <c r="BB56" s="375"/>
      <c r="BC56" s="375"/>
      <c r="BD56" s="375"/>
      <c r="BE56" s="375"/>
      <c r="BF56" s="375"/>
      <c r="BG56" s="375"/>
      <c r="BH56" s="375"/>
      <c r="BI56" s="375"/>
      <c r="BJ56" s="375"/>
      <c r="BK56" s="375"/>
      <c r="BL56" s="375">
        <v>17825.389073978509</v>
      </c>
      <c r="BM56" s="375">
        <v>19644.374103602971</v>
      </c>
      <c r="BN56" s="375">
        <v>20533.442607872705</v>
      </c>
      <c r="BO56" s="375">
        <v>21433.593903044199</v>
      </c>
      <c r="BP56" s="375">
        <v>21919.417953695407</v>
      </c>
      <c r="BQ56" s="375">
        <v>22220.847827418245</v>
      </c>
      <c r="BR56" s="375">
        <v>22875.502710299465</v>
      </c>
      <c r="BS56" s="375">
        <v>23066.755283694722</v>
      </c>
      <c r="BT56" s="375">
        <v>22097.309799100531</v>
      </c>
      <c r="BU56" s="375">
        <v>20637.40211550007</v>
      </c>
      <c r="BV56" s="375">
        <v>19020.513206246866</v>
      </c>
      <c r="BW56" s="375">
        <v>20318.150819360875</v>
      </c>
      <c r="BX56" s="376">
        <v>20403.92442132936</v>
      </c>
      <c r="BY56" s="376">
        <v>20458.705547273297</v>
      </c>
      <c r="BZ56" s="376">
        <v>20543.042792819597</v>
      </c>
      <c r="CA56" s="377">
        <v>20567.992208349213</v>
      </c>
    </row>
    <row r="57" spans="1:79" x14ac:dyDescent="0.4">
      <c r="A57" s="408"/>
      <c r="B57" s="128" t="s">
        <v>154</v>
      </c>
      <c r="C57" s="51"/>
      <c r="D57" s="375"/>
      <c r="E57" s="375"/>
      <c r="F57" s="375"/>
      <c r="G57" s="375"/>
      <c r="H57" s="375"/>
      <c r="I57" s="375"/>
      <c r="J57" s="375"/>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N57" s="375"/>
      <c r="AO57" s="375"/>
      <c r="AP57" s="375"/>
      <c r="AQ57" s="375"/>
      <c r="AR57" s="375"/>
      <c r="AS57" s="375"/>
      <c r="AT57" s="375"/>
      <c r="AU57" s="375"/>
      <c r="AV57" s="375"/>
      <c r="AW57" s="375"/>
      <c r="AX57" s="375"/>
      <c r="AY57" s="375"/>
      <c r="AZ57" s="375"/>
      <c r="BA57" s="375"/>
      <c r="BB57" s="375"/>
      <c r="BC57" s="375"/>
      <c r="BD57" s="375"/>
      <c r="BE57" s="375"/>
      <c r="BF57" s="375"/>
      <c r="BG57" s="375"/>
      <c r="BH57" s="375"/>
      <c r="BI57" s="375"/>
      <c r="BJ57" s="375"/>
      <c r="BK57" s="375"/>
      <c r="BL57" s="375">
        <v>1899.3763227818458</v>
      </c>
      <c r="BM57" s="375">
        <v>3110.8571707248602</v>
      </c>
      <c r="BN57" s="375">
        <v>3429.255499775139</v>
      </c>
      <c r="BO57" s="375">
        <v>3747.6111406211944</v>
      </c>
      <c r="BP57" s="375">
        <v>3939.6379164731961</v>
      </c>
      <c r="BQ57" s="375">
        <v>3438.9687788580877</v>
      </c>
      <c r="BR57" s="375">
        <v>2516.2626717931953</v>
      </c>
      <c r="BS57" s="375">
        <v>1978.0309409235967</v>
      </c>
      <c r="BT57" s="375">
        <v>1656.3971341487061</v>
      </c>
      <c r="BU57" s="375">
        <v>1433.5586757983272</v>
      </c>
      <c r="BV57" s="375">
        <v>1075.7534630950727</v>
      </c>
      <c r="BW57" s="375">
        <v>1985.2224497492571</v>
      </c>
      <c r="BX57" s="376">
        <v>2064.0987325064398</v>
      </c>
      <c r="BY57" s="376">
        <v>2140.432808962365</v>
      </c>
      <c r="BZ57" s="376">
        <v>2209.8738426697491</v>
      </c>
      <c r="CA57" s="377">
        <v>2252.3527080647928</v>
      </c>
    </row>
    <row r="58" spans="1:79" x14ac:dyDescent="0.4">
      <c r="A58" s="408"/>
      <c r="B58" s="128" t="s">
        <v>155</v>
      </c>
      <c r="C58" s="51"/>
      <c r="D58" s="375"/>
      <c r="E58" s="375"/>
      <c r="F58" s="375"/>
      <c r="G58" s="375"/>
      <c r="H58" s="375"/>
      <c r="I58" s="375"/>
      <c r="J58" s="375"/>
      <c r="K58" s="375"/>
      <c r="L58" s="375"/>
      <c r="M58" s="375"/>
      <c r="N58" s="375"/>
      <c r="O58" s="375"/>
      <c r="P58" s="375"/>
      <c r="Q58" s="375"/>
      <c r="R58" s="375"/>
      <c r="S58" s="375"/>
      <c r="T58" s="375"/>
      <c r="U58" s="375"/>
      <c r="V58" s="375"/>
      <c r="W58" s="375"/>
      <c r="X58" s="375"/>
      <c r="Y58" s="375"/>
      <c r="Z58" s="375"/>
      <c r="AA58" s="375"/>
      <c r="AB58" s="375"/>
      <c r="AC58" s="375"/>
      <c r="AD58" s="375"/>
      <c r="AE58" s="375"/>
      <c r="AF58" s="375"/>
      <c r="AG58" s="375"/>
      <c r="AH58" s="375"/>
      <c r="AI58" s="375"/>
      <c r="AJ58" s="375"/>
      <c r="AK58" s="375"/>
      <c r="AL58" s="375"/>
      <c r="AM58" s="375"/>
      <c r="AN58" s="375"/>
      <c r="AO58" s="375"/>
      <c r="AP58" s="375"/>
      <c r="AQ58" s="375"/>
      <c r="AR58" s="375"/>
      <c r="AS58" s="375"/>
      <c r="AT58" s="375"/>
      <c r="AU58" s="375"/>
      <c r="AV58" s="375"/>
      <c r="AW58" s="375"/>
      <c r="AX58" s="375"/>
      <c r="AY58" s="375"/>
      <c r="AZ58" s="375"/>
      <c r="BA58" s="375"/>
      <c r="BB58" s="375"/>
      <c r="BC58" s="375"/>
      <c r="BD58" s="375"/>
      <c r="BE58" s="375"/>
      <c r="BF58" s="375"/>
      <c r="BG58" s="375"/>
      <c r="BH58" s="375"/>
      <c r="BI58" s="375"/>
      <c r="BJ58" s="375"/>
      <c r="BK58" s="375"/>
      <c r="BL58" s="375">
        <v>409.9582058669755</v>
      </c>
      <c r="BM58" s="375">
        <v>448.10128237744749</v>
      </c>
      <c r="BN58" s="375">
        <v>455.26482882325496</v>
      </c>
      <c r="BO58" s="375">
        <v>487.27267803607305</v>
      </c>
      <c r="BP58" s="375">
        <v>492.78224487649743</v>
      </c>
      <c r="BQ58" s="375">
        <v>509.85573461266199</v>
      </c>
      <c r="BR58" s="375">
        <v>602.88751836719041</v>
      </c>
      <c r="BS58" s="375">
        <v>666.29214863356469</v>
      </c>
      <c r="BT58" s="375">
        <v>566.59920768212078</v>
      </c>
      <c r="BU58" s="375">
        <v>636.14163059639907</v>
      </c>
      <c r="BV58" s="375">
        <v>573.1286141868128</v>
      </c>
      <c r="BW58" s="375">
        <v>561.12029479042644</v>
      </c>
      <c r="BX58" s="376">
        <v>571.123217912879</v>
      </c>
      <c r="BY58" s="376">
        <v>583.24883578856736</v>
      </c>
      <c r="BZ58" s="376">
        <v>593.88631375225452</v>
      </c>
      <c r="CA58" s="377">
        <v>600.23403082377581</v>
      </c>
    </row>
    <row r="59" spans="1:79" s="58" customFormat="1" ht="26.25" customHeight="1" x14ac:dyDescent="0.4">
      <c r="A59" s="51"/>
      <c r="B59" s="51" t="s">
        <v>450</v>
      </c>
      <c r="C59" s="51"/>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375"/>
      <c r="AB59" s="375"/>
      <c r="AC59" s="375"/>
      <c r="AD59" s="375"/>
      <c r="AE59" s="375"/>
      <c r="AF59" s="375"/>
      <c r="AG59" s="375"/>
      <c r="AH59" s="375"/>
      <c r="AI59" s="375"/>
      <c r="AJ59" s="375"/>
      <c r="AK59" s="375"/>
      <c r="AL59" s="375"/>
      <c r="AM59" s="375"/>
      <c r="AN59" s="375"/>
      <c r="AO59" s="375"/>
      <c r="AP59" s="375"/>
      <c r="AQ59" s="375"/>
      <c r="AR59" s="375"/>
      <c r="AS59" s="375"/>
      <c r="AT59" s="375"/>
      <c r="AU59" s="375"/>
      <c r="AV59" s="375"/>
      <c r="AW59" s="375"/>
      <c r="AX59" s="375"/>
      <c r="AY59" s="375"/>
      <c r="AZ59" s="375"/>
      <c r="BA59" s="375"/>
      <c r="BB59" s="375"/>
      <c r="BC59" s="375"/>
      <c r="BD59" s="375"/>
      <c r="BE59" s="375"/>
      <c r="BF59" s="375"/>
      <c r="BG59" s="375"/>
      <c r="BH59" s="375"/>
      <c r="BI59" s="375"/>
      <c r="BJ59" s="375"/>
      <c r="BK59" s="375"/>
      <c r="BL59" s="375"/>
      <c r="BM59" s="375"/>
      <c r="BN59" s="375"/>
      <c r="BO59" s="375"/>
      <c r="BP59" s="375"/>
      <c r="BQ59" s="375"/>
      <c r="BR59" s="375"/>
      <c r="BS59" s="375"/>
      <c r="BT59" s="375"/>
      <c r="BU59" s="375"/>
      <c r="BV59" s="375"/>
      <c r="BW59" s="375"/>
      <c r="BX59" s="376"/>
      <c r="BY59" s="376"/>
      <c r="BZ59" s="376"/>
      <c r="CA59" s="377"/>
    </row>
    <row r="60" spans="1:79" s="58" customFormat="1" x14ac:dyDescent="0.4">
      <c r="A60" s="51"/>
      <c r="B60" s="128" t="s">
        <v>451</v>
      </c>
      <c r="C60" s="51"/>
      <c r="D60" s="375" t="s">
        <v>411</v>
      </c>
      <c r="E60" s="375" t="s">
        <v>411</v>
      </c>
      <c r="F60" s="375" t="s">
        <v>411</v>
      </c>
      <c r="G60" s="375" t="s">
        <v>411</v>
      </c>
      <c r="H60" s="375" t="s">
        <v>411</v>
      </c>
      <c r="I60" s="375" t="s">
        <v>411</v>
      </c>
      <c r="J60" s="375" t="s">
        <v>411</v>
      </c>
      <c r="K60" s="375" t="s">
        <v>411</v>
      </c>
      <c r="L60" s="375" t="s">
        <v>411</v>
      </c>
      <c r="M60" s="375" t="s">
        <v>411</v>
      </c>
      <c r="N60" s="375" t="s">
        <v>411</v>
      </c>
      <c r="O60" s="375" t="s">
        <v>411</v>
      </c>
      <c r="P60" s="375" t="s">
        <v>411</v>
      </c>
      <c r="Q60" s="375" t="s">
        <v>411</v>
      </c>
      <c r="R60" s="375" t="s">
        <v>411</v>
      </c>
      <c r="S60" s="375" t="s">
        <v>411</v>
      </c>
      <c r="T60" s="375" t="s">
        <v>411</v>
      </c>
      <c r="U60" s="375" t="s">
        <v>411</v>
      </c>
      <c r="V60" s="375" t="s">
        <v>411</v>
      </c>
      <c r="W60" s="375" t="s">
        <v>411</v>
      </c>
      <c r="X60" s="375" t="s">
        <v>411</v>
      </c>
      <c r="Y60" s="375" t="s">
        <v>411</v>
      </c>
      <c r="Z60" s="375">
        <v>282.51229663261444</v>
      </c>
      <c r="AA60" s="375">
        <v>238.84588318085855</v>
      </c>
      <c r="AB60" s="375">
        <v>990.25286362653981</v>
      </c>
      <c r="AC60" s="375">
        <v>1981.6026213881441</v>
      </c>
      <c r="AD60" s="375">
        <v>1026.4452156668319</v>
      </c>
      <c r="AE60" s="375">
        <v>1095.0567616012745</v>
      </c>
      <c r="AF60" s="375">
        <v>1032.4405594405594</v>
      </c>
      <c r="AG60" s="375">
        <v>2821.524355887927</v>
      </c>
      <c r="AH60" s="375">
        <v>2692.1866506978672</v>
      </c>
      <c r="AI60" s="375">
        <v>2552.2216529381626</v>
      </c>
      <c r="AJ60" s="375">
        <v>2832.0750099219472</v>
      </c>
      <c r="AK60" s="375">
        <v>4222.4886866993884</v>
      </c>
      <c r="AL60" s="375">
        <v>5047.39978240857</v>
      </c>
      <c r="AM60" s="375">
        <v>5368.7944395621953</v>
      </c>
      <c r="AN60" s="375">
        <v>5508.3624079862857</v>
      </c>
      <c r="AO60" s="375">
        <v>5586.5108609936196</v>
      </c>
      <c r="AP60" s="375">
        <v>5651.9936665289815</v>
      </c>
      <c r="AQ60" s="375">
        <v>5545.1683146799951</v>
      </c>
      <c r="AR60" s="375">
        <v>5512.4875868402787</v>
      </c>
      <c r="AS60" s="375">
        <v>5532.0122644584244</v>
      </c>
      <c r="AT60" s="375">
        <v>5935.738465768779</v>
      </c>
      <c r="AU60" s="375">
        <v>6653.382838545117</v>
      </c>
      <c r="AV60" s="375">
        <v>7510.3171504264656</v>
      </c>
      <c r="AW60" s="375">
        <v>8074.0883504179155</v>
      </c>
      <c r="AX60" s="375">
        <v>8294.6775533732216</v>
      </c>
      <c r="AY60" s="375">
        <v>8358.3701170629065</v>
      </c>
      <c r="AZ60" s="375">
        <v>8281.3129423686751</v>
      </c>
      <c r="BA60" s="375">
        <v>8120.7602244172331</v>
      </c>
      <c r="BB60" s="375">
        <v>7882.2658153197708</v>
      </c>
      <c r="BC60" s="375">
        <v>7764.7516766780636</v>
      </c>
      <c r="BD60" s="375">
        <v>7470.7072992303774</v>
      </c>
      <c r="BE60" s="375">
        <v>7430.6682133023396</v>
      </c>
      <c r="BF60" s="375">
        <v>7419.3522328007894</v>
      </c>
      <c r="BG60" s="375">
        <v>6763.7379392247931</v>
      </c>
      <c r="BH60" s="375">
        <v>6809.2586893522948</v>
      </c>
      <c r="BI60" s="375">
        <v>6714.994760142863</v>
      </c>
      <c r="BJ60" s="375">
        <v>6653.9223717934974</v>
      </c>
      <c r="BK60" s="375">
        <v>6594.7865425266909</v>
      </c>
      <c r="BL60" s="375">
        <v>6319.4194466247354</v>
      </c>
      <c r="BM60" s="375">
        <v>6349.0642595838835</v>
      </c>
      <c r="BN60" s="375">
        <v>6160.0065310146838</v>
      </c>
      <c r="BO60" s="375">
        <v>6273.8068471147344</v>
      </c>
      <c r="BP60" s="375">
        <v>6480.9250922027177</v>
      </c>
      <c r="BQ60" s="375">
        <v>6441.7475771960562</v>
      </c>
      <c r="BR60" s="375">
        <v>6410.6789542013912</v>
      </c>
      <c r="BS60" s="375">
        <v>6333.020700880541</v>
      </c>
      <c r="BT60" s="375">
        <v>6018.8575605975329</v>
      </c>
      <c r="BU60" s="375">
        <v>5585.3113831949986</v>
      </c>
      <c r="BV60" s="375">
        <v>5282.3173200432966</v>
      </c>
      <c r="BW60" s="375">
        <v>5624.2059608168047</v>
      </c>
      <c r="BX60" s="376">
        <v>5661.9499319759707</v>
      </c>
      <c r="BY60" s="376">
        <v>5696.8902061478111</v>
      </c>
      <c r="BZ60" s="376">
        <v>5742.1970026409808</v>
      </c>
      <c r="CA60" s="377">
        <v>5771.763815167028</v>
      </c>
    </row>
    <row r="61" spans="1:79" s="58" customFormat="1" x14ac:dyDescent="0.4">
      <c r="A61" s="51"/>
      <c r="B61" s="128" t="s">
        <v>452</v>
      </c>
      <c r="C61" s="51"/>
      <c r="D61" s="375" t="s">
        <v>411</v>
      </c>
      <c r="E61" s="375" t="s">
        <v>411</v>
      </c>
      <c r="F61" s="375" t="s">
        <v>411</v>
      </c>
      <c r="G61" s="375" t="s">
        <v>411</v>
      </c>
      <c r="H61" s="375" t="s">
        <v>411</v>
      </c>
      <c r="I61" s="375" t="s">
        <v>411</v>
      </c>
      <c r="J61" s="375" t="s">
        <v>411</v>
      </c>
      <c r="K61" s="375" t="s">
        <v>411</v>
      </c>
      <c r="L61" s="375" t="s">
        <v>411</v>
      </c>
      <c r="M61" s="375" t="s">
        <v>411</v>
      </c>
      <c r="N61" s="375" t="s">
        <v>411</v>
      </c>
      <c r="O61" s="375" t="s">
        <v>411</v>
      </c>
      <c r="P61" s="375" t="s">
        <v>411</v>
      </c>
      <c r="Q61" s="375" t="s">
        <v>411</v>
      </c>
      <c r="R61" s="375" t="s">
        <v>411</v>
      </c>
      <c r="S61" s="375" t="s">
        <v>411</v>
      </c>
      <c r="T61" s="375" t="s">
        <v>411</v>
      </c>
      <c r="U61" s="375" t="s">
        <v>411</v>
      </c>
      <c r="V61" s="375" t="s">
        <v>411</v>
      </c>
      <c r="W61" s="375" t="s">
        <v>411</v>
      </c>
      <c r="X61" s="375" t="s">
        <v>411</v>
      </c>
      <c r="Y61" s="375" t="s">
        <v>411</v>
      </c>
      <c r="Z61" s="375" t="s">
        <v>411</v>
      </c>
      <c r="AA61" s="375" t="s">
        <v>411</v>
      </c>
      <c r="AB61" s="375" t="s">
        <v>411</v>
      </c>
      <c r="AC61" s="375" t="s">
        <v>411</v>
      </c>
      <c r="AD61" s="375" t="s">
        <v>411</v>
      </c>
      <c r="AE61" s="375" t="s">
        <v>411</v>
      </c>
      <c r="AF61" s="375" t="s">
        <v>411</v>
      </c>
      <c r="AG61" s="375" t="s">
        <v>411</v>
      </c>
      <c r="AH61" s="375" t="s">
        <v>411</v>
      </c>
      <c r="AI61" s="375" t="s">
        <v>411</v>
      </c>
      <c r="AJ61" s="375" t="s">
        <v>411</v>
      </c>
      <c r="AK61" s="375" t="s">
        <v>411</v>
      </c>
      <c r="AL61" s="375" t="s">
        <v>411</v>
      </c>
      <c r="AM61" s="375" t="s">
        <v>411</v>
      </c>
      <c r="AN61" s="375" t="s">
        <v>411</v>
      </c>
      <c r="AO61" s="375" t="s">
        <v>411</v>
      </c>
      <c r="AP61" s="375" t="s">
        <v>411</v>
      </c>
      <c r="AQ61" s="375" t="s">
        <v>411</v>
      </c>
      <c r="AR61" s="375" t="s">
        <v>411</v>
      </c>
      <c r="AS61" s="375" t="s">
        <v>411</v>
      </c>
      <c r="AT61" s="375" t="s">
        <v>411</v>
      </c>
      <c r="AU61" s="375" t="s">
        <v>411</v>
      </c>
      <c r="AV61" s="375" t="s">
        <v>411</v>
      </c>
      <c r="AW61" s="375" t="s">
        <v>411</v>
      </c>
      <c r="AX61" s="375">
        <v>2076.1332844746307</v>
      </c>
      <c r="AY61" s="375">
        <v>2524.8764462011777</v>
      </c>
      <c r="AZ61" s="375">
        <v>2960.0728082099695</v>
      </c>
      <c r="BA61" s="375">
        <v>3312.0896727781328</v>
      </c>
      <c r="BB61" s="375">
        <v>3616.9696667916614</v>
      </c>
      <c r="BC61" s="375">
        <v>3999.5252900371815</v>
      </c>
      <c r="BD61" s="375">
        <v>4337.6696052805264</v>
      </c>
      <c r="BE61" s="375">
        <v>4897.9658850369742</v>
      </c>
      <c r="BF61" s="375">
        <v>5764.111864323615</v>
      </c>
      <c r="BG61" s="375">
        <v>5771.8371482592402</v>
      </c>
      <c r="BH61" s="375">
        <v>6027.8267957739645</v>
      </c>
      <c r="BI61" s="375">
        <v>6315.5999047958376</v>
      </c>
      <c r="BJ61" s="375">
        <v>6437.4436074665491</v>
      </c>
      <c r="BK61" s="375">
        <v>6746.9286798551511</v>
      </c>
      <c r="BL61" s="375">
        <v>7195.02356218562</v>
      </c>
      <c r="BM61" s="375">
        <v>8064.2115622366318</v>
      </c>
      <c r="BN61" s="375">
        <v>8375.7347376763009</v>
      </c>
      <c r="BO61" s="375">
        <v>9027.9022549623314</v>
      </c>
      <c r="BP61" s="375">
        <v>9647.579073045079</v>
      </c>
      <c r="BQ61" s="375">
        <v>9685.257034149261</v>
      </c>
      <c r="BR61" s="375">
        <v>9858.3583252724166</v>
      </c>
      <c r="BS61" s="375">
        <v>10063.303974226006</v>
      </c>
      <c r="BT61" s="375">
        <v>9699.5085369189328</v>
      </c>
      <c r="BU61" s="375">
        <v>9272.3964904651293</v>
      </c>
      <c r="BV61" s="375">
        <v>8460.5858854922626</v>
      </c>
      <c r="BW61" s="375">
        <v>9219.3639867504335</v>
      </c>
      <c r="BX61" s="376">
        <v>9301.1032175876589</v>
      </c>
      <c r="BY61" s="376">
        <v>9359.0782391828452</v>
      </c>
      <c r="BZ61" s="376">
        <v>9449.1093051301505</v>
      </c>
      <c r="CA61" s="377">
        <v>9510.5677016683039</v>
      </c>
    </row>
    <row r="62" spans="1:79" s="58" customFormat="1" x14ac:dyDescent="0.4">
      <c r="A62" s="51"/>
      <c r="B62" s="128" t="s">
        <v>453</v>
      </c>
      <c r="C62" s="51"/>
      <c r="D62" s="375" t="s">
        <v>411</v>
      </c>
      <c r="E62" s="375" t="s">
        <v>411</v>
      </c>
      <c r="F62" s="375" t="s">
        <v>411</v>
      </c>
      <c r="G62" s="375" t="s">
        <v>411</v>
      </c>
      <c r="H62" s="375" t="s">
        <v>411</v>
      </c>
      <c r="I62" s="375" t="s">
        <v>411</v>
      </c>
      <c r="J62" s="375" t="s">
        <v>411</v>
      </c>
      <c r="K62" s="375" t="s">
        <v>411</v>
      </c>
      <c r="L62" s="375" t="s">
        <v>411</v>
      </c>
      <c r="M62" s="375" t="s">
        <v>411</v>
      </c>
      <c r="N62" s="375" t="s">
        <v>411</v>
      </c>
      <c r="O62" s="375" t="s">
        <v>411</v>
      </c>
      <c r="P62" s="375" t="s">
        <v>411</v>
      </c>
      <c r="Q62" s="375" t="s">
        <v>411</v>
      </c>
      <c r="R62" s="375" t="s">
        <v>411</v>
      </c>
      <c r="S62" s="375" t="s">
        <v>411</v>
      </c>
      <c r="T62" s="375" t="s">
        <v>411</v>
      </c>
      <c r="U62" s="375" t="s">
        <v>411</v>
      </c>
      <c r="V62" s="375" t="s">
        <v>411</v>
      </c>
      <c r="W62" s="375" t="s">
        <v>411</v>
      </c>
      <c r="X62" s="375" t="s">
        <v>411</v>
      </c>
      <c r="Y62" s="375" t="s">
        <v>411</v>
      </c>
      <c r="Z62" s="375" t="s">
        <v>411</v>
      </c>
      <c r="AA62" s="375" t="s">
        <v>411</v>
      </c>
      <c r="AB62" s="375" t="s">
        <v>411</v>
      </c>
      <c r="AC62" s="375" t="s">
        <v>411</v>
      </c>
      <c r="AD62" s="375" t="s">
        <v>411</v>
      </c>
      <c r="AE62" s="375" t="s">
        <v>411</v>
      </c>
      <c r="AF62" s="375" t="s">
        <v>411</v>
      </c>
      <c r="AG62" s="375" t="s">
        <v>411</v>
      </c>
      <c r="AH62" s="375" t="s">
        <v>411</v>
      </c>
      <c r="AI62" s="375" t="s">
        <v>411</v>
      </c>
      <c r="AJ62" s="375" t="s">
        <v>411</v>
      </c>
      <c r="AK62" s="375" t="s">
        <v>411</v>
      </c>
      <c r="AL62" s="375" t="s">
        <v>411</v>
      </c>
      <c r="AM62" s="375" t="s">
        <v>411</v>
      </c>
      <c r="AN62" s="375" t="s">
        <v>411</v>
      </c>
      <c r="AO62" s="375" t="s">
        <v>411</v>
      </c>
      <c r="AP62" s="375" t="s">
        <v>411</v>
      </c>
      <c r="AQ62" s="375" t="s">
        <v>411</v>
      </c>
      <c r="AR62" s="375" t="s">
        <v>411</v>
      </c>
      <c r="AS62" s="375" t="s">
        <v>411</v>
      </c>
      <c r="AT62" s="375" t="s">
        <v>411</v>
      </c>
      <c r="AU62" s="375" t="s">
        <v>411</v>
      </c>
      <c r="AV62" s="375" t="s">
        <v>411</v>
      </c>
      <c r="AW62" s="375" t="s">
        <v>411</v>
      </c>
      <c r="AX62" s="375">
        <v>5658.7248355253669</v>
      </c>
      <c r="AY62" s="375">
        <v>5856.115203453679</v>
      </c>
      <c r="AZ62" s="375">
        <v>5679.4396838927778</v>
      </c>
      <c r="BA62" s="375">
        <v>5076.3718240270309</v>
      </c>
      <c r="BB62" s="375">
        <v>4637.0363877291547</v>
      </c>
      <c r="BC62" s="375">
        <v>4309.5218991041093</v>
      </c>
      <c r="BD62" s="375">
        <v>4050.6576734829619</v>
      </c>
      <c r="BE62" s="375">
        <v>3972.7897707980092</v>
      </c>
      <c r="BF62" s="375">
        <v>4161.2952159819524</v>
      </c>
      <c r="BG62" s="375">
        <v>4071.2172288281299</v>
      </c>
      <c r="BH62" s="375">
        <v>4391.8377536084326</v>
      </c>
      <c r="BI62" s="375">
        <v>4741.6254291212263</v>
      </c>
      <c r="BJ62" s="375">
        <v>5298.3497919738784</v>
      </c>
      <c r="BK62" s="375">
        <v>5681.0498935008245</v>
      </c>
      <c r="BL62" s="375">
        <v>6620.2805938169722</v>
      </c>
      <c r="BM62" s="375">
        <v>8790.0567348847599</v>
      </c>
      <c r="BN62" s="375">
        <v>9882.2216677801098</v>
      </c>
      <c r="BO62" s="375">
        <v>10366.768619624401</v>
      </c>
      <c r="BP62" s="375">
        <v>10223.333949797301</v>
      </c>
      <c r="BQ62" s="375">
        <v>10042.667729543669</v>
      </c>
      <c r="BR62" s="375">
        <v>9725.6156209860419</v>
      </c>
      <c r="BS62" s="375">
        <v>9314.7536981453341</v>
      </c>
      <c r="BT62" s="375">
        <v>8601.940043414892</v>
      </c>
      <c r="BU62" s="375">
        <v>7849.3945482346689</v>
      </c>
      <c r="BV62" s="375">
        <v>6926.4920779931954</v>
      </c>
      <c r="BW62" s="375">
        <v>8020.9236163333253</v>
      </c>
      <c r="BX62" s="376">
        <v>8076.0932221850426</v>
      </c>
      <c r="BY62" s="376">
        <v>8126.4187466935718</v>
      </c>
      <c r="BZ62" s="376">
        <v>8155.4966414704659</v>
      </c>
      <c r="CA62" s="377">
        <v>8138.247430402439</v>
      </c>
    </row>
    <row r="63" spans="1:79" s="58" customFormat="1" x14ac:dyDescent="0.4">
      <c r="A63" s="51"/>
      <c r="B63" s="169" t="s">
        <v>469</v>
      </c>
      <c r="C63" s="51"/>
      <c r="D63" s="375" t="s">
        <v>411</v>
      </c>
      <c r="E63" s="375" t="s">
        <v>411</v>
      </c>
      <c r="F63" s="375" t="s">
        <v>411</v>
      </c>
      <c r="G63" s="375" t="s">
        <v>411</v>
      </c>
      <c r="H63" s="375" t="s">
        <v>411</v>
      </c>
      <c r="I63" s="375" t="s">
        <v>411</v>
      </c>
      <c r="J63" s="375" t="s">
        <v>411</v>
      </c>
      <c r="K63" s="375" t="s">
        <v>411</v>
      </c>
      <c r="L63" s="375" t="s">
        <v>411</v>
      </c>
      <c r="M63" s="375" t="s">
        <v>411</v>
      </c>
      <c r="N63" s="375" t="s">
        <v>411</v>
      </c>
      <c r="O63" s="375" t="s">
        <v>411</v>
      </c>
      <c r="P63" s="375" t="s">
        <v>411</v>
      </c>
      <c r="Q63" s="375" t="s">
        <v>411</v>
      </c>
      <c r="R63" s="375" t="s">
        <v>411</v>
      </c>
      <c r="S63" s="375" t="s">
        <v>411</v>
      </c>
      <c r="T63" s="375" t="s">
        <v>411</v>
      </c>
      <c r="U63" s="375" t="s">
        <v>411</v>
      </c>
      <c r="V63" s="375" t="s">
        <v>411</v>
      </c>
      <c r="W63" s="375" t="s">
        <v>411</v>
      </c>
      <c r="X63" s="375" t="s">
        <v>411</v>
      </c>
      <c r="Y63" s="375" t="s">
        <v>411</v>
      </c>
      <c r="Z63" s="375" t="s">
        <v>411</v>
      </c>
      <c r="AA63" s="375" t="s">
        <v>411</v>
      </c>
      <c r="AB63" s="375" t="s">
        <v>411</v>
      </c>
      <c r="AC63" s="375" t="s">
        <v>411</v>
      </c>
      <c r="AD63" s="375" t="s">
        <v>411</v>
      </c>
      <c r="AE63" s="375" t="s">
        <v>411</v>
      </c>
      <c r="AF63" s="375" t="s">
        <v>411</v>
      </c>
      <c r="AG63" s="375" t="s">
        <v>411</v>
      </c>
      <c r="AH63" s="375" t="s">
        <v>411</v>
      </c>
      <c r="AI63" s="375" t="s">
        <v>411</v>
      </c>
      <c r="AJ63" s="375" t="s">
        <v>411</v>
      </c>
      <c r="AK63" s="375" t="s">
        <v>411</v>
      </c>
      <c r="AL63" s="375" t="s">
        <v>411</v>
      </c>
      <c r="AM63" s="375" t="s">
        <v>411</v>
      </c>
      <c r="AN63" s="375" t="s">
        <v>411</v>
      </c>
      <c r="AO63" s="375" t="s">
        <v>411</v>
      </c>
      <c r="AP63" s="375" t="s">
        <v>411</v>
      </c>
      <c r="AQ63" s="375" t="s">
        <v>411</v>
      </c>
      <c r="AR63" s="375" t="s">
        <v>411</v>
      </c>
      <c r="AS63" s="375" t="s">
        <v>411</v>
      </c>
      <c r="AT63" s="375" t="s">
        <v>411</v>
      </c>
      <c r="AU63" s="375" t="s">
        <v>411</v>
      </c>
      <c r="AV63" s="375" t="s">
        <v>411</v>
      </c>
      <c r="AW63" s="375" t="s">
        <v>411</v>
      </c>
      <c r="AX63" s="375" t="s">
        <v>411</v>
      </c>
      <c r="AY63" s="375" t="s">
        <v>411</v>
      </c>
      <c r="AZ63" s="375" t="s">
        <v>411</v>
      </c>
      <c r="BA63" s="375" t="s">
        <v>411</v>
      </c>
      <c r="BB63" s="375" t="s">
        <v>411</v>
      </c>
      <c r="BC63" s="375" t="s">
        <v>411</v>
      </c>
      <c r="BD63" s="375" t="s">
        <v>411</v>
      </c>
      <c r="BE63" s="375" t="s">
        <v>411</v>
      </c>
      <c r="BF63" s="375" t="s">
        <v>411</v>
      </c>
      <c r="BG63" s="375" t="s">
        <v>411</v>
      </c>
      <c r="BH63" s="375" t="s">
        <v>411</v>
      </c>
      <c r="BI63" s="375" t="s">
        <v>411</v>
      </c>
      <c r="BJ63" s="375">
        <v>469.23491548515858</v>
      </c>
      <c r="BK63" s="375">
        <v>509.88965911216673</v>
      </c>
      <c r="BL63" s="375">
        <v>2193.435554814454</v>
      </c>
      <c r="BM63" s="375">
        <v>5536.7600596520597</v>
      </c>
      <c r="BN63" s="375">
        <v>7246.2310601522131</v>
      </c>
      <c r="BO63" s="375">
        <v>8100.2486856412797</v>
      </c>
      <c r="BP63" s="375">
        <v>8247.6222297690165</v>
      </c>
      <c r="BQ63" s="375">
        <v>8322.8992172137077</v>
      </c>
      <c r="BR63" s="375">
        <v>8154.0403538643714</v>
      </c>
      <c r="BS63" s="375">
        <v>7890.8704434752999</v>
      </c>
      <c r="BT63" s="375">
        <v>7319.1819411428914</v>
      </c>
      <c r="BU63" s="375">
        <v>6669.9046730592017</v>
      </c>
      <c r="BV63" s="375">
        <v>5871.786384240495</v>
      </c>
      <c r="BW63" s="375">
        <v>7003.1644505839186</v>
      </c>
      <c r="BX63" s="376">
        <v>7092.7778906726235</v>
      </c>
      <c r="BY63" s="376">
        <v>7136.9759648838108</v>
      </c>
      <c r="BZ63" s="376">
        <v>7162.5134424124635</v>
      </c>
      <c r="CA63" s="377">
        <v>7147.3644316805457</v>
      </c>
    </row>
    <row r="64" spans="1:79" s="58" customFormat="1" ht="26.25" customHeight="1" x14ac:dyDescent="0.4">
      <c r="A64" s="51"/>
      <c r="B64" s="128" t="s">
        <v>455</v>
      </c>
      <c r="C64" s="51"/>
      <c r="D64" s="375" t="s">
        <v>411</v>
      </c>
      <c r="E64" s="375" t="s">
        <v>411</v>
      </c>
      <c r="F64" s="375" t="s">
        <v>411</v>
      </c>
      <c r="G64" s="375" t="s">
        <v>411</v>
      </c>
      <c r="H64" s="375" t="s">
        <v>411</v>
      </c>
      <c r="I64" s="375" t="s">
        <v>411</v>
      </c>
      <c r="J64" s="375" t="s">
        <v>411</v>
      </c>
      <c r="K64" s="375" t="s">
        <v>411</v>
      </c>
      <c r="L64" s="375" t="s">
        <v>411</v>
      </c>
      <c r="M64" s="375" t="s">
        <v>411</v>
      </c>
      <c r="N64" s="375" t="s">
        <v>411</v>
      </c>
      <c r="O64" s="375" t="s">
        <v>411</v>
      </c>
      <c r="P64" s="375" t="s">
        <v>411</v>
      </c>
      <c r="Q64" s="375" t="s">
        <v>411</v>
      </c>
      <c r="R64" s="375" t="s">
        <v>411</v>
      </c>
      <c r="S64" s="375" t="s">
        <v>411</v>
      </c>
      <c r="T64" s="375" t="s">
        <v>411</v>
      </c>
      <c r="U64" s="375" t="s">
        <v>411</v>
      </c>
      <c r="V64" s="375" t="s">
        <v>411</v>
      </c>
      <c r="W64" s="375" t="s">
        <v>411</v>
      </c>
      <c r="X64" s="375" t="s">
        <v>411</v>
      </c>
      <c r="Y64" s="375" t="s">
        <v>411</v>
      </c>
      <c r="Z64" s="375" t="s">
        <v>411</v>
      </c>
      <c r="AA64" s="375" t="s">
        <v>411</v>
      </c>
      <c r="AB64" s="375" t="s">
        <v>411</v>
      </c>
      <c r="AC64" s="375" t="s">
        <v>411</v>
      </c>
      <c r="AD64" s="375" t="s">
        <v>411</v>
      </c>
      <c r="AE64" s="375" t="s">
        <v>411</v>
      </c>
      <c r="AF64" s="375" t="s">
        <v>411</v>
      </c>
      <c r="AG64" s="375" t="s">
        <v>411</v>
      </c>
      <c r="AH64" s="375" t="s">
        <v>411</v>
      </c>
      <c r="AI64" s="375" t="s">
        <v>411</v>
      </c>
      <c r="AJ64" s="375" t="s">
        <v>411</v>
      </c>
      <c r="AK64" s="375" t="s">
        <v>411</v>
      </c>
      <c r="AL64" s="375" t="s">
        <v>411</v>
      </c>
      <c r="AM64" s="375" t="s">
        <v>411</v>
      </c>
      <c r="AN64" s="375" t="s">
        <v>411</v>
      </c>
      <c r="AO64" s="375" t="s">
        <v>411</v>
      </c>
      <c r="AP64" s="375" t="s">
        <v>411</v>
      </c>
      <c r="AQ64" s="375" t="s">
        <v>411</v>
      </c>
      <c r="AR64" s="375" t="s">
        <v>411</v>
      </c>
      <c r="AS64" s="375" t="s">
        <v>411</v>
      </c>
      <c r="AT64" s="375" t="s">
        <v>411</v>
      </c>
      <c r="AU64" s="375" t="s">
        <v>411</v>
      </c>
      <c r="AV64" s="375" t="s">
        <v>411</v>
      </c>
      <c r="AW64" s="375" t="s">
        <v>411</v>
      </c>
      <c r="AX64" s="375">
        <v>10370.810837847852</v>
      </c>
      <c r="AY64" s="375">
        <v>10883.246563264083</v>
      </c>
      <c r="AZ64" s="375">
        <v>11241.385750578644</v>
      </c>
      <c r="BA64" s="375">
        <v>11432.849897195365</v>
      </c>
      <c r="BB64" s="375">
        <v>11499.235482111433</v>
      </c>
      <c r="BC64" s="375">
        <v>11764.276966715246</v>
      </c>
      <c r="BD64" s="375">
        <v>11808.376904510906</v>
      </c>
      <c r="BE64" s="375">
        <v>12328.634098339313</v>
      </c>
      <c r="BF64" s="375">
        <v>13183.464097124403</v>
      </c>
      <c r="BG64" s="375">
        <v>12535.575087484032</v>
      </c>
      <c r="BH64" s="375">
        <v>12837.085485126259</v>
      </c>
      <c r="BI64" s="375">
        <v>13030.594664938701</v>
      </c>
      <c r="BJ64" s="375">
        <v>13091.365979260047</v>
      </c>
      <c r="BK64" s="375">
        <v>13341.715222381841</v>
      </c>
      <c r="BL64" s="375">
        <v>13514.443008810356</v>
      </c>
      <c r="BM64" s="375">
        <v>14413.275821820514</v>
      </c>
      <c r="BN64" s="375">
        <v>14535.741268690985</v>
      </c>
      <c r="BO64" s="375">
        <v>15301.709102077066</v>
      </c>
      <c r="BP64" s="375">
        <v>16128.504165247798</v>
      </c>
      <c r="BQ64" s="375">
        <v>16127.004611345315</v>
      </c>
      <c r="BR64" s="375">
        <v>16269.037279473809</v>
      </c>
      <c r="BS64" s="375">
        <v>16396.324675106549</v>
      </c>
      <c r="BT64" s="375">
        <v>15718.366097516468</v>
      </c>
      <c r="BU64" s="375">
        <v>14857.707873660127</v>
      </c>
      <c r="BV64" s="375">
        <v>13742.90320553556</v>
      </c>
      <c r="BW64" s="375">
        <v>14843.569947567237</v>
      </c>
      <c r="BX64" s="376">
        <v>14963.053149563631</v>
      </c>
      <c r="BY64" s="376">
        <v>15055.968445330656</v>
      </c>
      <c r="BZ64" s="376">
        <v>15191.306307771132</v>
      </c>
      <c r="CA64" s="377">
        <v>15282.331516835333</v>
      </c>
    </row>
    <row r="65" spans="1:79" s="58" customFormat="1" x14ac:dyDescent="0.4">
      <c r="A65" s="51"/>
      <c r="B65" s="128" t="s">
        <v>456</v>
      </c>
      <c r="C65" s="51"/>
      <c r="D65" s="375" t="s">
        <v>411</v>
      </c>
      <c r="E65" s="375" t="s">
        <v>411</v>
      </c>
      <c r="F65" s="375" t="s">
        <v>411</v>
      </c>
      <c r="G65" s="375" t="s">
        <v>411</v>
      </c>
      <c r="H65" s="375" t="s">
        <v>411</v>
      </c>
      <c r="I65" s="375" t="s">
        <v>411</v>
      </c>
      <c r="J65" s="375" t="s">
        <v>411</v>
      </c>
      <c r="K65" s="375" t="s">
        <v>411</v>
      </c>
      <c r="L65" s="375" t="s">
        <v>411</v>
      </c>
      <c r="M65" s="375" t="s">
        <v>411</v>
      </c>
      <c r="N65" s="375" t="s">
        <v>411</v>
      </c>
      <c r="O65" s="375" t="s">
        <v>411</v>
      </c>
      <c r="P65" s="375" t="s">
        <v>411</v>
      </c>
      <c r="Q65" s="375" t="s">
        <v>411</v>
      </c>
      <c r="R65" s="375" t="s">
        <v>411</v>
      </c>
      <c r="S65" s="375" t="s">
        <v>411</v>
      </c>
      <c r="T65" s="375" t="s">
        <v>411</v>
      </c>
      <c r="U65" s="375" t="s">
        <v>411</v>
      </c>
      <c r="V65" s="375" t="s">
        <v>411</v>
      </c>
      <c r="W65" s="375" t="s">
        <v>411</v>
      </c>
      <c r="X65" s="375" t="s">
        <v>411</v>
      </c>
      <c r="Y65" s="375" t="s">
        <v>411</v>
      </c>
      <c r="Z65" s="375" t="s">
        <v>411</v>
      </c>
      <c r="AA65" s="375" t="s">
        <v>411</v>
      </c>
      <c r="AB65" s="375">
        <v>165.04214393775663</v>
      </c>
      <c r="AC65" s="375">
        <v>293.19630622579683</v>
      </c>
      <c r="AD65" s="375">
        <v>134.61576598909269</v>
      </c>
      <c r="AE65" s="375">
        <v>216.30750846444928</v>
      </c>
      <c r="AF65" s="375">
        <v>160.20629370629368</v>
      </c>
      <c r="AG65" s="375">
        <v>745.80033806279766</v>
      </c>
      <c r="AH65" s="375">
        <v>689.46243493481961</v>
      </c>
      <c r="AI65" s="375">
        <v>630.02955898001812</v>
      </c>
      <c r="AJ65" s="375">
        <v>616.25413414472814</v>
      </c>
      <c r="AK65" s="375">
        <v>822.80019154794672</v>
      </c>
      <c r="AL65" s="375">
        <v>996.98217424052223</v>
      </c>
      <c r="AM65" s="375">
        <v>1453.3706159622911</v>
      </c>
      <c r="AN65" s="375">
        <v>1763.3946758092163</v>
      </c>
      <c r="AO65" s="375">
        <v>2143.6045594666284</v>
      </c>
      <c r="AP65" s="375">
        <v>2327.1540685667078</v>
      </c>
      <c r="AQ65" s="375">
        <v>2279.1394110616102</v>
      </c>
      <c r="AR65" s="375">
        <v>2225.0032736030043</v>
      </c>
      <c r="AS65" s="375">
        <v>2634.3812271659212</v>
      </c>
      <c r="AT65" s="375">
        <v>3150.6867513179322</v>
      </c>
      <c r="AU65" s="375">
        <v>4070.0494299059228</v>
      </c>
      <c r="AV65" s="375">
        <v>5339.0563104161274</v>
      </c>
      <c r="AW65" s="375">
        <v>6725.7722062766125</v>
      </c>
      <c r="AX65" s="375">
        <v>7734.858119999999</v>
      </c>
      <c r="AY65" s="375">
        <v>8380.9916496548576</v>
      </c>
      <c r="AZ65" s="375">
        <v>8639.5124921027473</v>
      </c>
      <c r="BA65" s="375">
        <v>8388.4614968051646</v>
      </c>
      <c r="BB65" s="375">
        <v>8254.0060545208162</v>
      </c>
      <c r="BC65" s="375">
        <v>8309.0471891412908</v>
      </c>
      <c r="BD65" s="375">
        <v>8388.3272787634833</v>
      </c>
      <c r="BE65" s="375">
        <v>8870.7556558349879</v>
      </c>
      <c r="BF65" s="375">
        <v>9925.4070803055656</v>
      </c>
      <c r="BG65" s="375">
        <v>9843.0543770873737</v>
      </c>
      <c r="BH65" s="375">
        <v>10419.664549382403</v>
      </c>
      <c r="BI65" s="375">
        <v>11057.225333917062</v>
      </c>
      <c r="BJ65" s="375">
        <v>11735.793399440428</v>
      </c>
      <c r="BK65" s="375">
        <v>12427.978573355975</v>
      </c>
      <c r="BL65" s="375">
        <v>13815.304156002594</v>
      </c>
      <c r="BM65" s="375">
        <v>16854.268297121391</v>
      </c>
      <c r="BN65" s="375">
        <v>18257.956405456414</v>
      </c>
      <c r="BO65" s="375">
        <v>19394.670874586729</v>
      </c>
      <c r="BP65" s="375">
        <v>19870.913022842382</v>
      </c>
      <c r="BQ65" s="375">
        <v>19727.924763692932</v>
      </c>
      <c r="BR65" s="375">
        <v>19583.973946258458</v>
      </c>
      <c r="BS65" s="375">
        <v>19378.057672371342</v>
      </c>
      <c r="BT65" s="375">
        <v>18301.448580333825</v>
      </c>
      <c r="BU65" s="375">
        <v>17121.791038699797</v>
      </c>
      <c r="BV65" s="375">
        <v>15387.077963485459</v>
      </c>
      <c r="BW65" s="375">
        <v>17240.287603083758</v>
      </c>
      <c r="BX65" s="376">
        <v>17377.196439772702</v>
      </c>
      <c r="BY65" s="376">
        <v>17485.49698587642</v>
      </c>
      <c r="BZ65" s="376">
        <v>17604.605946600615</v>
      </c>
      <c r="CA65" s="377">
        <v>17648.81513207074</v>
      </c>
    </row>
    <row r="66" spans="1:79" s="58" customFormat="1" ht="26.25" customHeight="1" x14ac:dyDescent="0.4">
      <c r="A66" s="148"/>
      <c r="B66" s="148" t="s">
        <v>416</v>
      </c>
      <c r="C66" s="51"/>
      <c r="D66" s="375"/>
      <c r="E66" s="375"/>
      <c r="F66" s="375"/>
      <c r="G66" s="375"/>
      <c r="H66" s="375"/>
      <c r="I66" s="375"/>
      <c r="J66" s="375"/>
      <c r="K66" s="375"/>
      <c r="L66" s="375"/>
      <c r="M66" s="375"/>
      <c r="N66" s="375"/>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c r="AS66" s="375"/>
      <c r="AT66" s="375"/>
      <c r="AU66" s="375"/>
      <c r="AV66" s="375"/>
      <c r="AW66" s="375"/>
      <c r="AX66" s="375"/>
      <c r="AY66" s="375"/>
      <c r="AZ66" s="375"/>
      <c r="BA66" s="375"/>
      <c r="BB66" s="375"/>
      <c r="BC66" s="375"/>
      <c r="BD66" s="375"/>
      <c r="BE66" s="375"/>
      <c r="BF66" s="375"/>
      <c r="BG66" s="375"/>
      <c r="BH66" s="375"/>
      <c r="BI66" s="375"/>
      <c r="BJ66" s="375"/>
      <c r="BK66" s="375"/>
      <c r="BL66" s="375"/>
      <c r="BM66" s="375"/>
      <c r="BN66" s="375"/>
      <c r="BO66" s="375"/>
      <c r="BP66" s="375"/>
      <c r="BQ66" s="375"/>
      <c r="BR66" s="375"/>
      <c r="BS66" s="375"/>
      <c r="BT66" s="375"/>
      <c r="BU66" s="375"/>
      <c r="BV66" s="375"/>
      <c r="BW66" s="375"/>
      <c r="BX66" s="376"/>
      <c r="BY66" s="376"/>
      <c r="BZ66" s="376"/>
      <c r="CA66" s="377"/>
    </row>
    <row r="67" spans="1:79" s="58" customFormat="1" x14ac:dyDescent="0.4">
      <c r="A67" s="408"/>
      <c r="B67" s="68" t="s">
        <v>417</v>
      </c>
      <c r="C67" s="51"/>
      <c r="D67" s="375" t="s">
        <v>411</v>
      </c>
      <c r="E67" s="375" t="s">
        <v>411</v>
      </c>
      <c r="F67" s="375" t="s">
        <v>411</v>
      </c>
      <c r="G67" s="375" t="s">
        <v>411</v>
      </c>
      <c r="H67" s="375" t="s">
        <v>411</v>
      </c>
      <c r="I67" s="375" t="s">
        <v>411</v>
      </c>
      <c r="J67" s="375" t="s">
        <v>411</v>
      </c>
      <c r="K67" s="375" t="s">
        <v>411</v>
      </c>
      <c r="L67" s="375" t="s">
        <v>411</v>
      </c>
      <c r="M67" s="375" t="s">
        <v>411</v>
      </c>
      <c r="N67" s="375" t="s">
        <v>411</v>
      </c>
      <c r="O67" s="375" t="s">
        <v>411</v>
      </c>
      <c r="P67" s="375" t="s">
        <v>411</v>
      </c>
      <c r="Q67" s="375" t="s">
        <v>411</v>
      </c>
      <c r="R67" s="375" t="s">
        <v>411</v>
      </c>
      <c r="S67" s="375" t="s">
        <v>411</v>
      </c>
      <c r="T67" s="375" t="s">
        <v>411</v>
      </c>
      <c r="U67" s="375" t="s">
        <v>411</v>
      </c>
      <c r="V67" s="375" t="s">
        <v>411</v>
      </c>
      <c r="W67" s="375" t="s">
        <v>411</v>
      </c>
      <c r="X67" s="375" t="s">
        <v>411</v>
      </c>
      <c r="Y67" s="375" t="s">
        <v>411</v>
      </c>
      <c r="Z67" s="375" t="s">
        <v>411</v>
      </c>
      <c r="AA67" s="375" t="s">
        <v>411</v>
      </c>
      <c r="AB67" s="375" t="s">
        <v>411</v>
      </c>
      <c r="AC67" s="375" t="s">
        <v>411</v>
      </c>
      <c r="AD67" s="375" t="s">
        <v>411</v>
      </c>
      <c r="AE67" s="375" t="s">
        <v>411</v>
      </c>
      <c r="AF67" s="375" t="s">
        <v>411</v>
      </c>
      <c r="AG67" s="375" t="s">
        <v>411</v>
      </c>
      <c r="AH67" s="375" t="s">
        <v>411</v>
      </c>
      <c r="AI67" s="375" t="s">
        <v>411</v>
      </c>
      <c r="AJ67" s="375" t="s">
        <v>411</v>
      </c>
      <c r="AK67" s="375" t="s">
        <v>411</v>
      </c>
      <c r="AL67" s="375" t="s">
        <v>411</v>
      </c>
      <c r="AM67" s="375" t="s">
        <v>411</v>
      </c>
      <c r="AN67" s="375" t="s">
        <v>411</v>
      </c>
      <c r="AO67" s="375" t="s">
        <v>411</v>
      </c>
      <c r="AP67" s="375" t="s">
        <v>411</v>
      </c>
      <c r="AQ67" s="375" t="s">
        <v>411</v>
      </c>
      <c r="AR67" s="375" t="s">
        <v>411</v>
      </c>
      <c r="AS67" s="375" t="s">
        <v>411</v>
      </c>
      <c r="AT67" s="375" t="s">
        <v>411</v>
      </c>
      <c r="AU67" s="375" t="s">
        <v>411</v>
      </c>
      <c r="AV67" s="375" t="s">
        <v>411</v>
      </c>
      <c r="AW67" s="375" t="s">
        <v>411</v>
      </c>
      <c r="AX67" s="375" t="s">
        <v>411</v>
      </c>
      <c r="AY67" s="375" t="s">
        <v>411</v>
      </c>
      <c r="AZ67" s="375" t="s">
        <v>411</v>
      </c>
      <c r="BA67" s="375" t="s">
        <v>411</v>
      </c>
      <c r="BB67" s="375" t="s">
        <v>411</v>
      </c>
      <c r="BC67" s="375" t="s">
        <v>411</v>
      </c>
      <c r="BD67" s="375" t="s">
        <v>411</v>
      </c>
      <c r="BE67" s="375" t="s">
        <v>411</v>
      </c>
      <c r="BF67" s="375" t="s">
        <v>411</v>
      </c>
      <c r="BG67" s="375" t="s">
        <v>411</v>
      </c>
      <c r="BH67" s="375" t="s">
        <v>411</v>
      </c>
      <c r="BI67" s="375" t="s">
        <v>411</v>
      </c>
      <c r="BJ67" s="375" t="s">
        <v>411</v>
      </c>
      <c r="BK67" s="375" t="s">
        <v>411</v>
      </c>
      <c r="BL67" s="375">
        <v>1938.8528333456541</v>
      </c>
      <c r="BM67" s="375">
        <v>3172.116890333491</v>
      </c>
      <c r="BN67" s="375">
        <v>3497.2210670727522</v>
      </c>
      <c r="BO67" s="375">
        <v>3823.3405053452375</v>
      </c>
      <c r="BP67" s="375">
        <v>4018.0798036745418</v>
      </c>
      <c r="BQ67" s="375">
        <v>3510.1879449414341</v>
      </c>
      <c r="BR67" s="375">
        <v>2578.1161522653711</v>
      </c>
      <c r="BS67" s="375">
        <v>2032.7800412251495</v>
      </c>
      <c r="BT67" s="375">
        <v>1698.0529406325479</v>
      </c>
      <c r="BU67" s="375">
        <v>1478.1339649198094</v>
      </c>
      <c r="BV67" s="375">
        <v>1138.7599087852818</v>
      </c>
      <c r="BW67" s="375">
        <v>2049.0082078030518</v>
      </c>
      <c r="BX67" s="376">
        <v>2130.1162134937144</v>
      </c>
      <c r="BY67" s="376">
        <v>2208.7900144788387</v>
      </c>
      <c r="BZ67" s="376">
        <v>2280.0177666600143</v>
      </c>
      <c r="CA67" s="377">
        <v>2323.8653911677898</v>
      </c>
    </row>
    <row r="68" spans="1:79" s="58" customFormat="1" x14ac:dyDescent="0.4">
      <c r="A68" s="408"/>
      <c r="B68" s="68" t="s">
        <v>25</v>
      </c>
      <c r="C68" s="51"/>
      <c r="D68" s="375" t="s">
        <v>411</v>
      </c>
      <c r="E68" s="375" t="s">
        <v>411</v>
      </c>
      <c r="F68" s="375" t="s">
        <v>411</v>
      </c>
      <c r="G68" s="375" t="s">
        <v>411</v>
      </c>
      <c r="H68" s="375" t="s">
        <v>411</v>
      </c>
      <c r="I68" s="375" t="s">
        <v>411</v>
      </c>
      <c r="J68" s="375" t="s">
        <v>411</v>
      </c>
      <c r="K68" s="375" t="s">
        <v>411</v>
      </c>
      <c r="L68" s="375" t="s">
        <v>411</v>
      </c>
      <c r="M68" s="375" t="s">
        <v>411</v>
      </c>
      <c r="N68" s="375" t="s">
        <v>411</v>
      </c>
      <c r="O68" s="375" t="s">
        <v>411</v>
      </c>
      <c r="P68" s="375" t="s">
        <v>411</v>
      </c>
      <c r="Q68" s="375" t="s">
        <v>411</v>
      </c>
      <c r="R68" s="375" t="s">
        <v>411</v>
      </c>
      <c r="S68" s="375" t="s">
        <v>411</v>
      </c>
      <c r="T68" s="375" t="s">
        <v>411</v>
      </c>
      <c r="U68" s="375" t="s">
        <v>411</v>
      </c>
      <c r="V68" s="375" t="s">
        <v>411</v>
      </c>
      <c r="W68" s="375" t="s">
        <v>411</v>
      </c>
      <c r="X68" s="375" t="s">
        <v>411</v>
      </c>
      <c r="Y68" s="375" t="s">
        <v>411</v>
      </c>
      <c r="Z68" s="375" t="s">
        <v>411</v>
      </c>
      <c r="AA68" s="375" t="s">
        <v>411</v>
      </c>
      <c r="AB68" s="375" t="s">
        <v>411</v>
      </c>
      <c r="AC68" s="375" t="s">
        <v>411</v>
      </c>
      <c r="AD68" s="375" t="s">
        <v>411</v>
      </c>
      <c r="AE68" s="375" t="s">
        <v>411</v>
      </c>
      <c r="AF68" s="375" t="s">
        <v>411</v>
      </c>
      <c r="AG68" s="375" t="s">
        <v>411</v>
      </c>
      <c r="AH68" s="375" t="s">
        <v>411</v>
      </c>
      <c r="AI68" s="375" t="s">
        <v>411</v>
      </c>
      <c r="AJ68" s="375" t="s">
        <v>411</v>
      </c>
      <c r="AK68" s="375" t="s">
        <v>411</v>
      </c>
      <c r="AL68" s="375" t="s">
        <v>411</v>
      </c>
      <c r="AM68" s="375" t="s">
        <v>411</v>
      </c>
      <c r="AN68" s="375" t="s">
        <v>411</v>
      </c>
      <c r="AO68" s="375" t="s">
        <v>411</v>
      </c>
      <c r="AP68" s="375" t="s">
        <v>411</v>
      </c>
      <c r="AQ68" s="375" t="s">
        <v>411</v>
      </c>
      <c r="AR68" s="375" t="s">
        <v>411</v>
      </c>
      <c r="AS68" s="375" t="s">
        <v>411</v>
      </c>
      <c r="AT68" s="375" t="s">
        <v>411</v>
      </c>
      <c r="AU68" s="375" t="s">
        <v>411</v>
      </c>
      <c r="AV68" s="375" t="s">
        <v>411</v>
      </c>
      <c r="AW68" s="375" t="s">
        <v>411</v>
      </c>
      <c r="AX68" s="375" t="s">
        <v>411</v>
      </c>
      <c r="AY68" s="375" t="s">
        <v>411</v>
      </c>
      <c r="AZ68" s="375" t="s">
        <v>411</v>
      </c>
      <c r="BA68" s="375" t="s">
        <v>411</v>
      </c>
      <c r="BB68" s="375" t="s">
        <v>411</v>
      </c>
      <c r="BC68" s="375" t="s">
        <v>411</v>
      </c>
      <c r="BD68" s="375" t="s">
        <v>411</v>
      </c>
      <c r="BE68" s="375" t="s">
        <v>411</v>
      </c>
      <c r="BF68" s="375" t="s">
        <v>411</v>
      </c>
      <c r="BG68" s="375" t="s">
        <v>411</v>
      </c>
      <c r="BH68" s="375" t="s">
        <v>411</v>
      </c>
      <c r="BI68" s="375" t="s">
        <v>411</v>
      </c>
      <c r="BJ68" s="375" t="s">
        <v>411</v>
      </c>
      <c r="BK68" s="375" t="s">
        <v>411</v>
      </c>
      <c r="BL68" s="375">
        <v>5270.376150987413</v>
      </c>
      <c r="BM68" s="375">
        <v>5884.2023926929269</v>
      </c>
      <c r="BN68" s="375">
        <v>6131.0249987915658</v>
      </c>
      <c r="BO68" s="375">
        <v>6469.2628591220073</v>
      </c>
      <c r="BP68" s="375">
        <v>6675.7126392563005</v>
      </c>
      <c r="BQ68" s="375">
        <v>6706.7994561030782</v>
      </c>
      <c r="BR68" s="375">
        <v>7139.006552449051</v>
      </c>
      <c r="BS68" s="375">
        <v>7366.9570067700197</v>
      </c>
      <c r="BT68" s="375">
        <v>7127.889424477049</v>
      </c>
      <c r="BU68" s="375">
        <v>6800.9531747591573</v>
      </c>
      <c r="BV68" s="375">
        <v>6326.2009368602176</v>
      </c>
      <c r="BW68" s="375">
        <v>6916.6122872163896</v>
      </c>
      <c r="BX68" s="376">
        <v>6984.7778269346754</v>
      </c>
      <c r="BY68" s="376">
        <v>6968.8861684010644</v>
      </c>
      <c r="BZ68" s="376">
        <v>6952.1102080473893</v>
      </c>
      <c r="CA68" s="377">
        <v>6944.317036150238</v>
      </c>
    </row>
    <row r="69" spans="1:79" s="58" customFormat="1" x14ac:dyDescent="0.4">
      <c r="A69" s="408"/>
      <c r="B69" s="68" t="s">
        <v>418</v>
      </c>
      <c r="C69" s="51"/>
      <c r="D69" s="375" t="s">
        <v>411</v>
      </c>
      <c r="E69" s="375" t="s">
        <v>411</v>
      </c>
      <c r="F69" s="375" t="s">
        <v>411</v>
      </c>
      <c r="G69" s="375" t="s">
        <v>411</v>
      </c>
      <c r="H69" s="375" t="s">
        <v>411</v>
      </c>
      <c r="I69" s="375" t="s">
        <v>411</v>
      </c>
      <c r="J69" s="375" t="s">
        <v>411</v>
      </c>
      <c r="K69" s="375" t="s">
        <v>411</v>
      </c>
      <c r="L69" s="375" t="s">
        <v>411</v>
      </c>
      <c r="M69" s="375" t="s">
        <v>411</v>
      </c>
      <c r="N69" s="375" t="s">
        <v>411</v>
      </c>
      <c r="O69" s="375" t="s">
        <v>411</v>
      </c>
      <c r="P69" s="375" t="s">
        <v>411</v>
      </c>
      <c r="Q69" s="375" t="s">
        <v>411</v>
      </c>
      <c r="R69" s="375" t="s">
        <v>411</v>
      </c>
      <c r="S69" s="375" t="s">
        <v>411</v>
      </c>
      <c r="T69" s="375" t="s">
        <v>411</v>
      </c>
      <c r="U69" s="375" t="s">
        <v>411</v>
      </c>
      <c r="V69" s="375" t="s">
        <v>411</v>
      </c>
      <c r="W69" s="375" t="s">
        <v>411</v>
      </c>
      <c r="X69" s="375" t="s">
        <v>411</v>
      </c>
      <c r="Y69" s="375" t="s">
        <v>411</v>
      </c>
      <c r="Z69" s="375" t="s">
        <v>411</v>
      </c>
      <c r="AA69" s="375" t="s">
        <v>411</v>
      </c>
      <c r="AB69" s="375" t="s">
        <v>411</v>
      </c>
      <c r="AC69" s="375" t="s">
        <v>411</v>
      </c>
      <c r="AD69" s="375" t="s">
        <v>411</v>
      </c>
      <c r="AE69" s="375" t="s">
        <v>411</v>
      </c>
      <c r="AF69" s="375" t="s">
        <v>411</v>
      </c>
      <c r="AG69" s="375" t="s">
        <v>411</v>
      </c>
      <c r="AH69" s="375" t="s">
        <v>411</v>
      </c>
      <c r="AI69" s="375" t="s">
        <v>411</v>
      </c>
      <c r="AJ69" s="375" t="s">
        <v>411</v>
      </c>
      <c r="AK69" s="375" t="s">
        <v>411</v>
      </c>
      <c r="AL69" s="375" t="s">
        <v>411</v>
      </c>
      <c r="AM69" s="375" t="s">
        <v>411</v>
      </c>
      <c r="AN69" s="375" t="s">
        <v>411</v>
      </c>
      <c r="AO69" s="375" t="s">
        <v>411</v>
      </c>
      <c r="AP69" s="375" t="s">
        <v>411</v>
      </c>
      <c r="AQ69" s="375" t="s">
        <v>411</v>
      </c>
      <c r="AR69" s="375" t="s">
        <v>411</v>
      </c>
      <c r="AS69" s="375" t="s">
        <v>411</v>
      </c>
      <c r="AT69" s="375" t="s">
        <v>411</v>
      </c>
      <c r="AU69" s="375" t="s">
        <v>411</v>
      </c>
      <c r="AV69" s="375" t="s">
        <v>411</v>
      </c>
      <c r="AW69" s="375" t="s">
        <v>411</v>
      </c>
      <c r="AX69" s="375" t="s">
        <v>411</v>
      </c>
      <c r="AY69" s="375" t="s">
        <v>411</v>
      </c>
      <c r="AZ69" s="375" t="s">
        <v>411</v>
      </c>
      <c r="BA69" s="375" t="s">
        <v>411</v>
      </c>
      <c r="BB69" s="375" t="s">
        <v>411</v>
      </c>
      <c r="BC69" s="375" t="s">
        <v>411</v>
      </c>
      <c r="BD69" s="375" t="s">
        <v>411</v>
      </c>
      <c r="BE69" s="375" t="s">
        <v>411</v>
      </c>
      <c r="BF69" s="375" t="s">
        <v>411</v>
      </c>
      <c r="BG69" s="375" t="s">
        <v>411</v>
      </c>
      <c r="BH69" s="375" t="s">
        <v>411</v>
      </c>
      <c r="BI69" s="375" t="s">
        <v>411</v>
      </c>
      <c r="BJ69" s="375" t="s">
        <v>411</v>
      </c>
      <c r="BK69" s="375" t="s">
        <v>411</v>
      </c>
      <c r="BL69" s="375">
        <v>3859.7587647701439</v>
      </c>
      <c r="BM69" s="375">
        <v>3963.754719919722</v>
      </c>
      <c r="BN69" s="375">
        <v>3700.1320476540977</v>
      </c>
      <c r="BO69" s="375">
        <v>3377.8348109852873</v>
      </c>
      <c r="BP69" s="375">
        <v>3037.1001224927772</v>
      </c>
      <c r="BQ69" s="375">
        <v>2711.7954879436325</v>
      </c>
      <c r="BR69" s="375">
        <v>2543.0086128634498</v>
      </c>
      <c r="BS69" s="375">
        <v>2392.5576298234296</v>
      </c>
      <c r="BT69" s="375">
        <v>2167.1301102936427</v>
      </c>
      <c r="BU69" s="375">
        <v>1902.0849085298548</v>
      </c>
      <c r="BV69" s="375">
        <v>1672.9159423572355</v>
      </c>
      <c r="BW69" s="375">
        <v>1831.0824332303503</v>
      </c>
      <c r="BX69" s="376">
        <v>1772.4168157346567</v>
      </c>
      <c r="BY69" s="376">
        <v>1714.3416449215565</v>
      </c>
      <c r="BZ69" s="376">
        <v>1691.7372450633802</v>
      </c>
      <c r="CA69" s="377">
        <v>1688.9851697218496</v>
      </c>
    </row>
    <row r="70" spans="1:79" s="58" customFormat="1" x14ac:dyDescent="0.4">
      <c r="A70" s="408"/>
      <c r="B70" s="68" t="s">
        <v>365</v>
      </c>
      <c r="C70" s="51"/>
      <c r="D70" s="375" t="s">
        <v>411</v>
      </c>
      <c r="E70" s="375" t="s">
        <v>411</v>
      </c>
      <c r="F70" s="375" t="s">
        <v>411</v>
      </c>
      <c r="G70" s="375" t="s">
        <v>411</v>
      </c>
      <c r="H70" s="375" t="s">
        <v>411</v>
      </c>
      <c r="I70" s="375" t="s">
        <v>411</v>
      </c>
      <c r="J70" s="375" t="s">
        <v>411</v>
      </c>
      <c r="K70" s="375" t="s">
        <v>411</v>
      </c>
      <c r="L70" s="375" t="s">
        <v>411</v>
      </c>
      <c r="M70" s="375" t="s">
        <v>411</v>
      </c>
      <c r="N70" s="375" t="s">
        <v>411</v>
      </c>
      <c r="O70" s="375" t="s">
        <v>411</v>
      </c>
      <c r="P70" s="375" t="s">
        <v>411</v>
      </c>
      <c r="Q70" s="375" t="s">
        <v>411</v>
      </c>
      <c r="R70" s="375" t="s">
        <v>411</v>
      </c>
      <c r="S70" s="375" t="s">
        <v>411</v>
      </c>
      <c r="T70" s="375" t="s">
        <v>411</v>
      </c>
      <c r="U70" s="375" t="s">
        <v>411</v>
      </c>
      <c r="V70" s="375" t="s">
        <v>411</v>
      </c>
      <c r="W70" s="375" t="s">
        <v>411</v>
      </c>
      <c r="X70" s="375" t="s">
        <v>411</v>
      </c>
      <c r="Y70" s="375" t="s">
        <v>411</v>
      </c>
      <c r="Z70" s="375" t="s">
        <v>411</v>
      </c>
      <c r="AA70" s="375" t="s">
        <v>411</v>
      </c>
      <c r="AB70" s="375" t="s">
        <v>411</v>
      </c>
      <c r="AC70" s="375" t="s">
        <v>411</v>
      </c>
      <c r="AD70" s="375" t="s">
        <v>411</v>
      </c>
      <c r="AE70" s="375" t="s">
        <v>411</v>
      </c>
      <c r="AF70" s="375" t="s">
        <v>411</v>
      </c>
      <c r="AG70" s="375" t="s">
        <v>411</v>
      </c>
      <c r="AH70" s="375" t="s">
        <v>411</v>
      </c>
      <c r="AI70" s="375" t="s">
        <v>411</v>
      </c>
      <c r="AJ70" s="375" t="s">
        <v>411</v>
      </c>
      <c r="AK70" s="375" t="s">
        <v>411</v>
      </c>
      <c r="AL70" s="375" t="s">
        <v>411</v>
      </c>
      <c r="AM70" s="375" t="s">
        <v>411</v>
      </c>
      <c r="AN70" s="375" t="s">
        <v>411</v>
      </c>
      <c r="AO70" s="375" t="s">
        <v>411</v>
      </c>
      <c r="AP70" s="375" t="s">
        <v>411</v>
      </c>
      <c r="AQ70" s="375" t="s">
        <v>411</v>
      </c>
      <c r="AR70" s="375" t="s">
        <v>411</v>
      </c>
      <c r="AS70" s="375" t="s">
        <v>411</v>
      </c>
      <c r="AT70" s="375" t="s">
        <v>411</v>
      </c>
      <c r="AU70" s="375" t="s">
        <v>411</v>
      </c>
      <c r="AV70" s="375" t="s">
        <v>411</v>
      </c>
      <c r="AW70" s="375" t="s">
        <v>411</v>
      </c>
      <c r="AX70" s="375" t="s">
        <v>411</v>
      </c>
      <c r="AY70" s="375" t="s">
        <v>411</v>
      </c>
      <c r="AZ70" s="375" t="s">
        <v>411</v>
      </c>
      <c r="BA70" s="375" t="s">
        <v>411</v>
      </c>
      <c r="BB70" s="375" t="s">
        <v>411</v>
      </c>
      <c r="BC70" s="375" t="s">
        <v>411</v>
      </c>
      <c r="BD70" s="375" t="s">
        <v>411</v>
      </c>
      <c r="BE70" s="375" t="s">
        <v>411</v>
      </c>
      <c r="BF70" s="375" t="s">
        <v>411</v>
      </c>
      <c r="BG70" s="375" t="s">
        <v>411</v>
      </c>
      <c r="BH70" s="375" t="s">
        <v>411</v>
      </c>
      <c r="BI70" s="375" t="s">
        <v>411</v>
      </c>
      <c r="BJ70" s="375" t="s">
        <v>411</v>
      </c>
      <c r="BK70" s="375" t="s">
        <v>411</v>
      </c>
      <c r="BL70" s="375">
        <v>371.21300418240196</v>
      </c>
      <c r="BM70" s="375">
        <v>454.95400539292024</v>
      </c>
      <c r="BN70" s="375">
        <v>530.01335615494895</v>
      </c>
      <c r="BO70" s="375">
        <v>607.96118278545748</v>
      </c>
      <c r="BP70" s="375">
        <v>690.3371942422059</v>
      </c>
      <c r="BQ70" s="375">
        <v>752.90026186866623</v>
      </c>
      <c r="BR70" s="375">
        <v>835.20219933125588</v>
      </c>
      <c r="BS70" s="375">
        <v>939.37470424481762</v>
      </c>
      <c r="BT70" s="375">
        <v>970.9874887346067</v>
      </c>
      <c r="BU70" s="375">
        <v>970.41650768317652</v>
      </c>
      <c r="BV70" s="375">
        <v>970.21575862554914</v>
      </c>
      <c r="BW70" s="375">
        <v>1089.9504530821241</v>
      </c>
      <c r="BX70" s="376">
        <v>1137.0832336515157</v>
      </c>
      <c r="BY70" s="376">
        <v>1182.8158896439174</v>
      </c>
      <c r="BZ70" s="376">
        <v>1209.2450366601986</v>
      </c>
      <c r="CA70" s="377">
        <v>1200.5191378559975</v>
      </c>
    </row>
    <row r="71" spans="1:79" s="58" customFormat="1" x14ac:dyDescent="0.4">
      <c r="A71" s="408"/>
      <c r="B71" s="68" t="s">
        <v>419</v>
      </c>
      <c r="C71" s="51"/>
      <c r="D71" s="375" t="s">
        <v>411</v>
      </c>
      <c r="E71" s="375" t="s">
        <v>411</v>
      </c>
      <c r="F71" s="375" t="s">
        <v>411</v>
      </c>
      <c r="G71" s="375" t="s">
        <v>411</v>
      </c>
      <c r="H71" s="375" t="s">
        <v>411</v>
      </c>
      <c r="I71" s="375" t="s">
        <v>411</v>
      </c>
      <c r="J71" s="375" t="s">
        <v>411</v>
      </c>
      <c r="K71" s="375" t="s">
        <v>411</v>
      </c>
      <c r="L71" s="375" t="s">
        <v>411</v>
      </c>
      <c r="M71" s="375" t="s">
        <v>411</v>
      </c>
      <c r="N71" s="375" t="s">
        <v>411</v>
      </c>
      <c r="O71" s="375" t="s">
        <v>411</v>
      </c>
      <c r="P71" s="375" t="s">
        <v>411</v>
      </c>
      <c r="Q71" s="375" t="s">
        <v>411</v>
      </c>
      <c r="R71" s="375" t="s">
        <v>411</v>
      </c>
      <c r="S71" s="375" t="s">
        <v>411</v>
      </c>
      <c r="T71" s="375" t="s">
        <v>411</v>
      </c>
      <c r="U71" s="375" t="s">
        <v>411</v>
      </c>
      <c r="V71" s="375" t="s">
        <v>411</v>
      </c>
      <c r="W71" s="375" t="s">
        <v>411</v>
      </c>
      <c r="X71" s="375" t="s">
        <v>411</v>
      </c>
      <c r="Y71" s="375" t="s">
        <v>411</v>
      </c>
      <c r="Z71" s="375" t="s">
        <v>411</v>
      </c>
      <c r="AA71" s="375" t="s">
        <v>411</v>
      </c>
      <c r="AB71" s="375" t="s">
        <v>411</v>
      </c>
      <c r="AC71" s="375" t="s">
        <v>411</v>
      </c>
      <c r="AD71" s="375" t="s">
        <v>411</v>
      </c>
      <c r="AE71" s="375" t="s">
        <v>411</v>
      </c>
      <c r="AF71" s="375" t="s">
        <v>411</v>
      </c>
      <c r="AG71" s="375" t="s">
        <v>411</v>
      </c>
      <c r="AH71" s="375" t="s">
        <v>411</v>
      </c>
      <c r="AI71" s="375" t="s">
        <v>411</v>
      </c>
      <c r="AJ71" s="375" t="s">
        <v>411</v>
      </c>
      <c r="AK71" s="375" t="s">
        <v>411</v>
      </c>
      <c r="AL71" s="375" t="s">
        <v>411</v>
      </c>
      <c r="AM71" s="375" t="s">
        <v>411</v>
      </c>
      <c r="AN71" s="375" t="s">
        <v>411</v>
      </c>
      <c r="AO71" s="375" t="s">
        <v>411</v>
      </c>
      <c r="AP71" s="375" t="s">
        <v>411</v>
      </c>
      <c r="AQ71" s="375" t="s">
        <v>411</v>
      </c>
      <c r="AR71" s="375" t="s">
        <v>411</v>
      </c>
      <c r="AS71" s="375" t="s">
        <v>411</v>
      </c>
      <c r="AT71" s="375" t="s">
        <v>411</v>
      </c>
      <c r="AU71" s="375" t="s">
        <v>411</v>
      </c>
      <c r="AV71" s="375" t="s">
        <v>411</v>
      </c>
      <c r="AW71" s="375" t="s">
        <v>411</v>
      </c>
      <c r="AX71" s="375" t="s">
        <v>411</v>
      </c>
      <c r="AY71" s="375" t="s">
        <v>411</v>
      </c>
      <c r="AZ71" s="375" t="s">
        <v>411</v>
      </c>
      <c r="BA71" s="375" t="s">
        <v>411</v>
      </c>
      <c r="BB71" s="375" t="s">
        <v>411</v>
      </c>
      <c r="BC71" s="375" t="s">
        <v>411</v>
      </c>
      <c r="BD71" s="375" t="s">
        <v>411</v>
      </c>
      <c r="BE71" s="375" t="s">
        <v>411</v>
      </c>
      <c r="BF71" s="375" t="s">
        <v>411</v>
      </c>
      <c r="BG71" s="375" t="s">
        <v>411</v>
      </c>
      <c r="BH71" s="375" t="s">
        <v>411</v>
      </c>
      <c r="BI71" s="375" t="s">
        <v>411</v>
      </c>
      <c r="BJ71" s="375" t="s">
        <v>411</v>
      </c>
      <c r="BK71" s="375" t="s">
        <v>411</v>
      </c>
      <c r="BL71" s="375">
        <v>763.31587815562807</v>
      </c>
      <c r="BM71" s="375">
        <v>786.51411842581399</v>
      </c>
      <c r="BN71" s="375">
        <v>755.63977240561826</v>
      </c>
      <c r="BO71" s="375">
        <v>705.0092047015537</v>
      </c>
      <c r="BP71" s="375">
        <v>607.45835172662544</v>
      </c>
      <c r="BQ71" s="375">
        <v>531.94351341073639</v>
      </c>
      <c r="BR71" s="375">
        <v>474.39952128725838</v>
      </c>
      <c r="BS71" s="375">
        <v>404.52792280756154</v>
      </c>
      <c r="BT71" s="375">
        <v>321.52291613474824</v>
      </c>
      <c r="BU71" s="375">
        <v>227.65871350570046</v>
      </c>
      <c r="BV71" s="375">
        <v>163.69678785532597</v>
      </c>
      <c r="BW71" s="375">
        <v>151.24069883520789</v>
      </c>
      <c r="BX71" s="376">
        <v>152.93898880616607</v>
      </c>
      <c r="BY71" s="376">
        <v>154.17799714799673</v>
      </c>
      <c r="BZ71" s="376">
        <v>155.7302760695656</v>
      </c>
      <c r="CA71" s="377">
        <v>157.43986074616546</v>
      </c>
    </row>
    <row r="72" spans="1:79" s="58" customFormat="1" ht="26.25" customHeight="1" x14ac:dyDescent="0.4">
      <c r="A72" s="408"/>
      <c r="B72" s="68" t="s">
        <v>420</v>
      </c>
      <c r="C72" s="51"/>
      <c r="D72" s="375" t="s">
        <v>411</v>
      </c>
      <c r="E72" s="375" t="s">
        <v>411</v>
      </c>
      <c r="F72" s="375" t="s">
        <v>411</v>
      </c>
      <c r="G72" s="375" t="s">
        <v>411</v>
      </c>
      <c r="H72" s="375" t="s">
        <v>411</v>
      </c>
      <c r="I72" s="375" t="s">
        <v>411</v>
      </c>
      <c r="J72" s="375" t="s">
        <v>411</v>
      </c>
      <c r="K72" s="375" t="s">
        <v>411</v>
      </c>
      <c r="L72" s="375" t="s">
        <v>411</v>
      </c>
      <c r="M72" s="375" t="s">
        <v>411</v>
      </c>
      <c r="N72" s="375" t="s">
        <v>411</v>
      </c>
      <c r="O72" s="375" t="s">
        <v>411</v>
      </c>
      <c r="P72" s="375" t="s">
        <v>411</v>
      </c>
      <c r="Q72" s="375" t="s">
        <v>411</v>
      </c>
      <c r="R72" s="375" t="s">
        <v>411</v>
      </c>
      <c r="S72" s="375" t="s">
        <v>411</v>
      </c>
      <c r="T72" s="375" t="s">
        <v>411</v>
      </c>
      <c r="U72" s="375" t="s">
        <v>411</v>
      </c>
      <c r="V72" s="375" t="s">
        <v>411</v>
      </c>
      <c r="W72" s="375" t="s">
        <v>411</v>
      </c>
      <c r="X72" s="375" t="s">
        <v>411</v>
      </c>
      <c r="Y72" s="375" t="s">
        <v>411</v>
      </c>
      <c r="Z72" s="375" t="s">
        <v>411</v>
      </c>
      <c r="AA72" s="375" t="s">
        <v>411</v>
      </c>
      <c r="AB72" s="375" t="s">
        <v>411</v>
      </c>
      <c r="AC72" s="375" t="s">
        <v>411</v>
      </c>
      <c r="AD72" s="375" t="s">
        <v>411</v>
      </c>
      <c r="AE72" s="375" t="s">
        <v>411</v>
      </c>
      <c r="AF72" s="375" t="s">
        <v>411</v>
      </c>
      <c r="AG72" s="375" t="s">
        <v>411</v>
      </c>
      <c r="AH72" s="375" t="s">
        <v>411</v>
      </c>
      <c r="AI72" s="375" t="s">
        <v>411</v>
      </c>
      <c r="AJ72" s="375" t="s">
        <v>411</v>
      </c>
      <c r="AK72" s="375" t="s">
        <v>411</v>
      </c>
      <c r="AL72" s="375" t="s">
        <v>411</v>
      </c>
      <c r="AM72" s="375" t="s">
        <v>411</v>
      </c>
      <c r="AN72" s="375" t="s">
        <v>411</v>
      </c>
      <c r="AO72" s="375" t="s">
        <v>411</v>
      </c>
      <c r="AP72" s="375" t="s">
        <v>411</v>
      </c>
      <c r="AQ72" s="375" t="s">
        <v>411</v>
      </c>
      <c r="AR72" s="375" t="s">
        <v>411</v>
      </c>
      <c r="AS72" s="375" t="s">
        <v>411</v>
      </c>
      <c r="AT72" s="375" t="s">
        <v>411</v>
      </c>
      <c r="AU72" s="375" t="s">
        <v>411</v>
      </c>
      <c r="AV72" s="375" t="s">
        <v>411</v>
      </c>
      <c r="AW72" s="375" t="s">
        <v>411</v>
      </c>
      <c r="AX72" s="375" t="s">
        <v>411</v>
      </c>
      <c r="AY72" s="375" t="s">
        <v>411</v>
      </c>
      <c r="AZ72" s="375" t="s">
        <v>411</v>
      </c>
      <c r="BA72" s="375" t="s">
        <v>411</v>
      </c>
      <c r="BB72" s="375" t="s">
        <v>411</v>
      </c>
      <c r="BC72" s="375" t="s">
        <v>411</v>
      </c>
      <c r="BD72" s="375" t="s">
        <v>411</v>
      </c>
      <c r="BE72" s="375" t="s">
        <v>411</v>
      </c>
      <c r="BF72" s="375" t="s">
        <v>411</v>
      </c>
      <c r="BG72" s="375" t="s">
        <v>411</v>
      </c>
      <c r="BH72" s="375" t="s">
        <v>411</v>
      </c>
      <c r="BI72" s="375" t="s">
        <v>411</v>
      </c>
      <c r="BJ72" s="375" t="s">
        <v>411</v>
      </c>
      <c r="BK72" s="375" t="s">
        <v>411</v>
      </c>
      <c r="BL72" s="375">
        <v>4888.5506207307944</v>
      </c>
      <c r="BM72" s="375">
        <v>5006.7712285636235</v>
      </c>
      <c r="BN72" s="375">
        <v>5063.3681424400656</v>
      </c>
      <c r="BO72" s="375">
        <v>5199.4901406233512</v>
      </c>
      <c r="BP72" s="375">
        <v>5232.7167036510591</v>
      </c>
      <c r="BQ72" s="375">
        <v>5247.2292004826786</v>
      </c>
      <c r="BR72" s="375">
        <v>5187.0531945851899</v>
      </c>
      <c r="BS72" s="375">
        <v>5092.6969322048071</v>
      </c>
      <c r="BT72" s="375">
        <v>4821.7986136016934</v>
      </c>
      <c r="BU72" s="375">
        <v>4562.4089238358165</v>
      </c>
      <c r="BV72" s="375">
        <v>4302.9921559791983</v>
      </c>
      <c r="BW72" s="375">
        <v>4054.7473484463248</v>
      </c>
      <c r="BX72" s="376">
        <v>3923.0415305916663</v>
      </c>
      <c r="BY72" s="376">
        <v>3816.2763501057607</v>
      </c>
      <c r="BZ72" s="376">
        <v>3765.1360767045744</v>
      </c>
      <c r="CA72" s="377">
        <v>3697.7248636525601</v>
      </c>
    </row>
    <row r="73" spans="1:79" s="58" customFormat="1" x14ac:dyDescent="0.4">
      <c r="A73" s="408"/>
      <c r="B73" s="68" t="s">
        <v>366</v>
      </c>
      <c r="C73" s="51"/>
      <c r="D73" s="375" t="s">
        <v>411</v>
      </c>
      <c r="E73" s="375" t="s">
        <v>411</v>
      </c>
      <c r="F73" s="375" t="s">
        <v>411</v>
      </c>
      <c r="G73" s="375" t="s">
        <v>411</v>
      </c>
      <c r="H73" s="375" t="s">
        <v>411</v>
      </c>
      <c r="I73" s="375" t="s">
        <v>411</v>
      </c>
      <c r="J73" s="375" t="s">
        <v>411</v>
      </c>
      <c r="K73" s="375" t="s">
        <v>411</v>
      </c>
      <c r="L73" s="375" t="s">
        <v>411</v>
      </c>
      <c r="M73" s="375" t="s">
        <v>411</v>
      </c>
      <c r="N73" s="375" t="s">
        <v>411</v>
      </c>
      <c r="O73" s="375" t="s">
        <v>411</v>
      </c>
      <c r="P73" s="375" t="s">
        <v>411</v>
      </c>
      <c r="Q73" s="375" t="s">
        <v>411</v>
      </c>
      <c r="R73" s="375" t="s">
        <v>411</v>
      </c>
      <c r="S73" s="375" t="s">
        <v>411</v>
      </c>
      <c r="T73" s="375" t="s">
        <v>411</v>
      </c>
      <c r="U73" s="375" t="s">
        <v>411</v>
      </c>
      <c r="V73" s="375" t="s">
        <v>411</v>
      </c>
      <c r="W73" s="375" t="s">
        <v>411</v>
      </c>
      <c r="X73" s="375" t="s">
        <v>411</v>
      </c>
      <c r="Y73" s="375" t="s">
        <v>411</v>
      </c>
      <c r="Z73" s="375" t="s">
        <v>411</v>
      </c>
      <c r="AA73" s="375" t="s">
        <v>411</v>
      </c>
      <c r="AB73" s="375" t="s">
        <v>411</v>
      </c>
      <c r="AC73" s="375" t="s">
        <v>411</v>
      </c>
      <c r="AD73" s="375" t="s">
        <v>411</v>
      </c>
      <c r="AE73" s="375" t="s">
        <v>411</v>
      </c>
      <c r="AF73" s="375" t="s">
        <v>411</v>
      </c>
      <c r="AG73" s="375" t="s">
        <v>411</v>
      </c>
      <c r="AH73" s="375" t="s">
        <v>411</v>
      </c>
      <c r="AI73" s="375" t="s">
        <v>411</v>
      </c>
      <c r="AJ73" s="375" t="s">
        <v>411</v>
      </c>
      <c r="AK73" s="375" t="s">
        <v>411</v>
      </c>
      <c r="AL73" s="375" t="s">
        <v>411</v>
      </c>
      <c r="AM73" s="375" t="s">
        <v>411</v>
      </c>
      <c r="AN73" s="375" t="s">
        <v>411</v>
      </c>
      <c r="AO73" s="375" t="s">
        <v>411</v>
      </c>
      <c r="AP73" s="375" t="s">
        <v>411</v>
      </c>
      <c r="AQ73" s="375" t="s">
        <v>411</v>
      </c>
      <c r="AR73" s="375" t="s">
        <v>411</v>
      </c>
      <c r="AS73" s="375" t="s">
        <v>411</v>
      </c>
      <c r="AT73" s="375" t="s">
        <v>411</v>
      </c>
      <c r="AU73" s="375" t="s">
        <v>411</v>
      </c>
      <c r="AV73" s="375" t="s">
        <v>411</v>
      </c>
      <c r="AW73" s="375" t="s">
        <v>411</v>
      </c>
      <c r="AX73" s="375" t="s">
        <v>411</v>
      </c>
      <c r="AY73" s="375" t="s">
        <v>411</v>
      </c>
      <c r="AZ73" s="375" t="s">
        <v>411</v>
      </c>
      <c r="BA73" s="375" t="s">
        <v>411</v>
      </c>
      <c r="BB73" s="375" t="s">
        <v>411</v>
      </c>
      <c r="BC73" s="375" t="s">
        <v>411</v>
      </c>
      <c r="BD73" s="375" t="s">
        <v>411</v>
      </c>
      <c r="BE73" s="375" t="s">
        <v>411</v>
      </c>
      <c r="BF73" s="375" t="s">
        <v>411</v>
      </c>
      <c r="BG73" s="375" t="s">
        <v>411</v>
      </c>
      <c r="BH73" s="375" t="s">
        <v>411</v>
      </c>
      <c r="BI73" s="375" t="s">
        <v>411</v>
      </c>
      <c r="BJ73" s="375" t="s">
        <v>411</v>
      </c>
      <c r="BK73" s="375" t="s">
        <v>411</v>
      </c>
      <c r="BL73" s="375">
        <v>117.08745402951051</v>
      </c>
      <c r="BM73" s="375">
        <v>146.38031366030904</v>
      </c>
      <c r="BN73" s="375">
        <v>174.34121218535677</v>
      </c>
      <c r="BO73" s="375">
        <v>201.82192999443845</v>
      </c>
      <c r="BP73" s="375">
        <v>243.53273081840712</v>
      </c>
      <c r="BQ73" s="375">
        <v>273.14553081764495</v>
      </c>
      <c r="BR73" s="375">
        <v>293.1622109264398</v>
      </c>
      <c r="BS73" s="375">
        <v>318.42831115532312</v>
      </c>
      <c r="BT73" s="375">
        <v>313.46043280277081</v>
      </c>
      <c r="BU73" s="375">
        <v>291.13616625814399</v>
      </c>
      <c r="BV73" s="375">
        <v>280.36020563704415</v>
      </c>
      <c r="BW73" s="375">
        <v>295.10388906040123</v>
      </c>
      <c r="BX73" s="376">
        <v>301.37357280242259</v>
      </c>
      <c r="BY73" s="376">
        <v>313.1412641351597</v>
      </c>
      <c r="BZ73" s="376">
        <v>325.52834448943878</v>
      </c>
      <c r="CA73" s="377">
        <v>338.17005540278734</v>
      </c>
    </row>
    <row r="74" spans="1:79" s="58" customFormat="1" x14ac:dyDescent="0.4">
      <c r="A74" s="408"/>
      <c r="B74" s="68" t="s">
        <v>421</v>
      </c>
      <c r="C74" s="51"/>
      <c r="D74" s="375" t="s">
        <v>411</v>
      </c>
      <c r="E74" s="375" t="s">
        <v>411</v>
      </c>
      <c r="F74" s="375" t="s">
        <v>411</v>
      </c>
      <c r="G74" s="375" t="s">
        <v>411</v>
      </c>
      <c r="H74" s="375" t="s">
        <v>411</v>
      </c>
      <c r="I74" s="375" t="s">
        <v>411</v>
      </c>
      <c r="J74" s="375" t="s">
        <v>411</v>
      </c>
      <c r="K74" s="375" t="s">
        <v>411</v>
      </c>
      <c r="L74" s="375" t="s">
        <v>411</v>
      </c>
      <c r="M74" s="375" t="s">
        <v>411</v>
      </c>
      <c r="N74" s="375" t="s">
        <v>411</v>
      </c>
      <c r="O74" s="375" t="s">
        <v>411</v>
      </c>
      <c r="P74" s="375" t="s">
        <v>411</v>
      </c>
      <c r="Q74" s="375" t="s">
        <v>411</v>
      </c>
      <c r="R74" s="375" t="s">
        <v>411</v>
      </c>
      <c r="S74" s="375" t="s">
        <v>411</v>
      </c>
      <c r="T74" s="375" t="s">
        <v>411</v>
      </c>
      <c r="U74" s="375" t="s">
        <v>411</v>
      </c>
      <c r="V74" s="375" t="s">
        <v>411</v>
      </c>
      <c r="W74" s="375" t="s">
        <v>411</v>
      </c>
      <c r="X74" s="375" t="s">
        <v>411</v>
      </c>
      <c r="Y74" s="375" t="s">
        <v>411</v>
      </c>
      <c r="Z74" s="375" t="s">
        <v>411</v>
      </c>
      <c r="AA74" s="375" t="s">
        <v>411</v>
      </c>
      <c r="AB74" s="375" t="s">
        <v>411</v>
      </c>
      <c r="AC74" s="375" t="s">
        <v>411</v>
      </c>
      <c r="AD74" s="375" t="s">
        <v>411</v>
      </c>
      <c r="AE74" s="375" t="s">
        <v>411</v>
      </c>
      <c r="AF74" s="375" t="s">
        <v>411</v>
      </c>
      <c r="AG74" s="375" t="s">
        <v>411</v>
      </c>
      <c r="AH74" s="375" t="s">
        <v>411</v>
      </c>
      <c r="AI74" s="375" t="s">
        <v>411</v>
      </c>
      <c r="AJ74" s="375" t="s">
        <v>411</v>
      </c>
      <c r="AK74" s="375" t="s">
        <v>411</v>
      </c>
      <c r="AL74" s="375" t="s">
        <v>411</v>
      </c>
      <c r="AM74" s="375" t="s">
        <v>411</v>
      </c>
      <c r="AN74" s="375" t="s">
        <v>411</v>
      </c>
      <c r="AO74" s="375" t="s">
        <v>411</v>
      </c>
      <c r="AP74" s="375" t="s">
        <v>411</v>
      </c>
      <c r="AQ74" s="375" t="s">
        <v>411</v>
      </c>
      <c r="AR74" s="375" t="s">
        <v>411</v>
      </c>
      <c r="AS74" s="375" t="s">
        <v>411</v>
      </c>
      <c r="AT74" s="375" t="s">
        <v>411</v>
      </c>
      <c r="AU74" s="375" t="s">
        <v>411</v>
      </c>
      <c r="AV74" s="375" t="s">
        <v>411</v>
      </c>
      <c r="AW74" s="375" t="s">
        <v>411</v>
      </c>
      <c r="AX74" s="375" t="s">
        <v>411</v>
      </c>
      <c r="AY74" s="375" t="s">
        <v>411</v>
      </c>
      <c r="AZ74" s="375" t="s">
        <v>411</v>
      </c>
      <c r="BA74" s="375" t="s">
        <v>411</v>
      </c>
      <c r="BB74" s="375" t="s">
        <v>411</v>
      </c>
      <c r="BC74" s="375" t="s">
        <v>411</v>
      </c>
      <c r="BD74" s="375" t="s">
        <v>411</v>
      </c>
      <c r="BE74" s="375" t="s">
        <v>411</v>
      </c>
      <c r="BF74" s="375" t="s">
        <v>411</v>
      </c>
      <c r="BG74" s="375" t="s">
        <v>411</v>
      </c>
      <c r="BH74" s="375" t="s">
        <v>411</v>
      </c>
      <c r="BI74" s="375" t="s">
        <v>411</v>
      </c>
      <c r="BJ74" s="375" t="s">
        <v>411</v>
      </c>
      <c r="BK74" s="375" t="s">
        <v>411</v>
      </c>
      <c r="BL74" s="375">
        <v>26.971685226193131</v>
      </c>
      <c r="BM74" s="375">
        <v>30.73937956969781</v>
      </c>
      <c r="BN74" s="375">
        <v>33.485075879856623</v>
      </c>
      <c r="BO74" s="375">
        <v>35.0527770401768</v>
      </c>
      <c r="BP74" s="375">
        <v>36.122631442751597</v>
      </c>
      <c r="BQ74" s="375">
        <v>35.205841792483646</v>
      </c>
      <c r="BR74" s="375">
        <v>34.44141006022074</v>
      </c>
      <c r="BS74" s="375">
        <v>34.594451297341436</v>
      </c>
      <c r="BT74" s="375">
        <v>33.10435993282006</v>
      </c>
      <c r="BU74" s="375">
        <v>27.150743827090672</v>
      </c>
      <c r="BV74" s="375">
        <v>24.488001752589174</v>
      </c>
      <c r="BW74" s="375">
        <v>28.69075886355018</v>
      </c>
      <c r="BX74" s="376">
        <v>28.81987018146566</v>
      </c>
      <c r="BY74" s="376">
        <v>28.95138965224616</v>
      </c>
      <c r="BZ74" s="376">
        <v>29.065047045982066</v>
      </c>
      <c r="CA74" s="377">
        <v>29.034433825038512</v>
      </c>
    </row>
    <row r="75" spans="1:79" s="58" customFormat="1" x14ac:dyDescent="0.4">
      <c r="A75" s="408"/>
      <c r="B75" s="68" t="s">
        <v>32</v>
      </c>
      <c r="C75" s="51"/>
      <c r="D75" s="375" t="s">
        <v>411</v>
      </c>
      <c r="E75" s="375" t="s">
        <v>411</v>
      </c>
      <c r="F75" s="375" t="s">
        <v>411</v>
      </c>
      <c r="G75" s="375" t="s">
        <v>411</v>
      </c>
      <c r="H75" s="375" t="s">
        <v>411</v>
      </c>
      <c r="I75" s="375" t="s">
        <v>411</v>
      </c>
      <c r="J75" s="375" t="s">
        <v>411</v>
      </c>
      <c r="K75" s="375" t="s">
        <v>411</v>
      </c>
      <c r="L75" s="375" t="s">
        <v>411</v>
      </c>
      <c r="M75" s="375" t="s">
        <v>411</v>
      </c>
      <c r="N75" s="375" t="s">
        <v>411</v>
      </c>
      <c r="O75" s="375" t="s">
        <v>411</v>
      </c>
      <c r="P75" s="375" t="s">
        <v>411</v>
      </c>
      <c r="Q75" s="375" t="s">
        <v>411</v>
      </c>
      <c r="R75" s="375" t="s">
        <v>411</v>
      </c>
      <c r="S75" s="375" t="s">
        <v>411</v>
      </c>
      <c r="T75" s="375" t="s">
        <v>411</v>
      </c>
      <c r="U75" s="375" t="s">
        <v>411</v>
      </c>
      <c r="V75" s="375" t="s">
        <v>411</v>
      </c>
      <c r="W75" s="375" t="s">
        <v>411</v>
      </c>
      <c r="X75" s="375" t="s">
        <v>411</v>
      </c>
      <c r="Y75" s="375" t="s">
        <v>411</v>
      </c>
      <c r="Z75" s="375" t="s">
        <v>411</v>
      </c>
      <c r="AA75" s="375" t="s">
        <v>411</v>
      </c>
      <c r="AB75" s="375" t="s">
        <v>411</v>
      </c>
      <c r="AC75" s="375" t="s">
        <v>411</v>
      </c>
      <c r="AD75" s="375" t="s">
        <v>411</v>
      </c>
      <c r="AE75" s="375" t="s">
        <v>411</v>
      </c>
      <c r="AF75" s="375" t="s">
        <v>411</v>
      </c>
      <c r="AG75" s="375" t="s">
        <v>411</v>
      </c>
      <c r="AH75" s="375" t="s">
        <v>411</v>
      </c>
      <c r="AI75" s="375" t="s">
        <v>411</v>
      </c>
      <c r="AJ75" s="375" t="s">
        <v>411</v>
      </c>
      <c r="AK75" s="375" t="s">
        <v>411</v>
      </c>
      <c r="AL75" s="375" t="s">
        <v>411</v>
      </c>
      <c r="AM75" s="375" t="s">
        <v>411</v>
      </c>
      <c r="AN75" s="375" t="s">
        <v>411</v>
      </c>
      <c r="AO75" s="375" t="s">
        <v>411</v>
      </c>
      <c r="AP75" s="375" t="s">
        <v>411</v>
      </c>
      <c r="AQ75" s="375" t="s">
        <v>411</v>
      </c>
      <c r="AR75" s="375" t="s">
        <v>411</v>
      </c>
      <c r="AS75" s="375" t="s">
        <v>411</v>
      </c>
      <c r="AT75" s="375" t="s">
        <v>411</v>
      </c>
      <c r="AU75" s="375" t="s">
        <v>411</v>
      </c>
      <c r="AV75" s="375" t="s">
        <v>411</v>
      </c>
      <c r="AW75" s="375" t="s">
        <v>411</v>
      </c>
      <c r="AX75" s="375" t="s">
        <v>411</v>
      </c>
      <c r="AY75" s="375" t="s">
        <v>411</v>
      </c>
      <c r="AZ75" s="375" t="s">
        <v>411</v>
      </c>
      <c r="BA75" s="375" t="s">
        <v>411</v>
      </c>
      <c r="BB75" s="375" t="s">
        <v>411</v>
      </c>
      <c r="BC75" s="375" t="s">
        <v>411</v>
      </c>
      <c r="BD75" s="375" t="s">
        <v>411</v>
      </c>
      <c r="BE75" s="375" t="s">
        <v>411</v>
      </c>
      <c r="BF75" s="375" t="s">
        <v>411</v>
      </c>
      <c r="BG75" s="375" t="s">
        <v>411</v>
      </c>
      <c r="BH75" s="375" t="s">
        <v>411</v>
      </c>
      <c r="BI75" s="375" t="s">
        <v>411</v>
      </c>
      <c r="BJ75" s="375" t="s">
        <v>411</v>
      </c>
      <c r="BK75" s="375" t="s">
        <v>411</v>
      </c>
      <c r="BL75" s="375">
        <v>858.88331906300471</v>
      </c>
      <c r="BM75" s="375">
        <v>942.2974520399124</v>
      </c>
      <c r="BN75" s="375">
        <v>899.22711811839793</v>
      </c>
      <c r="BO75" s="375">
        <v>951.32450281536853</v>
      </c>
      <c r="BP75" s="375">
        <v>1052.8880107528398</v>
      </c>
      <c r="BQ75" s="375">
        <v>1136.9142608198376</v>
      </c>
      <c r="BR75" s="375">
        <v>1231.9516993127529</v>
      </c>
      <c r="BS75" s="375">
        <v>1317.8432627956299</v>
      </c>
      <c r="BT75" s="375">
        <v>1366.5052084639417</v>
      </c>
      <c r="BU75" s="375">
        <v>1407.3321106939916</v>
      </c>
      <c r="BV75" s="375">
        <v>1407.7921006744766</v>
      </c>
      <c r="BW75" s="375">
        <v>1400.760692674063</v>
      </c>
      <c r="BX75" s="376">
        <v>1433.339541150676</v>
      </c>
      <c r="BY75" s="376">
        <v>1507.526265186164</v>
      </c>
      <c r="BZ75" s="376">
        <v>1594.0031129521019</v>
      </c>
      <c r="CA75" s="377">
        <v>1694.4046839141865</v>
      </c>
    </row>
    <row r="76" spans="1:79" s="58" customFormat="1" x14ac:dyDescent="0.4">
      <c r="A76" s="408"/>
      <c r="B76" s="68" t="s">
        <v>458</v>
      </c>
      <c r="C76" s="51"/>
      <c r="D76" s="375" t="s">
        <v>411</v>
      </c>
      <c r="E76" s="375" t="s">
        <v>411</v>
      </c>
      <c r="F76" s="375" t="s">
        <v>411</v>
      </c>
      <c r="G76" s="375" t="s">
        <v>411</v>
      </c>
      <c r="H76" s="375" t="s">
        <v>411</v>
      </c>
      <c r="I76" s="375" t="s">
        <v>411</v>
      </c>
      <c r="J76" s="375" t="s">
        <v>411</v>
      </c>
      <c r="K76" s="375" t="s">
        <v>411</v>
      </c>
      <c r="L76" s="375" t="s">
        <v>411</v>
      </c>
      <c r="M76" s="375" t="s">
        <v>411</v>
      </c>
      <c r="N76" s="375" t="s">
        <v>411</v>
      </c>
      <c r="O76" s="375" t="s">
        <v>411</v>
      </c>
      <c r="P76" s="375" t="s">
        <v>411</v>
      </c>
      <c r="Q76" s="375" t="s">
        <v>411</v>
      </c>
      <c r="R76" s="375" t="s">
        <v>411</v>
      </c>
      <c r="S76" s="375" t="s">
        <v>411</v>
      </c>
      <c r="T76" s="375" t="s">
        <v>411</v>
      </c>
      <c r="U76" s="375" t="s">
        <v>411</v>
      </c>
      <c r="V76" s="375" t="s">
        <v>411</v>
      </c>
      <c r="W76" s="375" t="s">
        <v>411</v>
      </c>
      <c r="X76" s="375" t="s">
        <v>411</v>
      </c>
      <c r="Y76" s="375" t="s">
        <v>411</v>
      </c>
      <c r="Z76" s="375" t="s">
        <v>411</v>
      </c>
      <c r="AA76" s="375" t="s">
        <v>411</v>
      </c>
      <c r="AB76" s="375" t="s">
        <v>411</v>
      </c>
      <c r="AC76" s="375" t="s">
        <v>411</v>
      </c>
      <c r="AD76" s="375" t="s">
        <v>411</v>
      </c>
      <c r="AE76" s="375" t="s">
        <v>411</v>
      </c>
      <c r="AF76" s="375" t="s">
        <v>411</v>
      </c>
      <c r="AG76" s="375" t="s">
        <v>411</v>
      </c>
      <c r="AH76" s="375" t="s">
        <v>411</v>
      </c>
      <c r="AI76" s="375" t="s">
        <v>411</v>
      </c>
      <c r="AJ76" s="375" t="s">
        <v>411</v>
      </c>
      <c r="AK76" s="375" t="s">
        <v>411</v>
      </c>
      <c r="AL76" s="375" t="s">
        <v>411</v>
      </c>
      <c r="AM76" s="375" t="s">
        <v>411</v>
      </c>
      <c r="AN76" s="375" t="s">
        <v>411</v>
      </c>
      <c r="AO76" s="375" t="s">
        <v>411</v>
      </c>
      <c r="AP76" s="375" t="s">
        <v>411</v>
      </c>
      <c r="AQ76" s="375" t="s">
        <v>411</v>
      </c>
      <c r="AR76" s="375" t="s">
        <v>411</v>
      </c>
      <c r="AS76" s="375" t="s">
        <v>411</v>
      </c>
      <c r="AT76" s="375" t="s">
        <v>411</v>
      </c>
      <c r="AU76" s="375" t="s">
        <v>411</v>
      </c>
      <c r="AV76" s="375" t="s">
        <v>411</v>
      </c>
      <c r="AW76" s="375" t="s">
        <v>411</v>
      </c>
      <c r="AX76" s="375" t="s">
        <v>411</v>
      </c>
      <c r="AY76" s="375" t="s">
        <v>411</v>
      </c>
      <c r="AZ76" s="375" t="s">
        <v>411</v>
      </c>
      <c r="BA76" s="375" t="s">
        <v>411</v>
      </c>
      <c r="BB76" s="375" t="s">
        <v>411</v>
      </c>
      <c r="BC76" s="375" t="s">
        <v>411</v>
      </c>
      <c r="BD76" s="375" t="s">
        <v>411</v>
      </c>
      <c r="BE76" s="375" t="s">
        <v>411</v>
      </c>
      <c r="BF76" s="375" t="s">
        <v>411</v>
      </c>
      <c r="BG76" s="375" t="s">
        <v>411</v>
      </c>
      <c r="BH76" s="375" t="s">
        <v>411</v>
      </c>
      <c r="BI76" s="375" t="s">
        <v>411</v>
      </c>
      <c r="BJ76" s="375" t="s">
        <v>411</v>
      </c>
      <c r="BK76" s="375" t="s">
        <v>411</v>
      </c>
      <c r="BL76" s="375">
        <v>2039.7138921365824</v>
      </c>
      <c r="BM76" s="375">
        <v>2815.6020561068576</v>
      </c>
      <c r="BN76" s="375">
        <v>3633.5101457684364</v>
      </c>
      <c r="BO76" s="375">
        <v>4297.3798082885896</v>
      </c>
      <c r="BP76" s="375">
        <v>4757.8899269875919</v>
      </c>
      <c r="BQ76" s="375">
        <v>5263.5508427087998</v>
      </c>
      <c r="BR76" s="375">
        <v>5678.3113473788626</v>
      </c>
      <c r="BS76" s="375">
        <v>5811.3181109278039</v>
      </c>
      <c r="BT76" s="375">
        <v>5499.8546458575374</v>
      </c>
      <c r="BU76" s="375">
        <v>5039.8272078820564</v>
      </c>
      <c r="BV76" s="375">
        <v>4381.9734850018376</v>
      </c>
      <c r="BW76" s="375">
        <v>5047.2967946890976</v>
      </c>
      <c r="BX76" s="376">
        <v>5175.2387784017146</v>
      </c>
      <c r="BY76" s="376">
        <v>5287.4802083515251</v>
      </c>
      <c r="BZ76" s="376">
        <v>5344.2298355489511</v>
      </c>
      <c r="CA76" s="377">
        <v>5346.1183148011587</v>
      </c>
    </row>
    <row r="77" spans="1:79" s="58" customFormat="1" ht="26.25" customHeight="1" x14ac:dyDescent="0.4">
      <c r="A77" s="408"/>
      <c r="B77" s="247" t="s">
        <v>423</v>
      </c>
      <c r="C77" s="51"/>
      <c r="D77" s="375">
        <v>0</v>
      </c>
      <c r="E77" s="375">
        <v>0</v>
      </c>
      <c r="F77" s="375">
        <v>0</v>
      </c>
      <c r="G77" s="375">
        <v>0</v>
      </c>
      <c r="H77" s="375">
        <v>0</v>
      </c>
      <c r="I77" s="375">
        <v>0</v>
      </c>
      <c r="J77" s="375">
        <v>0</v>
      </c>
      <c r="K77" s="375">
        <v>0</v>
      </c>
      <c r="L77" s="375">
        <v>0</v>
      </c>
      <c r="M77" s="375">
        <v>0</v>
      </c>
      <c r="N77" s="375">
        <v>0</v>
      </c>
      <c r="O77" s="375">
        <v>0</v>
      </c>
      <c r="P77" s="375">
        <v>0</v>
      </c>
      <c r="Q77" s="375">
        <v>0</v>
      </c>
      <c r="R77" s="375">
        <v>0</v>
      </c>
      <c r="S77" s="375">
        <v>0</v>
      </c>
      <c r="T77" s="375">
        <v>0</v>
      </c>
      <c r="U77" s="375">
        <v>0</v>
      </c>
      <c r="V77" s="375">
        <v>0</v>
      </c>
      <c r="W77" s="375">
        <v>0</v>
      </c>
      <c r="X77" s="375">
        <v>0</v>
      </c>
      <c r="Y77" s="375">
        <v>0</v>
      </c>
      <c r="Z77" s="375">
        <v>0</v>
      </c>
      <c r="AA77" s="375">
        <v>0</v>
      </c>
      <c r="AB77" s="375">
        <v>0</v>
      </c>
      <c r="AC77" s="375">
        <v>0</v>
      </c>
      <c r="AD77" s="375">
        <v>0</v>
      </c>
      <c r="AE77" s="375">
        <v>0</v>
      </c>
      <c r="AF77" s="375">
        <v>0</v>
      </c>
      <c r="AG77" s="375">
        <v>0</v>
      </c>
      <c r="AH77" s="375">
        <v>1505.2774911275333</v>
      </c>
      <c r="AI77" s="375">
        <v>1415.5926934803251</v>
      </c>
      <c r="AJ77" s="375">
        <v>1533.4060797006623</v>
      </c>
      <c r="AK77" s="375">
        <v>2244.1281853866703</v>
      </c>
      <c r="AL77" s="375">
        <v>2688.0437160432066</v>
      </c>
      <c r="AM77" s="375">
        <v>3034.4171962008081</v>
      </c>
      <c r="AN77" s="375">
        <v>3235.2060678139846</v>
      </c>
      <c r="AO77" s="375">
        <v>3439.1492428067945</v>
      </c>
      <c r="AP77" s="375">
        <v>3547.7218569708748</v>
      </c>
      <c r="AQ77" s="375">
        <v>3480.2495097849583</v>
      </c>
      <c r="AR77" s="375">
        <v>3781.7948740764932</v>
      </c>
      <c r="AS77" s="375">
        <v>3945.6562013946786</v>
      </c>
      <c r="AT77" s="375">
        <v>4143.4892621328609</v>
      </c>
      <c r="AU77" s="375">
        <v>4339.4046137538098</v>
      </c>
      <c r="AV77" s="375">
        <v>4618.3242036055817</v>
      </c>
      <c r="AW77" s="375">
        <v>5120.7142264627028</v>
      </c>
      <c r="AX77" s="375">
        <v>5397.8671271372405</v>
      </c>
      <c r="AY77" s="375">
        <v>5564.3303107268521</v>
      </c>
      <c r="AZ77" s="375">
        <v>5578.8157030417351</v>
      </c>
      <c r="BA77" s="375">
        <v>5595.4685619417969</v>
      </c>
      <c r="BB77" s="375">
        <v>5617.157927761672</v>
      </c>
      <c r="BC77" s="375">
        <v>5807.1843955522381</v>
      </c>
      <c r="BD77" s="375">
        <v>5977.6119097406927</v>
      </c>
      <c r="BE77" s="375">
        <v>6271.7710804221388</v>
      </c>
      <c r="BF77" s="375">
        <v>6565.0027057578209</v>
      </c>
      <c r="BG77" s="375">
        <v>5970.4296854128233</v>
      </c>
      <c r="BH77" s="375">
        <v>5955.892039833574</v>
      </c>
      <c r="BI77" s="375">
        <v>5823.5299238183507</v>
      </c>
      <c r="BJ77" s="375">
        <v>6024.1183732495265</v>
      </c>
      <c r="BK77" s="375">
        <v>5953.5802835702452</v>
      </c>
      <c r="BL77" s="375">
        <v>6479.4209872150641</v>
      </c>
      <c r="BM77" s="375">
        <v>6688.9919066467091</v>
      </c>
      <c r="BN77" s="375">
        <v>6779.3920332079315</v>
      </c>
      <c r="BO77" s="375">
        <v>7020.6364025841831</v>
      </c>
      <c r="BP77" s="375">
        <v>7086.5925714242167</v>
      </c>
      <c r="BQ77" s="375">
        <v>7085.5283436446352</v>
      </c>
      <c r="BR77" s="375">
        <v>7032.0068252573365</v>
      </c>
      <c r="BS77" s="375">
        <v>6922.567981626793</v>
      </c>
      <c r="BT77" s="375">
        <v>6566.8218645903171</v>
      </c>
      <c r="BU77" s="375">
        <v>6198.9476508528651</v>
      </c>
      <c r="BV77" s="375">
        <v>5753.2879258882504</v>
      </c>
      <c r="BW77" s="375">
        <v>5455.5080411203944</v>
      </c>
      <c r="BX77" s="376">
        <v>5356.3810717423494</v>
      </c>
      <c r="BY77" s="376">
        <v>5323.8026152919283</v>
      </c>
      <c r="BZ77" s="376">
        <v>5359.139189656682</v>
      </c>
      <c r="CA77" s="377">
        <v>5392.1295475667539</v>
      </c>
    </row>
    <row r="78" spans="1:79" s="58" customFormat="1" x14ac:dyDescent="0.4">
      <c r="A78" s="408"/>
      <c r="B78" s="247" t="s">
        <v>424</v>
      </c>
      <c r="C78" s="51"/>
      <c r="D78" s="375">
        <v>0</v>
      </c>
      <c r="E78" s="375">
        <v>0</v>
      </c>
      <c r="F78" s="375">
        <v>0</v>
      </c>
      <c r="G78" s="375">
        <v>0</v>
      </c>
      <c r="H78" s="375">
        <v>0</v>
      </c>
      <c r="I78" s="375">
        <v>0</v>
      </c>
      <c r="J78" s="375">
        <v>0</v>
      </c>
      <c r="K78" s="375">
        <v>0</v>
      </c>
      <c r="L78" s="375">
        <v>0</v>
      </c>
      <c r="M78" s="375">
        <v>0</v>
      </c>
      <c r="N78" s="375">
        <v>0</v>
      </c>
      <c r="O78" s="375">
        <v>0</v>
      </c>
      <c r="P78" s="375">
        <v>0</v>
      </c>
      <c r="Q78" s="375">
        <v>0</v>
      </c>
      <c r="R78" s="375">
        <v>0</v>
      </c>
      <c r="S78" s="375">
        <v>0</v>
      </c>
      <c r="T78" s="375">
        <v>0</v>
      </c>
      <c r="U78" s="375">
        <v>0</v>
      </c>
      <c r="V78" s="375">
        <v>0</v>
      </c>
      <c r="W78" s="375">
        <v>0</v>
      </c>
      <c r="X78" s="375">
        <v>0</v>
      </c>
      <c r="Y78" s="375">
        <v>0</v>
      </c>
      <c r="Z78" s="375">
        <v>0</v>
      </c>
      <c r="AA78" s="375">
        <v>0</v>
      </c>
      <c r="AB78" s="375">
        <v>0</v>
      </c>
      <c r="AC78" s="375">
        <v>0</v>
      </c>
      <c r="AD78" s="375">
        <v>0</v>
      </c>
      <c r="AE78" s="375">
        <v>0</v>
      </c>
      <c r="AF78" s="375">
        <v>0</v>
      </c>
      <c r="AG78" s="375">
        <v>0</v>
      </c>
      <c r="AH78" s="375">
        <v>1876.3715945051533</v>
      </c>
      <c r="AI78" s="375">
        <v>1766.6585184378553</v>
      </c>
      <c r="AJ78" s="375">
        <v>1914.9230643660135</v>
      </c>
      <c r="AK78" s="375">
        <v>2801.1606928606652</v>
      </c>
      <c r="AL78" s="375">
        <v>3356.3382406058854</v>
      </c>
      <c r="AM78" s="375">
        <v>3787.7478593236779</v>
      </c>
      <c r="AN78" s="375">
        <v>4036.5510159815171</v>
      </c>
      <c r="AO78" s="375">
        <v>4290.9661776534531</v>
      </c>
      <c r="AP78" s="375">
        <v>4431.4258781248154</v>
      </c>
      <c r="AQ78" s="375">
        <v>4344.0582159566484</v>
      </c>
      <c r="AR78" s="375">
        <v>3955.6959863667894</v>
      </c>
      <c r="AS78" s="375">
        <v>4220.7372902296675</v>
      </c>
      <c r="AT78" s="375">
        <v>4942.9359549538494</v>
      </c>
      <c r="AU78" s="375">
        <v>6384.0276546972318</v>
      </c>
      <c r="AV78" s="375">
        <v>8231.0492572370113</v>
      </c>
      <c r="AW78" s="375">
        <v>9679.1463302318261</v>
      </c>
      <c r="AX78" s="375">
        <v>10631.668546235982</v>
      </c>
      <c r="AY78" s="375">
        <v>11175.031455990909</v>
      </c>
      <c r="AZ78" s="375">
        <v>11342.009731429685</v>
      </c>
      <c r="BA78" s="375">
        <v>10913.753159280603</v>
      </c>
      <c r="BB78" s="375">
        <v>10519.113942078913</v>
      </c>
      <c r="BC78" s="375">
        <v>10266.597110223631</v>
      </c>
      <c r="BD78" s="375">
        <v>9881.4064394644538</v>
      </c>
      <c r="BE78" s="375">
        <v>10029.634454480876</v>
      </c>
      <c r="BF78" s="375">
        <v>10779.797881431543</v>
      </c>
      <c r="BG78" s="375">
        <v>10633.190689271103</v>
      </c>
      <c r="BH78" s="375">
        <v>11273.030447027373</v>
      </c>
      <c r="BI78" s="375">
        <v>11948.690170241574</v>
      </c>
      <c r="BJ78" s="375">
        <v>12365.597397984397</v>
      </c>
      <c r="BK78" s="375">
        <v>13069.184832312421</v>
      </c>
      <c r="BL78" s="375">
        <v>13655.302615412262</v>
      </c>
      <c r="BM78" s="375">
        <v>16514.340650058562</v>
      </c>
      <c r="BN78" s="375">
        <v>17638.57090326316</v>
      </c>
      <c r="BO78" s="375">
        <v>18647.841319117284</v>
      </c>
      <c r="BP78" s="375">
        <v>19265.245543620887</v>
      </c>
      <c r="BQ78" s="375">
        <v>19084.143997244355</v>
      </c>
      <c r="BR78" s="375">
        <v>18962.646075202516</v>
      </c>
      <c r="BS78" s="375">
        <v>18788.510391625092</v>
      </c>
      <c r="BT78" s="375">
        <v>17753.484276341042</v>
      </c>
      <c r="BU78" s="375">
        <v>16508.154771041933</v>
      </c>
      <c r="BV78" s="375">
        <v>14916.107357640503</v>
      </c>
      <c r="BW78" s="375">
        <v>17408.985522780164</v>
      </c>
      <c r="BX78" s="376">
        <v>17682.765300006322</v>
      </c>
      <c r="BY78" s="376">
        <v>17858.584576732301</v>
      </c>
      <c r="BZ78" s="376">
        <v>17987.663759584917</v>
      </c>
      <c r="CA78" s="377">
        <v>18028.449399671023</v>
      </c>
    </row>
    <row r="79" spans="1:79" s="58" customFormat="1" ht="26.25" customHeight="1" x14ac:dyDescent="0.4">
      <c r="A79" s="247"/>
      <c r="B79" s="247" t="s">
        <v>425</v>
      </c>
      <c r="C79" s="51"/>
      <c r="D79" s="375"/>
      <c r="E79" s="375"/>
      <c r="F79" s="375"/>
      <c r="G79" s="375"/>
      <c r="H79" s="375"/>
      <c r="I79" s="375"/>
      <c r="J79" s="375"/>
      <c r="K79" s="375"/>
      <c r="L79" s="375"/>
      <c r="M79" s="375"/>
      <c r="N79" s="375"/>
      <c r="O79" s="375"/>
      <c r="P79" s="375"/>
      <c r="Q79" s="375"/>
      <c r="R79" s="375"/>
      <c r="S79" s="375"/>
      <c r="T79" s="375"/>
      <c r="U79" s="375"/>
      <c r="V79" s="375"/>
      <c r="W79" s="375"/>
      <c r="X79" s="375"/>
      <c r="Y79" s="375"/>
      <c r="Z79" s="375"/>
      <c r="AA79" s="375"/>
      <c r="AB79" s="375"/>
      <c r="AC79" s="375"/>
      <c r="AD79" s="375"/>
      <c r="AE79" s="375"/>
      <c r="AF79" s="375"/>
      <c r="AG79" s="375"/>
      <c r="AH79" s="375"/>
      <c r="AI79" s="375"/>
      <c r="AJ79" s="375"/>
      <c r="AK79" s="375"/>
      <c r="AL79" s="375"/>
      <c r="AM79" s="375"/>
      <c r="AN79" s="375"/>
      <c r="AO79" s="375"/>
      <c r="AP79" s="375"/>
      <c r="AQ79" s="375"/>
      <c r="AR79" s="375"/>
      <c r="AS79" s="375"/>
      <c r="AT79" s="375"/>
      <c r="AU79" s="375"/>
      <c r="AV79" s="375"/>
      <c r="AW79" s="375"/>
      <c r="AX79" s="375"/>
      <c r="AY79" s="375"/>
      <c r="AZ79" s="375"/>
      <c r="BA79" s="375"/>
      <c r="BB79" s="375"/>
      <c r="BC79" s="375"/>
      <c r="BD79" s="375"/>
      <c r="BE79" s="375"/>
      <c r="BF79" s="375"/>
      <c r="BG79" s="375"/>
      <c r="BH79" s="375"/>
      <c r="BI79" s="375"/>
      <c r="BJ79" s="375"/>
      <c r="BK79" s="375"/>
      <c r="BL79" s="375"/>
      <c r="BM79" s="375"/>
      <c r="BN79" s="375"/>
      <c r="BO79" s="375"/>
      <c r="BP79" s="375"/>
      <c r="BQ79" s="375"/>
      <c r="BR79" s="375"/>
      <c r="BS79" s="375"/>
      <c r="BT79" s="375"/>
      <c r="BU79" s="375"/>
      <c r="BV79" s="375"/>
      <c r="BW79" s="375"/>
      <c r="BX79" s="376"/>
      <c r="BY79" s="376"/>
      <c r="BZ79" s="376"/>
      <c r="CA79" s="377"/>
    </row>
    <row r="80" spans="1:79" s="58" customFormat="1" x14ac:dyDescent="0.4">
      <c r="A80" s="51"/>
      <c r="B80" s="128" t="s">
        <v>459</v>
      </c>
      <c r="C80" s="51"/>
      <c r="D80" s="375">
        <v>0</v>
      </c>
      <c r="E80" s="375">
        <v>0</v>
      </c>
      <c r="F80" s="375">
        <v>0</v>
      </c>
      <c r="G80" s="375">
        <v>0</v>
      </c>
      <c r="H80" s="375">
        <v>0</v>
      </c>
      <c r="I80" s="375">
        <v>0</v>
      </c>
      <c r="J80" s="375">
        <v>0</v>
      </c>
      <c r="K80" s="375">
        <v>0</v>
      </c>
      <c r="L80" s="375">
        <v>0</v>
      </c>
      <c r="M80" s="375">
        <v>0</v>
      </c>
      <c r="N80" s="375">
        <v>0</v>
      </c>
      <c r="O80" s="375">
        <v>0</v>
      </c>
      <c r="P80" s="375">
        <v>0</v>
      </c>
      <c r="Q80" s="375">
        <v>0</v>
      </c>
      <c r="R80" s="375">
        <v>0</v>
      </c>
      <c r="S80" s="375">
        <v>0</v>
      </c>
      <c r="T80" s="375">
        <v>0</v>
      </c>
      <c r="U80" s="375">
        <v>0</v>
      </c>
      <c r="V80" s="375">
        <v>0</v>
      </c>
      <c r="W80" s="375">
        <v>0</v>
      </c>
      <c r="X80" s="375">
        <v>0</v>
      </c>
      <c r="Y80" s="375">
        <v>0</v>
      </c>
      <c r="Z80" s="375">
        <v>0</v>
      </c>
      <c r="AA80" s="375">
        <v>0</v>
      </c>
      <c r="AB80" s="375">
        <v>0</v>
      </c>
      <c r="AC80" s="375">
        <v>0</v>
      </c>
      <c r="AD80" s="375">
        <v>0</v>
      </c>
      <c r="AE80" s="375">
        <v>0</v>
      </c>
      <c r="AF80" s="375">
        <v>0</v>
      </c>
      <c r="AG80" s="375">
        <v>0</v>
      </c>
      <c r="AH80" s="375">
        <v>1505.2774911275333</v>
      </c>
      <c r="AI80" s="375">
        <v>1415.5926934803251</v>
      </c>
      <c r="AJ80" s="375">
        <v>1533.4060797006623</v>
      </c>
      <c r="AK80" s="375">
        <v>2244.1281853866703</v>
      </c>
      <c r="AL80" s="375">
        <v>2688.0437160432066</v>
      </c>
      <c r="AM80" s="375">
        <v>3034.4171962008081</v>
      </c>
      <c r="AN80" s="375">
        <v>3235.2060678139846</v>
      </c>
      <c r="AO80" s="375">
        <v>3439.1492428067945</v>
      </c>
      <c r="AP80" s="375">
        <v>3547.7218569708748</v>
      </c>
      <c r="AQ80" s="375">
        <v>3480.2495097849583</v>
      </c>
      <c r="AR80" s="375">
        <v>3781.7948740764932</v>
      </c>
      <c r="AS80" s="375">
        <v>3945.6562013946786</v>
      </c>
      <c r="AT80" s="375">
        <v>4143.4892621328609</v>
      </c>
      <c r="AU80" s="375">
        <v>4339.4046137538098</v>
      </c>
      <c r="AV80" s="375">
        <v>4618.3242036055817</v>
      </c>
      <c r="AW80" s="375">
        <v>5120.7142264627028</v>
      </c>
      <c r="AX80" s="375">
        <v>5397.8671271372405</v>
      </c>
      <c r="AY80" s="375">
        <v>5564.3303107268521</v>
      </c>
      <c r="AZ80" s="375">
        <v>5578.8157030417351</v>
      </c>
      <c r="BA80" s="375">
        <v>5595.4685619417969</v>
      </c>
      <c r="BB80" s="375">
        <v>5617.157927761672</v>
      </c>
      <c r="BC80" s="375">
        <v>5807.1843955522381</v>
      </c>
      <c r="BD80" s="375">
        <v>5977.6119097406927</v>
      </c>
      <c r="BE80" s="375">
        <v>6271.7710804221388</v>
      </c>
      <c r="BF80" s="375">
        <v>6565.0027057578209</v>
      </c>
      <c r="BG80" s="375">
        <v>5970.4296854128233</v>
      </c>
      <c r="BH80" s="375">
        <v>5955.892039833574</v>
      </c>
      <c r="BI80" s="375">
        <v>5823.5299238183507</v>
      </c>
      <c r="BJ80" s="375">
        <v>6024.1183732495265</v>
      </c>
      <c r="BK80" s="375">
        <v>5953.5802835702452</v>
      </c>
      <c r="BL80" s="375">
        <v>6479.4209872150641</v>
      </c>
      <c r="BM80" s="375">
        <v>6688.9919066467091</v>
      </c>
      <c r="BN80" s="375">
        <v>6779.3920332079315</v>
      </c>
      <c r="BO80" s="375">
        <v>7020.6364025841831</v>
      </c>
      <c r="BP80" s="375">
        <v>7086.5925714242167</v>
      </c>
      <c r="BQ80" s="375">
        <v>7085.5283436446352</v>
      </c>
      <c r="BR80" s="375">
        <v>7032.0068252573365</v>
      </c>
      <c r="BS80" s="375">
        <v>6922.567981626793</v>
      </c>
      <c r="BT80" s="375">
        <v>6566.8218645903171</v>
      </c>
      <c r="BU80" s="375">
        <v>6198.9476508528651</v>
      </c>
      <c r="BV80" s="375"/>
      <c r="BW80" s="375"/>
      <c r="BX80" s="376"/>
      <c r="BY80" s="376"/>
      <c r="BZ80" s="376"/>
      <c r="CA80" s="377"/>
    </row>
    <row r="81" spans="1:79" s="58" customFormat="1" x14ac:dyDescent="0.4">
      <c r="A81" s="51"/>
      <c r="B81" s="128" t="s">
        <v>369</v>
      </c>
      <c r="C81" s="51"/>
      <c r="D81" s="375">
        <v>0</v>
      </c>
      <c r="E81" s="375">
        <v>0</v>
      </c>
      <c r="F81" s="375">
        <v>0</v>
      </c>
      <c r="G81" s="375">
        <v>0</v>
      </c>
      <c r="H81" s="375">
        <v>0</v>
      </c>
      <c r="I81" s="375">
        <v>0</v>
      </c>
      <c r="J81" s="375">
        <v>0</v>
      </c>
      <c r="K81" s="375">
        <v>0</v>
      </c>
      <c r="L81" s="375">
        <v>0</v>
      </c>
      <c r="M81" s="375">
        <v>0</v>
      </c>
      <c r="N81" s="375">
        <v>0</v>
      </c>
      <c r="O81" s="375">
        <v>0</v>
      </c>
      <c r="P81" s="375">
        <v>0</v>
      </c>
      <c r="Q81" s="375">
        <v>0</v>
      </c>
      <c r="R81" s="375">
        <v>0</v>
      </c>
      <c r="S81" s="375">
        <v>0</v>
      </c>
      <c r="T81" s="375">
        <v>0</v>
      </c>
      <c r="U81" s="375">
        <v>0</v>
      </c>
      <c r="V81" s="375">
        <v>0</v>
      </c>
      <c r="W81" s="375">
        <v>0</v>
      </c>
      <c r="X81" s="375">
        <v>0</v>
      </c>
      <c r="Y81" s="375">
        <v>0</v>
      </c>
      <c r="Z81" s="375">
        <v>0</v>
      </c>
      <c r="AA81" s="375">
        <v>0</v>
      </c>
      <c r="AB81" s="375">
        <v>0</v>
      </c>
      <c r="AC81" s="375">
        <v>0</v>
      </c>
      <c r="AD81" s="375">
        <v>0</v>
      </c>
      <c r="AE81" s="375">
        <v>0</v>
      </c>
      <c r="AF81" s="375">
        <v>0</v>
      </c>
      <c r="AG81" s="375">
        <v>0</v>
      </c>
      <c r="AH81" s="375">
        <v>241.5331027268428</v>
      </c>
      <c r="AI81" s="375">
        <v>226.38586469506069</v>
      </c>
      <c r="AJ81" s="375">
        <v>244.53306814498777</v>
      </c>
      <c r="AK81" s="375">
        <v>358.94482449306065</v>
      </c>
      <c r="AL81" s="375">
        <v>429.5363456349296</v>
      </c>
      <c r="AM81" s="375">
        <v>484.56100981586604</v>
      </c>
      <c r="AN81" s="375">
        <v>517.98163311781968</v>
      </c>
      <c r="AO81" s="375">
        <v>548.3317064256803</v>
      </c>
      <c r="AP81" s="375">
        <v>567.6897672944732</v>
      </c>
      <c r="AQ81" s="375">
        <v>556.23624946596192</v>
      </c>
      <c r="AR81" s="375">
        <v>456.3613212784195</v>
      </c>
      <c r="AS81" s="375">
        <v>583.27895323277482</v>
      </c>
      <c r="AT81" s="375">
        <v>740.95863985848644</v>
      </c>
      <c r="AU81" s="375">
        <v>927.23556081886841</v>
      </c>
      <c r="AV81" s="375">
        <v>1189.1363449857843</v>
      </c>
      <c r="AW81" s="375">
        <v>1547.1838836145719</v>
      </c>
      <c r="AX81" s="375">
        <v>1963.7064263049192</v>
      </c>
      <c r="AY81" s="375">
        <v>2217.7718379875873</v>
      </c>
      <c r="AZ81" s="375">
        <v>2426.8321545917333</v>
      </c>
      <c r="BA81" s="375">
        <v>2634.0573946856857</v>
      </c>
      <c r="BB81" s="375">
        <v>2867.5024863132271</v>
      </c>
      <c r="BC81" s="375">
        <v>3114.0021726187497</v>
      </c>
      <c r="BD81" s="375">
        <v>3272.2553782187656</v>
      </c>
      <c r="BE81" s="375">
        <v>3561.2573618027072</v>
      </c>
      <c r="BF81" s="375">
        <v>4117.1378527596498</v>
      </c>
      <c r="BG81" s="375">
        <v>3989.3086555846094</v>
      </c>
      <c r="BH81" s="375">
        <v>4192.1585164430508</v>
      </c>
      <c r="BI81" s="375">
        <v>4430.9270614091965</v>
      </c>
      <c r="BJ81" s="375">
        <v>4660.3621728706485</v>
      </c>
      <c r="BK81" s="375">
        <v>4832.4481810007264</v>
      </c>
      <c r="BL81" s="375">
        <v>4996.8863447924241</v>
      </c>
      <c r="BM81" s="375">
        <v>5591.1118550824485</v>
      </c>
      <c r="BN81" s="375">
        <v>5830.3971219426494</v>
      </c>
      <c r="BO81" s="375">
        <v>6151.61832241723</v>
      </c>
      <c r="BP81" s="375">
        <v>6326.6941853560729</v>
      </c>
      <c r="BQ81" s="375">
        <v>6395.5356340564367</v>
      </c>
      <c r="BR81" s="375">
        <v>6955.7649296461295</v>
      </c>
      <c r="BS81" s="375">
        <v>7385.8651277277313</v>
      </c>
      <c r="BT81" s="375">
        <v>7278.5288434824215</v>
      </c>
      <c r="BU81" s="375">
        <v>7054.8759117748368</v>
      </c>
      <c r="BV81" s="375"/>
      <c r="BW81" s="375"/>
      <c r="BX81" s="376"/>
      <c r="BY81" s="376"/>
      <c r="BZ81" s="376"/>
      <c r="CA81" s="377"/>
    </row>
    <row r="82" spans="1:79" s="58" customFormat="1" x14ac:dyDescent="0.4">
      <c r="A82" s="51"/>
      <c r="B82" s="128" t="s">
        <v>427</v>
      </c>
      <c r="C82" s="51"/>
      <c r="D82" s="375">
        <v>0</v>
      </c>
      <c r="E82" s="375">
        <v>0</v>
      </c>
      <c r="F82" s="375">
        <v>0</v>
      </c>
      <c r="G82" s="375">
        <v>0</v>
      </c>
      <c r="H82" s="375">
        <v>0</v>
      </c>
      <c r="I82" s="375">
        <v>0</v>
      </c>
      <c r="J82" s="375">
        <v>0</v>
      </c>
      <c r="K82" s="375">
        <v>0</v>
      </c>
      <c r="L82" s="375">
        <v>0</v>
      </c>
      <c r="M82" s="375">
        <v>0</v>
      </c>
      <c r="N82" s="375">
        <v>0</v>
      </c>
      <c r="O82" s="375">
        <v>0</v>
      </c>
      <c r="P82" s="375">
        <v>0</v>
      </c>
      <c r="Q82" s="375">
        <v>0</v>
      </c>
      <c r="R82" s="375">
        <v>0</v>
      </c>
      <c r="S82" s="375">
        <v>0</v>
      </c>
      <c r="T82" s="375">
        <v>0</v>
      </c>
      <c r="U82" s="375">
        <v>0</v>
      </c>
      <c r="V82" s="375">
        <v>0</v>
      </c>
      <c r="W82" s="375">
        <v>0</v>
      </c>
      <c r="X82" s="375">
        <v>0</v>
      </c>
      <c r="Y82" s="375">
        <v>0</v>
      </c>
      <c r="Z82" s="375">
        <v>0</v>
      </c>
      <c r="AA82" s="375">
        <v>0</v>
      </c>
      <c r="AB82" s="375">
        <v>0</v>
      </c>
      <c r="AC82" s="375">
        <v>0</v>
      </c>
      <c r="AD82" s="375">
        <v>0</v>
      </c>
      <c r="AE82" s="375">
        <v>0</v>
      </c>
      <c r="AF82" s="375">
        <v>0</v>
      </c>
      <c r="AG82" s="375">
        <v>0</v>
      </c>
      <c r="AH82" s="375">
        <v>788.36654037349081</v>
      </c>
      <c r="AI82" s="375">
        <v>742.38155643718267</v>
      </c>
      <c r="AJ82" s="375">
        <v>805.62514252013966</v>
      </c>
      <c r="AK82" s="375">
        <v>1177.7921225924488</v>
      </c>
      <c r="AL82" s="375">
        <v>1411.756503383142</v>
      </c>
      <c r="AM82" s="375">
        <v>1593.225637269298</v>
      </c>
      <c r="AN82" s="375">
        <v>1697.354008549212</v>
      </c>
      <c r="AO82" s="375">
        <v>1805.0910831306221</v>
      </c>
      <c r="AP82" s="375">
        <v>1863.58483996365</v>
      </c>
      <c r="AQ82" s="375">
        <v>1826.2029034343311</v>
      </c>
      <c r="AR82" s="375">
        <v>1257.6072933589126</v>
      </c>
      <c r="AS82" s="375">
        <v>1399.7587383460925</v>
      </c>
      <c r="AT82" s="375">
        <v>1683.372760390213</v>
      </c>
      <c r="AU82" s="375">
        <v>2180.3015300781772</v>
      </c>
      <c r="AV82" s="375">
        <v>2689.2066005427755</v>
      </c>
      <c r="AW82" s="375">
        <v>3130.7361819902221</v>
      </c>
      <c r="AX82" s="375">
        <v>3456.8820198459484</v>
      </c>
      <c r="AY82" s="375">
        <v>3710.2351346759406</v>
      </c>
      <c r="AZ82" s="375">
        <v>3869.0734283823444</v>
      </c>
      <c r="BA82" s="375">
        <v>3860.3500723346788</v>
      </c>
      <c r="BB82" s="375">
        <v>3870.4535764035018</v>
      </c>
      <c r="BC82" s="375">
        <v>3947.5888909096261</v>
      </c>
      <c r="BD82" s="375">
        <v>3739.0400857518098</v>
      </c>
      <c r="BE82" s="375">
        <v>3764.9130982818306</v>
      </c>
      <c r="BF82" s="375">
        <v>3930.1291435509565</v>
      </c>
      <c r="BG82" s="375">
        <v>4037.94461831133</v>
      </c>
      <c r="BH82" s="375">
        <v>4230.9444855144393</v>
      </c>
      <c r="BI82" s="375">
        <v>4495.1119439683644</v>
      </c>
      <c r="BJ82" s="375">
        <v>4555.7387632017326</v>
      </c>
      <c r="BK82" s="375">
        <v>4752.2677740419167</v>
      </c>
      <c r="BL82" s="375">
        <v>4853.1221549236488</v>
      </c>
      <c r="BM82" s="375">
        <v>5492.8309240601793</v>
      </c>
      <c r="BN82" s="375">
        <v>5871.5223517637669</v>
      </c>
      <c r="BO82" s="375">
        <v>6173.6735978171482</v>
      </c>
      <c r="BP82" s="375">
        <v>6271.3556600041366</v>
      </c>
      <c r="BQ82" s="375">
        <v>6163.0136966175223</v>
      </c>
      <c r="BR82" s="375">
        <v>5982.4885661153176</v>
      </c>
      <c r="BS82" s="375">
        <v>5798.8067826701135</v>
      </c>
      <c r="BT82" s="375">
        <v>5370.0903892467331</v>
      </c>
      <c r="BU82" s="375">
        <v>4802.1566254263344</v>
      </c>
      <c r="BV82" s="375"/>
      <c r="BW82" s="375"/>
      <c r="BX82" s="376"/>
      <c r="BY82" s="376"/>
      <c r="BZ82" s="376"/>
      <c r="CA82" s="377"/>
    </row>
    <row r="83" spans="1:79" s="58" customFormat="1" x14ac:dyDescent="0.4">
      <c r="A83" s="169"/>
      <c r="B83" s="128" t="s">
        <v>328</v>
      </c>
      <c r="C83" s="51"/>
      <c r="D83" s="375">
        <v>0</v>
      </c>
      <c r="E83" s="375">
        <v>0</v>
      </c>
      <c r="F83" s="375">
        <v>0</v>
      </c>
      <c r="G83" s="375">
        <v>0</v>
      </c>
      <c r="H83" s="375">
        <v>0</v>
      </c>
      <c r="I83" s="375">
        <v>0</v>
      </c>
      <c r="J83" s="375">
        <v>0</v>
      </c>
      <c r="K83" s="375">
        <v>0</v>
      </c>
      <c r="L83" s="375">
        <v>0</v>
      </c>
      <c r="M83" s="375">
        <v>0</v>
      </c>
      <c r="N83" s="375">
        <v>0</v>
      </c>
      <c r="O83" s="375">
        <v>0</v>
      </c>
      <c r="P83" s="375">
        <v>0</v>
      </c>
      <c r="Q83" s="375">
        <v>0</v>
      </c>
      <c r="R83" s="375">
        <v>0</v>
      </c>
      <c r="S83" s="375">
        <v>0</v>
      </c>
      <c r="T83" s="375">
        <v>0</v>
      </c>
      <c r="U83" s="375">
        <v>0</v>
      </c>
      <c r="V83" s="375">
        <v>0</v>
      </c>
      <c r="W83" s="375">
        <v>0</v>
      </c>
      <c r="X83" s="375">
        <v>0</v>
      </c>
      <c r="Y83" s="375">
        <v>0</v>
      </c>
      <c r="Z83" s="375">
        <v>0</v>
      </c>
      <c r="AA83" s="375">
        <v>0</v>
      </c>
      <c r="AB83" s="375">
        <v>0</v>
      </c>
      <c r="AC83" s="375">
        <v>0</v>
      </c>
      <c r="AD83" s="375">
        <v>0</v>
      </c>
      <c r="AE83" s="375">
        <v>0</v>
      </c>
      <c r="AF83" s="375">
        <v>0</v>
      </c>
      <c r="AG83" s="375">
        <v>0</v>
      </c>
      <c r="AH83" s="375">
        <v>786.81830826694647</v>
      </c>
      <c r="AI83" s="375">
        <v>741.71701815346751</v>
      </c>
      <c r="AJ83" s="375">
        <v>803.8052970814141</v>
      </c>
      <c r="AK83" s="375">
        <v>1175.3032829274525</v>
      </c>
      <c r="AL83" s="375">
        <v>1408.2214533084291</v>
      </c>
      <c r="AM83" s="375">
        <v>1589.4059771587158</v>
      </c>
      <c r="AN83" s="375">
        <v>1692.7810165388953</v>
      </c>
      <c r="AO83" s="375">
        <v>1800.9568464443078</v>
      </c>
      <c r="AP83" s="375">
        <v>1859.1386589569133</v>
      </c>
      <c r="AQ83" s="375">
        <v>1823.4350449380702</v>
      </c>
      <c r="AR83" s="375">
        <v>1719.8868839544471</v>
      </c>
      <c r="AS83" s="375">
        <v>1651.7406639884787</v>
      </c>
      <c r="AT83" s="375">
        <v>1781.1036968667354</v>
      </c>
      <c r="AU83" s="375">
        <v>2440.3054501788793</v>
      </c>
      <c r="AV83" s="375">
        <v>3383.9524353838201</v>
      </c>
      <c r="AW83" s="375">
        <v>3743.2940372181047</v>
      </c>
      <c r="AX83" s="375">
        <v>3820.0389013627127</v>
      </c>
      <c r="AY83" s="375">
        <v>3585.4888689867335</v>
      </c>
      <c r="AZ83" s="375">
        <v>3237.350796580211</v>
      </c>
      <c r="BA83" s="375">
        <v>2531.5772693892841</v>
      </c>
      <c r="BB83" s="375">
        <v>2057.5866202402735</v>
      </c>
      <c r="BC83" s="375">
        <v>1763.8021213675579</v>
      </c>
      <c r="BD83" s="375">
        <v>1542.5649521317819</v>
      </c>
      <c r="BE83" s="375">
        <v>1408.2253346205587</v>
      </c>
      <c r="BF83" s="375">
        <v>1446.2203721766323</v>
      </c>
      <c r="BG83" s="375">
        <v>1286.5785927152178</v>
      </c>
      <c r="BH83" s="375">
        <v>1424.4164659743296</v>
      </c>
      <c r="BI83" s="375">
        <v>1480.3928743065626</v>
      </c>
      <c r="BJ83" s="375">
        <v>1542.9334235963599</v>
      </c>
      <c r="BK83" s="375">
        <v>1591.0364970421354</v>
      </c>
      <c r="BL83" s="375">
        <v>1799.0884274521009</v>
      </c>
      <c r="BM83" s="375">
        <v>2872.3705393507962</v>
      </c>
      <c r="BN83" s="375">
        <v>2840.2801647030687</v>
      </c>
      <c r="BO83" s="375">
        <v>2927.0612015921438</v>
      </c>
      <c r="BP83" s="375">
        <v>2953.3613866300184</v>
      </c>
      <c r="BQ83" s="375">
        <v>2550.270759107445</v>
      </c>
      <c r="BR83" s="375">
        <v>1874.1005937108346</v>
      </c>
      <c r="BS83" s="375">
        <v>1457.2934002805246</v>
      </c>
      <c r="BT83" s="375">
        <v>1173.1791276020665</v>
      </c>
      <c r="BU83" s="375">
        <v>1008.0541925862697</v>
      </c>
      <c r="BV83" s="375"/>
      <c r="BW83" s="375"/>
      <c r="BX83" s="376"/>
      <c r="BY83" s="376"/>
      <c r="BZ83" s="376"/>
      <c r="CA83" s="377"/>
    </row>
    <row r="84" spans="1:79" s="58" customFormat="1" x14ac:dyDescent="0.4">
      <c r="A84" s="51"/>
      <c r="B84" s="128" t="s">
        <v>428</v>
      </c>
      <c r="C84" s="51"/>
      <c r="D84" s="375">
        <v>0</v>
      </c>
      <c r="E84" s="375">
        <v>0</v>
      </c>
      <c r="F84" s="375">
        <v>0</v>
      </c>
      <c r="G84" s="375">
        <v>0</v>
      </c>
      <c r="H84" s="375">
        <v>0</v>
      </c>
      <c r="I84" s="375">
        <v>0</v>
      </c>
      <c r="J84" s="375">
        <v>0</v>
      </c>
      <c r="K84" s="375">
        <v>0</v>
      </c>
      <c r="L84" s="375">
        <v>0</v>
      </c>
      <c r="M84" s="375">
        <v>0</v>
      </c>
      <c r="N84" s="375">
        <v>0</v>
      </c>
      <c r="O84" s="375">
        <v>0</v>
      </c>
      <c r="P84" s="375">
        <v>0</v>
      </c>
      <c r="Q84" s="375">
        <v>0</v>
      </c>
      <c r="R84" s="375">
        <v>0</v>
      </c>
      <c r="S84" s="375">
        <v>0</v>
      </c>
      <c r="T84" s="375">
        <v>0</v>
      </c>
      <c r="U84" s="375">
        <v>0</v>
      </c>
      <c r="V84" s="375">
        <v>0</v>
      </c>
      <c r="W84" s="375">
        <v>0</v>
      </c>
      <c r="X84" s="375">
        <v>0</v>
      </c>
      <c r="Y84" s="375">
        <v>0</v>
      </c>
      <c r="Z84" s="375">
        <v>0</v>
      </c>
      <c r="AA84" s="375">
        <v>0</v>
      </c>
      <c r="AB84" s="375">
        <v>0</v>
      </c>
      <c r="AC84" s="375">
        <v>0</v>
      </c>
      <c r="AD84" s="375">
        <v>0</v>
      </c>
      <c r="AE84" s="375">
        <v>0</v>
      </c>
      <c r="AF84" s="375">
        <v>0</v>
      </c>
      <c r="AG84" s="375">
        <v>0</v>
      </c>
      <c r="AH84" s="375">
        <v>59.653643137873281</v>
      </c>
      <c r="AI84" s="375">
        <v>56.174079152144301</v>
      </c>
      <c r="AJ84" s="375">
        <v>60.959556619471591</v>
      </c>
      <c r="AK84" s="375">
        <v>89.120462847703578</v>
      </c>
      <c r="AL84" s="375">
        <v>106.82393827938454</v>
      </c>
      <c r="AM84" s="375">
        <v>120.55523507979832</v>
      </c>
      <c r="AN84" s="375">
        <v>128.4343577755904</v>
      </c>
      <c r="AO84" s="375">
        <v>136.58654165284267</v>
      </c>
      <c r="AP84" s="375">
        <v>141.012611909779</v>
      </c>
      <c r="AQ84" s="375">
        <v>138.18401811828443</v>
      </c>
      <c r="AR84" s="375">
        <v>521.8404877750105</v>
      </c>
      <c r="AS84" s="375">
        <v>585.95893466232087</v>
      </c>
      <c r="AT84" s="375">
        <v>737.50085783841462</v>
      </c>
      <c r="AU84" s="375">
        <v>836.18511362130732</v>
      </c>
      <c r="AV84" s="375">
        <v>968.75387632463116</v>
      </c>
      <c r="AW84" s="375">
        <v>1257.9322274089279</v>
      </c>
      <c r="AX84" s="375">
        <v>1391.0411987224013</v>
      </c>
      <c r="AY84" s="375">
        <v>1661.5356143406468</v>
      </c>
      <c r="AZ84" s="375">
        <v>1808.7533518753971</v>
      </c>
      <c r="BA84" s="375">
        <v>1887.768422870952</v>
      </c>
      <c r="BB84" s="375">
        <v>1723.5712591219105</v>
      </c>
      <c r="BC84" s="375">
        <v>1441.2039253276971</v>
      </c>
      <c r="BD84" s="375">
        <v>1327.546023362095</v>
      </c>
      <c r="BE84" s="375">
        <v>1295.2386597757804</v>
      </c>
      <c r="BF84" s="375">
        <v>1286.3105129443047</v>
      </c>
      <c r="BG84" s="375">
        <v>1319.3588226599456</v>
      </c>
      <c r="BH84" s="375">
        <v>1425.5109790955535</v>
      </c>
      <c r="BI84" s="375">
        <v>1542.2582905574504</v>
      </c>
      <c r="BJ84" s="375">
        <v>1606.5630383156561</v>
      </c>
      <c r="BK84" s="375">
        <v>1893.4323802276431</v>
      </c>
      <c r="BL84" s="375">
        <v>2006.2056882440909</v>
      </c>
      <c r="BM84" s="375">
        <v>2558.0273315651407</v>
      </c>
      <c r="BN84" s="375">
        <v>3096.3712648536784</v>
      </c>
      <c r="BO84" s="375">
        <v>3395.488197290761</v>
      </c>
      <c r="BP84" s="375">
        <v>3713.8343116306569</v>
      </c>
      <c r="BQ84" s="375">
        <v>3975.3239074629487</v>
      </c>
      <c r="BR84" s="375">
        <v>4150.2919857302331</v>
      </c>
      <c r="BS84" s="375">
        <v>4146.5450809467211</v>
      </c>
      <c r="BT84" s="375">
        <v>3931.6859160098188</v>
      </c>
      <c r="BU84" s="375">
        <v>3643.0680412544907</v>
      </c>
      <c r="BV84" s="375"/>
      <c r="BW84" s="375"/>
      <c r="BX84" s="376"/>
      <c r="BY84" s="376"/>
      <c r="BZ84" s="376"/>
      <c r="CA84" s="377"/>
    </row>
    <row r="85" spans="1:79" s="58" customFormat="1" ht="26.25" customHeight="1" x14ac:dyDescent="0.4">
      <c r="A85" s="51"/>
      <c r="B85" s="128" t="s">
        <v>424</v>
      </c>
      <c r="C85" s="51"/>
      <c r="D85" s="375">
        <v>0</v>
      </c>
      <c r="E85" s="375">
        <v>0</v>
      </c>
      <c r="F85" s="375">
        <v>0</v>
      </c>
      <c r="G85" s="375">
        <v>0</v>
      </c>
      <c r="H85" s="375">
        <v>0</v>
      </c>
      <c r="I85" s="375">
        <v>0</v>
      </c>
      <c r="J85" s="375">
        <v>0</v>
      </c>
      <c r="K85" s="375">
        <v>0</v>
      </c>
      <c r="L85" s="375">
        <v>0</v>
      </c>
      <c r="M85" s="375">
        <v>0</v>
      </c>
      <c r="N85" s="375">
        <v>0</v>
      </c>
      <c r="O85" s="375">
        <v>0</v>
      </c>
      <c r="P85" s="375">
        <v>0</v>
      </c>
      <c r="Q85" s="375">
        <v>0</v>
      </c>
      <c r="R85" s="375">
        <v>0</v>
      </c>
      <c r="S85" s="375">
        <v>0</v>
      </c>
      <c r="T85" s="375">
        <v>0</v>
      </c>
      <c r="U85" s="375">
        <v>0</v>
      </c>
      <c r="V85" s="375">
        <v>0</v>
      </c>
      <c r="W85" s="375">
        <v>0</v>
      </c>
      <c r="X85" s="375">
        <v>0</v>
      </c>
      <c r="Y85" s="375">
        <v>0</v>
      </c>
      <c r="Z85" s="375">
        <v>0</v>
      </c>
      <c r="AA85" s="375">
        <v>0</v>
      </c>
      <c r="AB85" s="375">
        <v>0</v>
      </c>
      <c r="AC85" s="375">
        <v>0</v>
      </c>
      <c r="AD85" s="375">
        <v>0</v>
      </c>
      <c r="AE85" s="375">
        <v>0</v>
      </c>
      <c r="AF85" s="375">
        <v>0</v>
      </c>
      <c r="AG85" s="375">
        <v>0</v>
      </c>
      <c r="AH85" s="375">
        <v>1876.3715945051533</v>
      </c>
      <c r="AI85" s="375">
        <v>1766.6585184378553</v>
      </c>
      <c r="AJ85" s="375">
        <v>1914.9230643660135</v>
      </c>
      <c r="AK85" s="375">
        <v>2801.1606928606652</v>
      </c>
      <c r="AL85" s="375">
        <v>3356.3382406058854</v>
      </c>
      <c r="AM85" s="375">
        <v>3787.7478593236779</v>
      </c>
      <c r="AN85" s="375">
        <v>4036.5510159815171</v>
      </c>
      <c r="AO85" s="375">
        <v>4290.9661776534531</v>
      </c>
      <c r="AP85" s="375">
        <v>4431.4258781248154</v>
      </c>
      <c r="AQ85" s="375">
        <v>4344.0582159566484</v>
      </c>
      <c r="AR85" s="375">
        <v>3955.6959863667894</v>
      </c>
      <c r="AS85" s="375">
        <v>4220.7372902296675</v>
      </c>
      <c r="AT85" s="375">
        <v>4942.9359549538494</v>
      </c>
      <c r="AU85" s="375">
        <v>6384.0276546972318</v>
      </c>
      <c r="AV85" s="375">
        <v>8231.0492572370113</v>
      </c>
      <c r="AW85" s="375">
        <v>9679.1463302318261</v>
      </c>
      <c r="AX85" s="375">
        <v>10631.668546235982</v>
      </c>
      <c r="AY85" s="375">
        <v>11175.031455990909</v>
      </c>
      <c r="AZ85" s="375">
        <v>11342.009731429685</v>
      </c>
      <c r="BA85" s="375">
        <v>10913.753159280603</v>
      </c>
      <c r="BB85" s="375">
        <v>10519.113942078913</v>
      </c>
      <c r="BC85" s="375">
        <v>10266.597110223631</v>
      </c>
      <c r="BD85" s="375">
        <v>9881.4064394644538</v>
      </c>
      <c r="BE85" s="375">
        <v>10029.634454480876</v>
      </c>
      <c r="BF85" s="375">
        <v>10779.797881431543</v>
      </c>
      <c r="BG85" s="375">
        <v>10633.190689271103</v>
      </c>
      <c r="BH85" s="375">
        <v>11273.030447027373</v>
      </c>
      <c r="BI85" s="375">
        <v>11948.690170241574</v>
      </c>
      <c r="BJ85" s="375">
        <v>12365.597397984397</v>
      </c>
      <c r="BK85" s="375">
        <v>13069.184832312421</v>
      </c>
      <c r="BL85" s="375">
        <v>13655.302615412262</v>
      </c>
      <c r="BM85" s="375">
        <v>16514.340650058562</v>
      </c>
      <c r="BN85" s="375">
        <v>17638.57090326316</v>
      </c>
      <c r="BO85" s="375">
        <v>18647.841319117284</v>
      </c>
      <c r="BP85" s="375">
        <v>19265.245543620887</v>
      </c>
      <c r="BQ85" s="375">
        <v>19084.143997244355</v>
      </c>
      <c r="BR85" s="375">
        <v>18962.646075202516</v>
      </c>
      <c r="BS85" s="375">
        <v>18788.510391625092</v>
      </c>
      <c r="BT85" s="375">
        <v>17753.484276341042</v>
      </c>
      <c r="BU85" s="375">
        <v>16508.154771041933</v>
      </c>
      <c r="BV85" s="375"/>
      <c r="BW85" s="375"/>
      <c r="BX85" s="376"/>
      <c r="BY85" s="376"/>
      <c r="BZ85" s="376"/>
      <c r="CA85" s="377"/>
    </row>
    <row r="86" spans="1:79" s="58" customFormat="1" ht="26.25" customHeight="1" x14ac:dyDescent="0.4">
      <c r="A86" s="247"/>
      <c r="B86" s="247" t="s">
        <v>429</v>
      </c>
      <c r="C86" s="51"/>
      <c r="D86" s="375"/>
      <c r="E86" s="375"/>
      <c r="F86" s="375"/>
      <c r="G86" s="375"/>
      <c r="H86" s="375"/>
      <c r="I86" s="375"/>
      <c r="J86" s="375"/>
      <c r="K86" s="375"/>
      <c r="L86" s="375"/>
      <c r="M86" s="375"/>
      <c r="N86" s="375"/>
      <c r="O86" s="375"/>
      <c r="P86" s="375"/>
      <c r="Q86" s="375"/>
      <c r="R86" s="375"/>
      <c r="S86" s="375"/>
      <c r="T86" s="375"/>
      <c r="U86" s="375"/>
      <c r="V86" s="375"/>
      <c r="W86" s="375"/>
      <c r="X86" s="375"/>
      <c r="Y86" s="375"/>
      <c r="Z86" s="375"/>
      <c r="AA86" s="375"/>
      <c r="AB86" s="375"/>
      <c r="AC86" s="375"/>
      <c r="AD86" s="375"/>
      <c r="AE86" s="375"/>
      <c r="AF86" s="375"/>
      <c r="AG86" s="375"/>
      <c r="AH86" s="375"/>
      <c r="AI86" s="375"/>
      <c r="AJ86" s="375"/>
      <c r="AK86" s="375"/>
      <c r="AL86" s="375"/>
      <c r="AM86" s="375"/>
      <c r="AN86" s="375"/>
      <c r="AO86" s="375"/>
      <c r="AP86" s="375"/>
      <c r="AQ86" s="375"/>
      <c r="AR86" s="375"/>
      <c r="AS86" s="375"/>
      <c r="AT86" s="375"/>
      <c r="AU86" s="375"/>
      <c r="AV86" s="375"/>
      <c r="AW86" s="375"/>
      <c r="AX86" s="375"/>
      <c r="AY86" s="375"/>
      <c r="AZ86" s="375"/>
      <c r="BA86" s="375"/>
      <c r="BB86" s="375"/>
      <c r="BC86" s="375"/>
      <c r="BD86" s="375"/>
      <c r="BE86" s="375"/>
      <c r="BF86" s="375"/>
      <c r="BG86" s="375"/>
      <c r="BH86" s="375"/>
      <c r="BI86" s="375"/>
      <c r="BJ86" s="375"/>
      <c r="BK86" s="375"/>
      <c r="BL86" s="375"/>
      <c r="BM86" s="375"/>
      <c r="BN86" s="375"/>
      <c r="BO86" s="375"/>
      <c r="BP86" s="375"/>
      <c r="BQ86" s="375"/>
      <c r="BR86" s="375"/>
      <c r="BS86" s="375"/>
      <c r="BT86" s="375"/>
      <c r="BU86" s="375"/>
      <c r="BV86" s="375"/>
      <c r="BW86" s="375"/>
      <c r="BX86" s="376"/>
      <c r="BY86" s="376"/>
      <c r="BZ86" s="376"/>
      <c r="CA86" s="377"/>
    </row>
    <row r="87" spans="1:79" s="58" customFormat="1" x14ac:dyDescent="0.4">
      <c r="A87" s="51"/>
      <c r="B87" s="128" t="s">
        <v>460</v>
      </c>
      <c r="C87" s="51"/>
      <c r="D87" s="375">
        <v>0</v>
      </c>
      <c r="E87" s="375">
        <v>0</v>
      </c>
      <c r="F87" s="375">
        <v>0</v>
      </c>
      <c r="G87" s="375">
        <v>0</v>
      </c>
      <c r="H87" s="375">
        <v>0</v>
      </c>
      <c r="I87" s="375">
        <v>0</v>
      </c>
      <c r="J87" s="375">
        <v>0</v>
      </c>
      <c r="K87" s="375">
        <v>0</v>
      </c>
      <c r="L87" s="375">
        <v>0</v>
      </c>
      <c r="M87" s="375">
        <v>0</v>
      </c>
      <c r="N87" s="375">
        <v>0</v>
      </c>
      <c r="O87" s="375">
        <v>0</v>
      </c>
      <c r="P87" s="375">
        <v>0</v>
      </c>
      <c r="Q87" s="375">
        <v>0</v>
      </c>
      <c r="R87" s="375">
        <v>0</v>
      </c>
      <c r="S87" s="375">
        <v>0</v>
      </c>
      <c r="T87" s="375">
        <v>0</v>
      </c>
      <c r="U87" s="375">
        <v>0</v>
      </c>
      <c r="V87" s="375">
        <v>0</v>
      </c>
      <c r="W87" s="375">
        <v>0</v>
      </c>
      <c r="X87" s="375">
        <v>0</v>
      </c>
      <c r="Y87" s="375">
        <v>0</v>
      </c>
      <c r="Z87" s="375">
        <v>0</v>
      </c>
      <c r="AA87" s="375">
        <v>0</v>
      </c>
      <c r="AB87" s="375">
        <v>0</v>
      </c>
      <c r="AC87" s="375">
        <v>0</v>
      </c>
      <c r="AD87" s="375">
        <v>0</v>
      </c>
      <c r="AE87" s="375">
        <v>0</v>
      </c>
      <c r="AF87" s="375">
        <v>0</v>
      </c>
      <c r="AG87" s="375">
        <v>0</v>
      </c>
      <c r="AH87" s="375">
        <v>0</v>
      </c>
      <c r="AI87" s="375">
        <v>0</v>
      </c>
      <c r="AJ87" s="375">
        <v>0</v>
      </c>
      <c r="AK87" s="375">
        <v>0</v>
      </c>
      <c r="AL87" s="375">
        <v>0</v>
      </c>
      <c r="AM87" s="375">
        <v>0</v>
      </c>
      <c r="AN87" s="375">
        <v>0</v>
      </c>
      <c r="AO87" s="375">
        <v>0</v>
      </c>
      <c r="AP87" s="375">
        <v>0</v>
      </c>
      <c r="AQ87" s="375">
        <v>0</v>
      </c>
      <c r="AR87" s="375">
        <v>0</v>
      </c>
      <c r="AS87" s="375">
        <v>0</v>
      </c>
      <c r="AT87" s="375">
        <v>0</v>
      </c>
      <c r="AU87" s="375">
        <v>6653.3828385451161</v>
      </c>
      <c r="AV87" s="375">
        <v>7510.3171504264656</v>
      </c>
      <c r="AW87" s="375">
        <v>8074.0883504179155</v>
      </c>
      <c r="AX87" s="375">
        <v>8294.6775533732234</v>
      </c>
      <c r="AY87" s="375">
        <v>8358.3701170629047</v>
      </c>
      <c r="AZ87" s="375">
        <v>8281.3129423686769</v>
      </c>
      <c r="BA87" s="375">
        <v>8120.760224417234</v>
      </c>
      <c r="BB87" s="375">
        <v>7882.2658153197699</v>
      </c>
      <c r="BC87" s="375">
        <v>7764.73431663458</v>
      </c>
      <c r="BD87" s="375">
        <v>7470.6910704416614</v>
      </c>
      <c r="BE87" s="375">
        <v>7430.6498790680298</v>
      </c>
      <c r="BF87" s="375">
        <v>7419.3935068837973</v>
      </c>
      <c r="BG87" s="375">
        <v>6760.5022013031248</v>
      </c>
      <c r="BH87" s="375">
        <v>6809.2579374785455</v>
      </c>
      <c r="BI87" s="375">
        <v>6714.994760142863</v>
      </c>
      <c r="BJ87" s="375">
        <v>6653.9223717934974</v>
      </c>
      <c r="BK87" s="375">
        <v>6594.7865425266937</v>
      </c>
      <c r="BL87" s="375">
        <v>6319.4194466247345</v>
      </c>
      <c r="BM87" s="375">
        <v>6349.0642595838854</v>
      </c>
      <c r="BN87" s="375">
        <v>6160.006531014682</v>
      </c>
      <c r="BO87" s="375">
        <v>6273.8068471147335</v>
      </c>
      <c r="BP87" s="375">
        <v>6480.9250922027195</v>
      </c>
      <c r="BQ87" s="375">
        <v>6441.747577196058</v>
      </c>
      <c r="BR87" s="375">
        <v>6410.6789542013912</v>
      </c>
      <c r="BS87" s="375">
        <v>6333.0207008805419</v>
      </c>
      <c r="BT87" s="375">
        <v>6018.857560597532</v>
      </c>
      <c r="BU87" s="375">
        <v>5585.3113831949986</v>
      </c>
      <c r="BV87" s="375">
        <v>5282.3173200432966</v>
      </c>
      <c r="BW87" s="375">
        <v>5624.2059608168056</v>
      </c>
      <c r="BX87" s="376">
        <v>5661.9499319759707</v>
      </c>
      <c r="BY87" s="376">
        <v>5696.890206147812</v>
      </c>
      <c r="BZ87" s="376">
        <v>5742.1970026409808</v>
      </c>
      <c r="CA87" s="377">
        <v>5771.763815167029</v>
      </c>
    </row>
    <row r="88" spans="1:79" s="58" customFormat="1" x14ac:dyDescent="0.4">
      <c r="A88" s="51"/>
      <c r="B88" s="275" t="s">
        <v>430</v>
      </c>
      <c r="C88" s="51"/>
      <c r="D88" s="375" t="s">
        <v>411</v>
      </c>
      <c r="E88" s="375" t="s">
        <v>411</v>
      </c>
      <c r="F88" s="375" t="s">
        <v>411</v>
      </c>
      <c r="G88" s="375" t="s">
        <v>411</v>
      </c>
      <c r="H88" s="375" t="s">
        <v>411</v>
      </c>
      <c r="I88" s="375" t="s">
        <v>411</v>
      </c>
      <c r="J88" s="375" t="s">
        <v>411</v>
      </c>
      <c r="K88" s="375" t="s">
        <v>411</v>
      </c>
      <c r="L88" s="375" t="s">
        <v>411</v>
      </c>
      <c r="M88" s="375" t="s">
        <v>411</v>
      </c>
      <c r="N88" s="375" t="s">
        <v>411</v>
      </c>
      <c r="O88" s="375" t="s">
        <v>411</v>
      </c>
      <c r="P88" s="375" t="s">
        <v>411</v>
      </c>
      <c r="Q88" s="375" t="s">
        <v>411</v>
      </c>
      <c r="R88" s="375" t="s">
        <v>411</v>
      </c>
      <c r="S88" s="375" t="s">
        <v>411</v>
      </c>
      <c r="T88" s="375" t="s">
        <v>411</v>
      </c>
      <c r="U88" s="375" t="s">
        <v>411</v>
      </c>
      <c r="V88" s="375" t="s">
        <v>411</v>
      </c>
      <c r="W88" s="375" t="s">
        <v>411</v>
      </c>
      <c r="X88" s="375" t="s">
        <v>411</v>
      </c>
      <c r="Y88" s="375" t="s">
        <v>411</v>
      </c>
      <c r="Z88" s="375" t="s">
        <v>411</v>
      </c>
      <c r="AA88" s="375" t="s">
        <v>411</v>
      </c>
      <c r="AB88" s="375" t="s">
        <v>411</v>
      </c>
      <c r="AC88" s="375" t="s">
        <v>411</v>
      </c>
      <c r="AD88" s="375" t="s">
        <v>411</v>
      </c>
      <c r="AE88" s="375" t="s">
        <v>411</v>
      </c>
      <c r="AF88" s="375" t="s">
        <v>411</v>
      </c>
      <c r="AG88" s="375" t="s">
        <v>411</v>
      </c>
      <c r="AH88" s="375" t="s">
        <v>411</v>
      </c>
      <c r="AI88" s="375" t="s">
        <v>411</v>
      </c>
      <c r="AJ88" s="375" t="s">
        <v>411</v>
      </c>
      <c r="AK88" s="375" t="s">
        <v>411</v>
      </c>
      <c r="AL88" s="375" t="s">
        <v>411</v>
      </c>
      <c r="AM88" s="375" t="s">
        <v>411</v>
      </c>
      <c r="AN88" s="375" t="s">
        <v>411</v>
      </c>
      <c r="AO88" s="375" t="s">
        <v>411</v>
      </c>
      <c r="AP88" s="375" t="s">
        <v>411</v>
      </c>
      <c r="AQ88" s="375" t="s">
        <v>411</v>
      </c>
      <c r="AR88" s="375" t="s">
        <v>411</v>
      </c>
      <c r="AS88" s="375" t="s">
        <v>411</v>
      </c>
      <c r="AT88" s="375" t="s">
        <v>411</v>
      </c>
      <c r="AU88" s="375">
        <v>5458.5393635486316</v>
      </c>
      <c r="AV88" s="375">
        <v>6212.6916506716516</v>
      </c>
      <c r="AW88" s="375">
        <v>6714.6297611079463</v>
      </c>
      <c r="AX88" s="375">
        <v>6909.2587843670526</v>
      </c>
      <c r="AY88" s="375">
        <v>6984.5191943562068</v>
      </c>
      <c r="AZ88" s="375">
        <v>6890.6427583956638</v>
      </c>
      <c r="BA88" s="375">
        <v>6700.203759838676</v>
      </c>
      <c r="BB88" s="375">
        <v>6475.4289119522109</v>
      </c>
      <c r="BC88" s="375">
        <v>6356.8672342589271</v>
      </c>
      <c r="BD88" s="375">
        <v>6091.2509626987994</v>
      </c>
      <c r="BE88" s="375">
        <v>6042.7083532200522</v>
      </c>
      <c r="BF88" s="375">
        <v>6010.3376415626144</v>
      </c>
      <c r="BG88" s="375">
        <v>5668.8245988754652</v>
      </c>
      <c r="BH88" s="375">
        <v>5722.1435716870628</v>
      </c>
      <c r="BI88" s="375">
        <v>5638.1851778570635</v>
      </c>
      <c r="BJ88" s="375">
        <v>5581.9293660460744</v>
      </c>
      <c r="BK88" s="375">
        <v>5539.6896879532123</v>
      </c>
      <c r="BL88" s="375">
        <v>5309.4039211901809</v>
      </c>
      <c r="BM88" s="375">
        <v>5320.9842789974473</v>
      </c>
      <c r="BN88" s="375">
        <v>5138.4419479858507</v>
      </c>
      <c r="BO88" s="375">
        <v>5267.474297571418</v>
      </c>
      <c r="BP88" s="375">
        <v>5467.5512389162395</v>
      </c>
      <c r="BQ88" s="375">
        <v>5464.7714363408804</v>
      </c>
      <c r="BR88" s="375">
        <v>5442.4194903694588</v>
      </c>
      <c r="BS88" s="375">
        <v>5364.6696800393711</v>
      </c>
      <c r="BT88" s="375">
        <v>5077.2159913105152</v>
      </c>
      <c r="BU88" s="375">
        <v>4685.2454366939992</v>
      </c>
      <c r="BV88" s="375">
        <v>4414.7039895778153</v>
      </c>
      <c r="BW88" s="375">
        <v>4665.7743984366034</v>
      </c>
      <c r="BX88" s="376">
        <v>4695.0391140091742</v>
      </c>
      <c r="BY88" s="376">
        <v>4721.2427855998121</v>
      </c>
      <c r="BZ88" s="376">
        <v>4755.475079923388</v>
      </c>
      <c r="CA88" s="377">
        <v>4777.1808053226678</v>
      </c>
    </row>
    <row r="89" spans="1:79" s="58" customFormat="1" x14ac:dyDescent="0.4">
      <c r="A89" s="51"/>
      <c r="B89" s="275" t="s">
        <v>431</v>
      </c>
      <c r="C89" s="51"/>
      <c r="D89" s="375" t="s">
        <v>411</v>
      </c>
      <c r="E89" s="375" t="s">
        <v>411</v>
      </c>
      <c r="F89" s="375" t="s">
        <v>411</v>
      </c>
      <c r="G89" s="375" t="s">
        <v>411</v>
      </c>
      <c r="H89" s="375" t="s">
        <v>411</v>
      </c>
      <c r="I89" s="375" t="s">
        <v>411</v>
      </c>
      <c r="J89" s="375" t="s">
        <v>411</v>
      </c>
      <c r="K89" s="375" t="s">
        <v>411</v>
      </c>
      <c r="L89" s="375" t="s">
        <v>411</v>
      </c>
      <c r="M89" s="375" t="s">
        <v>411</v>
      </c>
      <c r="N89" s="375" t="s">
        <v>411</v>
      </c>
      <c r="O89" s="375" t="s">
        <v>411</v>
      </c>
      <c r="P89" s="375" t="s">
        <v>411</v>
      </c>
      <c r="Q89" s="375" t="s">
        <v>411</v>
      </c>
      <c r="R89" s="375" t="s">
        <v>411</v>
      </c>
      <c r="S89" s="375" t="s">
        <v>411</v>
      </c>
      <c r="T89" s="375" t="s">
        <v>411</v>
      </c>
      <c r="U89" s="375" t="s">
        <v>411</v>
      </c>
      <c r="V89" s="375" t="s">
        <v>411</v>
      </c>
      <c r="W89" s="375" t="s">
        <v>411</v>
      </c>
      <c r="X89" s="375" t="s">
        <v>411</v>
      </c>
      <c r="Y89" s="375" t="s">
        <v>411</v>
      </c>
      <c r="Z89" s="375" t="s">
        <v>411</v>
      </c>
      <c r="AA89" s="375" t="s">
        <v>411</v>
      </c>
      <c r="AB89" s="375" t="s">
        <v>411</v>
      </c>
      <c r="AC89" s="375" t="s">
        <v>411</v>
      </c>
      <c r="AD89" s="375" t="s">
        <v>411</v>
      </c>
      <c r="AE89" s="375" t="s">
        <v>411</v>
      </c>
      <c r="AF89" s="375" t="s">
        <v>411</v>
      </c>
      <c r="AG89" s="375" t="s">
        <v>411</v>
      </c>
      <c r="AH89" s="375" t="s">
        <v>411</v>
      </c>
      <c r="AI89" s="375" t="s">
        <v>411</v>
      </c>
      <c r="AJ89" s="375" t="s">
        <v>411</v>
      </c>
      <c r="AK89" s="375" t="s">
        <v>411</v>
      </c>
      <c r="AL89" s="375" t="s">
        <v>411</v>
      </c>
      <c r="AM89" s="375" t="s">
        <v>411</v>
      </c>
      <c r="AN89" s="375" t="s">
        <v>411</v>
      </c>
      <c r="AO89" s="375" t="s">
        <v>411</v>
      </c>
      <c r="AP89" s="375" t="s">
        <v>411</v>
      </c>
      <c r="AQ89" s="375" t="s">
        <v>411</v>
      </c>
      <c r="AR89" s="375" t="s">
        <v>411</v>
      </c>
      <c r="AS89" s="375" t="s">
        <v>411</v>
      </c>
      <c r="AT89" s="375" t="s">
        <v>411</v>
      </c>
      <c r="AU89" s="375">
        <v>309.54876933220106</v>
      </c>
      <c r="AV89" s="375">
        <v>354.89172725911118</v>
      </c>
      <c r="AW89" s="375">
        <v>374.91014307092564</v>
      </c>
      <c r="AX89" s="375">
        <v>396.1407181114435</v>
      </c>
      <c r="AY89" s="375">
        <v>402.49283450043083</v>
      </c>
      <c r="AZ89" s="375">
        <v>401.84579893015172</v>
      </c>
      <c r="BA89" s="375">
        <v>395.59216152299433</v>
      </c>
      <c r="BB89" s="375">
        <v>388.35913218335401</v>
      </c>
      <c r="BC89" s="375">
        <v>389.26645323259987</v>
      </c>
      <c r="BD89" s="375">
        <v>383.68841710322891</v>
      </c>
      <c r="BE89" s="375">
        <v>384.54895789290441</v>
      </c>
      <c r="BF89" s="375">
        <v>389.64953187344122</v>
      </c>
      <c r="BG89" s="375">
        <v>366.94287993238152</v>
      </c>
      <c r="BH89" s="375">
        <v>358.5931706079038</v>
      </c>
      <c r="BI89" s="375">
        <v>359.33804974623115</v>
      </c>
      <c r="BJ89" s="375">
        <v>358.70300129197142</v>
      </c>
      <c r="BK89" s="375">
        <v>361.02954583647056</v>
      </c>
      <c r="BL89" s="375">
        <v>312.73701916361233</v>
      </c>
      <c r="BM89" s="375">
        <v>290.93242324957816</v>
      </c>
      <c r="BN89" s="375">
        <v>265.14023383601193</v>
      </c>
      <c r="BO89" s="375">
        <v>248.58009752568435</v>
      </c>
      <c r="BP89" s="375">
        <v>253.01559592008235</v>
      </c>
      <c r="BQ89" s="375">
        <v>249.54490260594008</v>
      </c>
      <c r="BR89" s="375">
        <v>246.35109488298838</v>
      </c>
      <c r="BS89" s="375">
        <v>249.8634515782895</v>
      </c>
      <c r="BT89" s="375">
        <v>247.75298663827095</v>
      </c>
      <c r="BU89" s="375">
        <v>244.60515201659996</v>
      </c>
      <c r="BV89" s="375">
        <v>236.63169157030944</v>
      </c>
      <c r="BW89" s="375">
        <v>264.47224234730555</v>
      </c>
      <c r="BX89" s="376">
        <v>265.68775396679291</v>
      </c>
      <c r="BY89" s="376">
        <v>267.02228704883743</v>
      </c>
      <c r="BZ89" s="376">
        <v>269.02651173474732</v>
      </c>
      <c r="CA89" s="377">
        <v>270.31246852159398</v>
      </c>
    </row>
    <row r="90" spans="1:79" s="58" customFormat="1" x14ac:dyDescent="0.4">
      <c r="A90" s="51"/>
      <c r="B90" s="275" t="s">
        <v>432</v>
      </c>
      <c r="C90" s="51"/>
      <c r="D90" s="375" t="s">
        <v>411</v>
      </c>
      <c r="E90" s="375" t="s">
        <v>411</v>
      </c>
      <c r="F90" s="375" t="s">
        <v>411</v>
      </c>
      <c r="G90" s="375" t="s">
        <v>411</v>
      </c>
      <c r="H90" s="375" t="s">
        <v>411</v>
      </c>
      <c r="I90" s="375" t="s">
        <v>411</v>
      </c>
      <c r="J90" s="375" t="s">
        <v>411</v>
      </c>
      <c r="K90" s="375" t="s">
        <v>411</v>
      </c>
      <c r="L90" s="375" t="s">
        <v>411</v>
      </c>
      <c r="M90" s="375" t="s">
        <v>411</v>
      </c>
      <c r="N90" s="375" t="s">
        <v>411</v>
      </c>
      <c r="O90" s="375" t="s">
        <v>411</v>
      </c>
      <c r="P90" s="375" t="s">
        <v>411</v>
      </c>
      <c r="Q90" s="375" t="s">
        <v>411</v>
      </c>
      <c r="R90" s="375" t="s">
        <v>411</v>
      </c>
      <c r="S90" s="375" t="s">
        <v>411</v>
      </c>
      <c r="T90" s="375" t="s">
        <v>411</v>
      </c>
      <c r="U90" s="375" t="s">
        <v>411</v>
      </c>
      <c r="V90" s="375" t="s">
        <v>411</v>
      </c>
      <c r="W90" s="375" t="s">
        <v>411</v>
      </c>
      <c r="X90" s="375" t="s">
        <v>411</v>
      </c>
      <c r="Y90" s="375" t="s">
        <v>411</v>
      </c>
      <c r="Z90" s="375" t="s">
        <v>411</v>
      </c>
      <c r="AA90" s="375" t="s">
        <v>411</v>
      </c>
      <c r="AB90" s="375" t="s">
        <v>411</v>
      </c>
      <c r="AC90" s="375" t="s">
        <v>411</v>
      </c>
      <c r="AD90" s="375" t="s">
        <v>411</v>
      </c>
      <c r="AE90" s="375" t="s">
        <v>411</v>
      </c>
      <c r="AF90" s="375" t="s">
        <v>411</v>
      </c>
      <c r="AG90" s="375" t="s">
        <v>411</v>
      </c>
      <c r="AH90" s="375" t="s">
        <v>411</v>
      </c>
      <c r="AI90" s="375" t="s">
        <v>411</v>
      </c>
      <c r="AJ90" s="375" t="s">
        <v>411</v>
      </c>
      <c r="AK90" s="375" t="s">
        <v>411</v>
      </c>
      <c r="AL90" s="375" t="s">
        <v>411</v>
      </c>
      <c r="AM90" s="375" t="s">
        <v>411</v>
      </c>
      <c r="AN90" s="375" t="s">
        <v>411</v>
      </c>
      <c r="AO90" s="375" t="s">
        <v>411</v>
      </c>
      <c r="AP90" s="375" t="s">
        <v>411</v>
      </c>
      <c r="AQ90" s="375" t="s">
        <v>411</v>
      </c>
      <c r="AR90" s="375" t="s">
        <v>411</v>
      </c>
      <c r="AS90" s="375" t="s">
        <v>411</v>
      </c>
      <c r="AT90" s="375" t="s">
        <v>411</v>
      </c>
      <c r="AU90" s="375">
        <v>885.29470566428472</v>
      </c>
      <c r="AV90" s="375">
        <v>942.73377249570319</v>
      </c>
      <c r="AW90" s="375">
        <v>984.54844623904376</v>
      </c>
      <c r="AX90" s="375">
        <v>989.27805089472668</v>
      </c>
      <c r="AY90" s="375">
        <v>971.35808820626767</v>
      </c>
      <c r="AZ90" s="375">
        <v>988.82438504286085</v>
      </c>
      <c r="BA90" s="375">
        <v>1024.9643030555633</v>
      </c>
      <c r="BB90" s="375">
        <v>1018.4777711842047</v>
      </c>
      <c r="BC90" s="375">
        <v>1018.6006291430527</v>
      </c>
      <c r="BD90" s="375">
        <v>995.75169063963392</v>
      </c>
      <c r="BE90" s="375">
        <v>1003.3925679550729</v>
      </c>
      <c r="BF90" s="375">
        <v>1019.4063334477412</v>
      </c>
      <c r="BG90" s="375">
        <v>724.73472249527856</v>
      </c>
      <c r="BH90" s="375">
        <v>728.52119518357995</v>
      </c>
      <c r="BI90" s="375">
        <v>717.47153253956924</v>
      </c>
      <c r="BJ90" s="375">
        <v>713.29000445545159</v>
      </c>
      <c r="BK90" s="375">
        <v>694.06730873701088</v>
      </c>
      <c r="BL90" s="375">
        <v>697.27850627094119</v>
      </c>
      <c r="BM90" s="375">
        <v>737.1475573368599</v>
      </c>
      <c r="BN90" s="375">
        <v>756.4243491928188</v>
      </c>
      <c r="BO90" s="375">
        <v>757.75245201763084</v>
      </c>
      <c r="BP90" s="375">
        <v>760.35825736639788</v>
      </c>
      <c r="BQ90" s="375">
        <v>727.43123824923703</v>
      </c>
      <c r="BR90" s="375">
        <v>721.90836894894312</v>
      </c>
      <c r="BS90" s="375">
        <v>718.48756926288161</v>
      </c>
      <c r="BT90" s="375">
        <v>693.88858264874614</v>
      </c>
      <c r="BU90" s="375">
        <v>655.46079448439991</v>
      </c>
      <c r="BV90" s="375">
        <v>630.98163889517195</v>
      </c>
      <c r="BW90" s="375">
        <v>693.95932003289636</v>
      </c>
      <c r="BX90" s="376">
        <v>701.223064000004</v>
      </c>
      <c r="BY90" s="376">
        <v>708.6251334991631</v>
      </c>
      <c r="BZ90" s="376">
        <v>717.69541098284515</v>
      </c>
      <c r="CA90" s="377">
        <v>724.27054132276737</v>
      </c>
    </row>
    <row r="91" spans="1:79" s="58" customFormat="1" ht="26.25" customHeight="1" x14ac:dyDescent="0.4">
      <c r="A91" s="51"/>
      <c r="B91" s="128" t="s">
        <v>456</v>
      </c>
      <c r="C91" s="51"/>
      <c r="D91" s="375">
        <v>0</v>
      </c>
      <c r="E91" s="375">
        <v>0</v>
      </c>
      <c r="F91" s="375">
        <v>0</v>
      </c>
      <c r="G91" s="375">
        <v>0</v>
      </c>
      <c r="H91" s="375">
        <v>0</v>
      </c>
      <c r="I91" s="375">
        <v>0</v>
      </c>
      <c r="J91" s="375">
        <v>0</v>
      </c>
      <c r="K91" s="375">
        <v>0</v>
      </c>
      <c r="L91" s="375">
        <v>0</v>
      </c>
      <c r="M91" s="375">
        <v>0</v>
      </c>
      <c r="N91" s="375">
        <v>0</v>
      </c>
      <c r="O91" s="375">
        <v>0</v>
      </c>
      <c r="P91" s="375">
        <v>0</v>
      </c>
      <c r="Q91" s="375">
        <v>0</v>
      </c>
      <c r="R91" s="375">
        <v>0</v>
      </c>
      <c r="S91" s="375">
        <v>0</v>
      </c>
      <c r="T91" s="375">
        <v>0</v>
      </c>
      <c r="U91" s="375">
        <v>0</v>
      </c>
      <c r="V91" s="375">
        <v>0</v>
      </c>
      <c r="W91" s="375">
        <v>0</v>
      </c>
      <c r="X91" s="375">
        <v>0</v>
      </c>
      <c r="Y91" s="375">
        <v>0</v>
      </c>
      <c r="Z91" s="375">
        <v>0</v>
      </c>
      <c r="AA91" s="375">
        <v>0</v>
      </c>
      <c r="AB91" s="375">
        <v>0</v>
      </c>
      <c r="AC91" s="375">
        <v>0</v>
      </c>
      <c r="AD91" s="375">
        <v>0</v>
      </c>
      <c r="AE91" s="375">
        <v>0</v>
      </c>
      <c r="AF91" s="375">
        <v>0</v>
      </c>
      <c r="AG91" s="375">
        <v>0</v>
      </c>
      <c r="AH91" s="375">
        <v>0</v>
      </c>
      <c r="AI91" s="375">
        <v>0</v>
      </c>
      <c r="AJ91" s="375">
        <v>0</v>
      </c>
      <c r="AK91" s="375">
        <v>0</v>
      </c>
      <c r="AL91" s="375">
        <v>0</v>
      </c>
      <c r="AM91" s="375">
        <v>0</v>
      </c>
      <c r="AN91" s="375">
        <v>0</v>
      </c>
      <c r="AO91" s="375">
        <v>0</v>
      </c>
      <c r="AP91" s="375">
        <v>0</v>
      </c>
      <c r="AQ91" s="375">
        <v>0</v>
      </c>
      <c r="AR91" s="375">
        <v>0</v>
      </c>
      <c r="AS91" s="375">
        <v>0</v>
      </c>
      <c r="AT91" s="375">
        <v>0</v>
      </c>
      <c r="AU91" s="375">
        <v>4070.0494299059224</v>
      </c>
      <c r="AV91" s="375">
        <v>5339.0563104161274</v>
      </c>
      <c r="AW91" s="375">
        <v>6725.7722062766125</v>
      </c>
      <c r="AX91" s="375">
        <v>7734.8581199999999</v>
      </c>
      <c r="AY91" s="375">
        <v>8380.9916496548576</v>
      </c>
      <c r="AZ91" s="375">
        <v>8639.5124921027455</v>
      </c>
      <c r="BA91" s="375">
        <v>8388.4614968051628</v>
      </c>
      <c r="BB91" s="375">
        <v>8254.006054520818</v>
      </c>
      <c r="BC91" s="375">
        <v>8309.0471891412908</v>
      </c>
      <c r="BD91" s="375">
        <v>8388.3272787634833</v>
      </c>
      <c r="BE91" s="375">
        <v>8870.7556558349879</v>
      </c>
      <c r="BF91" s="375">
        <v>9925.4070803055656</v>
      </c>
      <c r="BG91" s="375">
        <v>9843.0543770873737</v>
      </c>
      <c r="BH91" s="375">
        <v>10419.664549382403</v>
      </c>
      <c r="BI91" s="375">
        <v>11057.22533391706</v>
      </c>
      <c r="BJ91" s="375">
        <v>11735.793399440425</v>
      </c>
      <c r="BK91" s="375">
        <v>12427.978573355975</v>
      </c>
      <c r="BL91" s="375">
        <v>13815.304156002592</v>
      </c>
      <c r="BM91" s="375">
        <v>16854.268297121394</v>
      </c>
      <c r="BN91" s="375">
        <v>18257.956405456411</v>
      </c>
      <c r="BO91" s="375">
        <v>19394.670874586736</v>
      </c>
      <c r="BP91" s="375">
        <v>19870.913022842382</v>
      </c>
      <c r="BQ91" s="375">
        <v>19727.924763692932</v>
      </c>
      <c r="BR91" s="375">
        <v>19583.973946258462</v>
      </c>
      <c r="BS91" s="375">
        <v>19378.057672371342</v>
      </c>
      <c r="BT91" s="375">
        <v>18301.448580333821</v>
      </c>
      <c r="BU91" s="375">
        <v>17121.791038699797</v>
      </c>
      <c r="BV91" s="375">
        <v>15387.077963485459</v>
      </c>
      <c r="BW91" s="375">
        <v>17240.287603083758</v>
      </c>
      <c r="BX91" s="376">
        <v>17377.196439772702</v>
      </c>
      <c r="BY91" s="376">
        <v>17485.496985876416</v>
      </c>
      <c r="BZ91" s="376">
        <v>17604.605946600615</v>
      </c>
      <c r="CA91" s="377">
        <v>17648.815132070744</v>
      </c>
    </row>
    <row r="92" spans="1:79" s="58" customFormat="1" x14ac:dyDescent="0.4">
      <c r="A92" s="51"/>
      <c r="B92" s="275" t="s">
        <v>430</v>
      </c>
      <c r="C92" s="51"/>
      <c r="D92" s="375" t="s">
        <v>411</v>
      </c>
      <c r="E92" s="375" t="s">
        <v>411</v>
      </c>
      <c r="F92" s="375" t="s">
        <v>411</v>
      </c>
      <c r="G92" s="375" t="s">
        <v>411</v>
      </c>
      <c r="H92" s="375" t="s">
        <v>411</v>
      </c>
      <c r="I92" s="375" t="s">
        <v>411</v>
      </c>
      <c r="J92" s="375" t="s">
        <v>411</v>
      </c>
      <c r="K92" s="375" t="s">
        <v>411</v>
      </c>
      <c r="L92" s="375" t="s">
        <v>411</v>
      </c>
      <c r="M92" s="375" t="s">
        <v>411</v>
      </c>
      <c r="N92" s="375" t="s">
        <v>411</v>
      </c>
      <c r="O92" s="375" t="s">
        <v>411</v>
      </c>
      <c r="P92" s="375" t="s">
        <v>411</v>
      </c>
      <c r="Q92" s="375" t="s">
        <v>411</v>
      </c>
      <c r="R92" s="375" t="s">
        <v>411</v>
      </c>
      <c r="S92" s="375" t="s">
        <v>411</v>
      </c>
      <c r="T92" s="375" t="s">
        <v>411</v>
      </c>
      <c r="U92" s="375" t="s">
        <v>411</v>
      </c>
      <c r="V92" s="375" t="s">
        <v>411</v>
      </c>
      <c r="W92" s="375" t="s">
        <v>411</v>
      </c>
      <c r="X92" s="375" t="s">
        <v>411</v>
      </c>
      <c r="Y92" s="375" t="s">
        <v>411</v>
      </c>
      <c r="Z92" s="375" t="s">
        <v>411</v>
      </c>
      <c r="AA92" s="375" t="s">
        <v>411</v>
      </c>
      <c r="AB92" s="375" t="s">
        <v>411</v>
      </c>
      <c r="AC92" s="375" t="s">
        <v>411</v>
      </c>
      <c r="AD92" s="375" t="s">
        <v>411</v>
      </c>
      <c r="AE92" s="375" t="s">
        <v>411</v>
      </c>
      <c r="AF92" s="375" t="s">
        <v>411</v>
      </c>
      <c r="AG92" s="375" t="s">
        <v>411</v>
      </c>
      <c r="AH92" s="375" t="s">
        <v>411</v>
      </c>
      <c r="AI92" s="375" t="s">
        <v>411</v>
      </c>
      <c r="AJ92" s="375" t="s">
        <v>411</v>
      </c>
      <c r="AK92" s="375" t="s">
        <v>411</v>
      </c>
      <c r="AL92" s="375" t="s">
        <v>411</v>
      </c>
      <c r="AM92" s="375" t="s">
        <v>411</v>
      </c>
      <c r="AN92" s="375" t="s">
        <v>411</v>
      </c>
      <c r="AO92" s="375" t="s">
        <v>411</v>
      </c>
      <c r="AP92" s="375" t="s">
        <v>411</v>
      </c>
      <c r="AQ92" s="375" t="s">
        <v>411</v>
      </c>
      <c r="AR92" s="375" t="s">
        <v>411</v>
      </c>
      <c r="AS92" s="375" t="s">
        <v>411</v>
      </c>
      <c r="AT92" s="375" t="s">
        <v>411</v>
      </c>
      <c r="AU92" s="375">
        <v>3654.7584660114749</v>
      </c>
      <c r="AV92" s="375">
        <v>4825.7489100582643</v>
      </c>
      <c r="AW92" s="375">
        <v>6116.1205819226334</v>
      </c>
      <c r="AX92" s="375">
        <v>7031.3889265117805</v>
      </c>
      <c r="AY92" s="375">
        <v>7613.2561365857855</v>
      </c>
      <c r="AZ92" s="375">
        <v>7839.6893033465221</v>
      </c>
      <c r="BA92" s="375">
        <v>7570.9783056114884</v>
      </c>
      <c r="BB92" s="375">
        <v>7416.5863784641524</v>
      </c>
      <c r="BC92" s="375">
        <v>7449.5373200282038</v>
      </c>
      <c r="BD92" s="375">
        <v>7510.7605189868154</v>
      </c>
      <c r="BE92" s="375">
        <v>7939.9297187819329</v>
      </c>
      <c r="BF92" s="375">
        <v>8841.0492606856715</v>
      </c>
      <c r="BG92" s="375">
        <v>8655.0688026783828</v>
      </c>
      <c r="BH92" s="375">
        <v>9218.6093114683172</v>
      </c>
      <c r="BI92" s="375">
        <v>9841.4424149186034</v>
      </c>
      <c r="BJ92" s="375">
        <v>10487.038778284516</v>
      </c>
      <c r="BK92" s="375">
        <v>11122.975052983787</v>
      </c>
      <c r="BL92" s="375">
        <v>12348.542907436384</v>
      </c>
      <c r="BM92" s="375">
        <v>15108.372221099686</v>
      </c>
      <c r="BN92" s="375">
        <v>16369.649416583467</v>
      </c>
      <c r="BO92" s="375">
        <v>17382.502664568838</v>
      </c>
      <c r="BP92" s="375">
        <v>17818.63925121295</v>
      </c>
      <c r="BQ92" s="375">
        <v>17701.260617576532</v>
      </c>
      <c r="BR92" s="375">
        <v>17572.408310026141</v>
      </c>
      <c r="BS92" s="375">
        <v>17380.92898958785</v>
      </c>
      <c r="BT92" s="375">
        <v>16398.347292080463</v>
      </c>
      <c r="BU92" s="375">
        <v>15310.344615074398</v>
      </c>
      <c r="BV92" s="375">
        <v>13708.419299458392</v>
      </c>
      <c r="BW92" s="375">
        <v>15321.617743874465</v>
      </c>
      <c r="BX92" s="376">
        <v>15438.857816402326</v>
      </c>
      <c r="BY92" s="376">
        <v>15530.979214371717</v>
      </c>
      <c r="BZ92" s="376">
        <v>15631.4392142706</v>
      </c>
      <c r="CA92" s="377">
        <v>15665.408113583948</v>
      </c>
    </row>
    <row r="93" spans="1:79" s="58" customFormat="1" x14ac:dyDescent="0.4">
      <c r="A93" s="51"/>
      <c r="B93" s="275" t="s">
        <v>431</v>
      </c>
      <c r="C93" s="51"/>
      <c r="D93" s="375" t="s">
        <v>411</v>
      </c>
      <c r="E93" s="375" t="s">
        <v>411</v>
      </c>
      <c r="F93" s="375" t="s">
        <v>411</v>
      </c>
      <c r="G93" s="375" t="s">
        <v>411</v>
      </c>
      <c r="H93" s="375" t="s">
        <v>411</v>
      </c>
      <c r="I93" s="375" t="s">
        <v>411</v>
      </c>
      <c r="J93" s="375" t="s">
        <v>411</v>
      </c>
      <c r="K93" s="375" t="s">
        <v>411</v>
      </c>
      <c r="L93" s="375" t="s">
        <v>411</v>
      </c>
      <c r="M93" s="375" t="s">
        <v>411</v>
      </c>
      <c r="N93" s="375" t="s">
        <v>411</v>
      </c>
      <c r="O93" s="375" t="s">
        <v>411</v>
      </c>
      <c r="P93" s="375" t="s">
        <v>411</v>
      </c>
      <c r="Q93" s="375" t="s">
        <v>411</v>
      </c>
      <c r="R93" s="375" t="s">
        <v>411</v>
      </c>
      <c r="S93" s="375" t="s">
        <v>411</v>
      </c>
      <c r="T93" s="375" t="s">
        <v>411</v>
      </c>
      <c r="U93" s="375" t="s">
        <v>411</v>
      </c>
      <c r="V93" s="375" t="s">
        <v>411</v>
      </c>
      <c r="W93" s="375" t="s">
        <v>411</v>
      </c>
      <c r="X93" s="375" t="s">
        <v>411</v>
      </c>
      <c r="Y93" s="375" t="s">
        <v>411</v>
      </c>
      <c r="Z93" s="375" t="s">
        <v>411</v>
      </c>
      <c r="AA93" s="375" t="s">
        <v>411</v>
      </c>
      <c r="AB93" s="375" t="s">
        <v>411</v>
      </c>
      <c r="AC93" s="375" t="s">
        <v>411</v>
      </c>
      <c r="AD93" s="375" t="s">
        <v>411</v>
      </c>
      <c r="AE93" s="375" t="s">
        <v>411</v>
      </c>
      <c r="AF93" s="375" t="s">
        <v>411</v>
      </c>
      <c r="AG93" s="375" t="s">
        <v>411</v>
      </c>
      <c r="AH93" s="375" t="s">
        <v>411</v>
      </c>
      <c r="AI93" s="375" t="s">
        <v>411</v>
      </c>
      <c r="AJ93" s="375" t="s">
        <v>411</v>
      </c>
      <c r="AK93" s="375" t="s">
        <v>411</v>
      </c>
      <c r="AL93" s="375" t="s">
        <v>411</v>
      </c>
      <c r="AM93" s="375" t="s">
        <v>411</v>
      </c>
      <c r="AN93" s="375" t="s">
        <v>411</v>
      </c>
      <c r="AO93" s="375" t="s">
        <v>411</v>
      </c>
      <c r="AP93" s="375" t="s">
        <v>411</v>
      </c>
      <c r="AQ93" s="375" t="s">
        <v>411</v>
      </c>
      <c r="AR93" s="375" t="s">
        <v>411</v>
      </c>
      <c r="AS93" s="375" t="s">
        <v>411</v>
      </c>
      <c r="AT93" s="375" t="s">
        <v>411</v>
      </c>
      <c r="AU93" s="375">
        <v>185.16784393142217</v>
      </c>
      <c r="AV93" s="375">
        <v>233.00637969738332</v>
      </c>
      <c r="AW93" s="375">
        <v>282.07067932531277</v>
      </c>
      <c r="AX93" s="375">
        <v>321.2637408750935</v>
      </c>
      <c r="AY93" s="375">
        <v>342.8335722944351</v>
      </c>
      <c r="AZ93" s="375">
        <v>351.06887106970214</v>
      </c>
      <c r="BA93" s="375">
        <v>344.90599860496155</v>
      </c>
      <c r="BB93" s="375">
        <v>340.97269632865545</v>
      </c>
      <c r="BC93" s="375">
        <v>347.46343052649331</v>
      </c>
      <c r="BD93" s="375">
        <v>348.15437051068119</v>
      </c>
      <c r="BE93" s="375">
        <v>361.43961396701474</v>
      </c>
      <c r="BF93" s="375">
        <v>397.22363686601699</v>
      </c>
      <c r="BG93" s="375">
        <v>366.49187701150731</v>
      </c>
      <c r="BH93" s="375">
        <v>373.44674806930982</v>
      </c>
      <c r="BI93" s="375">
        <v>384.69054964472343</v>
      </c>
      <c r="BJ93" s="375">
        <v>401.79315986466912</v>
      </c>
      <c r="BK93" s="375">
        <v>432.44608537212747</v>
      </c>
      <c r="BL93" s="375">
        <v>525.67978319755809</v>
      </c>
      <c r="BM93" s="375">
        <v>676.99829195038535</v>
      </c>
      <c r="BN93" s="375">
        <v>752.33917325603238</v>
      </c>
      <c r="BO93" s="375">
        <v>826.54036670179642</v>
      </c>
      <c r="BP93" s="375">
        <v>840.28991565390663</v>
      </c>
      <c r="BQ93" s="375">
        <v>837.4718322268418</v>
      </c>
      <c r="BR93" s="375">
        <v>834.72008312639775</v>
      </c>
      <c r="BS93" s="375">
        <v>836.29515563790892</v>
      </c>
      <c r="BT93" s="375">
        <v>798.82298167989643</v>
      </c>
      <c r="BU93" s="375">
        <v>765.02991555000006</v>
      </c>
      <c r="BV93" s="375">
        <v>709.56939083967495</v>
      </c>
      <c r="BW93" s="375">
        <v>813.58674278652188</v>
      </c>
      <c r="BX93" s="376">
        <v>820.41347654490414</v>
      </c>
      <c r="BY93" s="376">
        <v>825.76228427895501</v>
      </c>
      <c r="BZ93" s="376">
        <v>832.02768311179807</v>
      </c>
      <c r="CA93" s="377">
        <v>834.97411337600522</v>
      </c>
    </row>
    <row r="94" spans="1:79" s="58" customFormat="1" x14ac:dyDescent="0.4">
      <c r="A94" s="51"/>
      <c r="B94" s="275" t="s">
        <v>432</v>
      </c>
      <c r="C94" s="51"/>
      <c r="D94" s="375" t="s">
        <v>411</v>
      </c>
      <c r="E94" s="375" t="s">
        <v>411</v>
      </c>
      <c r="F94" s="375" t="s">
        <v>411</v>
      </c>
      <c r="G94" s="375" t="s">
        <v>411</v>
      </c>
      <c r="H94" s="375" t="s">
        <v>411</v>
      </c>
      <c r="I94" s="375" t="s">
        <v>411</v>
      </c>
      <c r="J94" s="375" t="s">
        <v>411</v>
      </c>
      <c r="K94" s="375" t="s">
        <v>411</v>
      </c>
      <c r="L94" s="375" t="s">
        <v>411</v>
      </c>
      <c r="M94" s="375" t="s">
        <v>411</v>
      </c>
      <c r="N94" s="375" t="s">
        <v>411</v>
      </c>
      <c r="O94" s="375" t="s">
        <v>411</v>
      </c>
      <c r="P94" s="375" t="s">
        <v>411</v>
      </c>
      <c r="Q94" s="375" t="s">
        <v>411</v>
      </c>
      <c r="R94" s="375" t="s">
        <v>411</v>
      </c>
      <c r="S94" s="375" t="s">
        <v>411</v>
      </c>
      <c r="T94" s="375" t="s">
        <v>411</v>
      </c>
      <c r="U94" s="375" t="s">
        <v>411</v>
      </c>
      <c r="V94" s="375" t="s">
        <v>411</v>
      </c>
      <c r="W94" s="375" t="s">
        <v>411</v>
      </c>
      <c r="X94" s="375" t="s">
        <v>411</v>
      </c>
      <c r="Y94" s="375" t="s">
        <v>411</v>
      </c>
      <c r="Z94" s="375" t="s">
        <v>411</v>
      </c>
      <c r="AA94" s="375" t="s">
        <v>411</v>
      </c>
      <c r="AB94" s="375" t="s">
        <v>411</v>
      </c>
      <c r="AC94" s="375" t="s">
        <v>411</v>
      </c>
      <c r="AD94" s="375" t="s">
        <v>411</v>
      </c>
      <c r="AE94" s="375" t="s">
        <v>411</v>
      </c>
      <c r="AF94" s="375" t="s">
        <v>411</v>
      </c>
      <c r="AG94" s="375" t="s">
        <v>411</v>
      </c>
      <c r="AH94" s="375" t="s">
        <v>411</v>
      </c>
      <c r="AI94" s="375" t="s">
        <v>411</v>
      </c>
      <c r="AJ94" s="375" t="s">
        <v>411</v>
      </c>
      <c r="AK94" s="375" t="s">
        <v>411</v>
      </c>
      <c r="AL94" s="375" t="s">
        <v>411</v>
      </c>
      <c r="AM94" s="375" t="s">
        <v>411</v>
      </c>
      <c r="AN94" s="375" t="s">
        <v>411</v>
      </c>
      <c r="AO94" s="375" t="s">
        <v>411</v>
      </c>
      <c r="AP94" s="375" t="s">
        <v>411</v>
      </c>
      <c r="AQ94" s="375" t="s">
        <v>411</v>
      </c>
      <c r="AR94" s="375" t="s">
        <v>411</v>
      </c>
      <c r="AS94" s="375" t="s">
        <v>411</v>
      </c>
      <c r="AT94" s="375" t="s">
        <v>411</v>
      </c>
      <c r="AU94" s="375">
        <v>230.12311996302549</v>
      </c>
      <c r="AV94" s="375">
        <v>280.30102066047994</v>
      </c>
      <c r="AW94" s="375">
        <v>327.58094502866606</v>
      </c>
      <c r="AX94" s="375">
        <v>382.20545261312634</v>
      </c>
      <c r="AY94" s="375">
        <v>424.90194077463832</v>
      </c>
      <c r="AZ94" s="375">
        <v>448.75431768652248</v>
      </c>
      <c r="BA94" s="375">
        <v>472.57719258871299</v>
      </c>
      <c r="BB94" s="375">
        <v>496.44697972801112</v>
      </c>
      <c r="BC94" s="375">
        <v>512.04643858659347</v>
      </c>
      <c r="BD94" s="375">
        <v>529.4123892659868</v>
      </c>
      <c r="BE94" s="375">
        <v>569.38632308604099</v>
      </c>
      <c r="BF94" s="375">
        <v>687.13418275387903</v>
      </c>
      <c r="BG94" s="375">
        <v>821.49369739748261</v>
      </c>
      <c r="BH94" s="375">
        <v>827.60848984477673</v>
      </c>
      <c r="BI94" s="375">
        <v>831.09236935373497</v>
      </c>
      <c r="BJ94" s="375">
        <v>846.96146129124111</v>
      </c>
      <c r="BK94" s="375">
        <v>872.5574350000594</v>
      </c>
      <c r="BL94" s="375">
        <v>941.08146536865092</v>
      </c>
      <c r="BM94" s="375">
        <v>1068.8977840713212</v>
      </c>
      <c r="BN94" s="375">
        <v>1135.9678156169134</v>
      </c>
      <c r="BO94" s="375">
        <v>1185.6278433161001</v>
      </c>
      <c r="BP94" s="375">
        <v>1211.9838559755267</v>
      </c>
      <c r="BQ94" s="375">
        <v>1189.1923138895559</v>
      </c>
      <c r="BR94" s="375">
        <v>1176.8455531059246</v>
      </c>
      <c r="BS94" s="375">
        <v>1160.8335271455801</v>
      </c>
      <c r="BT94" s="375">
        <v>1104.2783065734636</v>
      </c>
      <c r="BU94" s="375">
        <v>1046.4165080753999</v>
      </c>
      <c r="BV94" s="375">
        <v>969.08927318739097</v>
      </c>
      <c r="BW94" s="375">
        <v>1105.0831164227707</v>
      </c>
      <c r="BX94" s="376">
        <v>1117.9251468254729</v>
      </c>
      <c r="BY94" s="376">
        <v>1128.7554872257442</v>
      </c>
      <c r="BZ94" s="376">
        <v>1141.1390492182161</v>
      </c>
      <c r="CA94" s="377">
        <v>1148.4329051107898</v>
      </c>
    </row>
    <row r="95" spans="1:79" s="58" customFormat="1" ht="26.25" customHeight="1" x14ac:dyDescent="0.4">
      <c r="A95" s="51"/>
      <c r="B95" s="51" t="s">
        <v>435</v>
      </c>
      <c r="C95" s="51"/>
      <c r="D95" s="375"/>
      <c r="E95" s="375"/>
      <c r="F95" s="375"/>
      <c r="G95" s="375"/>
      <c r="H95" s="375"/>
      <c r="I95" s="375"/>
      <c r="J95" s="375"/>
      <c r="K95" s="375"/>
      <c r="L95" s="375"/>
      <c r="M95" s="375"/>
      <c r="N95" s="375"/>
      <c r="O95" s="375"/>
      <c r="P95" s="375"/>
      <c r="Q95" s="375"/>
      <c r="R95" s="375"/>
      <c r="S95" s="375"/>
      <c r="T95" s="375"/>
      <c r="U95" s="375"/>
      <c r="V95" s="375"/>
      <c r="W95" s="375"/>
      <c r="X95" s="375"/>
      <c r="Y95" s="375"/>
      <c r="Z95" s="375"/>
      <c r="AA95" s="375"/>
      <c r="AB95" s="375"/>
      <c r="AC95" s="375"/>
      <c r="AD95" s="375"/>
      <c r="AE95" s="375"/>
      <c r="AF95" s="375"/>
      <c r="AG95" s="375"/>
      <c r="AH95" s="375"/>
      <c r="AI95" s="375"/>
      <c r="AJ95" s="375"/>
      <c r="AK95" s="375"/>
      <c r="AL95" s="375"/>
      <c r="AM95" s="375"/>
      <c r="AN95" s="375"/>
      <c r="AO95" s="375"/>
      <c r="AP95" s="375"/>
      <c r="AQ95" s="375"/>
      <c r="AR95" s="375"/>
      <c r="AS95" s="375"/>
      <c r="AT95" s="375"/>
      <c r="AU95" s="375"/>
      <c r="AV95" s="375"/>
      <c r="AW95" s="375"/>
      <c r="AX95" s="375"/>
      <c r="AY95" s="375"/>
      <c r="AZ95" s="375"/>
      <c r="BA95" s="375"/>
      <c r="BB95" s="375"/>
      <c r="BC95" s="375"/>
      <c r="BD95" s="375"/>
      <c r="BE95" s="375"/>
      <c r="BF95" s="375"/>
      <c r="BG95" s="375"/>
      <c r="BH95" s="375"/>
      <c r="BI95" s="375"/>
      <c r="BJ95" s="375"/>
      <c r="BK95" s="375"/>
      <c r="BL95" s="375"/>
      <c r="BM95" s="375"/>
      <c r="BN95" s="375"/>
      <c r="BO95" s="375"/>
      <c r="BP95" s="375"/>
      <c r="BQ95" s="375"/>
      <c r="BR95" s="375"/>
      <c r="BS95" s="375"/>
      <c r="BT95" s="375"/>
      <c r="BU95" s="375"/>
      <c r="BV95" s="375"/>
      <c r="BW95" s="375"/>
      <c r="BX95" s="376"/>
      <c r="BY95" s="376"/>
      <c r="BZ95" s="376"/>
      <c r="CA95" s="377"/>
    </row>
    <row r="96" spans="1:79" s="58" customFormat="1" x14ac:dyDescent="0.4">
      <c r="A96" s="51"/>
      <c r="B96" s="128" t="s">
        <v>436</v>
      </c>
      <c r="C96" s="51"/>
      <c r="D96" s="375">
        <v>0</v>
      </c>
      <c r="E96" s="375">
        <v>0</v>
      </c>
      <c r="F96" s="375">
        <v>0</v>
      </c>
      <c r="G96" s="375">
        <v>0</v>
      </c>
      <c r="H96" s="375">
        <v>0</v>
      </c>
      <c r="I96" s="375">
        <v>0</v>
      </c>
      <c r="J96" s="375">
        <v>0</v>
      </c>
      <c r="K96" s="375">
        <v>0</v>
      </c>
      <c r="L96" s="375">
        <v>0</v>
      </c>
      <c r="M96" s="375">
        <v>0</v>
      </c>
      <c r="N96" s="375">
        <v>0</v>
      </c>
      <c r="O96" s="375">
        <v>0</v>
      </c>
      <c r="P96" s="375">
        <v>0</v>
      </c>
      <c r="Q96" s="375">
        <v>0</v>
      </c>
      <c r="R96" s="375">
        <v>0</v>
      </c>
      <c r="S96" s="375">
        <v>0</v>
      </c>
      <c r="T96" s="375">
        <v>0</v>
      </c>
      <c r="U96" s="375">
        <v>0</v>
      </c>
      <c r="V96" s="375">
        <v>0</v>
      </c>
      <c r="W96" s="375">
        <v>0</v>
      </c>
      <c r="X96" s="375">
        <v>0</v>
      </c>
      <c r="Y96" s="375">
        <v>0</v>
      </c>
      <c r="Z96" s="375">
        <v>0</v>
      </c>
      <c r="AA96" s="375">
        <v>0</v>
      </c>
      <c r="AB96" s="375">
        <v>0</v>
      </c>
      <c r="AC96" s="375">
        <v>0</v>
      </c>
      <c r="AD96" s="375">
        <v>0</v>
      </c>
      <c r="AE96" s="375">
        <v>0</v>
      </c>
      <c r="AF96" s="375">
        <v>0</v>
      </c>
      <c r="AG96" s="375">
        <v>0</v>
      </c>
      <c r="AH96" s="375">
        <v>0</v>
      </c>
      <c r="AI96" s="375">
        <v>0</v>
      </c>
      <c r="AJ96" s="375">
        <v>0</v>
      </c>
      <c r="AK96" s="375">
        <v>0</v>
      </c>
      <c r="AL96" s="375">
        <v>0</v>
      </c>
      <c r="AM96" s="375">
        <v>0</v>
      </c>
      <c r="AN96" s="375">
        <v>0</v>
      </c>
      <c r="AO96" s="375">
        <v>0</v>
      </c>
      <c r="AP96" s="375">
        <v>0</v>
      </c>
      <c r="AQ96" s="375">
        <v>0</v>
      </c>
      <c r="AR96" s="375">
        <v>0</v>
      </c>
      <c r="AS96" s="375">
        <v>0</v>
      </c>
      <c r="AT96" s="375">
        <v>0</v>
      </c>
      <c r="AU96" s="375">
        <v>4567.9700742016694</v>
      </c>
      <c r="AV96" s="375">
        <v>5814.7865094339622</v>
      </c>
      <c r="AW96" s="375">
        <v>7152.3146683488394</v>
      </c>
      <c r="AX96" s="375">
        <v>8112.7177327941199</v>
      </c>
      <c r="AY96" s="375">
        <v>8699.2610707501226</v>
      </c>
      <c r="AZ96" s="375">
        <v>8964.489841458606</v>
      </c>
      <c r="BA96" s="375">
        <v>8794.5212459821687</v>
      </c>
      <c r="BB96" s="375">
        <v>8689.7920888344161</v>
      </c>
      <c r="BC96" s="375">
        <v>8726.9793033718215</v>
      </c>
      <c r="BD96" s="375">
        <v>8781.7234200235216</v>
      </c>
      <c r="BE96" s="375">
        <v>9321.9203272762716</v>
      </c>
      <c r="BF96" s="375">
        <v>10431.939182602524</v>
      </c>
      <c r="BG96" s="375">
        <v>10152.441759197407</v>
      </c>
      <c r="BH96" s="375">
        <v>16766.95717728158</v>
      </c>
      <c r="BI96" s="375">
        <v>17299.002358058573</v>
      </c>
      <c r="BJ96" s="375">
        <v>17965.050054251114</v>
      </c>
      <c r="BK96" s="375">
        <v>18633.823541777332</v>
      </c>
      <c r="BL96" s="375">
        <v>19724.765396760355</v>
      </c>
      <c r="BM96" s="375">
        <v>22755.231274327831</v>
      </c>
      <c r="BN96" s="375">
        <v>23962.698107647844</v>
      </c>
      <c r="BO96" s="375">
        <v>25181.205043665399</v>
      </c>
      <c r="BP96" s="375">
        <v>25859.055870168599</v>
      </c>
      <c r="BQ96" s="375">
        <v>25659.816606276327</v>
      </c>
      <c r="BR96" s="375">
        <v>25391.765382092664</v>
      </c>
      <c r="BS96" s="375">
        <v>25044.786224618314</v>
      </c>
      <c r="BT96" s="375">
        <v>23753.706933249232</v>
      </c>
      <c r="BU96" s="375">
        <v>22070.960791298403</v>
      </c>
      <c r="BV96" s="375">
        <v>20096.266669341941</v>
      </c>
      <c r="BW96" s="375">
        <v>22303.373269110136</v>
      </c>
      <c r="BX96" s="376">
        <v>22468.023153835795</v>
      </c>
      <c r="BY96" s="376">
        <v>22599.138356235668</v>
      </c>
      <c r="BZ96" s="376">
        <v>22752.916635489342</v>
      </c>
      <c r="CA96" s="377">
        <v>22820.344916414011</v>
      </c>
    </row>
    <row r="97" spans="1:79" s="58" customFormat="1" x14ac:dyDescent="0.4">
      <c r="A97" s="51"/>
      <c r="B97" s="275" t="s">
        <v>461</v>
      </c>
      <c r="C97" s="51"/>
      <c r="D97" s="375" t="s">
        <v>411</v>
      </c>
      <c r="E97" s="375" t="s">
        <v>411</v>
      </c>
      <c r="F97" s="375" t="s">
        <v>411</v>
      </c>
      <c r="G97" s="375" t="s">
        <v>411</v>
      </c>
      <c r="H97" s="375" t="s">
        <v>411</v>
      </c>
      <c r="I97" s="375" t="s">
        <v>411</v>
      </c>
      <c r="J97" s="375" t="s">
        <v>411</v>
      </c>
      <c r="K97" s="375" t="s">
        <v>411</v>
      </c>
      <c r="L97" s="375" t="s">
        <v>411</v>
      </c>
      <c r="M97" s="375" t="s">
        <v>411</v>
      </c>
      <c r="N97" s="375" t="s">
        <v>411</v>
      </c>
      <c r="O97" s="375" t="s">
        <v>411</v>
      </c>
      <c r="P97" s="375" t="s">
        <v>411</v>
      </c>
      <c r="Q97" s="375" t="s">
        <v>411</v>
      </c>
      <c r="R97" s="375" t="s">
        <v>411</v>
      </c>
      <c r="S97" s="375" t="s">
        <v>411</v>
      </c>
      <c r="T97" s="375" t="s">
        <v>411</v>
      </c>
      <c r="U97" s="375" t="s">
        <v>411</v>
      </c>
      <c r="V97" s="375" t="s">
        <v>411</v>
      </c>
      <c r="W97" s="375" t="s">
        <v>411</v>
      </c>
      <c r="X97" s="375" t="s">
        <v>411</v>
      </c>
      <c r="Y97" s="375" t="s">
        <v>411</v>
      </c>
      <c r="Z97" s="375" t="s">
        <v>411</v>
      </c>
      <c r="AA97" s="375" t="s">
        <v>411</v>
      </c>
      <c r="AB97" s="375" t="s">
        <v>411</v>
      </c>
      <c r="AC97" s="375" t="s">
        <v>411</v>
      </c>
      <c r="AD97" s="375" t="s">
        <v>411</v>
      </c>
      <c r="AE97" s="375" t="s">
        <v>411</v>
      </c>
      <c r="AF97" s="375" t="s">
        <v>411</v>
      </c>
      <c r="AG97" s="375" t="s">
        <v>411</v>
      </c>
      <c r="AH97" s="375" t="s">
        <v>411</v>
      </c>
      <c r="AI97" s="375" t="s">
        <v>411</v>
      </c>
      <c r="AJ97" s="375" t="s">
        <v>411</v>
      </c>
      <c r="AK97" s="375" t="s">
        <v>411</v>
      </c>
      <c r="AL97" s="375" t="s">
        <v>411</v>
      </c>
      <c r="AM97" s="375" t="s">
        <v>411</v>
      </c>
      <c r="AN97" s="375" t="s">
        <v>411</v>
      </c>
      <c r="AO97" s="375" t="s">
        <v>411</v>
      </c>
      <c r="AP97" s="375" t="s">
        <v>411</v>
      </c>
      <c r="AQ97" s="375" t="s">
        <v>411</v>
      </c>
      <c r="AR97" s="375" t="s">
        <v>411</v>
      </c>
      <c r="AS97" s="375" t="s">
        <v>411</v>
      </c>
      <c r="AT97" s="375" t="s">
        <v>411</v>
      </c>
      <c r="AU97" s="375" t="s">
        <v>411</v>
      </c>
      <c r="AV97" s="375" t="s">
        <v>411</v>
      </c>
      <c r="AW97" s="375" t="s">
        <v>411</v>
      </c>
      <c r="AX97" s="375">
        <v>7027.5971974818412</v>
      </c>
      <c r="AY97" s="375">
        <v>7648.1548379604146</v>
      </c>
      <c r="AZ97" s="375">
        <v>7901.2798893167037</v>
      </c>
      <c r="BA97" s="375">
        <v>7709.8880417823675</v>
      </c>
      <c r="BB97" s="375">
        <v>7594.2495605857021</v>
      </c>
      <c r="BC97" s="375">
        <v>7623.5927168319477</v>
      </c>
      <c r="BD97" s="375">
        <v>7687.7683823566067</v>
      </c>
      <c r="BE97" s="375">
        <v>8164.1547676612436</v>
      </c>
      <c r="BF97" s="375">
        <v>9175.0078906612707</v>
      </c>
      <c r="BG97" s="375">
        <v>9086.2538828757097</v>
      </c>
      <c r="BH97" s="375">
        <v>10230.368705733077</v>
      </c>
      <c r="BI97" s="375">
        <v>10841.752963615923</v>
      </c>
      <c r="BJ97" s="375">
        <v>11516.486641082889</v>
      </c>
      <c r="BK97" s="375">
        <v>12222.19628926216</v>
      </c>
      <c r="BL97" s="375">
        <v>13590.023312177218</v>
      </c>
      <c r="BM97" s="375">
        <v>16576.528543711978</v>
      </c>
      <c r="BN97" s="375">
        <v>17953.408556441551</v>
      </c>
      <c r="BO97" s="375">
        <v>19048.907666744875</v>
      </c>
      <c r="BP97" s="375">
        <v>19519.971313927766</v>
      </c>
      <c r="BQ97" s="375">
        <v>19362.777700823914</v>
      </c>
      <c r="BR97" s="375">
        <v>19143.309778032693</v>
      </c>
      <c r="BS97" s="375">
        <v>18897.119570577135</v>
      </c>
      <c r="BT97" s="375">
        <v>17899.700946279583</v>
      </c>
      <c r="BU97" s="375">
        <v>16697.171201647201</v>
      </c>
      <c r="BV97" s="375">
        <v>15042.684142562099</v>
      </c>
      <c r="BW97" s="375">
        <v>16907.90304110654</v>
      </c>
      <c r="BX97" s="376">
        <v>17038.976420669343</v>
      </c>
      <c r="BY97" s="376">
        <v>17139.76108385644</v>
      </c>
      <c r="BZ97" s="376">
        <v>17252.920957783404</v>
      </c>
      <c r="CA97" s="377">
        <v>17294.696778241763</v>
      </c>
    </row>
    <row r="98" spans="1:79" s="58" customFormat="1" x14ac:dyDescent="0.4">
      <c r="A98" s="51"/>
      <c r="B98" s="275" t="s">
        <v>462</v>
      </c>
      <c r="C98" s="51"/>
      <c r="D98" s="375" t="s">
        <v>411</v>
      </c>
      <c r="E98" s="375" t="s">
        <v>411</v>
      </c>
      <c r="F98" s="375" t="s">
        <v>411</v>
      </c>
      <c r="G98" s="375" t="s">
        <v>411</v>
      </c>
      <c r="H98" s="375" t="s">
        <v>411</v>
      </c>
      <c r="I98" s="375" t="s">
        <v>411</v>
      </c>
      <c r="J98" s="375" t="s">
        <v>411</v>
      </c>
      <c r="K98" s="375" t="s">
        <v>411</v>
      </c>
      <c r="L98" s="375" t="s">
        <v>411</v>
      </c>
      <c r="M98" s="375" t="s">
        <v>411</v>
      </c>
      <c r="N98" s="375" t="s">
        <v>411</v>
      </c>
      <c r="O98" s="375" t="s">
        <v>411</v>
      </c>
      <c r="P98" s="375" t="s">
        <v>411</v>
      </c>
      <c r="Q98" s="375" t="s">
        <v>411</v>
      </c>
      <c r="R98" s="375" t="s">
        <v>411</v>
      </c>
      <c r="S98" s="375" t="s">
        <v>411</v>
      </c>
      <c r="T98" s="375" t="s">
        <v>411</v>
      </c>
      <c r="U98" s="375" t="s">
        <v>411</v>
      </c>
      <c r="V98" s="375" t="s">
        <v>411</v>
      </c>
      <c r="W98" s="375" t="s">
        <v>411</v>
      </c>
      <c r="X98" s="375" t="s">
        <v>411</v>
      </c>
      <c r="Y98" s="375" t="s">
        <v>411</v>
      </c>
      <c r="Z98" s="375" t="s">
        <v>411</v>
      </c>
      <c r="AA98" s="375" t="s">
        <v>411</v>
      </c>
      <c r="AB98" s="375" t="s">
        <v>411</v>
      </c>
      <c r="AC98" s="375" t="s">
        <v>411</v>
      </c>
      <c r="AD98" s="375" t="s">
        <v>411</v>
      </c>
      <c r="AE98" s="375" t="s">
        <v>411</v>
      </c>
      <c r="AF98" s="375" t="s">
        <v>411</v>
      </c>
      <c r="AG98" s="375" t="s">
        <v>411</v>
      </c>
      <c r="AH98" s="375" t="s">
        <v>411</v>
      </c>
      <c r="AI98" s="375" t="s">
        <v>411</v>
      </c>
      <c r="AJ98" s="375" t="s">
        <v>411</v>
      </c>
      <c r="AK98" s="375" t="s">
        <v>411</v>
      </c>
      <c r="AL98" s="375" t="s">
        <v>411</v>
      </c>
      <c r="AM98" s="375" t="s">
        <v>411</v>
      </c>
      <c r="AN98" s="375" t="s">
        <v>411</v>
      </c>
      <c r="AO98" s="375" t="s">
        <v>411</v>
      </c>
      <c r="AP98" s="375" t="s">
        <v>411</v>
      </c>
      <c r="AQ98" s="375" t="s">
        <v>411</v>
      </c>
      <c r="AR98" s="375" t="s">
        <v>411</v>
      </c>
      <c r="AS98" s="375" t="s">
        <v>411</v>
      </c>
      <c r="AT98" s="375" t="s">
        <v>411</v>
      </c>
      <c r="AU98" s="375" t="s">
        <v>411</v>
      </c>
      <c r="AV98" s="375" t="s">
        <v>411</v>
      </c>
      <c r="AW98" s="375" t="s">
        <v>411</v>
      </c>
      <c r="AX98" s="375">
        <v>155.22399084802615</v>
      </c>
      <c r="AY98" s="375">
        <v>143.09549635067938</v>
      </c>
      <c r="AZ98" s="375">
        <v>142.23515690216152</v>
      </c>
      <c r="BA98" s="375">
        <v>133.57106529818438</v>
      </c>
      <c r="BB98" s="375">
        <v>155.44182293697739</v>
      </c>
      <c r="BC98" s="375">
        <v>169.209681376981</v>
      </c>
      <c r="BD98" s="375">
        <v>178.69512343377579</v>
      </c>
      <c r="BE98" s="375">
        <v>237.10830184361285</v>
      </c>
      <c r="BF98" s="375">
        <v>319.19527477601775</v>
      </c>
      <c r="BG98" s="375">
        <v>404.95146033680726</v>
      </c>
      <c r="BH98" s="375">
        <v>584.98759903933956</v>
      </c>
      <c r="BI98" s="375">
        <v>693.70908827399523</v>
      </c>
      <c r="BJ98" s="375">
        <v>757.98464865752271</v>
      </c>
      <c r="BK98" s="375">
        <v>781.93704370524313</v>
      </c>
      <c r="BL98" s="375">
        <v>702.77499216889612</v>
      </c>
      <c r="BM98" s="375">
        <v>612.79909183774907</v>
      </c>
      <c r="BN98" s="375">
        <v>514.18876982428253</v>
      </c>
      <c r="BO98" s="375">
        <v>538.4388263902697</v>
      </c>
      <c r="BP98" s="375">
        <v>569.42185290378484</v>
      </c>
      <c r="BQ98" s="375">
        <v>603.18579117238573</v>
      </c>
      <c r="BR98" s="375">
        <v>625.68545434060911</v>
      </c>
      <c r="BS98" s="375">
        <v>671.96221362684753</v>
      </c>
      <c r="BT98" s="375">
        <v>688.03209466582439</v>
      </c>
      <c r="BU98" s="375">
        <v>576.32733923039996</v>
      </c>
      <c r="BV98" s="375">
        <v>705.93137479404004</v>
      </c>
      <c r="BW98" s="375">
        <v>797.43192751112008</v>
      </c>
      <c r="BX98" s="376">
        <v>825.87472993143535</v>
      </c>
      <c r="BY98" s="376">
        <v>848.52146287995504</v>
      </c>
      <c r="BZ98" s="376">
        <v>869.1932225996037</v>
      </c>
      <c r="CA98" s="377">
        <v>890.71809648118153</v>
      </c>
    </row>
    <row r="99" spans="1:79" s="58" customFormat="1" x14ac:dyDescent="0.4">
      <c r="A99" s="51"/>
      <c r="B99" s="275" t="s">
        <v>463</v>
      </c>
      <c r="C99" s="51"/>
      <c r="D99" s="375" t="s">
        <v>411</v>
      </c>
      <c r="E99" s="375" t="s">
        <v>411</v>
      </c>
      <c r="F99" s="375" t="s">
        <v>411</v>
      </c>
      <c r="G99" s="375" t="s">
        <v>411</v>
      </c>
      <c r="H99" s="375" t="s">
        <v>411</v>
      </c>
      <c r="I99" s="375" t="s">
        <v>411</v>
      </c>
      <c r="J99" s="375" t="s">
        <v>411</v>
      </c>
      <c r="K99" s="375" t="s">
        <v>411</v>
      </c>
      <c r="L99" s="375" t="s">
        <v>411</v>
      </c>
      <c r="M99" s="375" t="s">
        <v>411</v>
      </c>
      <c r="N99" s="375" t="s">
        <v>411</v>
      </c>
      <c r="O99" s="375" t="s">
        <v>411</v>
      </c>
      <c r="P99" s="375" t="s">
        <v>411</v>
      </c>
      <c r="Q99" s="375" t="s">
        <v>411</v>
      </c>
      <c r="R99" s="375" t="s">
        <v>411</v>
      </c>
      <c r="S99" s="375" t="s">
        <v>411</v>
      </c>
      <c r="T99" s="375" t="s">
        <v>411</v>
      </c>
      <c r="U99" s="375" t="s">
        <v>411</v>
      </c>
      <c r="V99" s="375" t="s">
        <v>411</v>
      </c>
      <c r="W99" s="375" t="s">
        <v>411</v>
      </c>
      <c r="X99" s="375" t="s">
        <v>411</v>
      </c>
      <c r="Y99" s="375" t="s">
        <v>411</v>
      </c>
      <c r="Z99" s="375" t="s">
        <v>411</v>
      </c>
      <c r="AA99" s="375" t="s">
        <v>411</v>
      </c>
      <c r="AB99" s="375" t="s">
        <v>411</v>
      </c>
      <c r="AC99" s="375" t="s">
        <v>411</v>
      </c>
      <c r="AD99" s="375" t="s">
        <v>411</v>
      </c>
      <c r="AE99" s="375" t="s">
        <v>411</v>
      </c>
      <c r="AF99" s="375" t="s">
        <v>411</v>
      </c>
      <c r="AG99" s="375" t="s">
        <v>411</v>
      </c>
      <c r="AH99" s="375" t="s">
        <v>411</v>
      </c>
      <c r="AI99" s="375" t="s">
        <v>411</v>
      </c>
      <c r="AJ99" s="375" t="s">
        <v>411</v>
      </c>
      <c r="AK99" s="375" t="s">
        <v>411</v>
      </c>
      <c r="AL99" s="375" t="s">
        <v>411</v>
      </c>
      <c r="AM99" s="375" t="s">
        <v>411</v>
      </c>
      <c r="AN99" s="375" t="s">
        <v>411</v>
      </c>
      <c r="AO99" s="375" t="s">
        <v>411</v>
      </c>
      <c r="AP99" s="375" t="s">
        <v>411</v>
      </c>
      <c r="AQ99" s="375" t="s">
        <v>411</v>
      </c>
      <c r="AR99" s="375" t="s">
        <v>411</v>
      </c>
      <c r="AS99" s="375" t="s">
        <v>411</v>
      </c>
      <c r="AT99" s="375" t="s">
        <v>411</v>
      </c>
      <c r="AU99" s="375" t="s">
        <v>411</v>
      </c>
      <c r="AV99" s="375" t="s">
        <v>411</v>
      </c>
      <c r="AW99" s="375" t="s">
        <v>411</v>
      </c>
      <c r="AX99" s="375">
        <v>929.89654446425288</v>
      </c>
      <c r="AY99" s="375">
        <v>908.01073643902669</v>
      </c>
      <c r="AZ99" s="375">
        <v>920.97479523974016</v>
      </c>
      <c r="BA99" s="375">
        <v>951.06213890161632</v>
      </c>
      <c r="BB99" s="375">
        <v>940.10070531173756</v>
      </c>
      <c r="BC99" s="375">
        <v>934.17690516289258</v>
      </c>
      <c r="BD99" s="375">
        <v>915.25991423313997</v>
      </c>
      <c r="BE99" s="375">
        <v>920.65725777141495</v>
      </c>
      <c r="BF99" s="375">
        <v>937.73601716523535</v>
      </c>
      <c r="BG99" s="375">
        <v>661.23641598489144</v>
      </c>
      <c r="BH99" s="375">
        <v>5951.6008725091624</v>
      </c>
      <c r="BI99" s="375">
        <v>5763.5403061686538</v>
      </c>
      <c r="BJ99" s="375">
        <v>5690.5787645107048</v>
      </c>
      <c r="BK99" s="375">
        <v>5629.6902088099287</v>
      </c>
      <c r="BL99" s="375">
        <v>5431.9670924142401</v>
      </c>
      <c r="BM99" s="375">
        <v>5565.9036387781043</v>
      </c>
      <c r="BN99" s="375">
        <v>5495.1007813820115</v>
      </c>
      <c r="BO99" s="375">
        <v>5593.8585505302572</v>
      </c>
      <c r="BP99" s="375">
        <v>5769.6627033370514</v>
      </c>
      <c r="BQ99" s="375">
        <v>5693.8531142800339</v>
      </c>
      <c r="BR99" s="375">
        <v>5622.7701497193602</v>
      </c>
      <c r="BS99" s="375">
        <v>5475.7044404143362</v>
      </c>
      <c r="BT99" s="375">
        <v>5165.9738923038203</v>
      </c>
      <c r="BU99" s="375">
        <v>4797.4622504207991</v>
      </c>
      <c r="BV99" s="375">
        <v>4347.6511519858032</v>
      </c>
      <c r="BW99" s="375">
        <v>4598.0383004924743</v>
      </c>
      <c r="BX99" s="376">
        <v>4603.1720032350158</v>
      </c>
      <c r="BY99" s="376">
        <v>4610.8558094992704</v>
      </c>
      <c r="BZ99" s="376">
        <v>4630.8024551063354</v>
      </c>
      <c r="CA99" s="377">
        <v>4634.9300416910655</v>
      </c>
    </row>
    <row r="100" spans="1:79" s="58" customFormat="1" ht="26.25" customHeight="1" x14ac:dyDescent="0.4">
      <c r="A100" s="51"/>
      <c r="B100" s="128" t="s">
        <v>437</v>
      </c>
      <c r="C100" s="51"/>
      <c r="D100" s="375">
        <v>0</v>
      </c>
      <c r="E100" s="375">
        <v>0</v>
      </c>
      <c r="F100" s="375">
        <v>0</v>
      </c>
      <c r="G100" s="375">
        <v>0</v>
      </c>
      <c r="H100" s="375">
        <v>0</v>
      </c>
      <c r="I100" s="375">
        <v>0</v>
      </c>
      <c r="J100" s="375">
        <v>0</v>
      </c>
      <c r="K100" s="375">
        <v>0</v>
      </c>
      <c r="L100" s="375">
        <v>0</v>
      </c>
      <c r="M100" s="375">
        <v>0</v>
      </c>
      <c r="N100" s="375">
        <v>0</v>
      </c>
      <c r="O100" s="375">
        <v>0</v>
      </c>
      <c r="P100" s="375">
        <v>0</v>
      </c>
      <c r="Q100" s="375">
        <v>0</v>
      </c>
      <c r="R100" s="375">
        <v>0</v>
      </c>
      <c r="S100" s="375">
        <v>0</v>
      </c>
      <c r="T100" s="375">
        <v>0</v>
      </c>
      <c r="U100" s="375">
        <v>0</v>
      </c>
      <c r="V100" s="375">
        <v>0</v>
      </c>
      <c r="W100" s="375">
        <v>0</v>
      </c>
      <c r="X100" s="375">
        <v>0</v>
      </c>
      <c r="Y100" s="375">
        <v>0</v>
      </c>
      <c r="Z100" s="375">
        <v>0</v>
      </c>
      <c r="AA100" s="375">
        <v>0</v>
      </c>
      <c r="AB100" s="375">
        <v>0</v>
      </c>
      <c r="AC100" s="375">
        <v>0</v>
      </c>
      <c r="AD100" s="375">
        <v>0</v>
      </c>
      <c r="AE100" s="375">
        <v>0</v>
      </c>
      <c r="AF100" s="375">
        <v>0</v>
      </c>
      <c r="AG100" s="375">
        <v>0</v>
      </c>
      <c r="AH100" s="375">
        <v>0</v>
      </c>
      <c r="AI100" s="375">
        <v>0</v>
      </c>
      <c r="AJ100" s="375">
        <v>0</v>
      </c>
      <c r="AK100" s="375">
        <v>0</v>
      </c>
      <c r="AL100" s="375">
        <v>0</v>
      </c>
      <c r="AM100" s="375">
        <v>0</v>
      </c>
      <c r="AN100" s="375">
        <v>0</v>
      </c>
      <c r="AO100" s="375">
        <v>0</v>
      </c>
      <c r="AP100" s="375">
        <v>0</v>
      </c>
      <c r="AQ100" s="375">
        <v>0</v>
      </c>
      <c r="AR100" s="375">
        <v>0</v>
      </c>
      <c r="AS100" s="375">
        <v>0</v>
      </c>
      <c r="AT100" s="375">
        <v>0</v>
      </c>
      <c r="AU100" s="375">
        <v>6155.4621942493704</v>
      </c>
      <c r="AV100" s="375">
        <v>7034.5869514086298</v>
      </c>
      <c r="AW100" s="375">
        <v>7647.5458883456895</v>
      </c>
      <c r="AX100" s="375">
        <v>7916.8179405791043</v>
      </c>
      <c r="AY100" s="375">
        <v>8040.1006959676488</v>
      </c>
      <c r="AZ100" s="375">
        <v>7956.3355930128109</v>
      </c>
      <c r="BA100" s="375">
        <v>7714.7004752402254</v>
      </c>
      <c r="BB100" s="375">
        <v>7446.4797810061727</v>
      </c>
      <c r="BC100" s="375">
        <v>7346.766265446131</v>
      </c>
      <c r="BD100" s="375">
        <v>7077.2604782676763</v>
      </c>
      <c r="BE100" s="375">
        <v>6979.4449859765446</v>
      </c>
      <c r="BF100" s="375">
        <v>6912.9578942434173</v>
      </c>
      <c r="BG100" s="375">
        <v>6443.2355277152001</v>
      </c>
      <c r="BH100" s="375">
        <v>462.01532423485673</v>
      </c>
      <c r="BI100" s="375">
        <v>473.21773600135236</v>
      </c>
      <c r="BJ100" s="375">
        <v>424.66571698280882</v>
      </c>
      <c r="BK100" s="375">
        <v>388.9415741053329</v>
      </c>
      <c r="BL100" s="375">
        <v>409.9582058669755</v>
      </c>
      <c r="BM100" s="375">
        <v>448.10128237744749</v>
      </c>
      <c r="BN100" s="375">
        <v>455.26482882325496</v>
      </c>
      <c r="BO100" s="375">
        <v>487.27267803607305</v>
      </c>
      <c r="BP100" s="375">
        <v>492.78224487649743</v>
      </c>
      <c r="BQ100" s="375">
        <v>509.85573461266199</v>
      </c>
      <c r="BR100" s="375">
        <v>602.88751836719041</v>
      </c>
      <c r="BS100" s="375">
        <v>666.29214863356469</v>
      </c>
      <c r="BT100" s="375">
        <v>566.59920768212078</v>
      </c>
      <c r="BU100" s="375">
        <v>636.14163059639907</v>
      </c>
      <c r="BV100" s="375">
        <v>573.12861418681132</v>
      </c>
      <c r="BW100" s="375">
        <v>561.1202947904286</v>
      </c>
      <c r="BX100" s="376">
        <v>571.12321791287798</v>
      </c>
      <c r="BY100" s="376">
        <v>583.24883578856532</v>
      </c>
      <c r="BZ100" s="376">
        <v>593.88631375224634</v>
      </c>
      <c r="CA100" s="377">
        <v>600.23403082376649</v>
      </c>
    </row>
    <row r="101" spans="1:79" s="58" customFormat="1" x14ac:dyDescent="0.4">
      <c r="A101" s="51"/>
      <c r="B101" s="275" t="s">
        <v>464</v>
      </c>
      <c r="C101" s="51"/>
      <c r="D101" s="375" t="s">
        <v>411</v>
      </c>
      <c r="E101" s="375" t="s">
        <v>411</v>
      </c>
      <c r="F101" s="375" t="s">
        <v>411</v>
      </c>
      <c r="G101" s="375" t="s">
        <v>411</v>
      </c>
      <c r="H101" s="375" t="s">
        <v>411</v>
      </c>
      <c r="I101" s="375" t="s">
        <v>411</v>
      </c>
      <c r="J101" s="375" t="s">
        <v>411</v>
      </c>
      <c r="K101" s="375" t="s">
        <v>411</v>
      </c>
      <c r="L101" s="375" t="s">
        <v>411</v>
      </c>
      <c r="M101" s="375" t="s">
        <v>411</v>
      </c>
      <c r="N101" s="375" t="s">
        <v>411</v>
      </c>
      <c r="O101" s="375" t="s">
        <v>411</v>
      </c>
      <c r="P101" s="375" t="s">
        <v>411</v>
      </c>
      <c r="Q101" s="375" t="s">
        <v>411</v>
      </c>
      <c r="R101" s="375" t="s">
        <v>411</v>
      </c>
      <c r="S101" s="375" t="s">
        <v>411</v>
      </c>
      <c r="T101" s="375" t="s">
        <v>411</v>
      </c>
      <c r="U101" s="375" t="s">
        <v>411</v>
      </c>
      <c r="V101" s="375" t="s">
        <v>411</v>
      </c>
      <c r="W101" s="375" t="s">
        <v>411</v>
      </c>
      <c r="X101" s="375" t="s">
        <v>411</v>
      </c>
      <c r="Y101" s="375" t="s">
        <v>411</v>
      </c>
      <c r="Z101" s="375" t="s">
        <v>411</v>
      </c>
      <c r="AA101" s="375" t="s">
        <v>411</v>
      </c>
      <c r="AB101" s="375" t="s">
        <v>411</v>
      </c>
      <c r="AC101" s="375" t="s">
        <v>411</v>
      </c>
      <c r="AD101" s="375" t="s">
        <v>411</v>
      </c>
      <c r="AE101" s="375" t="s">
        <v>411</v>
      </c>
      <c r="AF101" s="375" t="s">
        <v>411</v>
      </c>
      <c r="AG101" s="375" t="s">
        <v>411</v>
      </c>
      <c r="AH101" s="375" t="s">
        <v>411</v>
      </c>
      <c r="AI101" s="375" t="s">
        <v>411</v>
      </c>
      <c r="AJ101" s="375" t="s">
        <v>411</v>
      </c>
      <c r="AK101" s="375" t="s">
        <v>411</v>
      </c>
      <c r="AL101" s="375" t="s">
        <v>411</v>
      </c>
      <c r="AM101" s="375" t="s">
        <v>411</v>
      </c>
      <c r="AN101" s="375" t="s">
        <v>411</v>
      </c>
      <c r="AO101" s="375" t="s">
        <v>411</v>
      </c>
      <c r="AP101" s="375" t="s">
        <v>411</v>
      </c>
      <c r="AQ101" s="375" t="s">
        <v>411</v>
      </c>
      <c r="AR101" s="375" t="s">
        <v>411</v>
      </c>
      <c r="AS101" s="375" t="s">
        <v>411</v>
      </c>
      <c r="AT101" s="375" t="s">
        <v>411</v>
      </c>
      <c r="AU101" s="375">
        <v>5251.8096942493712</v>
      </c>
      <c r="AV101" s="375">
        <v>5976.4181933316095</v>
      </c>
      <c r="AW101" s="375">
        <v>6483.9493048415079</v>
      </c>
      <c r="AX101" s="375">
        <v>6705.3437534988998</v>
      </c>
      <c r="AY101" s="375">
        <v>6805.3331216116376</v>
      </c>
      <c r="AZ101" s="375">
        <v>6742.5443364049515</v>
      </c>
      <c r="BA101" s="375">
        <v>6560.4872840844337</v>
      </c>
      <c r="BB101" s="375">
        <v>6293.9726678410443</v>
      </c>
      <c r="BC101" s="375">
        <v>6161.0758648014989</v>
      </c>
      <c r="BD101" s="375">
        <v>5867.6438249617404</v>
      </c>
      <c r="BE101" s="375">
        <v>5737.859101576425</v>
      </c>
      <c r="BF101" s="375">
        <v>5623.3081191502952</v>
      </c>
      <c r="BG101" s="375">
        <v>5170.2337442214293</v>
      </c>
      <c r="BH101" s="375" t="s">
        <v>411</v>
      </c>
      <c r="BI101" s="375" t="s">
        <v>411</v>
      </c>
      <c r="BJ101" s="375" t="s">
        <v>411</v>
      </c>
      <c r="BK101" s="375" t="s">
        <v>411</v>
      </c>
      <c r="BL101" s="375" t="s">
        <v>411</v>
      </c>
      <c r="BM101" s="375" t="s">
        <v>411</v>
      </c>
      <c r="BN101" s="375" t="s">
        <v>411</v>
      </c>
      <c r="BO101" s="375" t="s">
        <v>411</v>
      </c>
      <c r="BP101" s="375" t="s">
        <v>411</v>
      </c>
      <c r="BQ101" s="375" t="s">
        <v>411</v>
      </c>
      <c r="BR101" s="375" t="s">
        <v>411</v>
      </c>
      <c r="BS101" s="375" t="s">
        <v>411</v>
      </c>
      <c r="BT101" s="375" t="s">
        <v>411</v>
      </c>
      <c r="BU101" s="375" t="s">
        <v>411</v>
      </c>
      <c r="BV101" s="375" t="s">
        <v>411</v>
      </c>
      <c r="BW101" s="375" t="s">
        <v>411</v>
      </c>
      <c r="BX101" s="376" t="s">
        <v>411</v>
      </c>
      <c r="BY101" s="376" t="s">
        <v>411</v>
      </c>
      <c r="BZ101" s="376" t="s">
        <v>411</v>
      </c>
      <c r="CA101" s="377" t="s">
        <v>411</v>
      </c>
    </row>
    <row r="102" spans="1:79" s="58" customFormat="1" x14ac:dyDescent="0.4">
      <c r="A102" s="51"/>
      <c r="B102" s="275" t="s">
        <v>465</v>
      </c>
      <c r="C102" s="51"/>
      <c r="D102" s="375" t="s">
        <v>411</v>
      </c>
      <c r="E102" s="375" t="s">
        <v>411</v>
      </c>
      <c r="F102" s="375" t="s">
        <v>411</v>
      </c>
      <c r="G102" s="375" t="s">
        <v>411</v>
      </c>
      <c r="H102" s="375" t="s">
        <v>411</v>
      </c>
      <c r="I102" s="375" t="s">
        <v>411</v>
      </c>
      <c r="J102" s="375" t="s">
        <v>411</v>
      </c>
      <c r="K102" s="375" t="s">
        <v>411</v>
      </c>
      <c r="L102" s="375" t="s">
        <v>411</v>
      </c>
      <c r="M102" s="375" t="s">
        <v>411</v>
      </c>
      <c r="N102" s="375" t="s">
        <v>411</v>
      </c>
      <c r="O102" s="375" t="s">
        <v>411</v>
      </c>
      <c r="P102" s="375" t="s">
        <v>411</v>
      </c>
      <c r="Q102" s="375" t="s">
        <v>411</v>
      </c>
      <c r="R102" s="375" t="s">
        <v>411</v>
      </c>
      <c r="S102" s="375" t="s">
        <v>411</v>
      </c>
      <c r="T102" s="375" t="s">
        <v>411</v>
      </c>
      <c r="U102" s="375" t="s">
        <v>411</v>
      </c>
      <c r="V102" s="375" t="s">
        <v>411</v>
      </c>
      <c r="W102" s="375" t="s">
        <v>411</v>
      </c>
      <c r="X102" s="375" t="s">
        <v>411</v>
      </c>
      <c r="Y102" s="375" t="s">
        <v>411</v>
      </c>
      <c r="Z102" s="375" t="s">
        <v>411</v>
      </c>
      <c r="AA102" s="375" t="s">
        <v>411</v>
      </c>
      <c r="AB102" s="375" t="s">
        <v>411</v>
      </c>
      <c r="AC102" s="375" t="s">
        <v>411</v>
      </c>
      <c r="AD102" s="375" t="s">
        <v>411</v>
      </c>
      <c r="AE102" s="375" t="s">
        <v>411</v>
      </c>
      <c r="AF102" s="375" t="s">
        <v>411</v>
      </c>
      <c r="AG102" s="375" t="s">
        <v>411</v>
      </c>
      <c r="AH102" s="375" t="s">
        <v>411</v>
      </c>
      <c r="AI102" s="375" t="s">
        <v>411</v>
      </c>
      <c r="AJ102" s="375" t="s">
        <v>411</v>
      </c>
      <c r="AK102" s="375" t="s">
        <v>411</v>
      </c>
      <c r="AL102" s="375" t="s">
        <v>411</v>
      </c>
      <c r="AM102" s="375" t="s">
        <v>411</v>
      </c>
      <c r="AN102" s="375" t="s">
        <v>411</v>
      </c>
      <c r="AO102" s="375" t="s">
        <v>411</v>
      </c>
      <c r="AP102" s="375" t="s">
        <v>411</v>
      </c>
      <c r="AQ102" s="375" t="s">
        <v>411</v>
      </c>
      <c r="AR102" s="375" t="s">
        <v>411</v>
      </c>
      <c r="AS102" s="375" t="s">
        <v>411</v>
      </c>
      <c r="AT102" s="375" t="s">
        <v>411</v>
      </c>
      <c r="AU102" s="375">
        <v>306.8715433284749</v>
      </c>
      <c r="AV102" s="375">
        <v>352.09679697596272</v>
      </c>
      <c r="AW102" s="375">
        <v>372.30055070178202</v>
      </c>
      <c r="AX102" s="375">
        <v>393.86930094430369</v>
      </c>
      <c r="AY102" s="375">
        <v>401.13508098392612</v>
      </c>
      <c r="AZ102" s="375">
        <v>400.61070997351402</v>
      </c>
      <c r="BA102" s="375">
        <v>394.13959042432174</v>
      </c>
      <c r="BB102" s="375">
        <v>386.7606368930995</v>
      </c>
      <c r="BC102" s="375">
        <v>387.7687531215837</v>
      </c>
      <c r="BD102" s="375">
        <v>381.95297872856383</v>
      </c>
      <c r="BE102" s="375">
        <v>383.1191620369122</v>
      </c>
      <c r="BF102" s="375">
        <v>387.16838215867983</v>
      </c>
      <c r="BG102" s="375">
        <v>389.15737859731161</v>
      </c>
      <c r="BH102" s="375" t="s">
        <v>411</v>
      </c>
      <c r="BI102" s="375" t="s">
        <v>411</v>
      </c>
      <c r="BJ102" s="375" t="s">
        <v>411</v>
      </c>
      <c r="BK102" s="375" t="s">
        <v>411</v>
      </c>
      <c r="BL102" s="375" t="s">
        <v>411</v>
      </c>
      <c r="BM102" s="375" t="s">
        <v>411</v>
      </c>
      <c r="BN102" s="375" t="s">
        <v>411</v>
      </c>
      <c r="BO102" s="375" t="s">
        <v>411</v>
      </c>
      <c r="BP102" s="375" t="s">
        <v>411</v>
      </c>
      <c r="BQ102" s="375" t="s">
        <v>411</v>
      </c>
      <c r="BR102" s="375" t="s">
        <v>411</v>
      </c>
      <c r="BS102" s="375" t="s">
        <v>411</v>
      </c>
      <c r="BT102" s="375" t="s">
        <v>411</v>
      </c>
      <c r="BU102" s="375" t="s">
        <v>411</v>
      </c>
      <c r="BV102" s="375" t="s">
        <v>411</v>
      </c>
      <c r="BW102" s="375" t="s">
        <v>411</v>
      </c>
      <c r="BX102" s="376" t="s">
        <v>411</v>
      </c>
      <c r="BY102" s="376" t="s">
        <v>411</v>
      </c>
      <c r="BZ102" s="376" t="s">
        <v>411</v>
      </c>
      <c r="CA102" s="377" t="s">
        <v>411</v>
      </c>
    </row>
    <row r="103" spans="1:79" s="28" customFormat="1" ht="24.75" customHeight="1" thickBot="1" x14ac:dyDescent="0.4">
      <c r="B103" s="411" t="s">
        <v>466</v>
      </c>
      <c r="C103" s="79"/>
      <c r="D103" s="382" t="s">
        <v>411</v>
      </c>
      <c r="E103" s="382" t="s">
        <v>411</v>
      </c>
      <c r="F103" s="382" t="s">
        <v>411</v>
      </c>
      <c r="G103" s="382" t="s">
        <v>411</v>
      </c>
      <c r="H103" s="382" t="s">
        <v>411</v>
      </c>
      <c r="I103" s="382" t="s">
        <v>411</v>
      </c>
      <c r="J103" s="382" t="s">
        <v>411</v>
      </c>
      <c r="K103" s="382" t="s">
        <v>411</v>
      </c>
      <c r="L103" s="382" t="s">
        <v>411</v>
      </c>
      <c r="M103" s="382" t="s">
        <v>411</v>
      </c>
      <c r="N103" s="382" t="s">
        <v>411</v>
      </c>
      <c r="O103" s="382" t="s">
        <v>411</v>
      </c>
      <c r="P103" s="382" t="s">
        <v>411</v>
      </c>
      <c r="Q103" s="382" t="s">
        <v>411</v>
      </c>
      <c r="R103" s="382" t="s">
        <v>411</v>
      </c>
      <c r="S103" s="382" t="s">
        <v>411</v>
      </c>
      <c r="T103" s="382" t="s">
        <v>411</v>
      </c>
      <c r="U103" s="382" t="s">
        <v>411</v>
      </c>
      <c r="V103" s="382" t="s">
        <v>411</v>
      </c>
      <c r="W103" s="382" t="s">
        <v>411</v>
      </c>
      <c r="X103" s="382" t="s">
        <v>411</v>
      </c>
      <c r="Y103" s="382" t="s">
        <v>411</v>
      </c>
      <c r="Z103" s="382" t="s">
        <v>411</v>
      </c>
      <c r="AA103" s="382" t="s">
        <v>411</v>
      </c>
      <c r="AB103" s="382" t="s">
        <v>411</v>
      </c>
      <c r="AC103" s="382" t="s">
        <v>411</v>
      </c>
      <c r="AD103" s="382" t="s">
        <v>411</v>
      </c>
      <c r="AE103" s="382" t="s">
        <v>411</v>
      </c>
      <c r="AF103" s="382" t="s">
        <v>411</v>
      </c>
      <c r="AG103" s="382" t="s">
        <v>411</v>
      </c>
      <c r="AH103" s="382" t="s">
        <v>411</v>
      </c>
      <c r="AI103" s="382" t="s">
        <v>411</v>
      </c>
      <c r="AJ103" s="382" t="s">
        <v>411</v>
      </c>
      <c r="AK103" s="382" t="s">
        <v>411</v>
      </c>
      <c r="AL103" s="382" t="s">
        <v>411</v>
      </c>
      <c r="AM103" s="382" t="s">
        <v>411</v>
      </c>
      <c r="AN103" s="382" t="s">
        <v>411</v>
      </c>
      <c r="AO103" s="382" t="s">
        <v>411</v>
      </c>
      <c r="AP103" s="382" t="s">
        <v>411</v>
      </c>
      <c r="AQ103" s="382" t="s">
        <v>411</v>
      </c>
      <c r="AR103" s="382" t="s">
        <v>411</v>
      </c>
      <c r="AS103" s="382" t="s">
        <v>411</v>
      </c>
      <c r="AT103" s="382" t="s">
        <v>411</v>
      </c>
      <c r="AU103" s="382">
        <v>596.78095667152411</v>
      </c>
      <c r="AV103" s="382">
        <v>706.07196110105724</v>
      </c>
      <c r="AW103" s="382">
        <v>791.29603280239917</v>
      </c>
      <c r="AX103" s="382">
        <v>817.6048861359003</v>
      </c>
      <c r="AY103" s="382">
        <v>833.63249337208515</v>
      </c>
      <c r="AZ103" s="382">
        <v>813.18054663434691</v>
      </c>
      <c r="BA103" s="382">
        <v>760.07360073146936</v>
      </c>
      <c r="BB103" s="382">
        <v>765.7464762720283</v>
      </c>
      <c r="BC103" s="382">
        <v>797.92164752304848</v>
      </c>
      <c r="BD103" s="382">
        <v>827.66367457737192</v>
      </c>
      <c r="BE103" s="382">
        <v>858.46672236320705</v>
      </c>
      <c r="BF103" s="382">
        <v>902.48139293444251</v>
      </c>
      <c r="BG103" s="382">
        <v>883.84440489645988</v>
      </c>
      <c r="BH103" s="382">
        <v>462.01532423485673</v>
      </c>
      <c r="BI103" s="382">
        <v>473.21773600135236</v>
      </c>
      <c r="BJ103" s="382">
        <v>424.66571698280882</v>
      </c>
      <c r="BK103" s="382">
        <v>388.9415741053329</v>
      </c>
      <c r="BL103" s="382">
        <v>409.9582058669755</v>
      </c>
      <c r="BM103" s="382">
        <v>448.10128237744749</v>
      </c>
      <c r="BN103" s="382">
        <v>455.26482882325496</v>
      </c>
      <c r="BO103" s="382">
        <v>487.27267803607305</v>
      </c>
      <c r="BP103" s="382">
        <v>492.78224487649743</v>
      </c>
      <c r="BQ103" s="382">
        <v>509.85573461266199</v>
      </c>
      <c r="BR103" s="382">
        <v>602.88751836719041</v>
      </c>
      <c r="BS103" s="382">
        <v>666.29214863356469</v>
      </c>
      <c r="BT103" s="382">
        <v>566.59920768212078</v>
      </c>
      <c r="BU103" s="382">
        <v>636.14163059639907</v>
      </c>
      <c r="BV103" s="382">
        <v>573.12861418681132</v>
      </c>
      <c r="BW103" s="382">
        <v>561.1202947904286</v>
      </c>
      <c r="BX103" s="382">
        <v>571.12321791287798</v>
      </c>
      <c r="BY103" s="382">
        <v>583.24883578856532</v>
      </c>
      <c r="BZ103" s="382">
        <v>593.88631375224634</v>
      </c>
      <c r="CA103" s="383">
        <v>600.23403082376649</v>
      </c>
    </row>
    <row r="104" spans="1:79" s="58" customFormat="1" ht="39.75" customHeight="1" x14ac:dyDescent="0.4">
      <c r="A104" s="398"/>
      <c r="B104" s="386" t="s">
        <v>470</v>
      </c>
      <c r="C104" s="448"/>
      <c r="D104" s="388" t="s">
        <v>673</v>
      </c>
      <c r="E104" s="388" t="s">
        <v>674</v>
      </c>
      <c r="F104" s="388" t="s">
        <v>675</v>
      </c>
      <c r="G104" s="388" t="s">
        <v>676</v>
      </c>
      <c r="H104" s="388" t="s">
        <v>677</v>
      </c>
      <c r="I104" s="388" t="s">
        <v>678</v>
      </c>
      <c r="J104" s="388" t="s">
        <v>679</v>
      </c>
      <c r="K104" s="388" t="s">
        <v>680</v>
      </c>
      <c r="L104" s="388" t="s">
        <v>681</v>
      </c>
      <c r="M104" s="388" t="s">
        <v>682</v>
      </c>
      <c r="N104" s="388" t="s">
        <v>683</v>
      </c>
      <c r="O104" s="388" t="s">
        <v>684</v>
      </c>
      <c r="P104" s="388" t="s">
        <v>685</v>
      </c>
      <c r="Q104" s="388" t="s">
        <v>686</v>
      </c>
      <c r="R104" s="388" t="s">
        <v>687</v>
      </c>
      <c r="S104" s="388" t="s">
        <v>688</v>
      </c>
      <c r="T104" s="388" t="s">
        <v>689</v>
      </c>
      <c r="U104" s="388" t="s">
        <v>690</v>
      </c>
      <c r="V104" s="388" t="s">
        <v>691</v>
      </c>
      <c r="W104" s="388" t="s">
        <v>692</v>
      </c>
      <c r="X104" s="388" t="s">
        <v>693</v>
      </c>
      <c r="Y104" s="388" t="s">
        <v>694</v>
      </c>
      <c r="Z104" s="388" t="s">
        <v>695</v>
      </c>
      <c r="AA104" s="388" t="s">
        <v>696</v>
      </c>
      <c r="AB104" s="388" t="s">
        <v>697</v>
      </c>
      <c r="AC104" s="388" t="s">
        <v>698</v>
      </c>
      <c r="AD104" s="388" t="s">
        <v>699</v>
      </c>
      <c r="AE104" s="388" t="s">
        <v>700</v>
      </c>
      <c r="AF104" s="388" t="s">
        <v>701</v>
      </c>
      <c r="AG104" s="388" t="s">
        <v>702</v>
      </c>
      <c r="AH104" s="388" t="s">
        <v>703</v>
      </c>
      <c r="AI104" s="388" t="s">
        <v>704</v>
      </c>
      <c r="AJ104" s="388" t="s">
        <v>705</v>
      </c>
      <c r="AK104" s="388" t="s">
        <v>706</v>
      </c>
      <c r="AL104" s="388" t="s">
        <v>707</v>
      </c>
      <c r="AM104" s="388" t="s">
        <v>708</v>
      </c>
      <c r="AN104" s="388" t="s">
        <v>709</v>
      </c>
      <c r="AO104" s="388" t="s">
        <v>710</v>
      </c>
      <c r="AP104" s="388" t="s">
        <v>711</v>
      </c>
      <c r="AQ104" s="388" t="s">
        <v>712</v>
      </c>
      <c r="AR104" s="388" t="s">
        <v>713</v>
      </c>
      <c r="AS104" s="388" t="s">
        <v>714</v>
      </c>
      <c r="AT104" s="388" t="s">
        <v>715</v>
      </c>
      <c r="AU104" s="388" t="s">
        <v>716</v>
      </c>
      <c r="AV104" s="388" t="s">
        <v>717</v>
      </c>
      <c r="AW104" s="388" t="s">
        <v>718</v>
      </c>
      <c r="AX104" s="388" t="s">
        <v>719</v>
      </c>
      <c r="AY104" s="388" t="s">
        <v>720</v>
      </c>
      <c r="AZ104" s="388" t="s">
        <v>721</v>
      </c>
      <c r="BA104" s="388" t="s">
        <v>722</v>
      </c>
      <c r="BB104" s="388" t="s">
        <v>723</v>
      </c>
      <c r="BC104" s="388" t="s">
        <v>724</v>
      </c>
      <c r="BD104" s="388" t="s">
        <v>725</v>
      </c>
      <c r="BE104" s="388" t="s">
        <v>726</v>
      </c>
      <c r="BF104" s="388" t="s">
        <v>727</v>
      </c>
      <c r="BG104" s="388" t="s">
        <v>728</v>
      </c>
      <c r="BH104" s="388" t="s">
        <v>729</v>
      </c>
      <c r="BI104" s="388" t="s">
        <v>730</v>
      </c>
      <c r="BJ104" s="388" t="s">
        <v>731</v>
      </c>
      <c r="BK104" s="388" t="s">
        <v>732</v>
      </c>
      <c r="BL104" s="388" t="s">
        <v>733</v>
      </c>
      <c r="BM104" s="388" t="s">
        <v>734</v>
      </c>
      <c r="BN104" s="388" t="s">
        <v>735</v>
      </c>
      <c r="BO104" s="388" t="s">
        <v>736</v>
      </c>
      <c r="BP104" s="388" t="s">
        <v>737</v>
      </c>
      <c r="BQ104" s="388" t="s">
        <v>738</v>
      </c>
      <c r="BR104" s="388" t="s">
        <v>739</v>
      </c>
      <c r="BS104" s="388" t="s">
        <v>740</v>
      </c>
      <c r="BT104" s="388" t="s">
        <v>741</v>
      </c>
      <c r="BU104" s="388" t="s">
        <v>742</v>
      </c>
      <c r="BV104" s="388" t="s">
        <v>743</v>
      </c>
      <c r="BW104" s="388" t="s">
        <v>744</v>
      </c>
      <c r="BX104" s="388" t="s">
        <v>745</v>
      </c>
      <c r="BY104" s="388" t="s">
        <v>746</v>
      </c>
      <c r="BZ104" s="388" t="s">
        <v>747</v>
      </c>
      <c r="CA104" s="389" t="s">
        <v>748</v>
      </c>
    </row>
    <row r="105" spans="1:79" s="64" customFormat="1" ht="26.25" customHeight="1" x14ac:dyDescent="0.4">
      <c r="A105" s="413"/>
      <c r="B105" s="97" t="s">
        <v>96</v>
      </c>
      <c r="C105" s="97"/>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371"/>
      <c r="AE105" s="371"/>
      <c r="AF105" s="371"/>
      <c r="AG105" s="371"/>
      <c r="AH105" s="371">
        <v>3408</v>
      </c>
      <c r="AI105" s="371">
        <v>3314</v>
      </c>
      <c r="AJ105" s="371">
        <v>3556</v>
      </c>
      <c r="AK105" s="371">
        <v>4151</v>
      </c>
      <c r="AL105" s="371">
        <v>4431</v>
      </c>
      <c r="AM105" s="371">
        <v>4750</v>
      </c>
      <c r="AN105" s="371">
        <v>4825</v>
      </c>
      <c r="AO105" s="371">
        <v>4860</v>
      </c>
      <c r="AP105" s="371">
        <v>4900</v>
      </c>
      <c r="AQ105" s="371">
        <v>4860</v>
      </c>
      <c r="AR105" s="371">
        <v>3996</v>
      </c>
      <c r="AS105" s="371">
        <v>3886</v>
      </c>
      <c r="AT105" s="371">
        <v>3950</v>
      </c>
      <c r="AU105" s="371">
        <v>4120</v>
      </c>
      <c r="AV105" s="371">
        <v>4380</v>
      </c>
      <c r="AW105" s="371">
        <v>4601</v>
      </c>
      <c r="AX105" s="371">
        <v>4692</v>
      </c>
      <c r="AY105" s="371">
        <v>4757</v>
      </c>
      <c r="AZ105" s="371">
        <v>4740</v>
      </c>
      <c r="BA105" s="371">
        <v>4588</v>
      </c>
      <c r="BB105" s="371">
        <v>4423</v>
      </c>
      <c r="BC105" s="371">
        <v>4187</v>
      </c>
      <c r="BD105" s="371">
        <v>3946</v>
      </c>
      <c r="BE105" s="371">
        <v>3846</v>
      </c>
      <c r="BF105" s="371">
        <v>3807</v>
      </c>
      <c r="BG105" s="371">
        <v>3812</v>
      </c>
      <c r="BH105" s="371">
        <v>3940</v>
      </c>
      <c r="BI105" s="371">
        <v>3986</v>
      </c>
      <c r="BJ105" s="371">
        <v>4021</v>
      </c>
      <c r="BK105" s="371">
        <v>4036</v>
      </c>
      <c r="BL105" s="371">
        <v>4166</v>
      </c>
      <c r="BM105" s="371">
        <v>4547</v>
      </c>
      <c r="BN105" s="371">
        <v>4798</v>
      </c>
      <c r="BO105" s="371">
        <v>4932</v>
      </c>
      <c r="BP105" s="371">
        <v>5053</v>
      </c>
      <c r="BQ105" s="371">
        <v>5026</v>
      </c>
      <c r="BR105" s="371">
        <v>4921</v>
      </c>
      <c r="BS105" s="371">
        <v>4777</v>
      </c>
      <c r="BT105" s="371">
        <v>4594</v>
      </c>
      <c r="BU105" s="371">
        <v>4371</v>
      </c>
      <c r="BV105" s="371">
        <v>3965</v>
      </c>
      <c r="BW105" s="371">
        <v>4477</v>
      </c>
      <c r="BX105" s="372">
        <v>4453</v>
      </c>
      <c r="BY105" s="372">
        <v>4437</v>
      </c>
      <c r="BZ105" s="372">
        <v>4427</v>
      </c>
      <c r="CA105" s="373">
        <v>4416</v>
      </c>
    </row>
    <row r="106" spans="1:79" s="58" customFormat="1" x14ac:dyDescent="0.4">
      <c r="A106" s="408"/>
      <c r="B106" s="128" t="s">
        <v>187</v>
      </c>
      <c r="C106" s="51"/>
      <c r="D106" s="375"/>
      <c r="E106" s="375"/>
      <c r="F106" s="375"/>
      <c r="G106" s="375"/>
      <c r="H106" s="375"/>
      <c r="I106" s="375"/>
      <c r="J106" s="375"/>
      <c r="K106" s="375"/>
      <c r="L106" s="375"/>
      <c r="M106" s="375"/>
      <c r="N106" s="375"/>
      <c r="O106" s="375"/>
      <c r="P106" s="375"/>
      <c r="Q106" s="375"/>
      <c r="R106" s="375"/>
      <c r="S106" s="375"/>
      <c r="T106" s="375"/>
      <c r="U106" s="375"/>
      <c r="V106" s="375"/>
      <c r="W106" s="375"/>
      <c r="X106" s="375"/>
      <c r="Y106" s="375"/>
      <c r="Z106" s="375"/>
      <c r="AA106" s="375"/>
      <c r="AB106" s="375"/>
      <c r="AC106" s="375"/>
      <c r="AD106" s="375"/>
      <c r="AE106" s="375"/>
      <c r="AF106" s="375"/>
      <c r="AG106" s="375"/>
      <c r="AH106" s="375"/>
      <c r="AI106" s="375"/>
      <c r="AJ106" s="375"/>
      <c r="AK106" s="375"/>
      <c r="AL106" s="375"/>
      <c r="AM106" s="375"/>
      <c r="AN106" s="375"/>
      <c r="AO106" s="375"/>
      <c r="AP106" s="375"/>
      <c r="AQ106" s="375"/>
      <c r="AR106" s="375"/>
      <c r="AS106" s="375"/>
      <c r="AT106" s="375"/>
      <c r="AU106" s="375"/>
      <c r="AV106" s="375"/>
      <c r="AW106" s="375"/>
      <c r="AX106" s="375"/>
      <c r="AY106" s="375"/>
      <c r="AZ106" s="375"/>
      <c r="BA106" s="375"/>
      <c r="BB106" s="375"/>
      <c r="BC106" s="375"/>
      <c r="BD106" s="375"/>
      <c r="BE106" s="375"/>
      <c r="BF106" s="375"/>
      <c r="BG106" s="375"/>
      <c r="BH106" s="375"/>
      <c r="BI106" s="375"/>
      <c r="BJ106" s="375"/>
      <c r="BK106" s="375"/>
      <c r="BL106" s="375">
        <v>3796</v>
      </c>
      <c r="BM106" s="375">
        <v>3966</v>
      </c>
      <c r="BN106" s="375">
        <v>4155</v>
      </c>
      <c r="BO106" s="375">
        <v>4237</v>
      </c>
      <c r="BP106" s="375">
        <v>4309</v>
      </c>
      <c r="BQ106" s="375">
        <v>4365</v>
      </c>
      <c r="BR106" s="375">
        <v>4440</v>
      </c>
      <c r="BS106" s="375">
        <v>4410</v>
      </c>
      <c r="BT106" s="375">
        <v>4287</v>
      </c>
      <c r="BU106" s="375">
        <v>4098</v>
      </c>
      <c r="BV106" s="375">
        <v>3765</v>
      </c>
      <c r="BW106" s="375">
        <v>4085</v>
      </c>
      <c r="BX106" s="376">
        <v>4052</v>
      </c>
      <c r="BY106" s="376">
        <v>4028</v>
      </c>
      <c r="BZ106" s="376">
        <v>4010</v>
      </c>
      <c r="CA106" s="377">
        <v>3997</v>
      </c>
    </row>
    <row r="107" spans="1:79" s="58" customFormat="1" x14ac:dyDescent="0.4">
      <c r="A107" s="408"/>
      <c r="B107" s="128" t="s">
        <v>471</v>
      </c>
      <c r="C107" s="51"/>
      <c r="D107" s="375"/>
      <c r="E107" s="375"/>
      <c r="F107" s="375"/>
      <c r="G107" s="375"/>
      <c r="H107" s="375"/>
      <c r="I107" s="375"/>
      <c r="J107" s="375"/>
      <c r="K107" s="375"/>
      <c r="L107" s="375"/>
      <c r="M107" s="375"/>
      <c r="N107" s="375"/>
      <c r="O107" s="375"/>
      <c r="P107" s="375"/>
      <c r="Q107" s="375"/>
      <c r="R107" s="375"/>
      <c r="S107" s="375"/>
      <c r="T107" s="375"/>
      <c r="U107" s="375"/>
      <c r="V107" s="375"/>
      <c r="W107" s="375"/>
      <c r="X107" s="375"/>
      <c r="Y107" s="375"/>
      <c r="Z107" s="375"/>
      <c r="AA107" s="375"/>
      <c r="AB107" s="375"/>
      <c r="AC107" s="375"/>
      <c r="AD107" s="375"/>
      <c r="AE107" s="375"/>
      <c r="AF107" s="375"/>
      <c r="AG107" s="375"/>
      <c r="AH107" s="375"/>
      <c r="AI107" s="375"/>
      <c r="AJ107" s="375"/>
      <c r="AK107" s="375"/>
      <c r="AL107" s="375"/>
      <c r="AM107" s="375"/>
      <c r="AN107" s="375"/>
      <c r="AO107" s="375"/>
      <c r="AP107" s="375"/>
      <c r="AQ107" s="375"/>
      <c r="AR107" s="375"/>
      <c r="AS107" s="375"/>
      <c r="AT107" s="375"/>
      <c r="AU107" s="375"/>
      <c r="AV107" s="375"/>
      <c r="AW107" s="375"/>
      <c r="AX107" s="375"/>
      <c r="AY107" s="375"/>
      <c r="AZ107" s="375"/>
      <c r="BA107" s="375"/>
      <c r="BB107" s="375"/>
      <c r="BC107" s="375"/>
      <c r="BD107" s="375"/>
      <c r="BE107" s="375"/>
      <c r="BF107" s="375"/>
      <c r="BG107" s="375"/>
      <c r="BH107" s="375"/>
      <c r="BI107" s="375"/>
      <c r="BJ107" s="375"/>
      <c r="BK107" s="375"/>
      <c r="BL107" s="375">
        <v>370</v>
      </c>
      <c r="BM107" s="375">
        <v>580</v>
      </c>
      <c r="BN107" s="375">
        <v>643</v>
      </c>
      <c r="BO107" s="375">
        <v>696</v>
      </c>
      <c r="BP107" s="375">
        <v>744</v>
      </c>
      <c r="BQ107" s="375">
        <v>661</v>
      </c>
      <c r="BR107" s="375">
        <v>481</v>
      </c>
      <c r="BS107" s="375">
        <v>367</v>
      </c>
      <c r="BT107" s="375">
        <v>307</v>
      </c>
      <c r="BU107" s="375">
        <v>273</v>
      </c>
      <c r="BV107" s="375">
        <v>200</v>
      </c>
      <c r="BW107" s="375">
        <v>392</v>
      </c>
      <c r="BX107" s="376">
        <v>401</v>
      </c>
      <c r="BY107" s="376">
        <v>409</v>
      </c>
      <c r="BZ107" s="376">
        <v>416</v>
      </c>
      <c r="CA107" s="377">
        <v>420</v>
      </c>
    </row>
    <row r="108" spans="1:79" s="58" customFormat="1" ht="26.25" customHeight="1" x14ac:dyDescent="0.4">
      <c r="A108" s="51"/>
      <c r="B108" s="247" t="s">
        <v>450</v>
      </c>
      <c r="C108" s="51"/>
      <c r="D108" s="375"/>
      <c r="E108" s="375"/>
      <c r="F108" s="375"/>
      <c r="G108" s="375"/>
      <c r="H108" s="375"/>
      <c r="I108" s="375"/>
      <c r="J108" s="375"/>
      <c r="K108" s="375"/>
      <c r="L108" s="375"/>
      <c r="M108" s="375"/>
      <c r="N108" s="375"/>
      <c r="O108" s="375"/>
      <c r="P108" s="375"/>
      <c r="Q108" s="375"/>
      <c r="R108" s="375"/>
      <c r="S108" s="375"/>
      <c r="T108" s="375"/>
      <c r="U108" s="375"/>
      <c r="V108" s="375"/>
      <c r="W108" s="375"/>
      <c r="X108" s="375"/>
      <c r="Y108" s="375"/>
      <c r="Z108" s="375"/>
      <c r="AA108" s="375"/>
      <c r="AB108" s="375"/>
      <c r="AC108" s="375"/>
      <c r="AD108" s="375"/>
      <c r="AE108" s="375"/>
      <c r="AF108" s="375"/>
      <c r="AG108" s="375"/>
      <c r="AH108" s="375"/>
      <c r="AI108" s="375"/>
      <c r="AJ108" s="375"/>
      <c r="AK108" s="375"/>
      <c r="AL108" s="375"/>
      <c r="AM108" s="375"/>
      <c r="AN108" s="375"/>
      <c r="AO108" s="375"/>
      <c r="AP108" s="375"/>
      <c r="AQ108" s="375"/>
      <c r="AR108" s="375"/>
      <c r="AS108" s="375"/>
      <c r="AT108" s="375"/>
      <c r="AU108" s="375"/>
      <c r="AV108" s="375"/>
      <c r="AW108" s="375"/>
      <c r="AX108" s="375"/>
      <c r="AY108" s="375"/>
      <c r="AZ108" s="375"/>
      <c r="BA108" s="375"/>
      <c r="BB108" s="375"/>
      <c r="BC108" s="375"/>
      <c r="BD108" s="375"/>
      <c r="BE108" s="375"/>
      <c r="BF108" s="375"/>
      <c r="BG108" s="375"/>
      <c r="BH108" s="375"/>
      <c r="BI108" s="375"/>
      <c r="BJ108" s="375"/>
      <c r="BK108" s="375"/>
      <c r="BL108" s="375"/>
      <c r="BM108" s="375"/>
      <c r="BN108" s="375"/>
      <c r="BO108" s="375"/>
      <c r="BP108" s="375"/>
      <c r="BQ108" s="375"/>
      <c r="BR108" s="375"/>
      <c r="BS108" s="375"/>
      <c r="BT108" s="375"/>
      <c r="BU108" s="375"/>
      <c r="BV108" s="375"/>
      <c r="BW108" s="375"/>
      <c r="BX108" s="376"/>
      <c r="BY108" s="376"/>
      <c r="BZ108" s="376"/>
      <c r="CA108" s="377"/>
    </row>
    <row r="109" spans="1:79" s="58" customFormat="1" x14ac:dyDescent="0.4">
      <c r="A109" s="51"/>
      <c r="B109" s="128" t="s">
        <v>451</v>
      </c>
      <c r="C109" s="51"/>
      <c r="D109" s="375"/>
      <c r="E109" s="375"/>
      <c r="F109" s="375"/>
      <c r="G109" s="375"/>
      <c r="H109" s="375"/>
      <c r="I109" s="375"/>
      <c r="J109" s="375"/>
      <c r="K109" s="375"/>
      <c r="L109" s="375"/>
      <c r="M109" s="375"/>
      <c r="N109" s="375"/>
      <c r="O109" s="375"/>
      <c r="P109" s="375"/>
      <c r="Q109" s="375"/>
      <c r="R109" s="375"/>
      <c r="S109" s="375"/>
      <c r="T109" s="375"/>
      <c r="U109" s="375"/>
      <c r="V109" s="375"/>
      <c r="W109" s="375"/>
      <c r="X109" s="375"/>
      <c r="Y109" s="375"/>
      <c r="Z109" s="375"/>
      <c r="AA109" s="375"/>
      <c r="AB109" s="375"/>
      <c r="AC109" s="375"/>
      <c r="AD109" s="375"/>
      <c r="AE109" s="375"/>
      <c r="AF109" s="375"/>
      <c r="AG109" s="375"/>
      <c r="AH109" s="375">
        <v>2667</v>
      </c>
      <c r="AI109" s="375">
        <v>2625</v>
      </c>
      <c r="AJ109" s="375">
        <v>2843</v>
      </c>
      <c r="AK109" s="375">
        <v>3354</v>
      </c>
      <c r="AL109" s="375">
        <v>3580</v>
      </c>
      <c r="AM109" s="375">
        <v>3735</v>
      </c>
      <c r="AN109" s="375">
        <v>3745</v>
      </c>
      <c r="AO109" s="375">
        <v>3710</v>
      </c>
      <c r="AP109" s="375">
        <v>3720</v>
      </c>
      <c r="AQ109" s="375">
        <v>3665</v>
      </c>
      <c r="AR109" s="375">
        <v>3082</v>
      </c>
      <c r="AS109" s="375">
        <v>2938</v>
      </c>
      <c r="AT109" s="375">
        <v>2922</v>
      </c>
      <c r="AU109" s="375">
        <v>2967</v>
      </c>
      <c r="AV109" s="375">
        <v>3034</v>
      </c>
      <c r="AW109" s="375">
        <v>3053</v>
      </c>
      <c r="AX109" s="375">
        <v>3006</v>
      </c>
      <c r="AY109" s="375">
        <v>2939</v>
      </c>
      <c r="AZ109" s="375">
        <v>2868</v>
      </c>
      <c r="BA109" s="375">
        <v>2754</v>
      </c>
      <c r="BB109" s="375">
        <v>2628</v>
      </c>
      <c r="BC109" s="375">
        <v>2438</v>
      </c>
      <c r="BD109" s="375">
        <v>2230</v>
      </c>
      <c r="BE109" s="375">
        <v>2093</v>
      </c>
      <c r="BF109" s="375">
        <v>1993</v>
      </c>
      <c r="BG109" s="375">
        <v>1824</v>
      </c>
      <c r="BH109" s="375">
        <v>1808</v>
      </c>
      <c r="BI109" s="375">
        <v>1753</v>
      </c>
      <c r="BJ109" s="375">
        <v>1674</v>
      </c>
      <c r="BK109" s="375">
        <v>1581</v>
      </c>
      <c r="BL109" s="375">
        <v>1533</v>
      </c>
      <c r="BM109" s="375">
        <v>1512</v>
      </c>
      <c r="BN109" s="375">
        <v>1502</v>
      </c>
      <c r="BO109" s="375">
        <v>1464</v>
      </c>
      <c r="BP109" s="375">
        <v>1455</v>
      </c>
      <c r="BQ109" s="375">
        <v>1428</v>
      </c>
      <c r="BR109" s="375">
        <v>1397</v>
      </c>
      <c r="BS109" s="375">
        <v>1344</v>
      </c>
      <c r="BT109" s="375">
        <v>1300</v>
      </c>
      <c r="BU109" s="375">
        <v>1243</v>
      </c>
      <c r="BV109" s="375">
        <v>1169</v>
      </c>
      <c r="BW109" s="375">
        <v>1261</v>
      </c>
      <c r="BX109" s="376">
        <v>1251</v>
      </c>
      <c r="BY109" s="376">
        <v>1246</v>
      </c>
      <c r="BZ109" s="376">
        <v>1244</v>
      </c>
      <c r="CA109" s="377">
        <v>1242</v>
      </c>
    </row>
    <row r="110" spans="1:79" s="58" customFormat="1" x14ac:dyDescent="0.4">
      <c r="A110" s="51"/>
      <c r="B110" s="128" t="s">
        <v>452</v>
      </c>
      <c r="C110" s="51"/>
      <c r="D110" s="375"/>
      <c r="E110" s="375"/>
      <c r="F110" s="375"/>
      <c r="G110" s="375"/>
      <c r="H110" s="375"/>
      <c r="I110" s="375"/>
      <c r="J110" s="375"/>
      <c r="K110" s="375"/>
      <c r="L110" s="375"/>
      <c r="M110" s="375"/>
      <c r="N110" s="375"/>
      <c r="O110" s="375"/>
      <c r="P110" s="375"/>
      <c r="Q110" s="375"/>
      <c r="R110" s="375"/>
      <c r="S110" s="375"/>
      <c r="T110" s="375"/>
      <c r="U110" s="375"/>
      <c r="V110" s="375"/>
      <c r="W110" s="375"/>
      <c r="X110" s="375"/>
      <c r="Y110" s="375"/>
      <c r="Z110" s="375"/>
      <c r="AA110" s="375"/>
      <c r="AB110" s="375"/>
      <c r="AC110" s="375"/>
      <c r="AD110" s="375"/>
      <c r="AE110" s="375"/>
      <c r="AF110" s="375"/>
      <c r="AG110" s="375"/>
      <c r="AH110" s="375"/>
      <c r="AI110" s="375"/>
      <c r="AJ110" s="375"/>
      <c r="AK110" s="375"/>
      <c r="AL110" s="375"/>
      <c r="AM110" s="375"/>
      <c r="AN110" s="375"/>
      <c r="AO110" s="375"/>
      <c r="AP110" s="375"/>
      <c r="AQ110" s="375"/>
      <c r="AR110" s="375"/>
      <c r="AS110" s="375"/>
      <c r="AT110" s="375"/>
      <c r="AU110" s="375"/>
      <c r="AV110" s="375">
        <v>354</v>
      </c>
      <c r="AW110" s="375">
        <v>449</v>
      </c>
      <c r="AX110" s="375">
        <v>546</v>
      </c>
      <c r="AY110" s="375">
        <v>649</v>
      </c>
      <c r="AZ110" s="375">
        <v>743</v>
      </c>
      <c r="BA110" s="375">
        <v>802</v>
      </c>
      <c r="BB110" s="375">
        <v>851</v>
      </c>
      <c r="BC110" s="375">
        <v>897</v>
      </c>
      <c r="BD110" s="375">
        <v>945</v>
      </c>
      <c r="BE110" s="375">
        <v>1026</v>
      </c>
      <c r="BF110" s="375">
        <v>1103</v>
      </c>
      <c r="BG110" s="375">
        <v>1266</v>
      </c>
      <c r="BH110" s="375">
        <v>1355</v>
      </c>
      <c r="BI110" s="375">
        <v>1416</v>
      </c>
      <c r="BJ110" s="375">
        <v>1480</v>
      </c>
      <c r="BK110" s="375">
        <v>1520</v>
      </c>
      <c r="BL110" s="375">
        <v>1583</v>
      </c>
      <c r="BM110" s="375">
        <v>1715</v>
      </c>
      <c r="BN110" s="375">
        <v>1804</v>
      </c>
      <c r="BO110" s="375">
        <v>1882</v>
      </c>
      <c r="BP110" s="375">
        <v>1939</v>
      </c>
      <c r="BQ110" s="375">
        <v>1933</v>
      </c>
      <c r="BR110" s="375">
        <v>1915</v>
      </c>
      <c r="BS110" s="375">
        <v>1913</v>
      </c>
      <c r="BT110" s="375">
        <v>1870</v>
      </c>
      <c r="BU110" s="375">
        <v>1810</v>
      </c>
      <c r="BV110" s="375">
        <v>1645</v>
      </c>
      <c r="BW110" s="375">
        <v>1863</v>
      </c>
      <c r="BX110" s="376">
        <v>1850</v>
      </c>
      <c r="BY110" s="376">
        <v>1836</v>
      </c>
      <c r="BZ110" s="376">
        <v>1824</v>
      </c>
      <c r="CA110" s="377">
        <v>1812</v>
      </c>
    </row>
    <row r="111" spans="1:79" s="58" customFormat="1" x14ac:dyDescent="0.4">
      <c r="A111" s="51"/>
      <c r="B111" s="128" t="s">
        <v>453</v>
      </c>
      <c r="C111" s="51"/>
      <c r="D111" s="375"/>
      <c r="E111" s="375"/>
      <c r="F111" s="375"/>
      <c r="G111" s="375"/>
      <c r="H111" s="375"/>
      <c r="I111" s="375"/>
      <c r="J111" s="375"/>
      <c r="K111" s="375"/>
      <c r="L111" s="375"/>
      <c r="M111" s="375"/>
      <c r="N111" s="375"/>
      <c r="O111" s="375"/>
      <c r="P111" s="375"/>
      <c r="Q111" s="375"/>
      <c r="R111" s="375"/>
      <c r="S111" s="375"/>
      <c r="T111" s="375"/>
      <c r="U111" s="375"/>
      <c r="V111" s="375"/>
      <c r="W111" s="375"/>
      <c r="X111" s="375"/>
      <c r="Y111" s="375"/>
      <c r="Z111" s="375"/>
      <c r="AA111" s="375"/>
      <c r="AB111" s="375"/>
      <c r="AC111" s="375"/>
      <c r="AD111" s="375"/>
      <c r="AE111" s="375"/>
      <c r="AF111" s="375"/>
      <c r="AG111" s="375"/>
      <c r="AH111" s="375"/>
      <c r="AI111" s="375"/>
      <c r="AJ111" s="375"/>
      <c r="AK111" s="375"/>
      <c r="AL111" s="375"/>
      <c r="AM111" s="375"/>
      <c r="AN111" s="375"/>
      <c r="AO111" s="375"/>
      <c r="AP111" s="375"/>
      <c r="AQ111" s="375"/>
      <c r="AR111" s="375"/>
      <c r="AS111" s="375"/>
      <c r="AT111" s="375"/>
      <c r="AU111" s="375"/>
      <c r="AV111" s="375">
        <v>992</v>
      </c>
      <c r="AW111" s="375">
        <v>1100</v>
      </c>
      <c r="AX111" s="375">
        <v>1140</v>
      </c>
      <c r="AY111" s="375">
        <v>1168</v>
      </c>
      <c r="AZ111" s="375">
        <v>1128</v>
      </c>
      <c r="BA111" s="375">
        <v>1032</v>
      </c>
      <c r="BB111" s="375">
        <v>945</v>
      </c>
      <c r="BC111" s="375">
        <v>852</v>
      </c>
      <c r="BD111" s="375">
        <v>771</v>
      </c>
      <c r="BE111" s="375">
        <v>727</v>
      </c>
      <c r="BF111" s="375">
        <v>711</v>
      </c>
      <c r="BG111" s="375">
        <v>722</v>
      </c>
      <c r="BH111" s="375">
        <v>777</v>
      </c>
      <c r="BI111" s="375">
        <v>817</v>
      </c>
      <c r="BJ111" s="375">
        <v>868</v>
      </c>
      <c r="BK111" s="375">
        <v>934</v>
      </c>
      <c r="BL111" s="375">
        <v>1049</v>
      </c>
      <c r="BM111" s="375">
        <v>1320</v>
      </c>
      <c r="BN111" s="375">
        <v>1492</v>
      </c>
      <c r="BO111" s="375">
        <v>1586</v>
      </c>
      <c r="BP111" s="375">
        <v>1659</v>
      </c>
      <c r="BQ111" s="375">
        <v>1665</v>
      </c>
      <c r="BR111" s="375">
        <v>1609</v>
      </c>
      <c r="BS111" s="375">
        <v>1520</v>
      </c>
      <c r="BT111" s="375">
        <v>1424</v>
      </c>
      <c r="BU111" s="375">
        <v>1318</v>
      </c>
      <c r="BV111" s="375">
        <v>1151</v>
      </c>
      <c r="BW111" s="375">
        <v>1353</v>
      </c>
      <c r="BX111" s="376">
        <v>1352</v>
      </c>
      <c r="BY111" s="376">
        <v>1354</v>
      </c>
      <c r="BZ111" s="376">
        <v>1358</v>
      </c>
      <c r="CA111" s="377">
        <v>1362</v>
      </c>
    </row>
    <row r="112" spans="1:79" s="58" customFormat="1" x14ac:dyDescent="0.4">
      <c r="A112" s="51"/>
      <c r="B112" s="275" t="s">
        <v>454</v>
      </c>
      <c r="C112" s="51"/>
      <c r="D112" s="375"/>
      <c r="E112" s="375"/>
      <c r="F112" s="375"/>
      <c r="G112" s="375"/>
      <c r="H112" s="375"/>
      <c r="I112" s="375"/>
      <c r="J112" s="375"/>
      <c r="K112" s="375"/>
      <c r="L112" s="375"/>
      <c r="M112" s="375"/>
      <c r="N112" s="375"/>
      <c r="O112" s="375"/>
      <c r="P112" s="375"/>
      <c r="Q112" s="375"/>
      <c r="R112" s="375"/>
      <c r="S112" s="375"/>
      <c r="T112" s="375"/>
      <c r="U112" s="375"/>
      <c r="V112" s="375"/>
      <c r="W112" s="375"/>
      <c r="X112" s="375"/>
      <c r="Y112" s="375"/>
      <c r="Z112" s="375"/>
      <c r="AA112" s="375"/>
      <c r="AB112" s="375"/>
      <c r="AC112" s="375"/>
      <c r="AD112" s="375"/>
      <c r="AE112" s="375"/>
      <c r="AF112" s="375"/>
      <c r="AG112" s="375"/>
      <c r="AH112" s="375"/>
      <c r="AI112" s="375"/>
      <c r="AJ112" s="375"/>
      <c r="AK112" s="375"/>
      <c r="AL112" s="375"/>
      <c r="AM112" s="375"/>
      <c r="AN112" s="375"/>
      <c r="AO112" s="375"/>
      <c r="AP112" s="375"/>
      <c r="AQ112" s="375"/>
      <c r="AR112" s="375"/>
      <c r="AS112" s="375"/>
      <c r="AT112" s="375"/>
      <c r="AU112" s="375"/>
      <c r="AV112" s="375"/>
      <c r="AW112" s="375"/>
      <c r="AX112" s="375"/>
      <c r="AY112" s="375"/>
      <c r="AZ112" s="375"/>
      <c r="BA112" s="375"/>
      <c r="BB112" s="375"/>
      <c r="BC112" s="375"/>
      <c r="BD112" s="375"/>
      <c r="BE112" s="375"/>
      <c r="BF112" s="375"/>
      <c r="BG112" s="375"/>
      <c r="BH112" s="375">
        <v>60</v>
      </c>
      <c r="BI112" s="375">
        <v>60</v>
      </c>
      <c r="BJ112" s="375">
        <v>70</v>
      </c>
      <c r="BK112" s="375">
        <v>70</v>
      </c>
      <c r="BL112" s="375">
        <v>360</v>
      </c>
      <c r="BM112" s="375">
        <v>787</v>
      </c>
      <c r="BN112" s="375">
        <v>1067</v>
      </c>
      <c r="BO112" s="375">
        <v>1242</v>
      </c>
      <c r="BP112" s="375">
        <v>1358</v>
      </c>
      <c r="BQ112" s="375">
        <v>1402</v>
      </c>
      <c r="BR112" s="375">
        <v>1379</v>
      </c>
      <c r="BS112" s="375">
        <v>1318</v>
      </c>
      <c r="BT112" s="375">
        <v>1243</v>
      </c>
      <c r="BU112" s="375">
        <v>1151</v>
      </c>
      <c r="BV112" s="375">
        <v>994</v>
      </c>
      <c r="BW112" s="375">
        <v>1205</v>
      </c>
      <c r="BX112" s="376">
        <v>1212</v>
      </c>
      <c r="BY112" s="376">
        <v>1220</v>
      </c>
      <c r="BZ112" s="376">
        <v>1231</v>
      </c>
      <c r="CA112" s="377">
        <v>1241</v>
      </c>
    </row>
    <row r="113" spans="1:79" ht="26.25" customHeight="1" x14ac:dyDescent="0.4">
      <c r="A113" s="51"/>
      <c r="B113" s="128" t="s">
        <v>455</v>
      </c>
      <c r="D113" s="375"/>
      <c r="E113" s="375"/>
      <c r="F113" s="375"/>
      <c r="G113" s="375"/>
      <c r="H113" s="375"/>
      <c r="I113" s="375"/>
      <c r="J113" s="375"/>
      <c r="K113" s="375"/>
      <c r="L113" s="375"/>
      <c r="M113" s="375"/>
      <c r="N113" s="375"/>
      <c r="O113" s="375"/>
      <c r="P113" s="375"/>
      <c r="Q113" s="375"/>
      <c r="R113" s="375"/>
      <c r="S113" s="375"/>
      <c r="T113" s="375"/>
      <c r="U113" s="375"/>
      <c r="V113" s="375"/>
      <c r="W113" s="375"/>
      <c r="X113" s="375"/>
      <c r="Y113" s="375"/>
      <c r="Z113" s="375"/>
      <c r="AA113" s="375"/>
      <c r="AB113" s="375"/>
      <c r="AC113" s="375"/>
      <c r="AD113" s="375"/>
      <c r="AE113" s="375"/>
      <c r="AF113" s="375"/>
      <c r="AG113" s="375"/>
      <c r="AH113" s="375"/>
      <c r="AI113" s="375"/>
      <c r="AJ113" s="375"/>
      <c r="AK113" s="375"/>
      <c r="AL113" s="375"/>
      <c r="AM113" s="375"/>
      <c r="AN113" s="375"/>
      <c r="AO113" s="375"/>
      <c r="AP113" s="375"/>
      <c r="AQ113" s="375"/>
      <c r="AR113" s="375"/>
      <c r="AS113" s="375"/>
      <c r="AT113" s="375"/>
      <c r="AU113" s="375"/>
      <c r="AV113" s="375">
        <v>3387</v>
      </c>
      <c r="AW113" s="375">
        <v>3502</v>
      </c>
      <c r="AX113" s="375">
        <v>3552</v>
      </c>
      <c r="AY113" s="375">
        <v>3589</v>
      </c>
      <c r="AZ113" s="375">
        <v>3612</v>
      </c>
      <c r="BA113" s="375">
        <v>3556</v>
      </c>
      <c r="BB113" s="375">
        <v>3479</v>
      </c>
      <c r="BC113" s="375">
        <v>3335</v>
      </c>
      <c r="BD113" s="375">
        <v>3175</v>
      </c>
      <c r="BE113" s="375">
        <v>3119</v>
      </c>
      <c r="BF113" s="375">
        <v>3096</v>
      </c>
      <c r="BG113" s="375">
        <v>3090</v>
      </c>
      <c r="BH113" s="375">
        <v>3163</v>
      </c>
      <c r="BI113" s="375">
        <v>3169</v>
      </c>
      <c r="BJ113" s="375">
        <v>3153</v>
      </c>
      <c r="BK113" s="375">
        <v>3102</v>
      </c>
      <c r="BL113" s="375">
        <v>3117</v>
      </c>
      <c r="BM113" s="375">
        <v>3227</v>
      </c>
      <c r="BN113" s="375">
        <v>3306</v>
      </c>
      <c r="BO113" s="375">
        <v>3346</v>
      </c>
      <c r="BP113" s="375">
        <v>3394</v>
      </c>
      <c r="BQ113" s="375">
        <v>3361</v>
      </c>
      <c r="BR113" s="375">
        <v>3312</v>
      </c>
      <c r="BS113" s="375">
        <v>3257</v>
      </c>
      <c r="BT113" s="375">
        <v>3170</v>
      </c>
      <c r="BU113" s="375">
        <v>3053</v>
      </c>
      <c r="BV113" s="375">
        <v>2814</v>
      </c>
      <c r="BW113" s="375">
        <v>3124</v>
      </c>
      <c r="BX113" s="376">
        <v>3101</v>
      </c>
      <c r="BY113" s="376">
        <v>3083</v>
      </c>
      <c r="BZ113" s="376">
        <v>3069</v>
      </c>
      <c r="CA113" s="377">
        <v>3054</v>
      </c>
    </row>
    <row r="114" spans="1:79" x14ac:dyDescent="0.4">
      <c r="A114" s="51"/>
      <c r="B114" s="128" t="s">
        <v>456</v>
      </c>
      <c r="D114" s="375"/>
      <c r="E114" s="375"/>
      <c r="F114" s="375"/>
      <c r="G114" s="375"/>
      <c r="H114" s="375"/>
      <c r="I114" s="375"/>
      <c r="J114" s="375"/>
      <c r="K114" s="375"/>
      <c r="L114" s="375"/>
      <c r="M114" s="375"/>
      <c r="N114" s="375"/>
      <c r="O114" s="375"/>
      <c r="P114" s="375"/>
      <c r="Q114" s="375"/>
      <c r="R114" s="375"/>
      <c r="S114" s="375"/>
      <c r="T114" s="375"/>
      <c r="U114" s="375"/>
      <c r="V114" s="375"/>
      <c r="W114" s="375"/>
      <c r="X114" s="375"/>
      <c r="Y114" s="375"/>
      <c r="Z114" s="375"/>
      <c r="AA114" s="375"/>
      <c r="AB114" s="375"/>
      <c r="AC114" s="375"/>
      <c r="AD114" s="375"/>
      <c r="AE114" s="375"/>
      <c r="AF114" s="375"/>
      <c r="AG114" s="375"/>
      <c r="AH114" s="375">
        <f t="shared" ref="AH114:AT114" si="23">AH140</f>
        <v>741</v>
      </c>
      <c r="AI114" s="375">
        <f t="shared" si="23"/>
        <v>689</v>
      </c>
      <c r="AJ114" s="375">
        <f t="shared" si="23"/>
        <v>713</v>
      </c>
      <c r="AK114" s="375">
        <f t="shared" si="23"/>
        <v>797</v>
      </c>
      <c r="AL114" s="375">
        <f t="shared" si="23"/>
        <v>851</v>
      </c>
      <c r="AM114" s="375">
        <f t="shared" si="23"/>
        <v>1015</v>
      </c>
      <c r="AN114" s="375">
        <f t="shared" si="23"/>
        <v>1080</v>
      </c>
      <c r="AO114" s="375">
        <f t="shared" si="23"/>
        <v>1150</v>
      </c>
      <c r="AP114" s="375">
        <f t="shared" si="23"/>
        <v>1180</v>
      </c>
      <c r="AQ114" s="375">
        <f t="shared" si="23"/>
        <v>1195</v>
      </c>
      <c r="AR114" s="375">
        <f t="shared" si="23"/>
        <v>914</v>
      </c>
      <c r="AS114" s="375">
        <f t="shared" si="23"/>
        <v>948</v>
      </c>
      <c r="AT114" s="375">
        <f t="shared" si="23"/>
        <v>1028</v>
      </c>
      <c r="AU114" s="375">
        <f>AU140</f>
        <v>1153</v>
      </c>
      <c r="AV114" s="375">
        <v>1346</v>
      </c>
      <c r="AW114" s="375">
        <v>1549</v>
      </c>
      <c r="AX114" s="375">
        <v>1686</v>
      </c>
      <c r="AY114" s="375">
        <v>1818</v>
      </c>
      <c r="AZ114" s="375">
        <v>1872</v>
      </c>
      <c r="BA114" s="375">
        <v>1834</v>
      </c>
      <c r="BB114" s="375">
        <v>1795</v>
      </c>
      <c r="BC114" s="375">
        <v>1749</v>
      </c>
      <c r="BD114" s="375">
        <v>1717</v>
      </c>
      <c r="BE114" s="375">
        <v>1753</v>
      </c>
      <c r="BF114" s="375">
        <v>1814</v>
      </c>
      <c r="BG114" s="375">
        <v>1988</v>
      </c>
      <c r="BH114" s="375">
        <v>2132</v>
      </c>
      <c r="BI114" s="375">
        <v>2233</v>
      </c>
      <c r="BJ114" s="375">
        <v>2347</v>
      </c>
      <c r="BK114" s="375">
        <v>2455</v>
      </c>
      <c r="BL114" s="375">
        <v>2633</v>
      </c>
      <c r="BM114" s="375">
        <v>3035</v>
      </c>
      <c r="BN114" s="375">
        <v>3296</v>
      </c>
      <c r="BO114" s="375">
        <v>3468</v>
      </c>
      <c r="BP114" s="375">
        <v>3598</v>
      </c>
      <c r="BQ114" s="375">
        <v>3597</v>
      </c>
      <c r="BR114" s="375">
        <v>3524</v>
      </c>
      <c r="BS114" s="375">
        <v>3433</v>
      </c>
      <c r="BT114" s="375">
        <v>3294</v>
      </c>
      <c r="BU114" s="375">
        <v>3128</v>
      </c>
      <c r="BV114" s="375">
        <v>2796</v>
      </c>
      <c r="BW114" s="375">
        <v>3216</v>
      </c>
      <c r="BX114" s="376">
        <v>3201</v>
      </c>
      <c r="BY114" s="376">
        <v>3190</v>
      </c>
      <c r="BZ114" s="376">
        <v>3183</v>
      </c>
      <c r="CA114" s="377">
        <v>3175</v>
      </c>
    </row>
    <row r="115" spans="1:79" ht="26.25" customHeight="1" x14ac:dyDescent="0.4">
      <c r="A115" s="148"/>
      <c r="B115" s="148" t="s">
        <v>416</v>
      </c>
      <c r="D115" s="375"/>
      <c r="E115" s="375"/>
      <c r="F115" s="375"/>
      <c r="G115" s="375"/>
      <c r="H115" s="375"/>
      <c r="I115" s="375"/>
      <c r="J115" s="375"/>
      <c r="K115" s="375"/>
      <c r="L115" s="375"/>
      <c r="M115" s="375"/>
      <c r="N115" s="375"/>
      <c r="O115" s="375"/>
      <c r="P115" s="375"/>
      <c r="Q115" s="375"/>
      <c r="R115" s="375"/>
      <c r="S115" s="375"/>
      <c r="T115" s="375"/>
      <c r="U115" s="375"/>
      <c r="V115" s="375"/>
      <c r="W115" s="375"/>
      <c r="X115" s="375"/>
      <c r="Y115" s="375"/>
      <c r="Z115" s="375"/>
      <c r="AA115" s="375"/>
      <c r="AB115" s="375"/>
      <c r="AC115" s="375"/>
      <c r="AD115" s="375"/>
      <c r="AE115" s="375"/>
      <c r="AF115" s="375"/>
      <c r="AG115" s="375"/>
      <c r="AH115" s="375"/>
      <c r="AI115" s="375"/>
      <c r="AJ115" s="375"/>
      <c r="AK115" s="375"/>
      <c r="AL115" s="375"/>
      <c r="AM115" s="375"/>
      <c r="AN115" s="375"/>
      <c r="AO115" s="375"/>
      <c r="AP115" s="375"/>
      <c r="AQ115" s="375"/>
      <c r="AR115" s="375"/>
      <c r="AS115" s="375"/>
      <c r="AT115" s="375"/>
      <c r="AU115" s="375"/>
      <c r="AV115" s="375"/>
      <c r="AW115" s="375"/>
      <c r="AX115" s="375"/>
      <c r="AY115" s="375"/>
      <c r="AZ115" s="375"/>
      <c r="BA115" s="375"/>
      <c r="BB115" s="375"/>
      <c r="BC115" s="375"/>
      <c r="BD115" s="375"/>
      <c r="BE115" s="375"/>
      <c r="BF115" s="375"/>
      <c r="BG115" s="375"/>
      <c r="BH115" s="375"/>
      <c r="BI115" s="375"/>
      <c r="BJ115" s="375"/>
      <c r="BK115" s="375"/>
      <c r="BL115" s="375"/>
      <c r="BM115" s="375"/>
      <c r="BN115" s="375"/>
      <c r="BO115" s="375"/>
      <c r="BP115" s="375"/>
      <c r="BQ115" s="375"/>
      <c r="BR115" s="375"/>
      <c r="BS115" s="375"/>
      <c r="BT115" s="375"/>
      <c r="BU115" s="375"/>
      <c r="BV115" s="375"/>
      <c r="BW115" s="375"/>
      <c r="BX115" s="376"/>
      <c r="BY115" s="376"/>
      <c r="BZ115" s="376"/>
      <c r="CA115" s="377"/>
    </row>
    <row r="116" spans="1:79" x14ac:dyDescent="0.4">
      <c r="A116" s="408"/>
      <c r="B116" s="68" t="s">
        <v>417</v>
      </c>
      <c r="D116" s="375"/>
      <c r="E116" s="375"/>
      <c r="F116" s="375"/>
      <c r="G116" s="375"/>
      <c r="H116" s="375"/>
      <c r="I116" s="375"/>
      <c r="J116" s="375"/>
      <c r="K116" s="375"/>
      <c r="L116" s="375"/>
      <c r="M116" s="375"/>
      <c r="N116" s="375"/>
      <c r="O116" s="375"/>
      <c r="P116" s="375"/>
      <c r="Q116" s="375"/>
      <c r="R116" s="375"/>
      <c r="S116" s="375"/>
      <c r="T116" s="375"/>
      <c r="U116" s="375"/>
      <c r="V116" s="375"/>
      <c r="W116" s="375"/>
      <c r="X116" s="375"/>
      <c r="Y116" s="375"/>
      <c r="Z116" s="375"/>
      <c r="AA116" s="375"/>
      <c r="AB116" s="375"/>
      <c r="AC116" s="375"/>
      <c r="AD116" s="375"/>
      <c r="AE116" s="375"/>
      <c r="AF116" s="375"/>
      <c r="AG116" s="375"/>
      <c r="AH116" s="375"/>
      <c r="AI116" s="375"/>
      <c r="AJ116" s="375"/>
      <c r="AK116" s="375"/>
      <c r="AL116" s="375"/>
      <c r="AM116" s="375"/>
      <c r="AN116" s="375"/>
      <c r="AO116" s="375"/>
      <c r="AP116" s="375"/>
      <c r="AQ116" s="375"/>
      <c r="AR116" s="375"/>
      <c r="AS116" s="375"/>
      <c r="AT116" s="375"/>
      <c r="AU116" s="375"/>
      <c r="AV116" s="375"/>
      <c r="AW116" s="375"/>
      <c r="AX116" s="375"/>
      <c r="AY116" s="375"/>
      <c r="AZ116" s="375"/>
      <c r="BA116" s="375"/>
      <c r="BB116" s="375"/>
      <c r="BC116" s="375"/>
      <c r="BD116" s="375"/>
      <c r="BE116" s="375"/>
      <c r="BF116" s="375"/>
      <c r="BG116" s="375"/>
      <c r="BH116" s="375"/>
      <c r="BI116" s="375"/>
      <c r="BJ116" s="375"/>
      <c r="BK116" s="375"/>
      <c r="BL116" s="375">
        <v>370</v>
      </c>
      <c r="BM116" s="375">
        <v>580</v>
      </c>
      <c r="BN116" s="375">
        <v>643</v>
      </c>
      <c r="BO116" s="375">
        <v>696</v>
      </c>
      <c r="BP116" s="375">
        <v>744</v>
      </c>
      <c r="BQ116" s="375">
        <v>661</v>
      </c>
      <c r="BR116" s="375">
        <v>481</v>
      </c>
      <c r="BS116" s="375">
        <v>367</v>
      </c>
      <c r="BT116" s="375">
        <v>307</v>
      </c>
      <c r="BU116" s="375">
        <v>273</v>
      </c>
      <c r="BV116" s="375">
        <v>200</v>
      </c>
      <c r="BW116" s="375">
        <v>392</v>
      </c>
      <c r="BX116" s="376">
        <v>401</v>
      </c>
      <c r="BY116" s="376">
        <v>409</v>
      </c>
      <c r="BZ116" s="376">
        <v>416</v>
      </c>
      <c r="CA116" s="377">
        <v>420</v>
      </c>
    </row>
    <row r="117" spans="1:79" x14ac:dyDescent="0.4">
      <c r="A117" s="408"/>
      <c r="B117" s="68" t="s">
        <v>25</v>
      </c>
      <c r="D117" s="375"/>
      <c r="E117" s="375"/>
      <c r="F117" s="375"/>
      <c r="G117" s="375"/>
      <c r="H117" s="375"/>
      <c r="I117" s="375"/>
      <c r="J117" s="375"/>
      <c r="K117" s="375"/>
      <c r="L117" s="375"/>
      <c r="M117" s="375"/>
      <c r="N117" s="375"/>
      <c r="O117" s="375"/>
      <c r="P117" s="375"/>
      <c r="Q117" s="375"/>
      <c r="R117" s="375"/>
      <c r="S117" s="375"/>
      <c r="T117" s="375"/>
      <c r="U117" s="375"/>
      <c r="V117" s="375"/>
      <c r="W117" s="375"/>
      <c r="X117" s="375"/>
      <c r="Y117" s="375"/>
      <c r="Z117" s="375"/>
      <c r="AA117" s="375"/>
      <c r="AB117" s="375"/>
      <c r="AC117" s="375"/>
      <c r="AD117" s="375"/>
      <c r="AE117" s="375"/>
      <c r="AF117" s="375"/>
      <c r="AG117" s="375"/>
      <c r="AH117" s="375"/>
      <c r="AI117" s="375"/>
      <c r="AJ117" s="375"/>
      <c r="AK117" s="375"/>
      <c r="AL117" s="375"/>
      <c r="AM117" s="375"/>
      <c r="AN117" s="375"/>
      <c r="AO117" s="375"/>
      <c r="AP117" s="375"/>
      <c r="AQ117" s="375"/>
      <c r="AR117" s="375"/>
      <c r="AS117" s="375"/>
      <c r="AT117" s="375"/>
      <c r="AU117" s="375"/>
      <c r="AV117" s="375"/>
      <c r="AW117" s="375"/>
      <c r="AX117" s="375"/>
      <c r="AY117" s="375"/>
      <c r="AZ117" s="375"/>
      <c r="BA117" s="375"/>
      <c r="BB117" s="375"/>
      <c r="BC117" s="375"/>
      <c r="BD117" s="375"/>
      <c r="BE117" s="375"/>
      <c r="BF117" s="375"/>
      <c r="BG117" s="375"/>
      <c r="BH117" s="375"/>
      <c r="BI117" s="375"/>
      <c r="BJ117" s="375"/>
      <c r="BK117" s="375"/>
      <c r="BL117" s="375">
        <v>1095</v>
      </c>
      <c r="BM117" s="375">
        <v>1161</v>
      </c>
      <c r="BN117" s="375">
        <v>1211</v>
      </c>
      <c r="BO117" s="375">
        <v>1240</v>
      </c>
      <c r="BP117" s="375">
        <v>1257</v>
      </c>
      <c r="BQ117" s="375">
        <v>1274</v>
      </c>
      <c r="BR117" s="375">
        <v>1331</v>
      </c>
      <c r="BS117" s="375">
        <v>1347</v>
      </c>
      <c r="BT117" s="375">
        <v>1325</v>
      </c>
      <c r="BU117" s="375">
        <v>1283</v>
      </c>
      <c r="BV117" s="375">
        <v>1187</v>
      </c>
      <c r="BW117" s="375">
        <v>1312</v>
      </c>
      <c r="BX117" s="376">
        <v>1307</v>
      </c>
      <c r="BY117" s="376">
        <v>1289</v>
      </c>
      <c r="BZ117" s="376">
        <v>1268</v>
      </c>
      <c r="CA117" s="377">
        <v>1250</v>
      </c>
    </row>
    <row r="118" spans="1:79" x14ac:dyDescent="0.4">
      <c r="A118" s="408"/>
      <c r="B118" s="68" t="s">
        <v>418</v>
      </c>
      <c r="D118" s="375"/>
      <c r="E118" s="375"/>
      <c r="F118" s="375"/>
      <c r="G118" s="375"/>
      <c r="H118" s="375"/>
      <c r="I118" s="375"/>
      <c r="J118" s="375"/>
      <c r="K118" s="375"/>
      <c r="L118" s="375"/>
      <c r="M118" s="375"/>
      <c r="N118" s="375"/>
      <c r="O118" s="375"/>
      <c r="P118" s="375"/>
      <c r="Q118" s="375"/>
      <c r="R118" s="375"/>
      <c r="S118" s="375"/>
      <c r="T118" s="375"/>
      <c r="U118" s="375"/>
      <c r="V118" s="375"/>
      <c r="W118" s="375"/>
      <c r="X118" s="375"/>
      <c r="Y118" s="375"/>
      <c r="Z118" s="375"/>
      <c r="AA118" s="375"/>
      <c r="AB118" s="375"/>
      <c r="AC118" s="375"/>
      <c r="AD118" s="375"/>
      <c r="AE118" s="375"/>
      <c r="AF118" s="375"/>
      <c r="AG118" s="375"/>
      <c r="AH118" s="375"/>
      <c r="AI118" s="375"/>
      <c r="AJ118" s="375"/>
      <c r="AK118" s="375"/>
      <c r="AL118" s="375"/>
      <c r="AM118" s="375"/>
      <c r="AN118" s="375"/>
      <c r="AO118" s="375"/>
      <c r="AP118" s="375"/>
      <c r="AQ118" s="375"/>
      <c r="AR118" s="375"/>
      <c r="AS118" s="375"/>
      <c r="AT118" s="375"/>
      <c r="AU118" s="375"/>
      <c r="AV118" s="375"/>
      <c r="AW118" s="375"/>
      <c r="AX118" s="375"/>
      <c r="AY118" s="375"/>
      <c r="AZ118" s="375"/>
      <c r="BA118" s="375"/>
      <c r="BB118" s="375"/>
      <c r="BC118" s="375"/>
      <c r="BD118" s="375"/>
      <c r="BE118" s="375"/>
      <c r="BF118" s="375"/>
      <c r="BG118" s="375"/>
      <c r="BH118" s="375"/>
      <c r="BI118" s="375"/>
      <c r="BJ118" s="375"/>
      <c r="BK118" s="375"/>
      <c r="BL118" s="375">
        <v>628</v>
      </c>
      <c r="BM118" s="375">
        <v>606</v>
      </c>
      <c r="BN118" s="375">
        <v>566</v>
      </c>
      <c r="BO118" s="375">
        <v>506</v>
      </c>
      <c r="BP118" s="375">
        <v>461</v>
      </c>
      <c r="BQ118" s="375">
        <v>422</v>
      </c>
      <c r="BR118" s="375">
        <v>399</v>
      </c>
      <c r="BS118" s="375">
        <v>373</v>
      </c>
      <c r="BT118" s="375">
        <v>350</v>
      </c>
      <c r="BU118" s="375">
        <v>323</v>
      </c>
      <c r="BV118" s="375">
        <v>282</v>
      </c>
      <c r="BW118" s="375">
        <v>306</v>
      </c>
      <c r="BX118" s="376">
        <v>289</v>
      </c>
      <c r="BY118" s="376">
        <v>276</v>
      </c>
      <c r="BZ118" s="376">
        <v>269</v>
      </c>
      <c r="CA118" s="377">
        <v>265</v>
      </c>
    </row>
    <row r="119" spans="1:79" x14ac:dyDescent="0.4">
      <c r="A119" s="408"/>
      <c r="B119" s="68" t="s">
        <v>365</v>
      </c>
      <c r="D119" s="375"/>
      <c r="E119" s="375"/>
      <c r="F119" s="375"/>
      <c r="G119" s="375"/>
      <c r="H119" s="375"/>
      <c r="I119" s="375"/>
      <c r="J119" s="375"/>
      <c r="K119" s="375"/>
      <c r="L119" s="375"/>
      <c r="M119" s="375"/>
      <c r="N119" s="375"/>
      <c r="O119" s="375"/>
      <c r="P119" s="375"/>
      <c r="Q119" s="375"/>
      <c r="R119" s="375"/>
      <c r="S119" s="375"/>
      <c r="T119" s="375"/>
      <c r="U119" s="375"/>
      <c r="V119" s="375"/>
      <c r="W119" s="375"/>
      <c r="X119" s="375"/>
      <c r="Y119" s="375"/>
      <c r="Z119" s="375"/>
      <c r="AA119" s="375"/>
      <c r="AB119" s="375"/>
      <c r="AC119" s="375"/>
      <c r="AD119" s="375"/>
      <c r="AE119" s="375"/>
      <c r="AF119" s="375"/>
      <c r="AG119" s="375"/>
      <c r="AH119" s="375"/>
      <c r="AI119" s="375"/>
      <c r="AJ119" s="375"/>
      <c r="AK119" s="375"/>
      <c r="AL119" s="375"/>
      <c r="AM119" s="375"/>
      <c r="AN119" s="375"/>
      <c r="AO119" s="375"/>
      <c r="AP119" s="375"/>
      <c r="AQ119" s="375"/>
      <c r="AR119" s="375"/>
      <c r="AS119" s="375"/>
      <c r="AT119" s="375"/>
      <c r="AU119" s="375"/>
      <c r="AV119" s="375"/>
      <c r="AW119" s="375"/>
      <c r="AX119" s="375"/>
      <c r="AY119" s="375"/>
      <c r="AZ119" s="375"/>
      <c r="BA119" s="375"/>
      <c r="BB119" s="375"/>
      <c r="BC119" s="375"/>
      <c r="BD119" s="375"/>
      <c r="BE119" s="375"/>
      <c r="BF119" s="375"/>
      <c r="BG119" s="375"/>
      <c r="BH119" s="375"/>
      <c r="BI119" s="375"/>
      <c r="BJ119" s="375"/>
      <c r="BK119" s="375"/>
      <c r="BL119" s="375">
        <v>77</v>
      </c>
      <c r="BM119" s="375">
        <v>88</v>
      </c>
      <c r="BN119" s="375">
        <v>103</v>
      </c>
      <c r="BO119" s="375">
        <v>115</v>
      </c>
      <c r="BP119" s="375">
        <v>130</v>
      </c>
      <c r="BQ119" s="375">
        <v>144</v>
      </c>
      <c r="BR119" s="375">
        <v>158</v>
      </c>
      <c r="BS119" s="375">
        <v>174</v>
      </c>
      <c r="BT119" s="375">
        <v>183</v>
      </c>
      <c r="BU119" s="375">
        <v>186</v>
      </c>
      <c r="BV119" s="375">
        <v>185</v>
      </c>
      <c r="BW119" s="375">
        <v>213</v>
      </c>
      <c r="BX119" s="376">
        <v>221</v>
      </c>
      <c r="BY119" s="376">
        <v>229</v>
      </c>
      <c r="BZ119" s="376">
        <v>232</v>
      </c>
      <c r="CA119" s="377">
        <v>229</v>
      </c>
    </row>
    <row r="120" spans="1:79" x14ac:dyDescent="0.4">
      <c r="A120" s="408"/>
      <c r="B120" s="68" t="s">
        <v>419</v>
      </c>
      <c r="D120" s="375"/>
      <c r="E120" s="375"/>
      <c r="F120" s="375"/>
      <c r="G120" s="375"/>
      <c r="H120" s="375"/>
      <c r="I120" s="375"/>
      <c r="J120" s="375"/>
      <c r="K120" s="375"/>
      <c r="L120" s="375"/>
      <c r="M120" s="375"/>
      <c r="N120" s="375"/>
      <c r="O120" s="375"/>
      <c r="P120" s="375"/>
      <c r="Q120" s="375"/>
      <c r="R120" s="375"/>
      <c r="S120" s="375"/>
      <c r="T120" s="375"/>
      <c r="U120" s="375"/>
      <c r="V120" s="375"/>
      <c r="W120" s="375"/>
      <c r="X120" s="375"/>
      <c r="Y120" s="375"/>
      <c r="Z120" s="375"/>
      <c r="AA120" s="375"/>
      <c r="AB120" s="375"/>
      <c r="AC120" s="375"/>
      <c r="AD120" s="375"/>
      <c r="AE120" s="375"/>
      <c r="AF120" s="375"/>
      <c r="AG120" s="375"/>
      <c r="AH120" s="375"/>
      <c r="AI120" s="375"/>
      <c r="AJ120" s="375"/>
      <c r="AK120" s="375"/>
      <c r="AL120" s="375"/>
      <c r="AM120" s="375"/>
      <c r="AN120" s="375"/>
      <c r="AO120" s="375"/>
      <c r="AP120" s="375"/>
      <c r="AQ120" s="375"/>
      <c r="AR120" s="375"/>
      <c r="AS120" s="375"/>
      <c r="AT120" s="375"/>
      <c r="AU120" s="375"/>
      <c r="AV120" s="375"/>
      <c r="AW120" s="375"/>
      <c r="AX120" s="375"/>
      <c r="AY120" s="375"/>
      <c r="AZ120" s="375"/>
      <c r="BA120" s="375"/>
      <c r="BB120" s="375"/>
      <c r="BC120" s="375"/>
      <c r="BD120" s="375"/>
      <c r="BE120" s="375"/>
      <c r="BF120" s="375"/>
      <c r="BG120" s="375"/>
      <c r="BH120" s="375"/>
      <c r="BI120" s="375"/>
      <c r="BJ120" s="375"/>
      <c r="BK120" s="375"/>
      <c r="BL120" s="375">
        <v>146</v>
      </c>
      <c r="BM120" s="375">
        <v>147</v>
      </c>
      <c r="BN120" s="375">
        <v>143</v>
      </c>
      <c r="BO120" s="375">
        <v>131</v>
      </c>
      <c r="BP120" s="375">
        <v>112</v>
      </c>
      <c r="BQ120" s="375">
        <v>98</v>
      </c>
      <c r="BR120" s="375">
        <v>86</v>
      </c>
      <c r="BS120" s="375">
        <v>71</v>
      </c>
      <c r="BT120" s="375">
        <v>57</v>
      </c>
      <c r="BU120" s="375">
        <v>40</v>
      </c>
      <c r="BV120" s="375">
        <v>27</v>
      </c>
      <c r="BW120" s="375">
        <v>25</v>
      </c>
      <c r="BX120" s="376">
        <v>25</v>
      </c>
      <c r="BY120" s="376">
        <v>25</v>
      </c>
      <c r="BZ120" s="376">
        <v>25</v>
      </c>
      <c r="CA120" s="377">
        <v>25</v>
      </c>
    </row>
    <row r="121" spans="1:79" ht="26.25" customHeight="1" x14ac:dyDescent="0.4">
      <c r="A121" s="408"/>
      <c r="B121" s="68" t="s">
        <v>420</v>
      </c>
      <c r="D121" s="375"/>
      <c r="E121" s="375"/>
      <c r="F121" s="375"/>
      <c r="G121" s="375"/>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c r="AD121" s="375"/>
      <c r="AE121" s="375"/>
      <c r="AF121" s="375"/>
      <c r="AG121" s="375"/>
      <c r="AH121" s="375"/>
      <c r="AI121" s="375"/>
      <c r="AJ121" s="375"/>
      <c r="AK121" s="375"/>
      <c r="AL121" s="375"/>
      <c r="AM121" s="375"/>
      <c r="AN121" s="375"/>
      <c r="AO121" s="375"/>
      <c r="AP121" s="375"/>
      <c r="AQ121" s="375"/>
      <c r="AR121" s="375"/>
      <c r="AS121" s="375"/>
      <c r="AT121" s="375"/>
      <c r="AU121" s="375"/>
      <c r="AV121" s="375"/>
      <c r="AW121" s="375"/>
      <c r="AX121" s="375"/>
      <c r="AY121" s="375"/>
      <c r="AZ121" s="375"/>
      <c r="BA121" s="375"/>
      <c r="BB121" s="375"/>
      <c r="BC121" s="375"/>
      <c r="BD121" s="375"/>
      <c r="BE121" s="375"/>
      <c r="BF121" s="375"/>
      <c r="BG121" s="375"/>
      <c r="BH121" s="375"/>
      <c r="BI121" s="375"/>
      <c r="BJ121" s="375"/>
      <c r="BK121" s="375"/>
      <c r="BL121" s="375">
        <v>1150</v>
      </c>
      <c r="BM121" s="375">
        <v>1152</v>
      </c>
      <c r="BN121" s="375">
        <v>1150</v>
      </c>
      <c r="BO121" s="375">
        <v>1135</v>
      </c>
      <c r="BP121" s="375">
        <v>1101</v>
      </c>
      <c r="BQ121" s="375">
        <v>1066</v>
      </c>
      <c r="BR121" s="375">
        <v>1025</v>
      </c>
      <c r="BS121" s="375">
        <v>980</v>
      </c>
      <c r="BT121" s="375">
        <v>936</v>
      </c>
      <c r="BU121" s="375">
        <v>897</v>
      </c>
      <c r="BV121" s="375">
        <v>852</v>
      </c>
      <c r="BW121" s="375">
        <v>807</v>
      </c>
      <c r="BX121" s="376">
        <v>769</v>
      </c>
      <c r="BY121" s="376">
        <v>738</v>
      </c>
      <c r="BZ121" s="376">
        <v>716</v>
      </c>
      <c r="CA121" s="377">
        <v>693</v>
      </c>
    </row>
    <row r="122" spans="1:79" x14ac:dyDescent="0.4">
      <c r="A122" s="408"/>
      <c r="B122" s="68" t="s">
        <v>366</v>
      </c>
      <c r="D122" s="375"/>
      <c r="E122" s="375"/>
      <c r="F122" s="375"/>
      <c r="G122" s="375"/>
      <c r="H122" s="375"/>
      <c r="I122" s="375"/>
      <c r="J122" s="375"/>
      <c r="K122" s="375"/>
      <c r="L122" s="375"/>
      <c r="M122" s="375"/>
      <c r="N122" s="375"/>
      <c r="O122" s="375"/>
      <c r="P122" s="375"/>
      <c r="Q122" s="375"/>
      <c r="R122" s="375"/>
      <c r="S122" s="375"/>
      <c r="T122" s="375"/>
      <c r="U122" s="375"/>
      <c r="V122" s="375"/>
      <c r="W122" s="375"/>
      <c r="X122" s="375"/>
      <c r="Y122" s="375"/>
      <c r="Z122" s="375"/>
      <c r="AA122" s="375"/>
      <c r="AB122" s="375"/>
      <c r="AC122" s="375"/>
      <c r="AD122" s="375"/>
      <c r="AE122" s="375"/>
      <c r="AF122" s="375"/>
      <c r="AG122" s="375"/>
      <c r="AH122" s="375"/>
      <c r="AI122" s="375"/>
      <c r="AJ122" s="375"/>
      <c r="AK122" s="375"/>
      <c r="AL122" s="375"/>
      <c r="AM122" s="375"/>
      <c r="AN122" s="375"/>
      <c r="AO122" s="375"/>
      <c r="AP122" s="375"/>
      <c r="AQ122" s="375"/>
      <c r="AR122" s="375"/>
      <c r="AS122" s="375"/>
      <c r="AT122" s="375"/>
      <c r="AU122" s="375"/>
      <c r="AV122" s="375"/>
      <c r="AW122" s="375"/>
      <c r="AX122" s="375"/>
      <c r="AY122" s="375"/>
      <c r="AZ122" s="375"/>
      <c r="BA122" s="375"/>
      <c r="BB122" s="375"/>
      <c r="BC122" s="375"/>
      <c r="BD122" s="375"/>
      <c r="BE122" s="375"/>
      <c r="BF122" s="375"/>
      <c r="BG122" s="375"/>
      <c r="BH122" s="375"/>
      <c r="BI122" s="375"/>
      <c r="BJ122" s="375"/>
      <c r="BK122" s="375"/>
      <c r="BL122" s="375">
        <v>26</v>
      </c>
      <c r="BM122" s="375">
        <v>30</v>
      </c>
      <c r="BN122" s="375">
        <v>37</v>
      </c>
      <c r="BO122" s="375">
        <v>42</v>
      </c>
      <c r="BP122" s="375">
        <v>49</v>
      </c>
      <c r="BQ122" s="375">
        <v>56</v>
      </c>
      <c r="BR122" s="375">
        <v>59</v>
      </c>
      <c r="BS122" s="375">
        <v>62</v>
      </c>
      <c r="BT122" s="375">
        <v>61</v>
      </c>
      <c r="BU122" s="375">
        <v>57</v>
      </c>
      <c r="BV122" s="375">
        <v>53</v>
      </c>
      <c r="BW122" s="375">
        <v>58</v>
      </c>
      <c r="BX122" s="376">
        <v>59</v>
      </c>
      <c r="BY122" s="376">
        <v>61</v>
      </c>
      <c r="BZ122" s="376">
        <v>64</v>
      </c>
      <c r="CA122" s="377">
        <v>66</v>
      </c>
    </row>
    <row r="123" spans="1:79" x14ac:dyDescent="0.4">
      <c r="A123" s="408"/>
      <c r="B123" s="68" t="s">
        <v>421</v>
      </c>
      <c r="D123" s="375"/>
      <c r="E123" s="375"/>
      <c r="F123" s="375"/>
      <c r="G123" s="375"/>
      <c r="H123" s="375"/>
      <c r="I123" s="375"/>
      <c r="J123" s="375"/>
      <c r="K123" s="375"/>
      <c r="L123" s="375"/>
      <c r="M123" s="375"/>
      <c r="N123" s="375"/>
      <c r="O123" s="375"/>
      <c r="P123" s="375"/>
      <c r="Q123" s="375"/>
      <c r="R123" s="375"/>
      <c r="S123" s="375"/>
      <c r="T123" s="375"/>
      <c r="U123" s="375"/>
      <c r="V123" s="375"/>
      <c r="W123" s="375"/>
      <c r="X123" s="375"/>
      <c r="Y123" s="375"/>
      <c r="Z123" s="375"/>
      <c r="AA123" s="375"/>
      <c r="AB123" s="375"/>
      <c r="AC123" s="375"/>
      <c r="AD123" s="375"/>
      <c r="AE123" s="375"/>
      <c r="AF123" s="375"/>
      <c r="AG123" s="375"/>
      <c r="AH123" s="375"/>
      <c r="AI123" s="375"/>
      <c r="AJ123" s="375"/>
      <c r="AK123" s="375"/>
      <c r="AL123" s="375"/>
      <c r="AM123" s="375"/>
      <c r="AN123" s="375"/>
      <c r="AO123" s="375"/>
      <c r="AP123" s="375"/>
      <c r="AQ123" s="375"/>
      <c r="AR123" s="375"/>
      <c r="AS123" s="375"/>
      <c r="AT123" s="375"/>
      <c r="AU123" s="375"/>
      <c r="AV123" s="375"/>
      <c r="AW123" s="375"/>
      <c r="AX123" s="375"/>
      <c r="AY123" s="375"/>
      <c r="AZ123" s="375"/>
      <c r="BA123" s="375"/>
      <c r="BB123" s="375"/>
      <c r="BC123" s="375"/>
      <c r="BD123" s="375"/>
      <c r="BE123" s="375"/>
      <c r="BF123" s="375"/>
      <c r="BG123" s="375"/>
      <c r="BH123" s="375"/>
      <c r="BI123" s="375"/>
      <c r="BJ123" s="375"/>
      <c r="BK123" s="375"/>
      <c r="BL123" s="375">
        <v>6</v>
      </c>
      <c r="BM123" s="375">
        <v>7</v>
      </c>
      <c r="BN123" s="375">
        <v>7</v>
      </c>
      <c r="BO123" s="375">
        <v>7</v>
      </c>
      <c r="BP123" s="375">
        <v>7</v>
      </c>
      <c r="BQ123" s="375">
        <v>7</v>
      </c>
      <c r="BR123" s="375">
        <v>7</v>
      </c>
      <c r="BS123" s="375">
        <v>7</v>
      </c>
      <c r="BT123" s="375">
        <v>7</v>
      </c>
      <c r="BU123" s="375">
        <v>6</v>
      </c>
      <c r="BV123" s="375">
        <v>6</v>
      </c>
      <c r="BW123" s="375">
        <v>8</v>
      </c>
      <c r="BX123" s="376">
        <v>8</v>
      </c>
      <c r="BY123" s="376">
        <v>8</v>
      </c>
      <c r="BZ123" s="376">
        <v>8</v>
      </c>
      <c r="CA123" s="377">
        <v>8</v>
      </c>
    </row>
    <row r="124" spans="1:79" x14ac:dyDescent="0.4">
      <c r="A124" s="408"/>
      <c r="B124" s="68" t="s">
        <v>32</v>
      </c>
      <c r="D124" s="375"/>
      <c r="E124" s="375"/>
      <c r="F124" s="375"/>
      <c r="G124" s="375"/>
      <c r="H124" s="375"/>
      <c r="I124" s="375"/>
      <c r="J124" s="375"/>
      <c r="K124" s="375"/>
      <c r="L124" s="375"/>
      <c r="M124" s="375"/>
      <c r="N124" s="375"/>
      <c r="O124" s="375"/>
      <c r="P124" s="375"/>
      <c r="Q124" s="375"/>
      <c r="R124" s="375"/>
      <c r="S124" s="375"/>
      <c r="T124" s="375"/>
      <c r="U124" s="375"/>
      <c r="V124" s="375"/>
      <c r="W124" s="375"/>
      <c r="X124" s="375"/>
      <c r="Y124" s="375"/>
      <c r="Z124" s="375"/>
      <c r="AA124" s="375"/>
      <c r="AB124" s="375"/>
      <c r="AC124" s="375"/>
      <c r="AD124" s="375"/>
      <c r="AE124" s="375"/>
      <c r="AF124" s="375"/>
      <c r="AG124" s="375"/>
      <c r="AH124" s="375"/>
      <c r="AI124" s="375"/>
      <c r="AJ124" s="375"/>
      <c r="AK124" s="375"/>
      <c r="AL124" s="375"/>
      <c r="AM124" s="375"/>
      <c r="AN124" s="375"/>
      <c r="AO124" s="375"/>
      <c r="AP124" s="375"/>
      <c r="AQ124" s="375"/>
      <c r="AR124" s="375"/>
      <c r="AS124" s="375"/>
      <c r="AT124" s="375"/>
      <c r="AU124" s="375"/>
      <c r="AV124" s="375"/>
      <c r="AW124" s="375"/>
      <c r="AX124" s="375"/>
      <c r="AY124" s="375"/>
      <c r="AZ124" s="375"/>
      <c r="BA124" s="375"/>
      <c r="BB124" s="375"/>
      <c r="BC124" s="375"/>
      <c r="BD124" s="375"/>
      <c r="BE124" s="375"/>
      <c r="BF124" s="375"/>
      <c r="BG124" s="375"/>
      <c r="BH124" s="375"/>
      <c r="BI124" s="375"/>
      <c r="BJ124" s="375"/>
      <c r="BK124" s="375"/>
      <c r="BL124" s="375">
        <v>239</v>
      </c>
      <c r="BM124" s="375">
        <v>245</v>
      </c>
      <c r="BN124" s="375">
        <v>251</v>
      </c>
      <c r="BO124" s="375">
        <v>259</v>
      </c>
      <c r="BP124" s="375">
        <v>285</v>
      </c>
      <c r="BQ124" s="375">
        <v>300</v>
      </c>
      <c r="BR124" s="375">
        <v>320</v>
      </c>
      <c r="BS124" s="375">
        <v>339</v>
      </c>
      <c r="BT124" s="375">
        <v>355</v>
      </c>
      <c r="BU124" s="375">
        <v>366</v>
      </c>
      <c r="BV124" s="375">
        <v>372</v>
      </c>
      <c r="BW124" s="375">
        <v>374</v>
      </c>
      <c r="BX124" s="376">
        <v>378</v>
      </c>
      <c r="BY124" s="376">
        <v>395</v>
      </c>
      <c r="BZ124" s="376">
        <v>416</v>
      </c>
      <c r="CA124" s="377">
        <v>437</v>
      </c>
    </row>
    <row r="125" spans="1:79" x14ac:dyDescent="0.4">
      <c r="A125" s="408"/>
      <c r="B125" s="68" t="s">
        <v>458</v>
      </c>
      <c r="D125" s="375"/>
      <c r="E125" s="375"/>
      <c r="F125" s="375"/>
      <c r="G125" s="375"/>
      <c r="H125" s="375"/>
      <c r="I125" s="375"/>
      <c r="J125" s="375"/>
      <c r="K125" s="375"/>
      <c r="L125" s="375"/>
      <c r="M125" s="375"/>
      <c r="N125" s="375"/>
      <c r="O125" s="375"/>
      <c r="P125" s="375"/>
      <c r="Q125" s="375"/>
      <c r="R125" s="375"/>
      <c r="S125" s="375"/>
      <c r="T125" s="375"/>
      <c r="U125" s="375"/>
      <c r="V125" s="375"/>
      <c r="W125" s="375"/>
      <c r="X125" s="375"/>
      <c r="Y125" s="375"/>
      <c r="Z125" s="375"/>
      <c r="AA125" s="375"/>
      <c r="AB125" s="375"/>
      <c r="AC125" s="375"/>
      <c r="AD125" s="375"/>
      <c r="AE125" s="375"/>
      <c r="AF125" s="375"/>
      <c r="AG125" s="375"/>
      <c r="AH125" s="375"/>
      <c r="AI125" s="375"/>
      <c r="AJ125" s="375"/>
      <c r="AK125" s="375"/>
      <c r="AL125" s="375"/>
      <c r="AM125" s="375"/>
      <c r="AN125" s="375"/>
      <c r="AO125" s="375"/>
      <c r="AP125" s="375"/>
      <c r="AQ125" s="375"/>
      <c r="AR125" s="375"/>
      <c r="AS125" s="375"/>
      <c r="AT125" s="375"/>
      <c r="AU125" s="375"/>
      <c r="AV125" s="375"/>
      <c r="AW125" s="375"/>
      <c r="AX125" s="375"/>
      <c r="AY125" s="375"/>
      <c r="AZ125" s="375"/>
      <c r="BA125" s="375"/>
      <c r="BB125" s="375"/>
      <c r="BC125" s="375"/>
      <c r="BD125" s="375"/>
      <c r="BE125" s="375"/>
      <c r="BF125" s="375"/>
      <c r="BG125" s="375"/>
      <c r="BH125" s="375"/>
      <c r="BI125" s="375"/>
      <c r="BJ125" s="375"/>
      <c r="BK125" s="375"/>
      <c r="BL125" s="375">
        <v>429</v>
      </c>
      <c r="BM125" s="375">
        <v>531</v>
      </c>
      <c r="BN125" s="375">
        <v>686</v>
      </c>
      <c r="BO125" s="375">
        <v>802</v>
      </c>
      <c r="BP125" s="375">
        <v>905</v>
      </c>
      <c r="BQ125" s="375">
        <v>998</v>
      </c>
      <c r="BR125" s="375">
        <v>1056</v>
      </c>
      <c r="BS125" s="375">
        <v>1056</v>
      </c>
      <c r="BT125" s="375">
        <v>1012</v>
      </c>
      <c r="BU125" s="375">
        <v>939</v>
      </c>
      <c r="BV125" s="375">
        <v>801</v>
      </c>
      <c r="BW125" s="375">
        <v>983</v>
      </c>
      <c r="BX125" s="376">
        <v>995</v>
      </c>
      <c r="BY125" s="376">
        <v>1007</v>
      </c>
      <c r="BZ125" s="376">
        <v>1014</v>
      </c>
      <c r="CA125" s="377">
        <v>1022</v>
      </c>
    </row>
    <row r="126" spans="1:79" ht="26.25" customHeight="1" x14ac:dyDescent="0.4">
      <c r="A126" s="408"/>
      <c r="B126" s="247" t="s">
        <v>423</v>
      </c>
      <c r="D126" s="375"/>
      <c r="E126" s="375"/>
      <c r="F126" s="375"/>
      <c r="G126" s="375"/>
      <c r="H126" s="375"/>
      <c r="I126" s="375"/>
      <c r="J126" s="375"/>
      <c r="K126" s="375"/>
      <c r="L126" s="375"/>
      <c r="M126" s="375"/>
      <c r="N126" s="375"/>
      <c r="O126" s="375"/>
      <c r="P126" s="375"/>
      <c r="Q126" s="375"/>
      <c r="R126" s="375"/>
      <c r="S126" s="375"/>
      <c r="T126" s="375"/>
      <c r="U126" s="375"/>
      <c r="V126" s="375"/>
      <c r="W126" s="375"/>
      <c r="X126" s="375"/>
      <c r="Y126" s="375"/>
      <c r="Z126" s="375"/>
      <c r="AA126" s="375"/>
      <c r="AB126" s="375"/>
      <c r="AC126" s="375"/>
      <c r="AD126" s="375"/>
      <c r="AE126" s="375"/>
      <c r="AF126" s="375"/>
      <c r="AG126" s="375"/>
      <c r="AH126" s="375"/>
      <c r="AI126" s="375"/>
      <c r="AJ126" s="375"/>
      <c r="AK126" s="375"/>
      <c r="AL126" s="375"/>
      <c r="AM126" s="375"/>
      <c r="AN126" s="375"/>
      <c r="AO126" s="375"/>
      <c r="AP126" s="375"/>
      <c r="AQ126" s="375"/>
      <c r="AR126" s="375">
        <f t="shared" ref="AR126:BK126" si="24">AR129</f>
        <v>2178</v>
      </c>
      <c r="AS126" s="375">
        <f t="shared" si="24"/>
        <v>2116</v>
      </c>
      <c r="AT126" s="375">
        <f t="shared" si="24"/>
        <v>2076</v>
      </c>
      <c r="AU126" s="375">
        <f t="shared" si="24"/>
        <v>1981</v>
      </c>
      <c r="AV126" s="375">
        <f t="shared" si="24"/>
        <v>1929</v>
      </c>
      <c r="AW126" s="375">
        <f t="shared" si="24"/>
        <v>1955</v>
      </c>
      <c r="AX126" s="375">
        <f t="shared" si="24"/>
        <v>1937</v>
      </c>
      <c r="AY126" s="375">
        <f t="shared" si="24"/>
        <v>1917</v>
      </c>
      <c r="AZ126" s="375">
        <f t="shared" si="24"/>
        <v>1886</v>
      </c>
      <c r="BA126" s="375">
        <f t="shared" si="24"/>
        <v>1844</v>
      </c>
      <c r="BB126" s="375">
        <f t="shared" si="24"/>
        <v>1798</v>
      </c>
      <c r="BC126" s="375">
        <f t="shared" si="24"/>
        <v>1726</v>
      </c>
      <c r="BD126" s="375">
        <f t="shared" si="24"/>
        <v>1664</v>
      </c>
      <c r="BE126" s="375">
        <f t="shared" si="24"/>
        <v>1637</v>
      </c>
      <c r="BF126" s="375">
        <f t="shared" si="24"/>
        <v>1612</v>
      </c>
      <c r="BG126" s="375">
        <f t="shared" si="24"/>
        <v>1546</v>
      </c>
      <c r="BH126" s="375">
        <f t="shared" si="24"/>
        <v>1554</v>
      </c>
      <c r="BI126" s="375">
        <f t="shared" si="24"/>
        <v>1491</v>
      </c>
      <c r="BJ126" s="375">
        <f t="shared" si="24"/>
        <v>1503</v>
      </c>
      <c r="BK126" s="375">
        <f t="shared" si="24"/>
        <v>1509</v>
      </c>
      <c r="BL126" s="375">
        <v>1541</v>
      </c>
      <c r="BM126" s="375">
        <v>1566</v>
      </c>
      <c r="BN126" s="375">
        <v>1574</v>
      </c>
      <c r="BO126" s="375">
        <v>1576</v>
      </c>
      <c r="BP126" s="375">
        <v>1551</v>
      </c>
      <c r="BQ126" s="375">
        <v>1505</v>
      </c>
      <c r="BR126" s="375">
        <v>1464</v>
      </c>
      <c r="BS126" s="375">
        <v>1417</v>
      </c>
      <c r="BT126" s="375">
        <v>1364</v>
      </c>
      <c r="BU126" s="375">
        <v>1308</v>
      </c>
      <c r="BV126" s="375">
        <v>1232</v>
      </c>
      <c r="BW126" s="375">
        <v>1180</v>
      </c>
      <c r="BX126" s="376">
        <v>1148</v>
      </c>
      <c r="BY126" s="376">
        <v>1133</v>
      </c>
      <c r="BZ126" s="376">
        <v>1132</v>
      </c>
      <c r="CA126" s="377">
        <v>1131</v>
      </c>
    </row>
    <row r="127" spans="1:79" x14ac:dyDescent="0.4">
      <c r="A127" s="408"/>
      <c r="B127" s="247" t="s">
        <v>424</v>
      </c>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375"/>
      <c r="AE127" s="375"/>
      <c r="AF127" s="375"/>
      <c r="AG127" s="375"/>
      <c r="AH127" s="375"/>
      <c r="AI127" s="375"/>
      <c r="AJ127" s="375"/>
      <c r="AK127" s="375"/>
      <c r="AL127" s="375"/>
      <c r="AM127" s="375"/>
      <c r="AN127" s="375"/>
      <c r="AO127" s="375"/>
      <c r="AP127" s="375"/>
      <c r="AQ127" s="375"/>
      <c r="AR127" s="375">
        <v>1818</v>
      </c>
      <c r="AS127" s="375">
        <v>1771</v>
      </c>
      <c r="AT127" s="375">
        <v>1875</v>
      </c>
      <c r="AU127" s="375">
        <v>2138</v>
      </c>
      <c r="AV127" s="375">
        <v>2450</v>
      </c>
      <c r="AW127" s="375">
        <v>2646</v>
      </c>
      <c r="AX127" s="375">
        <v>2755</v>
      </c>
      <c r="AY127" s="375">
        <v>2840</v>
      </c>
      <c r="AZ127" s="375">
        <v>2854</v>
      </c>
      <c r="BA127" s="375">
        <v>2744</v>
      </c>
      <c r="BB127" s="375">
        <v>2625</v>
      </c>
      <c r="BC127" s="375">
        <v>2461</v>
      </c>
      <c r="BD127" s="375">
        <v>2282</v>
      </c>
      <c r="BE127" s="375">
        <v>2209</v>
      </c>
      <c r="BF127" s="375">
        <v>2194</v>
      </c>
      <c r="BG127" s="375">
        <v>2267</v>
      </c>
      <c r="BH127" s="375">
        <v>2387</v>
      </c>
      <c r="BI127" s="375">
        <v>2495</v>
      </c>
      <c r="BJ127" s="375">
        <v>2518</v>
      </c>
      <c r="BK127" s="375">
        <v>2527</v>
      </c>
      <c r="BL127" s="375">
        <v>2625</v>
      </c>
      <c r="BM127" s="375">
        <v>2981</v>
      </c>
      <c r="BN127" s="375">
        <v>3224</v>
      </c>
      <c r="BO127" s="375">
        <v>3356</v>
      </c>
      <c r="BP127" s="375">
        <v>3502</v>
      </c>
      <c r="BQ127" s="375">
        <v>3520</v>
      </c>
      <c r="BR127" s="375">
        <v>3457</v>
      </c>
      <c r="BS127" s="375">
        <v>3360</v>
      </c>
      <c r="BT127" s="375">
        <v>3230</v>
      </c>
      <c r="BU127" s="375">
        <v>3063</v>
      </c>
      <c r="BV127" s="375">
        <v>2733</v>
      </c>
      <c r="BW127" s="375">
        <v>3297</v>
      </c>
      <c r="BX127" s="376">
        <v>3305</v>
      </c>
      <c r="BY127" s="376">
        <v>3304</v>
      </c>
      <c r="BZ127" s="376">
        <v>3295</v>
      </c>
      <c r="CA127" s="377">
        <v>3286</v>
      </c>
    </row>
    <row r="128" spans="1:79" ht="26.25" customHeight="1" x14ac:dyDescent="0.4">
      <c r="A128" s="247"/>
      <c r="B128" s="247" t="s">
        <v>425</v>
      </c>
      <c r="D128" s="375"/>
      <c r="E128" s="375"/>
      <c r="F128" s="375"/>
      <c r="G128" s="375"/>
      <c r="H128" s="375"/>
      <c r="I128" s="375"/>
      <c r="J128" s="375"/>
      <c r="K128" s="375"/>
      <c r="L128" s="375"/>
      <c r="M128" s="375"/>
      <c r="N128" s="375"/>
      <c r="O128" s="375"/>
      <c r="P128" s="375"/>
      <c r="Q128" s="375"/>
      <c r="R128" s="375"/>
      <c r="S128" s="375"/>
      <c r="T128" s="375"/>
      <c r="U128" s="375"/>
      <c r="V128" s="375"/>
      <c r="W128" s="375"/>
      <c r="X128" s="375"/>
      <c r="Y128" s="375"/>
      <c r="Z128" s="375"/>
      <c r="AA128" s="375"/>
      <c r="AB128" s="375"/>
      <c r="AC128" s="375"/>
      <c r="AD128" s="375"/>
      <c r="AE128" s="375"/>
      <c r="AF128" s="375"/>
      <c r="AG128" s="375"/>
      <c r="AH128" s="375"/>
      <c r="AI128" s="375"/>
      <c r="AJ128" s="375"/>
      <c r="AK128" s="375"/>
      <c r="AL128" s="375"/>
      <c r="AM128" s="375"/>
      <c r="AN128" s="375"/>
      <c r="AO128" s="375"/>
      <c r="AP128" s="375"/>
      <c r="AQ128" s="375"/>
      <c r="AR128" s="375"/>
      <c r="AS128" s="375"/>
      <c r="AT128" s="375"/>
      <c r="AU128" s="375"/>
      <c r="AV128" s="375"/>
      <c r="AW128" s="375"/>
      <c r="AX128" s="375"/>
      <c r="AY128" s="375"/>
      <c r="AZ128" s="375"/>
      <c r="BA128" s="375"/>
      <c r="BB128" s="375"/>
      <c r="BC128" s="375"/>
      <c r="BD128" s="375"/>
      <c r="BE128" s="375"/>
      <c r="BF128" s="375"/>
      <c r="BG128" s="375"/>
      <c r="BH128" s="375"/>
      <c r="BI128" s="375"/>
      <c r="BJ128" s="375"/>
      <c r="BK128" s="375"/>
      <c r="BL128" s="375"/>
      <c r="BM128" s="375"/>
      <c r="BN128" s="375"/>
      <c r="BO128" s="375"/>
      <c r="BP128" s="375"/>
      <c r="BQ128" s="375"/>
      <c r="BR128" s="375"/>
      <c r="BS128" s="375"/>
      <c r="BT128" s="375"/>
      <c r="BU128" s="375"/>
      <c r="BV128" s="375"/>
      <c r="BW128" s="375"/>
      <c r="BX128" s="376"/>
      <c r="BY128" s="376"/>
      <c r="BZ128" s="376"/>
      <c r="CA128" s="377"/>
    </row>
    <row r="129" spans="1:79" x14ac:dyDescent="0.4">
      <c r="A129" s="51"/>
      <c r="B129" s="128" t="s">
        <v>459</v>
      </c>
      <c r="D129" s="375"/>
      <c r="E129" s="375"/>
      <c r="F129" s="375"/>
      <c r="G129" s="375"/>
      <c r="H129" s="375"/>
      <c r="I129" s="375"/>
      <c r="J129" s="375"/>
      <c r="K129" s="375"/>
      <c r="L129" s="375"/>
      <c r="M129" s="375"/>
      <c r="N129" s="375"/>
      <c r="O129" s="375"/>
      <c r="P129" s="375"/>
      <c r="Q129" s="375"/>
      <c r="R129" s="375"/>
      <c r="S129" s="375"/>
      <c r="T129" s="375"/>
      <c r="U129" s="375"/>
      <c r="V129" s="375"/>
      <c r="W129" s="375"/>
      <c r="X129" s="375"/>
      <c r="Y129" s="375"/>
      <c r="Z129" s="375"/>
      <c r="AA129" s="375"/>
      <c r="AB129" s="375"/>
      <c r="AC129" s="375"/>
      <c r="AD129" s="375"/>
      <c r="AE129" s="375"/>
      <c r="AF129" s="375"/>
      <c r="AG129" s="375"/>
      <c r="AH129" s="375"/>
      <c r="AI129" s="375"/>
      <c r="AJ129" s="375"/>
      <c r="AK129" s="375"/>
      <c r="AL129" s="375"/>
      <c r="AM129" s="375"/>
      <c r="AN129" s="375"/>
      <c r="AO129" s="375"/>
      <c r="AP129" s="375"/>
      <c r="AQ129" s="375"/>
      <c r="AR129" s="375">
        <v>2178</v>
      </c>
      <c r="AS129" s="375">
        <v>2116</v>
      </c>
      <c r="AT129" s="375">
        <v>2076</v>
      </c>
      <c r="AU129" s="375">
        <v>1981</v>
      </c>
      <c r="AV129" s="375">
        <v>1929</v>
      </c>
      <c r="AW129" s="375">
        <v>1955</v>
      </c>
      <c r="AX129" s="375">
        <v>1937</v>
      </c>
      <c r="AY129" s="375">
        <v>1917</v>
      </c>
      <c r="AZ129" s="375">
        <v>1886</v>
      </c>
      <c r="BA129" s="375">
        <v>1844</v>
      </c>
      <c r="BB129" s="375">
        <v>1798</v>
      </c>
      <c r="BC129" s="375">
        <v>1726</v>
      </c>
      <c r="BD129" s="375">
        <v>1664</v>
      </c>
      <c r="BE129" s="375">
        <v>1637</v>
      </c>
      <c r="BF129" s="375">
        <v>1612</v>
      </c>
      <c r="BG129" s="375">
        <v>1546</v>
      </c>
      <c r="BH129" s="375">
        <v>1554</v>
      </c>
      <c r="BI129" s="375">
        <v>1491</v>
      </c>
      <c r="BJ129" s="375">
        <v>1503</v>
      </c>
      <c r="BK129" s="375">
        <v>1509</v>
      </c>
      <c r="BL129" s="375">
        <v>1541</v>
      </c>
      <c r="BM129" s="375">
        <v>1566</v>
      </c>
      <c r="BN129" s="375">
        <v>1574</v>
      </c>
      <c r="BO129" s="375">
        <v>1576</v>
      </c>
      <c r="BP129" s="375">
        <v>1551</v>
      </c>
      <c r="BQ129" s="375">
        <v>1505</v>
      </c>
      <c r="BR129" s="375">
        <v>1464</v>
      </c>
      <c r="BS129" s="375">
        <v>1417</v>
      </c>
      <c r="BT129" s="375">
        <v>1364</v>
      </c>
      <c r="BU129" s="375">
        <v>1308</v>
      </c>
      <c r="BV129" s="375"/>
      <c r="BW129" s="375"/>
      <c r="BX129" s="376"/>
      <c r="BY129" s="376"/>
      <c r="BZ129" s="376"/>
      <c r="CA129" s="377"/>
    </row>
    <row r="130" spans="1:79" x14ac:dyDescent="0.4">
      <c r="A130" s="51"/>
      <c r="B130" s="128" t="s">
        <v>369</v>
      </c>
      <c r="D130" s="375"/>
      <c r="E130" s="375"/>
      <c r="F130" s="375"/>
      <c r="G130" s="375"/>
      <c r="H130" s="375"/>
      <c r="I130" s="375"/>
      <c r="J130" s="375"/>
      <c r="K130" s="375"/>
      <c r="L130" s="375"/>
      <c r="M130" s="375"/>
      <c r="N130" s="375"/>
      <c r="O130" s="375"/>
      <c r="P130" s="375"/>
      <c r="Q130" s="375"/>
      <c r="R130" s="375"/>
      <c r="S130" s="375"/>
      <c r="T130" s="375"/>
      <c r="U130" s="375"/>
      <c r="V130" s="375"/>
      <c r="W130" s="375"/>
      <c r="X130" s="375"/>
      <c r="Y130" s="375"/>
      <c r="Z130" s="375"/>
      <c r="AA130" s="375"/>
      <c r="AB130" s="375"/>
      <c r="AC130" s="375"/>
      <c r="AD130" s="375"/>
      <c r="AE130" s="375"/>
      <c r="AF130" s="375"/>
      <c r="AG130" s="375"/>
      <c r="AH130" s="375"/>
      <c r="AI130" s="375"/>
      <c r="AJ130" s="375"/>
      <c r="AK130" s="375"/>
      <c r="AL130" s="375"/>
      <c r="AM130" s="375"/>
      <c r="AN130" s="375"/>
      <c r="AO130" s="375"/>
      <c r="AP130" s="375"/>
      <c r="AQ130" s="375"/>
      <c r="AR130" s="375">
        <v>239</v>
      </c>
      <c r="AS130" s="375">
        <v>267</v>
      </c>
      <c r="AT130" s="375">
        <v>311</v>
      </c>
      <c r="AU130" s="375">
        <v>359</v>
      </c>
      <c r="AV130" s="375">
        <v>416</v>
      </c>
      <c r="AW130" s="375">
        <v>491</v>
      </c>
      <c r="AX130" s="375">
        <v>568</v>
      </c>
      <c r="AY130" s="375">
        <v>626</v>
      </c>
      <c r="AZ130" s="375">
        <v>655</v>
      </c>
      <c r="BA130" s="375">
        <v>693</v>
      </c>
      <c r="BB130" s="375">
        <v>735</v>
      </c>
      <c r="BC130" s="375">
        <v>759</v>
      </c>
      <c r="BD130" s="375">
        <v>771</v>
      </c>
      <c r="BE130" s="375">
        <v>798</v>
      </c>
      <c r="BF130" s="375">
        <v>837</v>
      </c>
      <c r="BG130" s="375">
        <v>899</v>
      </c>
      <c r="BH130" s="375">
        <v>956</v>
      </c>
      <c r="BI130" s="375">
        <v>1007</v>
      </c>
      <c r="BJ130" s="375">
        <v>1014</v>
      </c>
      <c r="BK130" s="375">
        <v>1003</v>
      </c>
      <c r="BL130" s="375">
        <v>1051</v>
      </c>
      <c r="BM130" s="375">
        <v>1092</v>
      </c>
      <c r="BN130" s="375">
        <v>1136</v>
      </c>
      <c r="BO130" s="375">
        <v>1167</v>
      </c>
      <c r="BP130" s="375">
        <v>1177</v>
      </c>
      <c r="BQ130" s="375">
        <v>1202</v>
      </c>
      <c r="BR130" s="375">
        <v>1287</v>
      </c>
      <c r="BS130" s="375">
        <v>1342</v>
      </c>
      <c r="BT130" s="375">
        <v>1345</v>
      </c>
      <c r="BU130" s="375">
        <v>1324</v>
      </c>
      <c r="BV130" s="375"/>
      <c r="BW130" s="375"/>
      <c r="BX130" s="376"/>
      <c r="BY130" s="376"/>
      <c r="BZ130" s="376"/>
      <c r="CA130" s="377"/>
    </row>
    <row r="131" spans="1:79" x14ac:dyDescent="0.4">
      <c r="A131" s="51"/>
      <c r="B131" s="128" t="s">
        <v>427</v>
      </c>
      <c r="D131" s="375"/>
      <c r="E131" s="375"/>
      <c r="F131" s="375"/>
      <c r="G131" s="375"/>
      <c r="H131" s="375"/>
      <c r="I131" s="375"/>
      <c r="J131" s="375"/>
      <c r="K131" s="375"/>
      <c r="L131" s="375"/>
      <c r="M131" s="375"/>
      <c r="N131" s="375"/>
      <c r="O131" s="375"/>
      <c r="P131" s="375"/>
      <c r="Q131" s="375"/>
      <c r="R131" s="375"/>
      <c r="S131" s="375"/>
      <c r="T131" s="375"/>
      <c r="U131" s="375"/>
      <c r="V131" s="375"/>
      <c r="W131" s="375"/>
      <c r="X131" s="375"/>
      <c r="Y131" s="375"/>
      <c r="Z131" s="375"/>
      <c r="AA131" s="375"/>
      <c r="AB131" s="375"/>
      <c r="AC131" s="375"/>
      <c r="AD131" s="375"/>
      <c r="AE131" s="375"/>
      <c r="AF131" s="375"/>
      <c r="AG131" s="375"/>
      <c r="AH131" s="375"/>
      <c r="AI131" s="375"/>
      <c r="AJ131" s="375"/>
      <c r="AK131" s="375"/>
      <c r="AL131" s="375"/>
      <c r="AM131" s="375"/>
      <c r="AN131" s="375"/>
      <c r="AO131" s="375"/>
      <c r="AP131" s="375"/>
      <c r="AQ131" s="375"/>
      <c r="AR131" s="375">
        <v>551</v>
      </c>
      <c r="AS131" s="375">
        <v>558</v>
      </c>
      <c r="AT131" s="375">
        <v>602</v>
      </c>
      <c r="AU131" s="375">
        <v>692</v>
      </c>
      <c r="AV131" s="375">
        <v>770</v>
      </c>
      <c r="AW131" s="375">
        <v>817</v>
      </c>
      <c r="AX131" s="375">
        <v>858</v>
      </c>
      <c r="AY131" s="375">
        <v>895</v>
      </c>
      <c r="AZ131" s="375">
        <v>911</v>
      </c>
      <c r="BA131" s="375">
        <v>911</v>
      </c>
      <c r="BB131" s="375">
        <v>902</v>
      </c>
      <c r="BC131" s="375">
        <v>875</v>
      </c>
      <c r="BD131" s="375">
        <v>811</v>
      </c>
      <c r="BE131" s="375">
        <v>781</v>
      </c>
      <c r="BF131" s="375">
        <v>763</v>
      </c>
      <c r="BG131" s="375">
        <v>776</v>
      </c>
      <c r="BH131" s="375">
        <v>813</v>
      </c>
      <c r="BI131" s="375">
        <v>845</v>
      </c>
      <c r="BJ131" s="375">
        <v>845</v>
      </c>
      <c r="BK131" s="375">
        <v>851</v>
      </c>
      <c r="BL131" s="375">
        <v>816</v>
      </c>
      <c r="BM131" s="375">
        <v>880</v>
      </c>
      <c r="BN131" s="375">
        <v>968</v>
      </c>
      <c r="BO131" s="375">
        <v>1005</v>
      </c>
      <c r="BP131" s="375">
        <v>1041</v>
      </c>
      <c r="BQ131" s="375">
        <v>1043</v>
      </c>
      <c r="BR131" s="375">
        <v>1016</v>
      </c>
      <c r="BS131" s="375">
        <v>980</v>
      </c>
      <c r="BT131" s="375">
        <v>940</v>
      </c>
      <c r="BU131" s="375">
        <v>879</v>
      </c>
      <c r="BV131" s="375"/>
      <c r="BW131" s="375"/>
      <c r="BX131" s="376"/>
      <c r="BY131" s="376"/>
      <c r="BZ131" s="376"/>
      <c r="CA131" s="377"/>
    </row>
    <row r="132" spans="1:79" x14ac:dyDescent="0.4">
      <c r="A132" s="51"/>
      <c r="B132" s="128" t="s">
        <v>328</v>
      </c>
      <c r="D132" s="375"/>
      <c r="E132" s="375"/>
      <c r="F132" s="375"/>
      <c r="G132" s="375"/>
      <c r="H132" s="375"/>
      <c r="I132" s="375"/>
      <c r="J132" s="375"/>
      <c r="K132" s="375"/>
      <c r="L132" s="375"/>
      <c r="M132" s="375"/>
      <c r="N132" s="375"/>
      <c r="O132" s="375"/>
      <c r="P132" s="375"/>
      <c r="Q132" s="375"/>
      <c r="R132" s="375"/>
      <c r="S132" s="375"/>
      <c r="T132" s="375"/>
      <c r="U132" s="375"/>
      <c r="V132" s="375"/>
      <c r="W132" s="375"/>
      <c r="X132" s="375"/>
      <c r="Y132" s="375"/>
      <c r="Z132" s="375"/>
      <c r="AA132" s="375"/>
      <c r="AB132" s="375"/>
      <c r="AC132" s="375"/>
      <c r="AD132" s="375"/>
      <c r="AE132" s="375"/>
      <c r="AF132" s="375"/>
      <c r="AG132" s="375"/>
      <c r="AH132" s="375"/>
      <c r="AI132" s="375"/>
      <c r="AJ132" s="375"/>
      <c r="AK132" s="375"/>
      <c r="AL132" s="375"/>
      <c r="AM132" s="375"/>
      <c r="AN132" s="375"/>
      <c r="AO132" s="375"/>
      <c r="AP132" s="375"/>
      <c r="AQ132" s="375"/>
      <c r="AR132" s="375">
        <v>704</v>
      </c>
      <c r="AS132" s="375">
        <v>639</v>
      </c>
      <c r="AT132" s="375">
        <v>626</v>
      </c>
      <c r="AU132" s="375">
        <v>778</v>
      </c>
      <c r="AV132" s="375">
        <v>951</v>
      </c>
      <c r="AW132" s="375">
        <v>979</v>
      </c>
      <c r="AX132" s="375">
        <v>947</v>
      </c>
      <c r="AY132" s="375">
        <v>875</v>
      </c>
      <c r="AZ132" s="375">
        <v>791</v>
      </c>
      <c r="BA132" s="375">
        <v>626</v>
      </c>
      <c r="BB132" s="375">
        <v>514</v>
      </c>
      <c r="BC132" s="375">
        <v>425</v>
      </c>
      <c r="BD132" s="375">
        <v>354</v>
      </c>
      <c r="BE132" s="375">
        <v>308</v>
      </c>
      <c r="BF132" s="375">
        <v>285</v>
      </c>
      <c r="BG132" s="375">
        <v>284</v>
      </c>
      <c r="BH132" s="375">
        <v>290</v>
      </c>
      <c r="BI132" s="375">
        <v>300</v>
      </c>
      <c r="BJ132" s="375">
        <v>314</v>
      </c>
      <c r="BK132" s="375">
        <v>303</v>
      </c>
      <c r="BL132" s="375">
        <v>410</v>
      </c>
      <c r="BM132" s="375">
        <v>545</v>
      </c>
      <c r="BN132" s="375">
        <v>536</v>
      </c>
      <c r="BO132" s="375">
        <v>552</v>
      </c>
      <c r="BP132" s="375">
        <v>572</v>
      </c>
      <c r="BQ132" s="375">
        <v>505</v>
      </c>
      <c r="BR132" s="375">
        <v>367</v>
      </c>
      <c r="BS132" s="375">
        <v>275</v>
      </c>
      <c r="BT132" s="375">
        <v>219</v>
      </c>
      <c r="BU132" s="375">
        <v>192</v>
      </c>
      <c r="BV132" s="375"/>
      <c r="BW132" s="375"/>
      <c r="BX132" s="376"/>
      <c r="BY132" s="376"/>
      <c r="BZ132" s="376"/>
      <c r="CA132" s="377"/>
    </row>
    <row r="133" spans="1:79" x14ac:dyDescent="0.4">
      <c r="A133" s="169"/>
      <c r="B133" s="128" t="s">
        <v>428</v>
      </c>
      <c r="D133" s="375"/>
      <c r="E133" s="375"/>
      <c r="F133" s="375"/>
      <c r="G133" s="375"/>
      <c r="H133" s="375"/>
      <c r="I133" s="375"/>
      <c r="J133" s="375"/>
      <c r="K133" s="375"/>
      <c r="L133" s="375"/>
      <c r="M133" s="375"/>
      <c r="N133" s="375"/>
      <c r="O133" s="375"/>
      <c r="P133" s="375"/>
      <c r="Q133" s="375"/>
      <c r="R133" s="375"/>
      <c r="S133" s="375"/>
      <c r="T133" s="375"/>
      <c r="U133" s="375"/>
      <c r="V133" s="375"/>
      <c r="W133" s="375"/>
      <c r="X133" s="375"/>
      <c r="Y133" s="375"/>
      <c r="Z133" s="375"/>
      <c r="AA133" s="375"/>
      <c r="AB133" s="375"/>
      <c r="AC133" s="375"/>
      <c r="AD133" s="375"/>
      <c r="AE133" s="375"/>
      <c r="AF133" s="375"/>
      <c r="AG133" s="375"/>
      <c r="AH133" s="375"/>
      <c r="AI133" s="375"/>
      <c r="AJ133" s="375"/>
      <c r="AK133" s="375"/>
      <c r="AL133" s="375"/>
      <c r="AM133" s="375"/>
      <c r="AN133" s="375"/>
      <c r="AO133" s="375"/>
      <c r="AP133" s="375"/>
      <c r="AQ133" s="375"/>
      <c r="AR133" s="375">
        <v>323</v>
      </c>
      <c r="AS133" s="375">
        <v>306</v>
      </c>
      <c r="AT133" s="375">
        <v>335</v>
      </c>
      <c r="AU133" s="375">
        <v>310</v>
      </c>
      <c r="AV133" s="375">
        <v>313</v>
      </c>
      <c r="AW133" s="375">
        <v>358</v>
      </c>
      <c r="AX133" s="375">
        <v>383</v>
      </c>
      <c r="AY133" s="375">
        <v>444</v>
      </c>
      <c r="AZ133" s="375">
        <v>496</v>
      </c>
      <c r="BA133" s="375">
        <v>514</v>
      </c>
      <c r="BB133" s="375">
        <v>474</v>
      </c>
      <c r="BC133" s="375">
        <v>402</v>
      </c>
      <c r="BD133" s="375">
        <v>347</v>
      </c>
      <c r="BE133" s="375">
        <v>323</v>
      </c>
      <c r="BF133" s="375">
        <v>309</v>
      </c>
      <c r="BG133" s="375">
        <v>307</v>
      </c>
      <c r="BH133" s="375">
        <v>327</v>
      </c>
      <c r="BI133" s="375">
        <v>342</v>
      </c>
      <c r="BJ133" s="375">
        <v>345</v>
      </c>
      <c r="BK133" s="375">
        <v>370</v>
      </c>
      <c r="BL133" s="375">
        <v>347</v>
      </c>
      <c r="BM133" s="375">
        <v>464</v>
      </c>
      <c r="BN133" s="375">
        <v>584</v>
      </c>
      <c r="BO133" s="375">
        <v>632</v>
      </c>
      <c r="BP133" s="375">
        <v>711</v>
      </c>
      <c r="BQ133" s="375">
        <v>771</v>
      </c>
      <c r="BR133" s="375">
        <v>788</v>
      </c>
      <c r="BS133" s="375">
        <v>763</v>
      </c>
      <c r="BT133" s="375">
        <v>725</v>
      </c>
      <c r="BU133" s="375">
        <v>668</v>
      </c>
      <c r="BV133" s="375"/>
      <c r="BW133" s="375"/>
      <c r="BX133" s="376"/>
      <c r="BY133" s="376"/>
      <c r="BZ133" s="376"/>
      <c r="CA133" s="377"/>
    </row>
    <row r="134" spans="1:79" ht="26.25" customHeight="1" x14ac:dyDescent="0.4">
      <c r="A134" s="51"/>
      <c r="B134" s="128" t="s">
        <v>424</v>
      </c>
      <c r="D134" s="375"/>
      <c r="E134" s="375"/>
      <c r="F134" s="375"/>
      <c r="G134" s="375"/>
      <c r="H134" s="375"/>
      <c r="I134" s="375"/>
      <c r="J134" s="375"/>
      <c r="K134" s="375"/>
      <c r="L134" s="375"/>
      <c r="M134" s="375"/>
      <c r="N134" s="375"/>
      <c r="O134" s="375"/>
      <c r="P134" s="375"/>
      <c r="Q134" s="375"/>
      <c r="R134" s="375"/>
      <c r="S134" s="375"/>
      <c r="T134" s="375"/>
      <c r="U134" s="375"/>
      <c r="V134" s="375"/>
      <c r="W134" s="375"/>
      <c r="X134" s="375"/>
      <c r="Y134" s="375"/>
      <c r="Z134" s="375"/>
      <c r="AA134" s="375"/>
      <c r="AB134" s="375"/>
      <c r="AC134" s="375"/>
      <c r="AD134" s="375"/>
      <c r="AE134" s="375"/>
      <c r="AF134" s="375"/>
      <c r="AG134" s="375"/>
      <c r="AH134" s="375"/>
      <c r="AI134" s="375"/>
      <c r="AJ134" s="375"/>
      <c r="AK134" s="375"/>
      <c r="AL134" s="375"/>
      <c r="AM134" s="375"/>
      <c r="AN134" s="375"/>
      <c r="AO134" s="375"/>
      <c r="AP134" s="375"/>
      <c r="AQ134" s="375"/>
      <c r="AR134" s="375">
        <f>SUM(AR130:AR133)</f>
        <v>1817</v>
      </c>
      <c r="AS134" s="375">
        <f t="shared" ref="AS134:BU134" si="25">SUM(AS130:AS133)</f>
        <v>1770</v>
      </c>
      <c r="AT134" s="375">
        <f t="shared" si="25"/>
        <v>1874</v>
      </c>
      <c r="AU134" s="375">
        <f t="shared" si="25"/>
        <v>2139</v>
      </c>
      <c r="AV134" s="375">
        <f t="shared" si="25"/>
        <v>2450</v>
      </c>
      <c r="AW134" s="375">
        <f t="shared" si="25"/>
        <v>2645</v>
      </c>
      <c r="AX134" s="375">
        <f t="shared" si="25"/>
        <v>2756</v>
      </c>
      <c r="AY134" s="375">
        <f t="shared" si="25"/>
        <v>2840</v>
      </c>
      <c r="AZ134" s="375">
        <f t="shared" si="25"/>
        <v>2853</v>
      </c>
      <c r="BA134" s="375">
        <f t="shared" si="25"/>
        <v>2744</v>
      </c>
      <c r="BB134" s="375">
        <f t="shared" si="25"/>
        <v>2625</v>
      </c>
      <c r="BC134" s="375">
        <f t="shared" si="25"/>
        <v>2461</v>
      </c>
      <c r="BD134" s="375">
        <f t="shared" si="25"/>
        <v>2283</v>
      </c>
      <c r="BE134" s="375">
        <f t="shared" si="25"/>
        <v>2210</v>
      </c>
      <c r="BF134" s="375">
        <f t="shared" si="25"/>
        <v>2194</v>
      </c>
      <c r="BG134" s="375">
        <f t="shared" si="25"/>
        <v>2266</v>
      </c>
      <c r="BH134" s="375">
        <f t="shared" si="25"/>
        <v>2386</v>
      </c>
      <c r="BI134" s="375">
        <f t="shared" si="25"/>
        <v>2494</v>
      </c>
      <c r="BJ134" s="375">
        <f t="shared" si="25"/>
        <v>2518</v>
      </c>
      <c r="BK134" s="375">
        <f t="shared" si="25"/>
        <v>2527</v>
      </c>
      <c r="BL134" s="375">
        <f t="shared" si="25"/>
        <v>2624</v>
      </c>
      <c r="BM134" s="375">
        <f t="shared" si="25"/>
        <v>2981</v>
      </c>
      <c r="BN134" s="375">
        <f t="shared" si="25"/>
        <v>3224</v>
      </c>
      <c r="BO134" s="375">
        <f t="shared" si="25"/>
        <v>3356</v>
      </c>
      <c r="BP134" s="375">
        <f t="shared" si="25"/>
        <v>3501</v>
      </c>
      <c r="BQ134" s="375">
        <f t="shared" si="25"/>
        <v>3521</v>
      </c>
      <c r="BR134" s="375">
        <f t="shared" si="25"/>
        <v>3458</v>
      </c>
      <c r="BS134" s="375">
        <f t="shared" si="25"/>
        <v>3360</v>
      </c>
      <c r="BT134" s="375">
        <f t="shared" si="25"/>
        <v>3229</v>
      </c>
      <c r="BU134" s="375">
        <f t="shared" si="25"/>
        <v>3063</v>
      </c>
      <c r="BV134" s="375"/>
      <c r="BW134" s="375"/>
      <c r="BX134" s="376"/>
      <c r="BY134" s="376"/>
      <c r="BZ134" s="376"/>
      <c r="CA134" s="377"/>
    </row>
    <row r="135" spans="1:79" ht="26.25" customHeight="1" x14ac:dyDescent="0.4">
      <c r="A135" s="247"/>
      <c r="B135" s="247" t="s">
        <v>429</v>
      </c>
      <c r="D135" s="375"/>
      <c r="E135" s="375"/>
      <c r="F135" s="375"/>
      <c r="G135" s="375"/>
      <c r="H135" s="375"/>
      <c r="I135" s="375"/>
      <c r="J135" s="375"/>
      <c r="K135" s="375"/>
      <c r="L135" s="375"/>
      <c r="M135" s="375"/>
      <c r="N135" s="375"/>
      <c r="O135" s="375"/>
      <c r="P135" s="375"/>
      <c r="Q135" s="375"/>
      <c r="R135" s="375"/>
      <c r="S135" s="375"/>
      <c r="T135" s="375"/>
      <c r="U135" s="375"/>
      <c r="V135" s="375"/>
      <c r="W135" s="375"/>
      <c r="X135" s="375"/>
      <c r="Y135" s="375"/>
      <c r="Z135" s="375"/>
      <c r="AA135" s="375"/>
      <c r="AB135" s="375"/>
      <c r="AC135" s="375"/>
      <c r="AD135" s="375"/>
      <c r="AE135" s="375"/>
      <c r="AF135" s="375"/>
      <c r="AG135" s="375"/>
      <c r="AH135" s="375"/>
      <c r="AI135" s="375"/>
      <c r="AJ135" s="375"/>
      <c r="AK135" s="375"/>
      <c r="AL135" s="375"/>
      <c r="AM135" s="375"/>
      <c r="AN135" s="375"/>
      <c r="AO135" s="375"/>
      <c r="AP135" s="375"/>
      <c r="AQ135" s="375"/>
      <c r="AR135" s="375"/>
      <c r="AS135" s="375"/>
      <c r="AT135" s="375"/>
      <c r="AU135" s="375"/>
      <c r="AV135" s="375"/>
      <c r="AW135" s="375"/>
      <c r="AX135" s="375"/>
      <c r="AY135" s="375"/>
      <c r="AZ135" s="375"/>
      <c r="BA135" s="375"/>
      <c r="BB135" s="375"/>
      <c r="BC135" s="375"/>
      <c r="BD135" s="375"/>
      <c r="BE135" s="375"/>
      <c r="BF135" s="375"/>
      <c r="BG135" s="375"/>
      <c r="BH135" s="375"/>
      <c r="BI135" s="375"/>
      <c r="BJ135" s="375"/>
      <c r="BK135" s="375"/>
      <c r="BL135" s="375"/>
      <c r="BM135" s="375"/>
      <c r="BN135" s="375"/>
      <c r="BO135" s="375"/>
      <c r="BP135" s="375"/>
      <c r="BQ135" s="375"/>
      <c r="BR135" s="375"/>
      <c r="BS135" s="375"/>
      <c r="BT135" s="375"/>
      <c r="BU135" s="375"/>
      <c r="BV135" s="375"/>
      <c r="BW135" s="375"/>
      <c r="BX135" s="376"/>
      <c r="BY135" s="376"/>
      <c r="BZ135" s="376"/>
      <c r="CA135" s="377"/>
    </row>
    <row r="136" spans="1:79" x14ac:dyDescent="0.4">
      <c r="A136" s="51"/>
      <c r="B136" s="128" t="s">
        <v>460</v>
      </c>
      <c r="D136" s="375"/>
      <c r="E136" s="375"/>
      <c r="F136" s="375"/>
      <c r="G136" s="375"/>
      <c r="H136" s="375"/>
      <c r="I136" s="375"/>
      <c r="J136" s="375"/>
      <c r="K136" s="375"/>
      <c r="L136" s="375"/>
      <c r="M136" s="375"/>
      <c r="N136" s="375"/>
      <c r="O136" s="375"/>
      <c r="P136" s="375"/>
      <c r="Q136" s="375"/>
      <c r="R136" s="375"/>
      <c r="S136" s="375"/>
      <c r="T136" s="375"/>
      <c r="U136" s="375"/>
      <c r="V136" s="375"/>
      <c r="W136" s="375"/>
      <c r="X136" s="375"/>
      <c r="Y136" s="375"/>
      <c r="Z136" s="375"/>
      <c r="AA136" s="375"/>
      <c r="AB136" s="375"/>
      <c r="AC136" s="375"/>
      <c r="AD136" s="375"/>
      <c r="AE136" s="375"/>
      <c r="AF136" s="375"/>
      <c r="AG136" s="375"/>
      <c r="AH136" s="375">
        <v>2667</v>
      </c>
      <c r="AI136" s="375">
        <v>2625</v>
      </c>
      <c r="AJ136" s="375">
        <v>2843</v>
      </c>
      <c r="AK136" s="375">
        <v>3354</v>
      </c>
      <c r="AL136" s="375">
        <v>3580</v>
      </c>
      <c r="AM136" s="375">
        <v>3735</v>
      </c>
      <c r="AN136" s="375">
        <v>3745</v>
      </c>
      <c r="AO136" s="375">
        <v>3710</v>
      </c>
      <c r="AP136" s="375">
        <v>3720</v>
      </c>
      <c r="AQ136" s="375">
        <v>3665</v>
      </c>
      <c r="AR136" s="375">
        <v>3082</v>
      </c>
      <c r="AS136" s="375">
        <v>2938</v>
      </c>
      <c r="AT136" s="375">
        <v>2922</v>
      </c>
      <c r="AU136" s="375">
        <v>2967</v>
      </c>
      <c r="AV136" s="375">
        <v>3034</v>
      </c>
      <c r="AW136" s="375">
        <v>3053</v>
      </c>
      <c r="AX136" s="375">
        <v>3006</v>
      </c>
      <c r="AY136" s="375">
        <v>2939</v>
      </c>
      <c r="AZ136" s="375">
        <v>2868</v>
      </c>
      <c r="BA136" s="375">
        <v>2754</v>
      </c>
      <c r="BB136" s="375">
        <v>2628</v>
      </c>
      <c r="BC136" s="375">
        <v>2438</v>
      </c>
      <c r="BD136" s="375">
        <v>2230</v>
      </c>
      <c r="BE136" s="375">
        <v>2093</v>
      </c>
      <c r="BF136" s="375">
        <v>1993</v>
      </c>
      <c r="BG136" s="375">
        <v>1824</v>
      </c>
      <c r="BH136" s="375">
        <v>1808</v>
      </c>
      <c r="BI136" s="375">
        <v>1753</v>
      </c>
      <c r="BJ136" s="375">
        <v>1674</v>
      </c>
      <c r="BK136" s="375">
        <v>1581</v>
      </c>
      <c r="BL136" s="375">
        <v>1533</v>
      </c>
      <c r="BM136" s="375">
        <v>1512</v>
      </c>
      <c r="BN136" s="375">
        <v>1502</v>
      </c>
      <c r="BO136" s="375">
        <v>1464</v>
      </c>
      <c r="BP136" s="375">
        <v>1455</v>
      </c>
      <c r="BQ136" s="375">
        <v>1428</v>
      </c>
      <c r="BR136" s="375">
        <v>1397</v>
      </c>
      <c r="BS136" s="375">
        <v>1344</v>
      </c>
      <c r="BT136" s="375">
        <v>1300</v>
      </c>
      <c r="BU136" s="375">
        <v>1243</v>
      </c>
      <c r="BV136" s="375">
        <v>1169</v>
      </c>
      <c r="BW136" s="375">
        <v>1261</v>
      </c>
      <c r="BX136" s="376">
        <v>1251</v>
      </c>
      <c r="BY136" s="376">
        <v>1246</v>
      </c>
      <c r="BZ136" s="376">
        <v>1244</v>
      </c>
      <c r="CA136" s="377">
        <v>1242</v>
      </c>
    </row>
    <row r="137" spans="1:79" x14ac:dyDescent="0.4">
      <c r="A137" s="51"/>
      <c r="B137" s="275" t="s">
        <v>430</v>
      </c>
      <c r="D137" s="375"/>
      <c r="E137" s="375"/>
      <c r="F137" s="375"/>
      <c r="G137" s="375"/>
      <c r="H137" s="375"/>
      <c r="I137" s="375"/>
      <c r="J137" s="375"/>
      <c r="K137" s="375"/>
      <c r="L137" s="375"/>
      <c r="M137" s="375"/>
      <c r="N137" s="375"/>
      <c r="O137" s="375"/>
      <c r="P137" s="375"/>
      <c r="Q137" s="375"/>
      <c r="R137" s="375"/>
      <c r="S137" s="375"/>
      <c r="T137" s="375"/>
      <c r="U137" s="375"/>
      <c r="V137" s="375"/>
      <c r="W137" s="375"/>
      <c r="X137" s="375"/>
      <c r="Y137" s="375"/>
      <c r="Z137" s="375"/>
      <c r="AA137" s="375"/>
      <c r="AB137" s="375"/>
      <c r="AC137" s="375"/>
      <c r="AD137" s="375"/>
      <c r="AE137" s="375"/>
      <c r="AF137" s="375"/>
      <c r="AG137" s="375"/>
      <c r="AH137" s="375"/>
      <c r="AI137" s="375"/>
      <c r="AJ137" s="375"/>
      <c r="AK137" s="375"/>
      <c r="AL137" s="375"/>
      <c r="AM137" s="375"/>
      <c r="AN137" s="375"/>
      <c r="AO137" s="375"/>
      <c r="AP137" s="375"/>
      <c r="AQ137" s="375"/>
      <c r="AR137" s="375">
        <v>2430</v>
      </c>
      <c r="AS137" s="375">
        <v>2310</v>
      </c>
      <c r="AT137" s="375">
        <v>2304</v>
      </c>
      <c r="AU137" s="375">
        <v>2350</v>
      </c>
      <c r="AV137" s="375">
        <v>2420</v>
      </c>
      <c r="AW137" s="375">
        <v>2443</v>
      </c>
      <c r="AX137" s="375">
        <v>2409</v>
      </c>
      <c r="AY137" s="375">
        <v>2360</v>
      </c>
      <c r="AZ137" s="375">
        <v>2301</v>
      </c>
      <c r="BA137" s="375">
        <v>2211</v>
      </c>
      <c r="BB137" s="375">
        <v>2105</v>
      </c>
      <c r="BC137" s="375">
        <v>1940</v>
      </c>
      <c r="BD137" s="375">
        <v>1762</v>
      </c>
      <c r="BE137" s="375">
        <v>1649</v>
      </c>
      <c r="BF137" s="375">
        <v>1567</v>
      </c>
      <c r="BG137" s="375">
        <v>1483</v>
      </c>
      <c r="BH137" s="375">
        <v>1468</v>
      </c>
      <c r="BI137" s="375">
        <v>1421</v>
      </c>
      <c r="BJ137" s="375">
        <v>1350</v>
      </c>
      <c r="BK137" s="375">
        <v>1273</v>
      </c>
      <c r="BL137" s="375">
        <v>1244</v>
      </c>
      <c r="BM137" s="375">
        <v>1230</v>
      </c>
      <c r="BN137" s="375">
        <v>1223</v>
      </c>
      <c r="BO137" s="375">
        <v>1194</v>
      </c>
      <c r="BP137" s="375">
        <v>1184</v>
      </c>
      <c r="BQ137" s="375">
        <v>1164</v>
      </c>
      <c r="BR137" s="375">
        <v>1138</v>
      </c>
      <c r="BS137" s="375">
        <v>1091</v>
      </c>
      <c r="BT137" s="375">
        <v>1055</v>
      </c>
      <c r="BU137" s="375">
        <v>1006</v>
      </c>
      <c r="BV137" s="375">
        <v>947</v>
      </c>
      <c r="BW137" s="375">
        <v>1022</v>
      </c>
      <c r="BX137" s="376">
        <v>1015</v>
      </c>
      <c r="BY137" s="376">
        <v>1011</v>
      </c>
      <c r="BZ137" s="376">
        <v>1010</v>
      </c>
      <c r="CA137" s="377">
        <v>1008</v>
      </c>
    </row>
    <row r="138" spans="1:79" x14ac:dyDescent="0.4">
      <c r="A138" s="51"/>
      <c r="B138" s="275" t="s">
        <v>431</v>
      </c>
      <c r="D138" s="375"/>
      <c r="E138" s="375"/>
      <c r="F138" s="375"/>
      <c r="G138" s="375"/>
      <c r="H138" s="375"/>
      <c r="I138" s="375"/>
      <c r="J138" s="375"/>
      <c r="K138" s="375"/>
      <c r="L138" s="375"/>
      <c r="M138" s="375"/>
      <c r="N138" s="375"/>
      <c r="O138" s="375"/>
      <c r="P138" s="375"/>
      <c r="Q138" s="375"/>
      <c r="R138" s="375"/>
      <c r="S138" s="375"/>
      <c r="T138" s="375"/>
      <c r="U138" s="375"/>
      <c r="V138" s="375"/>
      <c r="W138" s="375"/>
      <c r="X138" s="375"/>
      <c r="Y138" s="375"/>
      <c r="Z138" s="375"/>
      <c r="AA138" s="375"/>
      <c r="AB138" s="375"/>
      <c r="AC138" s="375"/>
      <c r="AD138" s="375"/>
      <c r="AE138" s="375"/>
      <c r="AF138" s="375"/>
      <c r="AG138" s="375"/>
      <c r="AH138" s="375"/>
      <c r="AI138" s="375"/>
      <c r="AJ138" s="375"/>
      <c r="AK138" s="375"/>
      <c r="AL138" s="375"/>
      <c r="AM138" s="375"/>
      <c r="AN138" s="375"/>
      <c r="AO138" s="375"/>
      <c r="AP138" s="375"/>
      <c r="AQ138" s="375"/>
      <c r="AR138" s="375">
        <v>160</v>
      </c>
      <c r="AS138" s="375">
        <v>151</v>
      </c>
      <c r="AT138" s="375">
        <v>151</v>
      </c>
      <c r="AU138" s="375">
        <v>152</v>
      </c>
      <c r="AV138" s="375">
        <v>153</v>
      </c>
      <c r="AW138" s="375">
        <v>153</v>
      </c>
      <c r="AX138" s="375">
        <v>152</v>
      </c>
      <c r="AY138" s="375">
        <v>151</v>
      </c>
      <c r="AZ138" s="375">
        <v>148</v>
      </c>
      <c r="BA138" s="375">
        <v>143</v>
      </c>
      <c r="BB138" s="375">
        <v>138</v>
      </c>
      <c r="BC138" s="375">
        <v>132</v>
      </c>
      <c r="BD138" s="375">
        <v>126</v>
      </c>
      <c r="BE138" s="375">
        <v>122</v>
      </c>
      <c r="BF138" s="375">
        <v>117</v>
      </c>
      <c r="BG138" s="375">
        <v>112</v>
      </c>
      <c r="BH138" s="375">
        <v>110</v>
      </c>
      <c r="BI138" s="375">
        <v>109</v>
      </c>
      <c r="BJ138" s="375">
        <v>107</v>
      </c>
      <c r="BK138" s="375">
        <v>112</v>
      </c>
      <c r="BL138" s="375">
        <v>90</v>
      </c>
      <c r="BM138" s="375">
        <v>80</v>
      </c>
      <c r="BN138" s="375">
        <v>72</v>
      </c>
      <c r="BO138" s="375">
        <v>65</v>
      </c>
      <c r="BP138" s="375">
        <v>65</v>
      </c>
      <c r="BQ138" s="375">
        <v>64</v>
      </c>
      <c r="BR138" s="375">
        <v>63</v>
      </c>
      <c r="BS138" s="375">
        <v>61</v>
      </c>
      <c r="BT138" s="375">
        <v>60</v>
      </c>
      <c r="BU138" s="375">
        <v>59</v>
      </c>
      <c r="BV138" s="375">
        <v>55</v>
      </c>
      <c r="BW138" s="375">
        <v>59</v>
      </c>
      <c r="BX138" s="376">
        <v>59</v>
      </c>
      <c r="BY138" s="376">
        <v>58</v>
      </c>
      <c r="BZ138" s="376">
        <v>58</v>
      </c>
      <c r="CA138" s="377">
        <v>58</v>
      </c>
    </row>
    <row r="139" spans="1:79" x14ac:dyDescent="0.4">
      <c r="A139" s="51"/>
      <c r="B139" s="275" t="s">
        <v>432</v>
      </c>
      <c r="D139" s="375"/>
      <c r="E139" s="375"/>
      <c r="F139" s="375"/>
      <c r="G139" s="375"/>
      <c r="H139" s="375"/>
      <c r="I139" s="375"/>
      <c r="J139" s="375"/>
      <c r="K139" s="375"/>
      <c r="L139" s="375"/>
      <c r="M139" s="375"/>
      <c r="N139" s="375"/>
      <c r="O139" s="375"/>
      <c r="P139" s="375"/>
      <c r="Q139" s="375"/>
      <c r="R139" s="375"/>
      <c r="S139" s="375"/>
      <c r="T139" s="375"/>
      <c r="U139" s="375"/>
      <c r="V139" s="375"/>
      <c r="W139" s="375"/>
      <c r="X139" s="375"/>
      <c r="Y139" s="375"/>
      <c r="Z139" s="375"/>
      <c r="AA139" s="375"/>
      <c r="AB139" s="375"/>
      <c r="AC139" s="375"/>
      <c r="AD139" s="375"/>
      <c r="AE139" s="375"/>
      <c r="AF139" s="375"/>
      <c r="AG139" s="375"/>
      <c r="AH139" s="375"/>
      <c r="AI139" s="375"/>
      <c r="AJ139" s="375"/>
      <c r="AK139" s="375"/>
      <c r="AL139" s="375"/>
      <c r="AM139" s="375"/>
      <c r="AN139" s="375"/>
      <c r="AO139" s="375"/>
      <c r="AP139" s="375"/>
      <c r="AQ139" s="375"/>
      <c r="AR139" s="375">
        <v>492</v>
      </c>
      <c r="AS139" s="375">
        <v>478</v>
      </c>
      <c r="AT139" s="375">
        <v>467</v>
      </c>
      <c r="AU139" s="375">
        <v>465</v>
      </c>
      <c r="AV139" s="375">
        <v>460</v>
      </c>
      <c r="AW139" s="375">
        <v>457</v>
      </c>
      <c r="AX139" s="375">
        <v>445</v>
      </c>
      <c r="AY139" s="375">
        <v>428</v>
      </c>
      <c r="AZ139" s="375">
        <v>420</v>
      </c>
      <c r="BA139" s="375">
        <v>400</v>
      </c>
      <c r="BB139" s="375">
        <v>385</v>
      </c>
      <c r="BC139" s="375">
        <v>366</v>
      </c>
      <c r="BD139" s="375">
        <v>342</v>
      </c>
      <c r="BE139" s="375">
        <v>322</v>
      </c>
      <c r="BF139" s="375">
        <v>308</v>
      </c>
      <c r="BG139" s="375">
        <v>229</v>
      </c>
      <c r="BH139" s="375">
        <v>231</v>
      </c>
      <c r="BI139" s="375">
        <v>224</v>
      </c>
      <c r="BJ139" s="375">
        <v>216</v>
      </c>
      <c r="BK139" s="375">
        <v>196</v>
      </c>
      <c r="BL139" s="375">
        <v>199</v>
      </c>
      <c r="BM139" s="375">
        <v>202</v>
      </c>
      <c r="BN139" s="375">
        <v>206</v>
      </c>
      <c r="BO139" s="375">
        <v>205</v>
      </c>
      <c r="BP139" s="375">
        <v>206</v>
      </c>
      <c r="BQ139" s="375">
        <v>201</v>
      </c>
      <c r="BR139" s="375">
        <v>197</v>
      </c>
      <c r="BS139" s="375">
        <v>192</v>
      </c>
      <c r="BT139" s="375">
        <v>185</v>
      </c>
      <c r="BU139" s="375">
        <v>178</v>
      </c>
      <c r="BV139" s="375">
        <v>166</v>
      </c>
      <c r="BW139" s="375">
        <v>179</v>
      </c>
      <c r="BX139" s="376">
        <v>178</v>
      </c>
      <c r="BY139" s="376">
        <v>177</v>
      </c>
      <c r="BZ139" s="376">
        <v>176</v>
      </c>
      <c r="CA139" s="377">
        <v>176</v>
      </c>
    </row>
    <row r="140" spans="1:79" ht="26.25" customHeight="1" x14ac:dyDescent="0.4">
      <c r="A140" s="51"/>
      <c r="B140" s="128" t="s">
        <v>456</v>
      </c>
      <c r="D140" s="375"/>
      <c r="E140" s="375"/>
      <c r="F140" s="375"/>
      <c r="G140" s="375"/>
      <c r="H140" s="375"/>
      <c r="I140" s="375"/>
      <c r="J140" s="375"/>
      <c r="K140" s="375"/>
      <c r="L140" s="375"/>
      <c r="M140" s="375"/>
      <c r="N140" s="375"/>
      <c r="O140" s="375"/>
      <c r="P140" s="375"/>
      <c r="Q140" s="375"/>
      <c r="R140" s="375"/>
      <c r="S140" s="375"/>
      <c r="T140" s="375"/>
      <c r="U140" s="375"/>
      <c r="V140" s="375"/>
      <c r="W140" s="375"/>
      <c r="X140" s="375"/>
      <c r="Y140" s="375"/>
      <c r="Z140" s="375"/>
      <c r="AA140" s="375"/>
      <c r="AB140" s="375"/>
      <c r="AC140" s="375"/>
      <c r="AD140" s="375"/>
      <c r="AE140" s="375"/>
      <c r="AF140" s="375"/>
      <c r="AG140" s="375"/>
      <c r="AH140" s="375">
        <v>741</v>
      </c>
      <c r="AI140" s="375">
        <v>689</v>
      </c>
      <c r="AJ140" s="375">
        <v>713</v>
      </c>
      <c r="AK140" s="375">
        <v>797</v>
      </c>
      <c r="AL140" s="375">
        <v>851</v>
      </c>
      <c r="AM140" s="375">
        <v>1015</v>
      </c>
      <c r="AN140" s="375">
        <v>1080</v>
      </c>
      <c r="AO140" s="375">
        <v>1150</v>
      </c>
      <c r="AP140" s="375">
        <v>1180</v>
      </c>
      <c r="AQ140" s="375">
        <v>1195</v>
      </c>
      <c r="AR140" s="375">
        <v>914</v>
      </c>
      <c r="AS140" s="375">
        <v>948</v>
      </c>
      <c r="AT140" s="375">
        <v>1028</v>
      </c>
      <c r="AU140" s="375">
        <v>1153</v>
      </c>
      <c r="AV140" s="375">
        <v>1346</v>
      </c>
      <c r="AW140" s="375">
        <v>1549</v>
      </c>
      <c r="AX140" s="375">
        <v>1686</v>
      </c>
      <c r="AY140" s="375">
        <v>1818</v>
      </c>
      <c r="AZ140" s="375">
        <v>1872</v>
      </c>
      <c r="BA140" s="375">
        <v>1834</v>
      </c>
      <c r="BB140" s="375">
        <v>1795</v>
      </c>
      <c r="BC140" s="375">
        <v>1749</v>
      </c>
      <c r="BD140" s="375">
        <v>1717</v>
      </c>
      <c r="BE140" s="375">
        <v>1753</v>
      </c>
      <c r="BF140" s="375">
        <v>1814</v>
      </c>
      <c r="BG140" s="375">
        <v>1988</v>
      </c>
      <c r="BH140" s="375">
        <v>2132</v>
      </c>
      <c r="BI140" s="375">
        <v>2233</v>
      </c>
      <c r="BJ140" s="375">
        <v>2347</v>
      </c>
      <c r="BK140" s="375">
        <v>2455</v>
      </c>
      <c r="BL140" s="375">
        <v>2633</v>
      </c>
      <c r="BM140" s="375">
        <v>3035</v>
      </c>
      <c r="BN140" s="375">
        <v>3296</v>
      </c>
      <c r="BO140" s="375">
        <v>3468</v>
      </c>
      <c r="BP140" s="375">
        <v>3598</v>
      </c>
      <c r="BQ140" s="375">
        <v>3597</v>
      </c>
      <c r="BR140" s="375">
        <v>3524</v>
      </c>
      <c r="BS140" s="375">
        <v>3433</v>
      </c>
      <c r="BT140" s="375">
        <v>3294</v>
      </c>
      <c r="BU140" s="375">
        <v>3128</v>
      </c>
      <c r="BV140" s="375">
        <v>2796</v>
      </c>
      <c r="BW140" s="375">
        <v>3216</v>
      </c>
      <c r="BX140" s="376">
        <v>3201</v>
      </c>
      <c r="BY140" s="376">
        <v>3190</v>
      </c>
      <c r="BZ140" s="376">
        <v>3183</v>
      </c>
      <c r="CA140" s="377">
        <v>3175</v>
      </c>
    </row>
    <row r="141" spans="1:79" x14ac:dyDescent="0.4">
      <c r="A141" s="51"/>
      <c r="B141" s="275" t="s">
        <v>430</v>
      </c>
      <c r="D141" s="375"/>
      <c r="E141" s="375"/>
      <c r="F141" s="375"/>
      <c r="G141" s="375"/>
      <c r="H141" s="375"/>
      <c r="I141" s="375"/>
      <c r="J141" s="375"/>
      <c r="K141" s="375"/>
      <c r="L141" s="375"/>
      <c r="M141" s="375"/>
      <c r="N141" s="375"/>
      <c r="O141" s="375"/>
      <c r="P141" s="375"/>
      <c r="Q141" s="375"/>
      <c r="R141" s="375"/>
      <c r="S141" s="375"/>
      <c r="T141" s="375"/>
      <c r="U141" s="375"/>
      <c r="V141" s="375"/>
      <c r="W141" s="375"/>
      <c r="X141" s="375"/>
      <c r="Y141" s="375"/>
      <c r="Z141" s="375"/>
      <c r="AA141" s="375"/>
      <c r="AB141" s="375"/>
      <c r="AC141" s="375"/>
      <c r="AD141" s="375"/>
      <c r="AE141" s="375"/>
      <c r="AF141" s="375"/>
      <c r="AG141" s="375"/>
      <c r="AH141" s="375"/>
      <c r="AI141" s="375"/>
      <c r="AJ141" s="375"/>
      <c r="AK141" s="375"/>
      <c r="AL141" s="375"/>
      <c r="AM141" s="375"/>
      <c r="AN141" s="375"/>
      <c r="AO141" s="375"/>
      <c r="AP141" s="375"/>
      <c r="AQ141" s="375"/>
      <c r="AR141" s="375">
        <v>797</v>
      </c>
      <c r="AS141" s="375">
        <v>819</v>
      </c>
      <c r="AT141" s="375">
        <v>900</v>
      </c>
      <c r="AU141" s="375">
        <v>1020</v>
      </c>
      <c r="AV141" s="375">
        <v>1195</v>
      </c>
      <c r="AW141" s="375">
        <v>1379</v>
      </c>
      <c r="AX141" s="375">
        <v>1498</v>
      </c>
      <c r="AY141" s="375">
        <v>1614</v>
      </c>
      <c r="AZ141" s="375">
        <v>1655</v>
      </c>
      <c r="BA141" s="375">
        <v>1613</v>
      </c>
      <c r="BB141" s="375">
        <v>1574</v>
      </c>
      <c r="BC141" s="375">
        <v>1531</v>
      </c>
      <c r="BD141" s="375">
        <v>1500</v>
      </c>
      <c r="BE141" s="375">
        <v>1534</v>
      </c>
      <c r="BF141" s="375">
        <v>1590</v>
      </c>
      <c r="BG141" s="375">
        <v>1692</v>
      </c>
      <c r="BH141" s="375">
        <v>1823</v>
      </c>
      <c r="BI141" s="375">
        <v>1927</v>
      </c>
      <c r="BJ141" s="375">
        <v>2038</v>
      </c>
      <c r="BK141" s="375">
        <v>2125</v>
      </c>
      <c r="BL141" s="375">
        <v>2292</v>
      </c>
      <c r="BM141" s="375">
        <v>2642</v>
      </c>
      <c r="BN141" s="375">
        <v>2867</v>
      </c>
      <c r="BO141" s="375">
        <v>3016</v>
      </c>
      <c r="BP141" s="375">
        <v>3133</v>
      </c>
      <c r="BQ141" s="375">
        <v>3133</v>
      </c>
      <c r="BR141" s="375">
        <v>3065</v>
      </c>
      <c r="BS141" s="375">
        <v>2986</v>
      </c>
      <c r="BT141" s="375">
        <v>2863</v>
      </c>
      <c r="BU141" s="375">
        <v>2714</v>
      </c>
      <c r="BV141" s="375">
        <v>2426</v>
      </c>
      <c r="BW141" s="375">
        <v>2791</v>
      </c>
      <c r="BX141" s="376">
        <v>2778</v>
      </c>
      <c r="BY141" s="376">
        <v>2769</v>
      </c>
      <c r="BZ141" s="376">
        <v>2762</v>
      </c>
      <c r="CA141" s="377">
        <v>2756</v>
      </c>
    </row>
    <row r="142" spans="1:79" x14ac:dyDescent="0.4">
      <c r="A142" s="51"/>
      <c r="B142" s="275" t="s">
        <v>431</v>
      </c>
      <c r="D142" s="375"/>
      <c r="E142" s="375"/>
      <c r="F142" s="375"/>
      <c r="G142" s="375"/>
      <c r="H142" s="375"/>
      <c r="I142" s="375"/>
      <c r="J142" s="375"/>
      <c r="K142" s="375"/>
      <c r="L142" s="375"/>
      <c r="M142" s="375"/>
      <c r="N142" s="375"/>
      <c r="O142" s="375"/>
      <c r="P142" s="375"/>
      <c r="Q142" s="375"/>
      <c r="R142" s="375"/>
      <c r="S142" s="375"/>
      <c r="T142" s="375"/>
      <c r="U142" s="375"/>
      <c r="V142" s="375"/>
      <c r="W142" s="375"/>
      <c r="X142" s="375"/>
      <c r="Y142" s="375"/>
      <c r="Z142" s="375"/>
      <c r="AA142" s="375"/>
      <c r="AB142" s="375"/>
      <c r="AC142" s="375"/>
      <c r="AD142" s="375"/>
      <c r="AE142" s="375"/>
      <c r="AF142" s="375"/>
      <c r="AG142" s="375"/>
      <c r="AH142" s="375"/>
      <c r="AI142" s="375"/>
      <c r="AJ142" s="375"/>
      <c r="AK142" s="375"/>
      <c r="AL142" s="375"/>
      <c r="AM142" s="375"/>
      <c r="AN142" s="375"/>
      <c r="AO142" s="375"/>
      <c r="AP142" s="375"/>
      <c r="AQ142" s="375"/>
      <c r="AR142" s="375">
        <v>45</v>
      </c>
      <c r="AS142" s="375">
        <v>50</v>
      </c>
      <c r="AT142" s="375">
        <v>52</v>
      </c>
      <c r="AU142" s="375">
        <v>58</v>
      </c>
      <c r="AV142" s="375">
        <v>67</v>
      </c>
      <c r="AW142" s="375">
        <v>76</v>
      </c>
      <c r="AX142" s="375">
        <v>84</v>
      </c>
      <c r="AY142" s="375">
        <v>89</v>
      </c>
      <c r="AZ142" s="375">
        <v>92</v>
      </c>
      <c r="BA142" s="375">
        <v>90</v>
      </c>
      <c r="BB142" s="375">
        <v>89</v>
      </c>
      <c r="BC142" s="375">
        <v>86</v>
      </c>
      <c r="BD142" s="375">
        <v>84</v>
      </c>
      <c r="BE142" s="375">
        <v>84</v>
      </c>
      <c r="BF142" s="375">
        <v>83</v>
      </c>
      <c r="BG142" s="375">
        <v>85</v>
      </c>
      <c r="BH142" s="375">
        <v>91</v>
      </c>
      <c r="BI142" s="375">
        <v>92</v>
      </c>
      <c r="BJ142" s="375">
        <v>94</v>
      </c>
      <c r="BK142" s="375">
        <v>102</v>
      </c>
      <c r="BL142" s="375">
        <v>121</v>
      </c>
      <c r="BM142" s="375">
        <v>148</v>
      </c>
      <c r="BN142" s="375">
        <v>166</v>
      </c>
      <c r="BO142" s="375">
        <v>181</v>
      </c>
      <c r="BP142" s="375">
        <v>187</v>
      </c>
      <c r="BQ142" s="375">
        <v>188</v>
      </c>
      <c r="BR142" s="375">
        <v>186</v>
      </c>
      <c r="BS142" s="375">
        <v>182</v>
      </c>
      <c r="BT142" s="375">
        <v>176</v>
      </c>
      <c r="BU142" s="375">
        <v>170</v>
      </c>
      <c r="BV142" s="375">
        <v>152</v>
      </c>
      <c r="BW142" s="375">
        <v>175</v>
      </c>
      <c r="BX142" s="376">
        <v>174</v>
      </c>
      <c r="BY142" s="376">
        <v>173</v>
      </c>
      <c r="BZ142" s="376">
        <v>173</v>
      </c>
      <c r="CA142" s="377">
        <v>173</v>
      </c>
    </row>
    <row r="143" spans="1:79" x14ac:dyDescent="0.4">
      <c r="A143" s="51"/>
      <c r="B143" s="275" t="s">
        <v>432</v>
      </c>
      <c r="D143" s="375"/>
      <c r="E143" s="375"/>
      <c r="F143" s="375"/>
      <c r="G143" s="375"/>
      <c r="H143" s="375"/>
      <c r="I143" s="375"/>
      <c r="J143" s="375"/>
      <c r="K143" s="375"/>
      <c r="L143" s="375"/>
      <c r="M143" s="375"/>
      <c r="N143" s="375"/>
      <c r="O143" s="375"/>
      <c r="P143" s="375"/>
      <c r="Q143" s="375"/>
      <c r="R143" s="375"/>
      <c r="S143" s="375"/>
      <c r="T143" s="375"/>
      <c r="U143" s="375"/>
      <c r="V143" s="375"/>
      <c r="W143" s="375"/>
      <c r="X143" s="375"/>
      <c r="Y143" s="375"/>
      <c r="Z143" s="375"/>
      <c r="AA143" s="375"/>
      <c r="AB143" s="375"/>
      <c r="AC143" s="375"/>
      <c r="AD143" s="375"/>
      <c r="AE143" s="375"/>
      <c r="AF143" s="375"/>
      <c r="AG143" s="375"/>
      <c r="AH143" s="375"/>
      <c r="AI143" s="375"/>
      <c r="AJ143" s="375"/>
      <c r="AK143" s="375"/>
      <c r="AL143" s="375"/>
      <c r="AM143" s="375"/>
      <c r="AN143" s="375"/>
      <c r="AO143" s="375"/>
      <c r="AP143" s="375"/>
      <c r="AQ143" s="375"/>
      <c r="AR143" s="375">
        <v>72</v>
      </c>
      <c r="AS143" s="375">
        <v>78</v>
      </c>
      <c r="AT143" s="375">
        <v>75</v>
      </c>
      <c r="AU143" s="375">
        <v>75</v>
      </c>
      <c r="AV143" s="375">
        <v>83</v>
      </c>
      <c r="AW143" s="375">
        <v>93</v>
      </c>
      <c r="AX143" s="375">
        <v>105</v>
      </c>
      <c r="AY143" s="375">
        <v>115</v>
      </c>
      <c r="AZ143" s="375">
        <v>124</v>
      </c>
      <c r="BA143" s="375">
        <v>131</v>
      </c>
      <c r="BB143" s="375">
        <v>132</v>
      </c>
      <c r="BC143" s="375">
        <v>132</v>
      </c>
      <c r="BD143" s="375">
        <v>133</v>
      </c>
      <c r="BE143" s="375">
        <v>135</v>
      </c>
      <c r="BF143" s="375">
        <v>141</v>
      </c>
      <c r="BG143" s="375">
        <v>211</v>
      </c>
      <c r="BH143" s="375">
        <v>218</v>
      </c>
      <c r="BI143" s="375">
        <v>214</v>
      </c>
      <c r="BJ143" s="375">
        <v>215</v>
      </c>
      <c r="BK143" s="375">
        <v>228</v>
      </c>
      <c r="BL143" s="375">
        <v>220</v>
      </c>
      <c r="BM143" s="375">
        <v>245</v>
      </c>
      <c r="BN143" s="375">
        <v>263</v>
      </c>
      <c r="BO143" s="375">
        <v>271</v>
      </c>
      <c r="BP143" s="375">
        <v>278</v>
      </c>
      <c r="BQ143" s="375">
        <v>277</v>
      </c>
      <c r="BR143" s="375">
        <v>272</v>
      </c>
      <c r="BS143" s="375">
        <v>264</v>
      </c>
      <c r="BT143" s="375">
        <v>254</v>
      </c>
      <c r="BU143" s="375">
        <v>243</v>
      </c>
      <c r="BV143" s="375">
        <v>218</v>
      </c>
      <c r="BW143" s="375">
        <v>250</v>
      </c>
      <c r="BX143" s="376">
        <v>249</v>
      </c>
      <c r="BY143" s="376">
        <v>248</v>
      </c>
      <c r="BZ143" s="376">
        <v>247</v>
      </c>
      <c r="CA143" s="377">
        <v>246</v>
      </c>
    </row>
    <row r="144" spans="1:79" ht="15.4" thickBot="1" x14ac:dyDescent="0.45">
      <c r="A144" s="107"/>
      <c r="B144" s="449"/>
      <c r="C144" s="363"/>
      <c r="D144" s="404"/>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c r="BS144" s="404"/>
      <c r="BT144" s="404"/>
      <c r="BU144" s="404"/>
      <c r="BV144" s="404"/>
      <c r="BW144" s="404"/>
      <c r="BX144" s="404"/>
      <c r="BY144" s="404"/>
      <c r="BZ144" s="404"/>
      <c r="CA144" s="405"/>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158"/>
  <sheetViews>
    <sheetView zoomScale="70" zoomScaleNormal="70" workbookViewId="0">
      <pane xSplit="3" topLeftCell="BS1" activePane="topRight" state="frozen"/>
      <selection activeCell="B1" sqref="B1"/>
      <selection pane="topRight" activeCell="B1" sqref="B1"/>
    </sheetView>
  </sheetViews>
  <sheetFormatPr defaultColWidth="9.1328125" defaultRowHeight="15" x14ac:dyDescent="0.4"/>
  <cols>
    <col min="1" max="1" width="23.1328125" style="367" bestFit="1" customWidth="1"/>
    <col min="2" max="2" width="75.73046875" style="367" customWidth="1"/>
    <col min="3" max="3" width="25.73046875" style="367" customWidth="1"/>
    <col min="4" max="75" width="12.73046875" style="473" customWidth="1"/>
    <col min="76" max="79" width="12.73046875" style="326" customWidth="1"/>
    <col min="80" max="16384" width="9.1328125" style="326"/>
  </cols>
  <sheetData>
    <row r="1" spans="1:79" s="324" customFormat="1" ht="25.15" customHeight="1" thickBot="1" x14ac:dyDescent="0.4">
      <c r="A1" s="43" t="s">
        <v>42</v>
      </c>
      <c r="B1" s="44" t="s">
        <v>755</v>
      </c>
      <c r="C1" s="98"/>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row>
    <row r="2" spans="1:79" ht="38.75" customHeight="1" x14ac:dyDescent="0.4">
      <c r="A2" s="47" t="s">
        <v>594</v>
      </c>
      <c r="B2" s="17" t="s">
        <v>472</v>
      </c>
      <c r="C2" s="418"/>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x14ac:dyDescent="0.4">
      <c r="A3" s="52">
        <v>2018</v>
      </c>
      <c r="B3" s="327" t="s">
        <v>127</v>
      </c>
      <c r="C3" s="385"/>
      <c r="D3" s="54" t="s">
        <v>624</v>
      </c>
      <c r="E3" s="54" t="s">
        <v>624</v>
      </c>
      <c r="F3" s="54" t="s">
        <v>624</v>
      </c>
      <c r="G3" s="54" t="s">
        <v>624</v>
      </c>
      <c r="H3" s="54" t="s">
        <v>624</v>
      </c>
      <c r="I3" s="54" t="s">
        <v>624</v>
      </c>
      <c r="J3" s="54" t="s">
        <v>624</v>
      </c>
      <c r="K3" s="54" t="s">
        <v>624</v>
      </c>
      <c r="L3" s="54" t="s">
        <v>624</v>
      </c>
      <c r="M3" s="54" t="s">
        <v>624</v>
      </c>
      <c r="N3" s="54" t="s">
        <v>624</v>
      </c>
      <c r="O3" s="54" t="s">
        <v>624</v>
      </c>
      <c r="P3" s="54" t="s">
        <v>624</v>
      </c>
      <c r="Q3" s="54" t="s">
        <v>624</v>
      </c>
      <c r="R3" s="54" t="s">
        <v>624</v>
      </c>
      <c r="S3" s="54" t="s">
        <v>624</v>
      </c>
      <c r="T3" s="54" t="s">
        <v>624</v>
      </c>
      <c r="U3" s="54" t="s">
        <v>624</v>
      </c>
      <c r="V3" s="54" t="s">
        <v>624</v>
      </c>
      <c r="W3" s="54" t="s">
        <v>624</v>
      </c>
      <c r="X3" s="54" t="s">
        <v>624</v>
      </c>
      <c r="Y3" s="54" t="s">
        <v>624</v>
      </c>
      <c r="Z3" s="54" t="s">
        <v>624</v>
      </c>
      <c r="AA3" s="54" t="s">
        <v>624</v>
      </c>
      <c r="AB3" s="54" t="s">
        <v>624</v>
      </c>
      <c r="AC3" s="54" t="s">
        <v>624</v>
      </c>
      <c r="AD3" s="54" t="s">
        <v>624</v>
      </c>
      <c r="AE3" s="54" t="s">
        <v>624</v>
      </c>
      <c r="AF3" s="54" t="s">
        <v>624</v>
      </c>
      <c r="AG3" s="54" t="s">
        <v>624</v>
      </c>
      <c r="AH3" s="54" t="s">
        <v>624</v>
      </c>
      <c r="AI3" s="54" t="s">
        <v>624</v>
      </c>
      <c r="AJ3" s="54" t="s">
        <v>624</v>
      </c>
      <c r="AK3" s="54" t="s">
        <v>624</v>
      </c>
      <c r="AL3" s="54" t="s">
        <v>624</v>
      </c>
      <c r="AM3" s="54" t="s">
        <v>624</v>
      </c>
      <c r="AN3" s="54" t="s">
        <v>624</v>
      </c>
      <c r="AO3" s="54" t="s">
        <v>624</v>
      </c>
      <c r="AP3" s="54" t="s">
        <v>624</v>
      </c>
      <c r="AQ3" s="54" t="s">
        <v>624</v>
      </c>
      <c r="AR3" s="54" t="s">
        <v>624</v>
      </c>
      <c r="AS3" s="54" t="s">
        <v>624</v>
      </c>
      <c r="AT3" s="54" t="s">
        <v>624</v>
      </c>
      <c r="AU3" s="54" t="s">
        <v>624</v>
      </c>
      <c r="AV3" s="54" t="s">
        <v>624</v>
      </c>
      <c r="AW3" s="54" t="s">
        <v>624</v>
      </c>
      <c r="AX3" s="54" t="s">
        <v>624</v>
      </c>
      <c r="AY3" s="54" t="s">
        <v>624</v>
      </c>
      <c r="AZ3" s="54" t="s">
        <v>624</v>
      </c>
      <c r="BA3" s="54" t="s">
        <v>624</v>
      </c>
      <c r="BB3" s="54" t="s">
        <v>624</v>
      </c>
      <c r="BC3" s="54" t="s">
        <v>624</v>
      </c>
      <c r="BD3" s="54" t="s">
        <v>624</v>
      </c>
      <c r="BE3" s="54" t="s">
        <v>624</v>
      </c>
      <c r="BF3" s="54" t="s">
        <v>624</v>
      </c>
      <c r="BG3" s="54" t="s">
        <v>624</v>
      </c>
      <c r="BH3" s="54" t="s">
        <v>624</v>
      </c>
      <c r="BI3" s="54" t="s">
        <v>624</v>
      </c>
      <c r="BJ3" s="54" t="s">
        <v>624</v>
      </c>
      <c r="BK3" s="54" t="s">
        <v>624</v>
      </c>
      <c r="BL3" s="54" t="s">
        <v>624</v>
      </c>
      <c r="BM3" s="54" t="s">
        <v>624</v>
      </c>
      <c r="BN3" s="54" t="s">
        <v>624</v>
      </c>
      <c r="BO3" s="54" t="s">
        <v>624</v>
      </c>
      <c r="BP3" s="54" t="s">
        <v>624</v>
      </c>
      <c r="BQ3" s="54" t="s">
        <v>624</v>
      </c>
      <c r="BR3" s="54" t="s">
        <v>624</v>
      </c>
      <c r="BS3" s="54" t="s">
        <v>624</v>
      </c>
      <c r="BT3" s="54" t="s">
        <v>624</v>
      </c>
      <c r="BU3" s="54" t="s">
        <v>624</v>
      </c>
      <c r="BV3" s="54" t="s">
        <v>625</v>
      </c>
      <c r="BW3" s="54" t="s">
        <v>625</v>
      </c>
      <c r="BX3" s="54" t="s">
        <v>625</v>
      </c>
      <c r="BY3" s="54" t="s">
        <v>625</v>
      </c>
      <c r="BZ3" s="54" t="s">
        <v>625</v>
      </c>
      <c r="CA3" s="55" t="s">
        <v>625</v>
      </c>
    </row>
    <row r="4" spans="1:79" s="243" customFormat="1" ht="30.75" customHeight="1" x14ac:dyDescent="0.4">
      <c r="A4" s="451"/>
      <c r="B4" s="125" t="s">
        <v>473</v>
      </c>
      <c r="C4" s="97"/>
      <c r="D4" s="452">
        <f t="shared" ref="D4:AG4" si="0">SUM(D8,D17,D27,D34,D37,D40)</f>
        <v>43.5</v>
      </c>
      <c r="E4" s="452">
        <f t="shared" si="0"/>
        <v>65.5</v>
      </c>
      <c r="F4" s="452">
        <f t="shared" si="0"/>
        <v>68.599999999999994</v>
      </c>
      <c r="G4" s="452">
        <f t="shared" si="0"/>
        <v>63.3</v>
      </c>
      <c r="H4" s="452">
        <f t="shared" si="0"/>
        <v>79.2</v>
      </c>
      <c r="I4" s="452">
        <f t="shared" si="0"/>
        <v>84.9</v>
      </c>
      <c r="J4" s="452">
        <f t="shared" si="0"/>
        <v>84.5</v>
      </c>
      <c r="K4" s="452">
        <f t="shared" si="0"/>
        <v>99.6</v>
      </c>
      <c r="L4" s="452">
        <f t="shared" si="0"/>
        <v>96.7</v>
      </c>
      <c r="M4" s="452">
        <f t="shared" si="0"/>
        <v>111.4</v>
      </c>
      <c r="N4" s="452">
        <f t="shared" si="0"/>
        <v>133.5</v>
      </c>
      <c r="O4" s="452">
        <f t="shared" si="0"/>
        <v>130.6</v>
      </c>
      <c r="P4" s="452">
        <f t="shared" si="0"/>
        <v>135</v>
      </c>
      <c r="Q4" s="452">
        <f t="shared" si="0"/>
        <v>154.6</v>
      </c>
      <c r="R4" s="452">
        <f t="shared" si="0"/>
        <v>161.5</v>
      </c>
      <c r="S4" s="452">
        <f t="shared" si="0"/>
        <v>191.4</v>
      </c>
      <c r="T4" s="452">
        <f t="shared" si="0"/>
        <v>200.9</v>
      </c>
      <c r="U4" s="452">
        <f t="shared" si="0"/>
        <v>248.5</v>
      </c>
      <c r="V4" s="452">
        <f>SUM(V8,V17,V27,V34,V37,V40)</f>
        <v>261.8</v>
      </c>
      <c r="W4" s="452">
        <f t="shared" si="0"/>
        <v>322.89999999999998</v>
      </c>
      <c r="X4" s="452">
        <f t="shared" si="0"/>
        <v>348.4</v>
      </c>
      <c r="Y4" s="452">
        <f t="shared" si="0"/>
        <v>382.7</v>
      </c>
      <c r="Z4" s="452">
        <f t="shared" si="0"/>
        <v>373.7</v>
      </c>
      <c r="AA4" s="452">
        <f t="shared" si="0"/>
        <v>413.7</v>
      </c>
      <c r="AB4" s="452">
        <f t="shared" si="0"/>
        <v>486.6</v>
      </c>
      <c r="AC4" s="452">
        <f t="shared" si="0"/>
        <v>547.80899999999997</v>
      </c>
      <c r="AD4" s="452">
        <f t="shared" si="0"/>
        <v>664.90499999999997</v>
      </c>
      <c r="AE4" s="452">
        <f t="shared" si="0"/>
        <v>884.99400000000003</v>
      </c>
      <c r="AF4" s="452">
        <f t="shared" si="0"/>
        <v>1092.8500000000001</v>
      </c>
      <c r="AG4" s="452">
        <f t="shared" si="0"/>
        <v>1331.0940000000001</v>
      </c>
      <c r="AH4" s="452">
        <f t="shared" ref="AH4:BV4" si="1">SUM(AH5:AH6)</f>
        <v>1735</v>
      </c>
      <c r="AI4" s="452">
        <f t="shared" si="1"/>
        <v>1881</v>
      </c>
      <c r="AJ4" s="452">
        <f t="shared" si="1"/>
        <v>2084</v>
      </c>
      <c r="AK4" s="452">
        <f t="shared" si="1"/>
        <v>2378</v>
      </c>
      <c r="AL4" s="452">
        <f t="shared" si="1"/>
        <v>2560.0000000000005</v>
      </c>
      <c r="AM4" s="452">
        <f t="shared" si="1"/>
        <v>2624.0000000000005</v>
      </c>
      <c r="AN4" s="452">
        <f t="shared" si="1"/>
        <v>3010</v>
      </c>
      <c r="AO4" s="452">
        <f t="shared" si="1"/>
        <v>3322.9999999999995</v>
      </c>
      <c r="AP4" s="452">
        <f t="shared" si="1"/>
        <v>3676.8379999999997</v>
      </c>
      <c r="AQ4" s="452">
        <f t="shared" si="1"/>
        <v>4043.5760000000005</v>
      </c>
      <c r="AR4" s="452">
        <f t="shared" si="1"/>
        <v>4639.5419999999995</v>
      </c>
      <c r="AS4" s="452">
        <f t="shared" si="1"/>
        <v>5288.3220000000001</v>
      </c>
      <c r="AT4" s="452">
        <f t="shared" si="1"/>
        <v>6158.0410000000011</v>
      </c>
      <c r="AU4" s="452">
        <f t="shared" si="1"/>
        <v>7754.1389999999992</v>
      </c>
      <c r="AV4" s="452">
        <f t="shared" si="1"/>
        <v>9112.7170000000006</v>
      </c>
      <c r="AW4" s="452">
        <f t="shared" si="1"/>
        <v>10494.066999999999</v>
      </c>
      <c r="AX4" s="452">
        <f t="shared" si="1"/>
        <v>11580.523999999999</v>
      </c>
      <c r="AY4" s="452">
        <f t="shared" si="1"/>
        <v>11948.351999999999</v>
      </c>
      <c r="AZ4" s="452">
        <f t="shared" si="1"/>
        <v>12074.405000000001</v>
      </c>
      <c r="BA4" s="452">
        <f t="shared" si="1"/>
        <v>12090.098000000002</v>
      </c>
      <c r="BB4" s="452">
        <f t="shared" si="1"/>
        <v>12082.812</v>
      </c>
      <c r="BC4" s="452">
        <f t="shared" si="1"/>
        <v>11847.279</v>
      </c>
      <c r="BD4" s="452">
        <f t="shared" si="1"/>
        <v>12180.391000000001</v>
      </c>
      <c r="BE4" s="452">
        <f t="shared" si="1"/>
        <v>12557.704338892205</v>
      </c>
      <c r="BF4" s="452">
        <f t="shared" si="1"/>
        <v>12488.598948891869</v>
      </c>
      <c r="BG4" s="452">
        <f t="shared" si="1"/>
        <v>12665.169673067492</v>
      </c>
      <c r="BH4" s="453">
        <f t="shared" si="1"/>
        <v>12297.070067599379</v>
      </c>
      <c r="BI4" s="452">
        <f t="shared" si="1"/>
        <v>12082.332327895076</v>
      </c>
      <c r="BJ4" s="452">
        <f t="shared" si="1"/>
        <v>12043.921697260022</v>
      </c>
      <c r="BK4" s="452">
        <f t="shared" si="1"/>
        <v>12612.190449657457</v>
      </c>
      <c r="BL4" s="452">
        <f t="shared" si="1"/>
        <v>12629.213878372164</v>
      </c>
      <c r="BM4" s="452">
        <f t="shared" si="1"/>
        <v>13267.210975195316</v>
      </c>
      <c r="BN4" s="452">
        <f t="shared" si="1"/>
        <v>13311.061557779603</v>
      </c>
      <c r="BO4" s="452">
        <f t="shared" si="1"/>
        <v>13412.354468304708</v>
      </c>
      <c r="BP4" s="452">
        <f t="shared" si="1"/>
        <v>13431.776763784655</v>
      </c>
      <c r="BQ4" s="452">
        <f t="shared" si="1"/>
        <v>13474.883556889308</v>
      </c>
      <c r="BR4" s="452">
        <f t="shared" si="1"/>
        <v>14266.9206808656</v>
      </c>
      <c r="BS4" s="452">
        <f t="shared" si="1"/>
        <v>15035.647291605208</v>
      </c>
      <c r="BT4" s="452">
        <f t="shared" si="1"/>
        <v>15170.634125473149</v>
      </c>
      <c r="BU4" s="452">
        <f t="shared" si="1"/>
        <v>15501.144740681742</v>
      </c>
      <c r="BV4" s="452">
        <f t="shared" si="1"/>
        <v>14522.22713417894</v>
      </c>
      <c r="BW4" s="452">
        <f>SUM(BW5:BW6)</f>
        <v>15643.234489592262</v>
      </c>
      <c r="BX4" s="452">
        <f>SUM(BX5:BX6)</f>
        <v>15591.541814452741</v>
      </c>
      <c r="BY4" s="452">
        <f>SUM(BY5:BY6)</f>
        <v>15660.130560072486</v>
      </c>
      <c r="BZ4" s="452">
        <f>SUM(BZ5:BZ6)</f>
        <v>15735.123997201234</v>
      </c>
      <c r="CA4" s="454">
        <f>SUM(CA5:CA6)</f>
        <v>15889.537005914743</v>
      </c>
    </row>
    <row r="5" spans="1:79" s="243" customFormat="1" x14ac:dyDescent="0.4">
      <c r="A5" s="374"/>
      <c r="B5" s="341" t="s">
        <v>332</v>
      </c>
      <c r="C5" s="97"/>
      <c r="D5" s="425">
        <f t="shared" ref="D5:AG5" si="2">D8+D22+D25+D29+D32+D35+D38+D40</f>
        <v>0</v>
      </c>
      <c r="E5" s="425">
        <f t="shared" si="2"/>
        <v>0</v>
      </c>
      <c r="F5" s="425">
        <f t="shared" si="2"/>
        <v>0</v>
      </c>
      <c r="G5" s="425">
        <f t="shared" si="2"/>
        <v>0</v>
      </c>
      <c r="H5" s="425">
        <f t="shared" si="2"/>
        <v>0</v>
      </c>
      <c r="I5" s="425">
        <f t="shared" si="2"/>
        <v>0</v>
      </c>
      <c r="J5" s="425">
        <f t="shared" si="2"/>
        <v>0</v>
      </c>
      <c r="K5" s="425">
        <f t="shared" si="2"/>
        <v>0</v>
      </c>
      <c r="L5" s="425">
        <f t="shared" si="2"/>
        <v>0</v>
      </c>
      <c r="M5" s="425">
        <f t="shared" si="2"/>
        <v>0</v>
      </c>
      <c r="N5" s="425">
        <f t="shared" si="2"/>
        <v>0</v>
      </c>
      <c r="O5" s="425">
        <f t="shared" si="2"/>
        <v>0</v>
      </c>
      <c r="P5" s="425">
        <f t="shared" si="2"/>
        <v>0</v>
      </c>
      <c r="Q5" s="425">
        <f t="shared" si="2"/>
        <v>0</v>
      </c>
      <c r="R5" s="425">
        <f t="shared" si="2"/>
        <v>0</v>
      </c>
      <c r="S5" s="425">
        <f t="shared" si="2"/>
        <v>0</v>
      </c>
      <c r="T5" s="425">
        <f t="shared" si="2"/>
        <v>0</v>
      </c>
      <c r="U5" s="425">
        <f t="shared" si="2"/>
        <v>0</v>
      </c>
      <c r="V5" s="425">
        <f t="shared" si="2"/>
        <v>0</v>
      </c>
      <c r="W5" s="425">
        <f t="shared" si="2"/>
        <v>0</v>
      </c>
      <c r="X5" s="425">
        <f t="shared" si="2"/>
        <v>0</v>
      </c>
      <c r="Y5" s="425">
        <f t="shared" si="2"/>
        <v>0</v>
      </c>
      <c r="Z5" s="425">
        <f t="shared" si="2"/>
        <v>0</v>
      </c>
      <c r="AA5" s="425">
        <f t="shared" si="2"/>
        <v>0</v>
      </c>
      <c r="AB5" s="425">
        <f t="shared" si="2"/>
        <v>0</v>
      </c>
      <c r="AC5" s="425">
        <f t="shared" si="2"/>
        <v>0</v>
      </c>
      <c r="AD5" s="425">
        <f t="shared" si="2"/>
        <v>0</v>
      </c>
      <c r="AE5" s="425">
        <f t="shared" si="2"/>
        <v>0</v>
      </c>
      <c r="AF5" s="425">
        <f t="shared" si="2"/>
        <v>0</v>
      </c>
      <c r="AG5" s="425">
        <f t="shared" si="2"/>
        <v>0</v>
      </c>
      <c r="AH5" s="425">
        <f>AH8+AH22+AH25+AH29+AH32+AH35+AH38+AH40</f>
        <v>1659.9435153078261</v>
      </c>
      <c r="AI5" s="425">
        <f t="shared" ref="AI5:BW5" si="3">AI8+AI22+AI25+AI29+AI32+AI35+AI38+AI40</f>
        <v>1792.1343128758599</v>
      </c>
      <c r="AJ5" s="425">
        <f t="shared" si="3"/>
        <v>1981.2107295895348</v>
      </c>
      <c r="AK5" s="425">
        <f t="shared" si="3"/>
        <v>2255.9282400413831</v>
      </c>
      <c r="AL5" s="425">
        <f t="shared" si="3"/>
        <v>2417.1250547400077</v>
      </c>
      <c r="AM5" s="425">
        <f t="shared" si="3"/>
        <v>2453.0162562895484</v>
      </c>
      <c r="AN5" s="425">
        <f t="shared" si="3"/>
        <v>2795.4057492428551</v>
      </c>
      <c r="AO5" s="425">
        <f t="shared" si="3"/>
        <v>3056.2766144896923</v>
      </c>
      <c r="AP5" s="425">
        <f t="shared" si="3"/>
        <v>3334.1359305710021</v>
      </c>
      <c r="AQ5" s="425">
        <f t="shared" si="3"/>
        <v>3619.0325436077005</v>
      </c>
      <c r="AR5" s="425">
        <f t="shared" si="3"/>
        <v>4120.4154610469932</v>
      </c>
      <c r="AS5" s="425">
        <f t="shared" si="3"/>
        <v>4649.1906503585542</v>
      </c>
      <c r="AT5" s="425">
        <f t="shared" si="3"/>
        <v>5362.9922575999344</v>
      </c>
      <c r="AU5" s="425">
        <f t="shared" si="3"/>
        <v>6739.9336377056543</v>
      </c>
      <c r="AV5" s="425">
        <f t="shared" si="3"/>
        <v>7963.9994719953866</v>
      </c>
      <c r="AW5" s="425">
        <f t="shared" si="3"/>
        <v>9216.9656368973046</v>
      </c>
      <c r="AX5" s="425">
        <f t="shared" si="3"/>
        <v>10225.021256654652</v>
      </c>
      <c r="AY5" s="425">
        <f>AY8+AY22+AY25+AY29+AY32+AY35+AY38+AY40</f>
        <v>10765.217292034049</v>
      </c>
      <c r="AZ5" s="425">
        <f t="shared" si="3"/>
        <v>11100.797527991303</v>
      </c>
      <c r="BA5" s="425">
        <f t="shared" si="3"/>
        <v>11285.78715130033</v>
      </c>
      <c r="BB5" s="425">
        <f t="shared" si="3"/>
        <v>11507.882074852045</v>
      </c>
      <c r="BC5" s="425">
        <f t="shared" si="3"/>
        <v>11542.301361696584</v>
      </c>
      <c r="BD5" s="425">
        <f t="shared" si="3"/>
        <v>12014.255000000001</v>
      </c>
      <c r="BE5" s="425">
        <f t="shared" si="3"/>
        <v>12392.217338892206</v>
      </c>
      <c r="BF5" s="425">
        <f t="shared" si="3"/>
        <v>12325.947699970275</v>
      </c>
      <c r="BG5" s="425">
        <f t="shared" si="3"/>
        <v>12495.266684366108</v>
      </c>
      <c r="BH5" s="455">
        <f t="shared" si="3"/>
        <v>12172.78706759938</v>
      </c>
      <c r="BI5" s="425">
        <f t="shared" si="3"/>
        <v>11954.071771256264</v>
      </c>
      <c r="BJ5" s="425">
        <f t="shared" si="3"/>
        <v>11908.755623242781</v>
      </c>
      <c r="BK5" s="425">
        <f t="shared" si="3"/>
        <v>12411.436029490982</v>
      </c>
      <c r="BL5" s="425">
        <f>BL8+BL22+BL25+BL29+BL32+BL35+BL38+BL40</f>
        <v>12453.678815330739</v>
      </c>
      <c r="BM5" s="425">
        <f t="shared" si="3"/>
        <v>13083.972559046761</v>
      </c>
      <c r="BN5" s="425">
        <f>BN8+BN22+BN25+BN29+BN32+BN35+BN38+BN40</f>
        <v>13141.076623992645</v>
      </c>
      <c r="BO5" s="425">
        <f t="shared" si="3"/>
        <v>13243.032113571322</v>
      </c>
      <c r="BP5" s="425">
        <f t="shared" si="3"/>
        <v>13272.310041567645</v>
      </c>
      <c r="BQ5" s="425">
        <f t="shared" si="3"/>
        <v>13330.209035966524</v>
      </c>
      <c r="BR5" s="425">
        <f t="shared" si="3"/>
        <v>14128.611646926445</v>
      </c>
      <c r="BS5" s="425">
        <f t="shared" si="3"/>
        <v>14907.449683109227</v>
      </c>
      <c r="BT5" s="425">
        <f t="shared" si="3"/>
        <v>15053.393787603316</v>
      </c>
      <c r="BU5" s="425">
        <f t="shared" si="3"/>
        <v>15396.702780736823</v>
      </c>
      <c r="BV5" s="425">
        <f t="shared" si="3"/>
        <v>14425.429557845926</v>
      </c>
      <c r="BW5" s="425">
        <f t="shared" si="3"/>
        <v>15548.552083833052</v>
      </c>
      <c r="BX5" s="425">
        <f>BX8+BX22+BX25+BX29+BX32+BX35+BX38+BX40</f>
        <v>15500.738102654117</v>
      </c>
      <c r="BY5" s="425">
        <f>BY8+BY22+BY25+BY29+BY32+BY35+BY38+BY40</f>
        <v>15573.100969506104</v>
      </c>
      <c r="BZ5" s="425">
        <f>BZ8+BZ22+BZ25+BZ29+BZ32+BZ35+BZ38+BZ40</f>
        <v>15651.958838973067</v>
      </c>
      <c r="CA5" s="426">
        <f>CA8+CA22+CA25+CA29+CA32+CA35+CA38+CA40</f>
        <v>15810.257915886639</v>
      </c>
    </row>
    <row r="6" spans="1:79" s="243" customFormat="1" x14ac:dyDescent="0.4">
      <c r="A6" s="374"/>
      <c r="B6" s="341" t="s">
        <v>331</v>
      </c>
      <c r="C6" s="97"/>
      <c r="D6" s="425">
        <f t="shared" ref="D6:AG6" si="4">D23+D26+D30+D33+D36+D39</f>
        <v>0</v>
      </c>
      <c r="E6" s="425">
        <f t="shared" si="4"/>
        <v>0</v>
      </c>
      <c r="F6" s="425">
        <f t="shared" si="4"/>
        <v>0</v>
      </c>
      <c r="G6" s="425">
        <f t="shared" si="4"/>
        <v>0</v>
      </c>
      <c r="H6" s="425">
        <f t="shared" si="4"/>
        <v>0</v>
      </c>
      <c r="I6" s="425">
        <f t="shared" si="4"/>
        <v>0</v>
      </c>
      <c r="J6" s="425">
        <f t="shared" si="4"/>
        <v>0</v>
      </c>
      <c r="K6" s="425">
        <f t="shared" si="4"/>
        <v>0</v>
      </c>
      <c r="L6" s="425">
        <f t="shared" si="4"/>
        <v>0</v>
      </c>
      <c r="M6" s="425">
        <f t="shared" si="4"/>
        <v>0</v>
      </c>
      <c r="N6" s="425">
        <f t="shared" si="4"/>
        <v>0</v>
      </c>
      <c r="O6" s="425">
        <f t="shared" si="4"/>
        <v>0</v>
      </c>
      <c r="P6" s="425">
        <f t="shared" si="4"/>
        <v>0</v>
      </c>
      <c r="Q6" s="425">
        <f t="shared" si="4"/>
        <v>0</v>
      </c>
      <c r="R6" s="425">
        <f t="shared" si="4"/>
        <v>0</v>
      </c>
      <c r="S6" s="425">
        <f t="shared" si="4"/>
        <v>0</v>
      </c>
      <c r="T6" s="425">
        <f t="shared" si="4"/>
        <v>0</v>
      </c>
      <c r="U6" s="425">
        <f t="shared" si="4"/>
        <v>0</v>
      </c>
      <c r="V6" s="425">
        <f t="shared" si="4"/>
        <v>0</v>
      </c>
      <c r="W6" s="425">
        <f t="shared" si="4"/>
        <v>0</v>
      </c>
      <c r="X6" s="425">
        <f t="shared" si="4"/>
        <v>0</v>
      </c>
      <c r="Y6" s="425">
        <f t="shared" si="4"/>
        <v>0</v>
      </c>
      <c r="Z6" s="425">
        <f t="shared" si="4"/>
        <v>0</v>
      </c>
      <c r="AA6" s="425">
        <f t="shared" si="4"/>
        <v>0</v>
      </c>
      <c r="AB6" s="425">
        <f t="shared" si="4"/>
        <v>0</v>
      </c>
      <c r="AC6" s="425">
        <f t="shared" si="4"/>
        <v>0</v>
      </c>
      <c r="AD6" s="425">
        <f t="shared" si="4"/>
        <v>0</v>
      </c>
      <c r="AE6" s="425">
        <f t="shared" si="4"/>
        <v>0</v>
      </c>
      <c r="AF6" s="425">
        <f t="shared" si="4"/>
        <v>0</v>
      </c>
      <c r="AG6" s="425">
        <f t="shared" si="4"/>
        <v>0</v>
      </c>
      <c r="AH6" s="425">
        <f>AH23+AH26+AH30+AH33+AH36+AH39</f>
        <v>75.056484692173782</v>
      </c>
      <c r="AI6" s="425">
        <f t="shared" ref="AI6:CA6" si="5">AI23+AI26+AI30+AI33+AI36+AI39</f>
        <v>88.865687124140152</v>
      </c>
      <c r="AJ6" s="425">
        <f t="shared" si="5"/>
        <v>102.78927041046519</v>
      </c>
      <c r="AK6" s="425">
        <f t="shared" si="5"/>
        <v>122.07175995861695</v>
      </c>
      <c r="AL6" s="425">
        <f t="shared" si="5"/>
        <v>142.87494525999253</v>
      </c>
      <c r="AM6" s="425">
        <f t="shared" si="5"/>
        <v>170.98374371045185</v>
      </c>
      <c r="AN6" s="425">
        <f t="shared" si="5"/>
        <v>214.59425075714512</v>
      </c>
      <c r="AO6" s="425">
        <f t="shared" si="5"/>
        <v>266.72338551030731</v>
      </c>
      <c r="AP6" s="425">
        <f t="shared" si="5"/>
        <v>342.7020694289975</v>
      </c>
      <c r="AQ6" s="425">
        <f t="shared" si="5"/>
        <v>424.5434563922999</v>
      </c>
      <c r="AR6" s="425">
        <f t="shared" si="5"/>
        <v>519.12653895300627</v>
      </c>
      <c r="AS6" s="425">
        <f t="shared" si="5"/>
        <v>639.13134964144592</v>
      </c>
      <c r="AT6" s="425">
        <f t="shared" si="5"/>
        <v>795.04874240006654</v>
      </c>
      <c r="AU6" s="425">
        <f t="shared" si="5"/>
        <v>1014.2053622943447</v>
      </c>
      <c r="AV6" s="425">
        <f t="shared" si="5"/>
        <v>1148.7175280046133</v>
      </c>
      <c r="AW6" s="425">
        <f t="shared" si="5"/>
        <v>1277.1013631026954</v>
      </c>
      <c r="AX6" s="425">
        <f t="shared" si="5"/>
        <v>1355.5027433453472</v>
      </c>
      <c r="AY6" s="425">
        <f t="shared" si="5"/>
        <v>1183.1347079659499</v>
      </c>
      <c r="AZ6" s="425">
        <f t="shared" si="5"/>
        <v>973.60747200869753</v>
      </c>
      <c r="BA6" s="425">
        <f t="shared" si="5"/>
        <v>804.31084869967242</v>
      </c>
      <c r="BB6" s="425">
        <f t="shared" si="5"/>
        <v>574.92992514795503</v>
      </c>
      <c r="BC6" s="425">
        <f t="shared" si="5"/>
        <v>304.97763830341717</v>
      </c>
      <c r="BD6" s="425">
        <f t="shared" si="5"/>
        <v>166.136</v>
      </c>
      <c r="BE6" s="425">
        <f t="shared" si="5"/>
        <v>165.48699999999999</v>
      </c>
      <c r="BF6" s="425">
        <f t="shared" si="5"/>
        <v>162.65124892159454</v>
      </c>
      <c r="BG6" s="425">
        <f t="shared" si="5"/>
        <v>169.90298870138361</v>
      </c>
      <c r="BH6" s="425">
        <f t="shared" si="5"/>
        <v>124.283</v>
      </c>
      <c r="BI6" s="425">
        <f t="shared" si="5"/>
        <v>128.26055663881266</v>
      </c>
      <c r="BJ6" s="425">
        <f t="shared" si="5"/>
        <v>135.16607401724025</v>
      </c>
      <c r="BK6" s="425">
        <f t="shared" si="5"/>
        <v>200.75442016647554</v>
      </c>
      <c r="BL6" s="425">
        <f t="shared" si="5"/>
        <v>175.53506304142508</v>
      </c>
      <c r="BM6" s="425">
        <f t="shared" si="5"/>
        <v>183.23841614855513</v>
      </c>
      <c r="BN6" s="425">
        <f t="shared" si="5"/>
        <v>169.98493378695881</v>
      </c>
      <c r="BO6" s="425">
        <f t="shared" si="5"/>
        <v>169.32235473338639</v>
      </c>
      <c r="BP6" s="425">
        <f t="shared" si="5"/>
        <v>159.46672221701033</v>
      </c>
      <c r="BQ6" s="425">
        <f t="shared" si="5"/>
        <v>144.67452092278563</v>
      </c>
      <c r="BR6" s="425">
        <f t="shared" si="5"/>
        <v>138.30903393915511</v>
      </c>
      <c r="BS6" s="425">
        <f t="shared" si="5"/>
        <v>128.19760849598063</v>
      </c>
      <c r="BT6" s="425">
        <f t="shared" si="5"/>
        <v>117.24033786983233</v>
      </c>
      <c r="BU6" s="425">
        <f t="shared" si="5"/>
        <v>104.44195994491939</v>
      </c>
      <c r="BV6" s="425">
        <f t="shared" si="5"/>
        <v>96.79757633301476</v>
      </c>
      <c r="BW6" s="425">
        <f t="shared" si="5"/>
        <v>94.682405759208592</v>
      </c>
      <c r="BX6" s="425">
        <f t="shared" si="5"/>
        <v>90.803711798624363</v>
      </c>
      <c r="BY6" s="425">
        <f t="shared" si="5"/>
        <v>87.029590566383035</v>
      </c>
      <c r="BZ6" s="425">
        <f t="shared" si="5"/>
        <v>83.165158228166078</v>
      </c>
      <c r="CA6" s="426">
        <f t="shared" si="5"/>
        <v>79.279090028103752</v>
      </c>
    </row>
    <row r="7" spans="1:79" s="243" customFormat="1" x14ac:dyDescent="0.4">
      <c r="A7" s="374"/>
      <c r="B7" s="456"/>
      <c r="C7" s="97"/>
      <c r="D7" s="425"/>
      <c r="E7" s="425"/>
      <c r="F7" s="425"/>
      <c r="G7" s="425"/>
      <c r="H7" s="425"/>
      <c r="I7" s="425"/>
      <c r="J7" s="425"/>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6"/>
    </row>
    <row r="8" spans="1:79" s="243" customFormat="1" x14ac:dyDescent="0.4">
      <c r="A8" s="368"/>
      <c r="B8" s="97" t="s">
        <v>146</v>
      </c>
      <c r="C8" s="97"/>
      <c r="D8" s="421">
        <f t="shared" ref="D8:BO8" si="6">SUM(D9,D13)</f>
        <v>0</v>
      </c>
      <c r="E8" s="421">
        <f t="shared" si="6"/>
        <v>0</v>
      </c>
      <c r="F8" s="421">
        <f t="shared" si="6"/>
        <v>0</v>
      </c>
      <c r="G8" s="421">
        <f t="shared" si="6"/>
        <v>0</v>
      </c>
      <c r="H8" s="421">
        <f t="shared" si="6"/>
        <v>0</v>
      </c>
      <c r="I8" s="421">
        <f t="shared" si="6"/>
        <v>0</v>
      </c>
      <c r="J8" s="421">
        <f t="shared" si="6"/>
        <v>0</v>
      </c>
      <c r="K8" s="421">
        <f t="shared" si="6"/>
        <v>0</v>
      </c>
      <c r="L8" s="421">
        <f t="shared" si="6"/>
        <v>0</v>
      </c>
      <c r="M8" s="421">
        <f t="shared" si="6"/>
        <v>0</v>
      </c>
      <c r="N8" s="421">
        <f t="shared" si="6"/>
        <v>0</v>
      </c>
      <c r="O8" s="421">
        <f t="shared" si="6"/>
        <v>0</v>
      </c>
      <c r="P8" s="421">
        <f t="shared" si="6"/>
        <v>0</v>
      </c>
      <c r="Q8" s="421">
        <f t="shared" si="6"/>
        <v>0</v>
      </c>
      <c r="R8" s="421">
        <f t="shared" si="6"/>
        <v>0</v>
      </c>
      <c r="S8" s="421">
        <f t="shared" si="6"/>
        <v>0</v>
      </c>
      <c r="T8" s="421">
        <f t="shared" si="6"/>
        <v>0</v>
      </c>
      <c r="U8" s="421">
        <f t="shared" si="6"/>
        <v>0</v>
      </c>
      <c r="V8" s="421">
        <f t="shared" si="6"/>
        <v>0</v>
      </c>
      <c r="W8" s="421">
        <f t="shared" si="6"/>
        <v>0</v>
      </c>
      <c r="X8" s="421">
        <f t="shared" si="6"/>
        <v>0</v>
      </c>
      <c r="Y8" s="421">
        <f t="shared" si="6"/>
        <v>0</v>
      </c>
      <c r="Z8" s="421">
        <f t="shared" si="6"/>
        <v>0</v>
      </c>
      <c r="AA8" s="421">
        <f t="shared" si="6"/>
        <v>0</v>
      </c>
      <c r="AB8" s="421">
        <f t="shared" si="6"/>
        <v>0</v>
      </c>
      <c r="AC8" s="421">
        <f t="shared" si="6"/>
        <v>0</v>
      </c>
      <c r="AD8" s="421">
        <f t="shared" si="6"/>
        <v>0</v>
      </c>
      <c r="AE8" s="421">
        <f t="shared" si="6"/>
        <v>0</v>
      </c>
      <c r="AF8" s="421">
        <f t="shared" si="6"/>
        <v>0</v>
      </c>
      <c r="AG8" s="421">
        <f t="shared" si="6"/>
        <v>0</v>
      </c>
      <c r="AH8" s="421">
        <f t="shared" si="6"/>
        <v>0</v>
      </c>
      <c r="AI8" s="421">
        <f t="shared" si="6"/>
        <v>0</v>
      </c>
      <c r="AJ8" s="421">
        <f t="shared" si="6"/>
        <v>0</v>
      </c>
      <c r="AK8" s="421">
        <f t="shared" si="6"/>
        <v>0</v>
      </c>
      <c r="AL8" s="421">
        <f t="shared" si="6"/>
        <v>0</v>
      </c>
      <c r="AM8" s="421">
        <f t="shared" si="6"/>
        <v>0</v>
      </c>
      <c r="AN8" s="421">
        <f t="shared" si="6"/>
        <v>0</v>
      </c>
      <c r="AO8" s="421">
        <f t="shared" si="6"/>
        <v>0</v>
      </c>
      <c r="AP8" s="421">
        <f t="shared" si="6"/>
        <v>0</v>
      </c>
      <c r="AQ8" s="421">
        <f t="shared" si="6"/>
        <v>0</v>
      </c>
      <c r="AR8" s="421">
        <f t="shared" si="6"/>
        <v>0</v>
      </c>
      <c r="AS8" s="421">
        <f t="shared" si="6"/>
        <v>0</v>
      </c>
      <c r="AT8" s="421">
        <f t="shared" si="6"/>
        <v>0</v>
      </c>
      <c r="AU8" s="421">
        <f t="shared" si="6"/>
        <v>0</v>
      </c>
      <c r="AV8" s="421">
        <f t="shared" si="6"/>
        <v>0</v>
      </c>
      <c r="AW8" s="421">
        <f t="shared" si="6"/>
        <v>0</v>
      </c>
      <c r="AX8" s="421">
        <f t="shared" si="6"/>
        <v>0</v>
      </c>
      <c r="AY8" s="421">
        <f t="shared" si="6"/>
        <v>0</v>
      </c>
      <c r="AZ8" s="421">
        <f t="shared" si="6"/>
        <v>0</v>
      </c>
      <c r="BA8" s="421">
        <f t="shared" si="6"/>
        <v>0</v>
      </c>
      <c r="BB8" s="421">
        <f t="shared" si="6"/>
        <v>0</v>
      </c>
      <c r="BC8" s="421">
        <f t="shared" si="6"/>
        <v>0</v>
      </c>
      <c r="BD8" s="421">
        <f t="shared" si="6"/>
        <v>0</v>
      </c>
      <c r="BE8" s="421">
        <f t="shared" si="6"/>
        <v>0</v>
      </c>
      <c r="BF8" s="421">
        <f t="shared" si="6"/>
        <v>0</v>
      </c>
      <c r="BG8" s="421">
        <f t="shared" si="6"/>
        <v>0</v>
      </c>
      <c r="BH8" s="421">
        <f t="shared" si="6"/>
        <v>0</v>
      </c>
      <c r="BI8" s="421">
        <f t="shared" si="6"/>
        <v>0</v>
      </c>
      <c r="BJ8" s="421">
        <f t="shared" si="6"/>
        <v>0</v>
      </c>
      <c r="BK8" s="421">
        <f t="shared" si="6"/>
        <v>0</v>
      </c>
      <c r="BL8" s="421">
        <f t="shared" si="6"/>
        <v>127.18792894999999</v>
      </c>
      <c r="BM8" s="421">
        <f t="shared" si="6"/>
        <v>1267.3993002300001</v>
      </c>
      <c r="BN8" s="421">
        <f t="shared" si="6"/>
        <v>2231.7483618999995</v>
      </c>
      <c r="BO8" s="421">
        <f t="shared" si="6"/>
        <v>3554.1022156099998</v>
      </c>
      <c r="BP8" s="421">
        <f>SUM(BP9,BP13)</f>
        <v>6779.6544881600003</v>
      </c>
      <c r="BQ8" s="421">
        <f t="shared" ref="BQ8:BW8" si="7">SUM(BQ9,BQ13)</f>
        <v>10436.707839979998</v>
      </c>
      <c r="BR8" s="421">
        <f t="shared" si="7"/>
        <v>12827.382151169997</v>
      </c>
      <c r="BS8" s="421">
        <f t="shared" si="7"/>
        <v>14271.54856918</v>
      </c>
      <c r="BT8" s="421">
        <f t="shared" si="7"/>
        <v>14830.444816650002</v>
      </c>
      <c r="BU8" s="421">
        <f t="shared" si="7"/>
        <v>15352.892355199987</v>
      </c>
      <c r="BV8" s="421">
        <f t="shared" si="7"/>
        <v>14417.053660595268</v>
      </c>
      <c r="BW8" s="421">
        <f t="shared" si="7"/>
        <v>15547.65883284237</v>
      </c>
      <c r="BX8" s="421">
        <f>SUM(BX9,BX13)</f>
        <v>15499.802707907864</v>
      </c>
      <c r="BY8" s="421">
        <f>SUM(BY9,BY13)</f>
        <v>15572.401418051042</v>
      </c>
      <c r="BZ8" s="421">
        <f>SUM(BZ9,BZ13)</f>
        <v>15651.48895002616</v>
      </c>
      <c r="CA8" s="422">
        <f>SUM(CA9,CA13)</f>
        <v>15810.025888169479</v>
      </c>
    </row>
    <row r="9" spans="1:79" x14ac:dyDescent="0.4">
      <c r="B9" s="128" t="s">
        <v>474</v>
      </c>
      <c r="C9" s="51"/>
      <c r="D9" s="425">
        <v>0</v>
      </c>
      <c r="E9" s="425">
        <v>0</v>
      </c>
      <c r="F9" s="425">
        <v>0</v>
      </c>
      <c r="G9" s="425">
        <v>0</v>
      </c>
      <c r="H9" s="425">
        <v>0</v>
      </c>
      <c r="I9" s="425">
        <v>0</v>
      </c>
      <c r="J9" s="425">
        <v>0</v>
      </c>
      <c r="K9" s="425">
        <v>0</v>
      </c>
      <c r="L9" s="425">
        <v>0</v>
      </c>
      <c r="M9" s="425">
        <v>0</v>
      </c>
      <c r="N9" s="425">
        <v>0</v>
      </c>
      <c r="O9" s="425">
        <v>0</v>
      </c>
      <c r="P9" s="425">
        <v>0</v>
      </c>
      <c r="Q9" s="425">
        <v>0</v>
      </c>
      <c r="R9" s="425">
        <v>0</v>
      </c>
      <c r="S9" s="425">
        <v>0</v>
      </c>
      <c r="T9" s="425">
        <v>0</v>
      </c>
      <c r="U9" s="425">
        <v>0</v>
      </c>
      <c r="V9" s="425">
        <v>0</v>
      </c>
      <c r="W9" s="425">
        <v>0</v>
      </c>
      <c r="X9" s="425">
        <v>0</v>
      </c>
      <c r="Y9" s="425">
        <v>0</v>
      </c>
      <c r="Z9" s="425">
        <v>0</v>
      </c>
      <c r="AA9" s="425">
        <v>0</v>
      </c>
      <c r="AB9" s="425">
        <v>0</v>
      </c>
      <c r="AC9" s="425">
        <v>0</v>
      </c>
      <c r="AD9" s="425">
        <v>0</v>
      </c>
      <c r="AE9" s="425">
        <v>0</v>
      </c>
      <c r="AF9" s="425">
        <v>0</v>
      </c>
      <c r="AG9" s="425">
        <v>0</v>
      </c>
      <c r="AH9" s="425">
        <v>0</v>
      </c>
      <c r="AI9" s="425">
        <v>0</v>
      </c>
      <c r="AJ9" s="425">
        <v>0</v>
      </c>
      <c r="AK9" s="425">
        <v>0</v>
      </c>
      <c r="AL9" s="425">
        <v>0</v>
      </c>
      <c r="AM9" s="425">
        <v>0</v>
      </c>
      <c r="AN9" s="425">
        <v>0</v>
      </c>
      <c r="AO9" s="425">
        <v>0</v>
      </c>
      <c r="AP9" s="425">
        <v>0</v>
      </c>
      <c r="AQ9" s="425">
        <v>0</v>
      </c>
      <c r="AR9" s="425">
        <v>0</v>
      </c>
      <c r="AS9" s="425">
        <v>0</v>
      </c>
      <c r="AT9" s="425">
        <v>0</v>
      </c>
      <c r="AU9" s="425">
        <v>0</v>
      </c>
      <c r="AV9" s="425">
        <v>0</v>
      </c>
      <c r="AW9" s="425">
        <v>0</v>
      </c>
      <c r="AX9" s="425">
        <v>0</v>
      </c>
      <c r="AY9" s="425">
        <v>0</v>
      </c>
      <c r="AZ9" s="425">
        <v>0</v>
      </c>
      <c r="BA9" s="425">
        <v>0</v>
      </c>
      <c r="BB9" s="425">
        <v>0</v>
      </c>
      <c r="BC9" s="425">
        <v>0</v>
      </c>
      <c r="BD9" s="425">
        <v>0</v>
      </c>
      <c r="BE9" s="425">
        <v>0</v>
      </c>
      <c r="BF9" s="425">
        <v>0</v>
      </c>
      <c r="BG9" s="425">
        <v>0</v>
      </c>
      <c r="BH9" s="425">
        <v>0</v>
      </c>
      <c r="BI9" s="425">
        <v>0</v>
      </c>
      <c r="BJ9" s="425">
        <v>0</v>
      </c>
      <c r="BK9" s="425">
        <v>0</v>
      </c>
      <c r="BL9" s="425">
        <f>SUM(BL10:BL12)</f>
        <v>64.379764080000001</v>
      </c>
      <c r="BM9" s="425">
        <f>SUM(BM10:BM12)</f>
        <v>580.96194385999991</v>
      </c>
      <c r="BN9" s="425">
        <f>SUM(BN10:BN12)</f>
        <v>954.84283311999991</v>
      </c>
      <c r="BO9" s="425">
        <f>SUM(BO10:BO12)</f>
        <v>1398.5169151799998</v>
      </c>
      <c r="BP9" s="425">
        <f t="shared" ref="BP9:BX9" si="8">SUM(BP10:BP12)</f>
        <v>2304.75857546</v>
      </c>
      <c r="BQ9" s="425">
        <f t="shared" si="8"/>
        <v>3538.8798924699986</v>
      </c>
      <c r="BR9" s="425">
        <f t="shared" si="8"/>
        <v>4100.9191948399985</v>
      </c>
      <c r="BS9" s="425">
        <f t="shared" si="8"/>
        <v>4456.6648349100014</v>
      </c>
      <c r="BT9" s="425">
        <f t="shared" si="8"/>
        <v>4687.0089817599983</v>
      </c>
      <c r="BU9" s="425">
        <f t="shared" si="8"/>
        <v>4711.3251268399599</v>
      </c>
      <c r="BV9" s="425">
        <f t="shared" si="8"/>
        <v>4497.1376805946311</v>
      </c>
      <c r="BW9" s="425">
        <f t="shared" si="8"/>
        <v>4590.0424000587736</v>
      </c>
      <c r="BX9" s="425">
        <f t="shared" si="8"/>
        <v>4524.0573689214116</v>
      </c>
      <c r="BY9" s="425">
        <f>SUM(BY10:BY12)</f>
        <v>4443.1220173667734</v>
      </c>
      <c r="BZ9" s="425">
        <f>SUM(BZ10:BZ12)</f>
        <v>4372.6741217888275</v>
      </c>
      <c r="CA9" s="426">
        <f>SUM(CA10:CA12)</f>
        <v>4333.3198023375662</v>
      </c>
    </row>
    <row r="10" spans="1:79" x14ac:dyDescent="0.4">
      <c r="B10" s="429" t="s">
        <v>310</v>
      </c>
      <c r="C10" s="341"/>
      <c r="D10" s="425">
        <v>0</v>
      </c>
      <c r="E10" s="425">
        <v>0</v>
      </c>
      <c r="F10" s="425">
        <v>0</v>
      </c>
      <c r="G10" s="425">
        <v>0</v>
      </c>
      <c r="H10" s="425">
        <v>0</v>
      </c>
      <c r="I10" s="425">
        <v>0</v>
      </c>
      <c r="J10" s="425">
        <v>0</v>
      </c>
      <c r="K10" s="425">
        <v>0</v>
      </c>
      <c r="L10" s="425">
        <v>0</v>
      </c>
      <c r="M10" s="425">
        <v>0</v>
      </c>
      <c r="N10" s="425">
        <v>0</v>
      </c>
      <c r="O10" s="425">
        <v>0</v>
      </c>
      <c r="P10" s="425">
        <v>0</v>
      </c>
      <c r="Q10" s="425">
        <v>0</v>
      </c>
      <c r="R10" s="425">
        <v>0</v>
      </c>
      <c r="S10" s="425">
        <v>0</v>
      </c>
      <c r="T10" s="425">
        <v>0</v>
      </c>
      <c r="U10" s="425">
        <v>0</v>
      </c>
      <c r="V10" s="425">
        <v>0</v>
      </c>
      <c r="W10" s="425">
        <v>0</v>
      </c>
      <c r="X10" s="425">
        <v>0</v>
      </c>
      <c r="Y10" s="425">
        <v>0</v>
      </c>
      <c r="Z10" s="425">
        <v>0</v>
      </c>
      <c r="AA10" s="425">
        <v>0</v>
      </c>
      <c r="AB10" s="425">
        <v>0</v>
      </c>
      <c r="AC10" s="425">
        <v>0</v>
      </c>
      <c r="AD10" s="425">
        <v>0</v>
      </c>
      <c r="AE10" s="425">
        <v>0</v>
      </c>
      <c r="AF10" s="425">
        <v>0</v>
      </c>
      <c r="AG10" s="425">
        <v>0</v>
      </c>
      <c r="AH10" s="425">
        <v>0</v>
      </c>
      <c r="AI10" s="425">
        <v>0</v>
      </c>
      <c r="AJ10" s="425">
        <v>0</v>
      </c>
      <c r="AK10" s="425">
        <v>0</v>
      </c>
      <c r="AL10" s="425">
        <v>0</v>
      </c>
      <c r="AM10" s="425">
        <v>0</v>
      </c>
      <c r="AN10" s="425">
        <v>0</v>
      </c>
      <c r="AO10" s="425">
        <v>0</v>
      </c>
      <c r="AP10" s="425">
        <v>0</v>
      </c>
      <c r="AQ10" s="425">
        <v>0</v>
      </c>
      <c r="AR10" s="425">
        <v>0</v>
      </c>
      <c r="AS10" s="425">
        <v>0</v>
      </c>
      <c r="AT10" s="425">
        <v>0</v>
      </c>
      <c r="AU10" s="425">
        <v>0</v>
      </c>
      <c r="AV10" s="425">
        <v>0</v>
      </c>
      <c r="AW10" s="425">
        <v>0</v>
      </c>
      <c r="AX10" s="425">
        <v>0</v>
      </c>
      <c r="AY10" s="425">
        <v>0</v>
      </c>
      <c r="AZ10" s="425">
        <v>0</v>
      </c>
      <c r="BA10" s="425">
        <v>0</v>
      </c>
      <c r="BB10" s="425">
        <v>0</v>
      </c>
      <c r="BC10" s="425">
        <v>0</v>
      </c>
      <c r="BD10" s="425">
        <v>0</v>
      </c>
      <c r="BE10" s="425">
        <v>0</v>
      </c>
      <c r="BF10" s="425">
        <v>0</v>
      </c>
      <c r="BG10" s="425">
        <v>0</v>
      </c>
      <c r="BH10" s="425">
        <v>0</v>
      </c>
      <c r="BI10" s="425">
        <v>0</v>
      </c>
      <c r="BJ10" s="425">
        <v>0</v>
      </c>
      <c r="BK10" s="425">
        <v>0</v>
      </c>
      <c r="BL10" s="425">
        <v>59.439229722159169</v>
      </c>
      <c r="BM10" s="425">
        <v>398.34870338712346</v>
      </c>
      <c r="BN10" s="425">
        <v>468.20475344214412</v>
      </c>
      <c r="BO10" s="425">
        <v>471.00414737742267</v>
      </c>
      <c r="BP10" s="425">
        <v>555.63097238618491</v>
      </c>
      <c r="BQ10" s="425">
        <v>481.86507341433418</v>
      </c>
      <c r="BR10" s="425">
        <v>431.11865560276999</v>
      </c>
      <c r="BS10" s="425">
        <v>337.12826468453716</v>
      </c>
      <c r="BT10" s="425">
        <v>308.73363575332888</v>
      </c>
      <c r="BU10" s="425">
        <v>282.53727683447352</v>
      </c>
      <c r="BV10" s="425">
        <v>202.07069902282271</v>
      </c>
      <c r="BW10" s="425">
        <v>203.60963056853086</v>
      </c>
      <c r="BX10" s="425">
        <v>207.30945521998532</v>
      </c>
      <c r="BY10" s="425">
        <v>211.49174040390199</v>
      </c>
      <c r="BZ10" s="425">
        <v>216.17004280844486</v>
      </c>
      <c r="CA10" s="426">
        <v>221.60241498607306</v>
      </c>
    </row>
    <row r="11" spans="1:79" x14ac:dyDescent="0.4">
      <c r="B11" s="429" t="s">
        <v>475</v>
      </c>
      <c r="C11" s="341"/>
      <c r="D11" s="425">
        <v>0</v>
      </c>
      <c r="E11" s="425">
        <v>0</v>
      </c>
      <c r="F11" s="425">
        <v>0</v>
      </c>
      <c r="G11" s="425">
        <v>0</v>
      </c>
      <c r="H11" s="425">
        <v>0</v>
      </c>
      <c r="I11" s="425">
        <v>0</v>
      </c>
      <c r="J11" s="425">
        <v>0</v>
      </c>
      <c r="K11" s="425">
        <v>0</v>
      </c>
      <c r="L11" s="425">
        <v>0</v>
      </c>
      <c r="M11" s="425">
        <v>0</v>
      </c>
      <c r="N11" s="425">
        <v>0</v>
      </c>
      <c r="O11" s="425">
        <v>0</v>
      </c>
      <c r="P11" s="425">
        <v>0</v>
      </c>
      <c r="Q11" s="425">
        <v>0</v>
      </c>
      <c r="R11" s="425">
        <v>0</v>
      </c>
      <c r="S11" s="425">
        <v>0</v>
      </c>
      <c r="T11" s="425">
        <v>0</v>
      </c>
      <c r="U11" s="425">
        <v>0</v>
      </c>
      <c r="V11" s="425">
        <v>0</v>
      </c>
      <c r="W11" s="425">
        <v>0</v>
      </c>
      <c r="X11" s="425">
        <v>0</v>
      </c>
      <c r="Y11" s="425">
        <v>0</v>
      </c>
      <c r="Z11" s="425">
        <v>0</v>
      </c>
      <c r="AA11" s="425">
        <v>0</v>
      </c>
      <c r="AB11" s="425">
        <v>0</v>
      </c>
      <c r="AC11" s="425">
        <v>0</v>
      </c>
      <c r="AD11" s="425">
        <v>0</v>
      </c>
      <c r="AE11" s="425">
        <v>0</v>
      </c>
      <c r="AF11" s="425">
        <v>0</v>
      </c>
      <c r="AG11" s="425">
        <v>0</v>
      </c>
      <c r="AH11" s="425">
        <v>0</v>
      </c>
      <c r="AI11" s="425">
        <v>0</v>
      </c>
      <c r="AJ11" s="425">
        <v>0</v>
      </c>
      <c r="AK11" s="425">
        <v>0</v>
      </c>
      <c r="AL11" s="425">
        <v>0</v>
      </c>
      <c r="AM11" s="425">
        <v>0</v>
      </c>
      <c r="AN11" s="425">
        <v>0</v>
      </c>
      <c r="AO11" s="425">
        <v>0</v>
      </c>
      <c r="AP11" s="425">
        <v>0</v>
      </c>
      <c r="AQ11" s="425">
        <v>0</v>
      </c>
      <c r="AR11" s="425">
        <v>0</v>
      </c>
      <c r="AS11" s="425">
        <v>0</v>
      </c>
      <c r="AT11" s="425">
        <v>0</v>
      </c>
      <c r="AU11" s="425">
        <v>0</v>
      </c>
      <c r="AV11" s="425">
        <v>0</v>
      </c>
      <c r="AW11" s="425">
        <v>0</v>
      </c>
      <c r="AX11" s="425">
        <v>0</v>
      </c>
      <c r="AY11" s="425">
        <v>0</v>
      </c>
      <c r="AZ11" s="425">
        <v>0</v>
      </c>
      <c r="BA11" s="425">
        <v>0</v>
      </c>
      <c r="BB11" s="425">
        <v>0</v>
      </c>
      <c r="BC11" s="425">
        <v>0</v>
      </c>
      <c r="BD11" s="425">
        <v>0</v>
      </c>
      <c r="BE11" s="425">
        <v>0</v>
      </c>
      <c r="BF11" s="425">
        <v>0</v>
      </c>
      <c r="BG11" s="425">
        <v>0</v>
      </c>
      <c r="BH11" s="425">
        <v>0</v>
      </c>
      <c r="BI11" s="425">
        <v>0</v>
      </c>
      <c r="BJ11" s="425">
        <v>0</v>
      </c>
      <c r="BK11" s="425">
        <v>0</v>
      </c>
      <c r="BL11" s="425">
        <v>2.7215671600525173</v>
      </c>
      <c r="BM11" s="425">
        <v>124.95805821650838</v>
      </c>
      <c r="BN11" s="425">
        <v>353.35394914685565</v>
      </c>
      <c r="BO11" s="425">
        <v>595.95602065950209</v>
      </c>
      <c r="BP11" s="425">
        <v>677.67918756495885</v>
      </c>
      <c r="BQ11" s="425">
        <v>649.03122862517091</v>
      </c>
      <c r="BR11" s="425">
        <v>207.402013027555</v>
      </c>
      <c r="BS11" s="425">
        <v>86.94843189038221</v>
      </c>
      <c r="BT11" s="425">
        <v>100.30831299903838</v>
      </c>
      <c r="BU11" s="425">
        <v>123.8164268223462</v>
      </c>
      <c r="BV11" s="425">
        <v>113.35444434780121</v>
      </c>
      <c r="BW11" s="425">
        <v>105.78242346314164</v>
      </c>
      <c r="BX11" s="425">
        <v>102.12276854962447</v>
      </c>
      <c r="BY11" s="425">
        <v>99.022409880526368</v>
      </c>
      <c r="BZ11" s="425">
        <v>97.857056343314611</v>
      </c>
      <c r="CA11" s="426">
        <v>98.055520958505539</v>
      </c>
    </row>
    <row r="12" spans="1:79" x14ac:dyDescent="0.4">
      <c r="B12" s="429" t="s">
        <v>312</v>
      </c>
      <c r="C12" s="341"/>
      <c r="D12" s="425">
        <v>0</v>
      </c>
      <c r="E12" s="425">
        <v>0</v>
      </c>
      <c r="F12" s="425">
        <v>0</v>
      </c>
      <c r="G12" s="425">
        <v>0</v>
      </c>
      <c r="H12" s="425">
        <v>0</v>
      </c>
      <c r="I12" s="425">
        <v>0</v>
      </c>
      <c r="J12" s="425">
        <v>0</v>
      </c>
      <c r="K12" s="425">
        <v>0</v>
      </c>
      <c r="L12" s="425">
        <v>0</v>
      </c>
      <c r="M12" s="425">
        <v>0</v>
      </c>
      <c r="N12" s="425">
        <v>0</v>
      </c>
      <c r="O12" s="425">
        <v>0</v>
      </c>
      <c r="P12" s="425">
        <v>0</v>
      </c>
      <c r="Q12" s="425">
        <v>0</v>
      </c>
      <c r="R12" s="425">
        <v>0</v>
      </c>
      <c r="S12" s="425">
        <v>0</v>
      </c>
      <c r="T12" s="425">
        <v>0</v>
      </c>
      <c r="U12" s="425">
        <v>0</v>
      </c>
      <c r="V12" s="425">
        <v>0</v>
      </c>
      <c r="W12" s="425">
        <v>0</v>
      </c>
      <c r="X12" s="425">
        <v>0</v>
      </c>
      <c r="Y12" s="425">
        <v>0</v>
      </c>
      <c r="Z12" s="425">
        <v>0</v>
      </c>
      <c r="AA12" s="425">
        <v>0</v>
      </c>
      <c r="AB12" s="425">
        <v>0</v>
      </c>
      <c r="AC12" s="425">
        <v>0</v>
      </c>
      <c r="AD12" s="425">
        <v>0</v>
      </c>
      <c r="AE12" s="425">
        <v>0</v>
      </c>
      <c r="AF12" s="425">
        <v>0</v>
      </c>
      <c r="AG12" s="425">
        <v>0</v>
      </c>
      <c r="AH12" s="425">
        <v>0</v>
      </c>
      <c r="AI12" s="425">
        <v>0</v>
      </c>
      <c r="AJ12" s="425">
        <v>0</v>
      </c>
      <c r="AK12" s="425">
        <v>0</v>
      </c>
      <c r="AL12" s="425">
        <v>0</v>
      </c>
      <c r="AM12" s="425">
        <v>0</v>
      </c>
      <c r="AN12" s="425">
        <v>0</v>
      </c>
      <c r="AO12" s="425">
        <v>0</v>
      </c>
      <c r="AP12" s="425">
        <v>0</v>
      </c>
      <c r="AQ12" s="425">
        <v>0</v>
      </c>
      <c r="AR12" s="425">
        <v>0</v>
      </c>
      <c r="AS12" s="425">
        <v>0</v>
      </c>
      <c r="AT12" s="425">
        <v>0</v>
      </c>
      <c r="AU12" s="425">
        <v>0</v>
      </c>
      <c r="AV12" s="425">
        <v>0</v>
      </c>
      <c r="AW12" s="425">
        <v>0</v>
      </c>
      <c r="AX12" s="425">
        <v>0</v>
      </c>
      <c r="AY12" s="425">
        <v>0</v>
      </c>
      <c r="AZ12" s="425">
        <v>0</v>
      </c>
      <c r="BA12" s="425">
        <v>0</v>
      </c>
      <c r="BB12" s="425">
        <v>0</v>
      </c>
      <c r="BC12" s="425">
        <v>0</v>
      </c>
      <c r="BD12" s="425">
        <v>0</v>
      </c>
      <c r="BE12" s="425">
        <v>0</v>
      </c>
      <c r="BF12" s="425">
        <v>0</v>
      </c>
      <c r="BG12" s="425">
        <v>0</v>
      </c>
      <c r="BH12" s="425">
        <v>0</v>
      </c>
      <c r="BI12" s="425">
        <v>0</v>
      </c>
      <c r="BJ12" s="425">
        <v>0</v>
      </c>
      <c r="BK12" s="425">
        <v>0</v>
      </c>
      <c r="BL12" s="425">
        <v>2.2189671977883112</v>
      </c>
      <c r="BM12" s="425">
        <v>57.655182256368107</v>
      </c>
      <c r="BN12" s="425">
        <v>133.28413053100019</v>
      </c>
      <c r="BO12" s="425">
        <v>331.55674714307514</v>
      </c>
      <c r="BP12" s="425">
        <v>1071.4484155088562</v>
      </c>
      <c r="BQ12" s="425">
        <v>2407.9835904304932</v>
      </c>
      <c r="BR12" s="425">
        <v>3462.3985262096739</v>
      </c>
      <c r="BS12" s="425">
        <v>4032.5881383350825</v>
      </c>
      <c r="BT12" s="425">
        <v>4277.9670330076315</v>
      </c>
      <c r="BU12" s="425">
        <v>4304.9714231831404</v>
      </c>
      <c r="BV12" s="425">
        <v>4181.7125372240071</v>
      </c>
      <c r="BW12" s="425">
        <v>4280.6503460271015</v>
      </c>
      <c r="BX12" s="425">
        <v>4214.6251451518019</v>
      </c>
      <c r="BY12" s="425">
        <v>4132.6078670823454</v>
      </c>
      <c r="BZ12" s="425">
        <v>4058.6470226370684</v>
      </c>
      <c r="CA12" s="426">
        <v>4013.661866392988</v>
      </c>
    </row>
    <row r="13" spans="1:79" ht="26.25" customHeight="1" x14ac:dyDescent="0.4">
      <c r="B13" s="128" t="s">
        <v>476</v>
      </c>
      <c r="C13" s="51"/>
      <c r="D13" s="425">
        <v>0</v>
      </c>
      <c r="E13" s="425">
        <v>0</v>
      </c>
      <c r="F13" s="425">
        <v>0</v>
      </c>
      <c r="G13" s="425">
        <v>0</v>
      </c>
      <c r="H13" s="425">
        <v>0</v>
      </c>
      <c r="I13" s="425">
        <v>0</v>
      </c>
      <c r="J13" s="425">
        <v>0</v>
      </c>
      <c r="K13" s="425">
        <v>0</v>
      </c>
      <c r="L13" s="425">
        <v>0</v>
      </c>
      <c r="M13" s="425">
        <v>0</v>
      </c>
      <c r="N13" s="425">
        <v>0</v>
      </c>
      <c r="O13" s="425">
        <v>0</v>
      </c>
      <c r="P13" s="425">
        <v>0</v>
      </c>
      <c r="Q13" s="425">
        <v>0</v>
      </c>
      <c r="R13" s="425">
        <v>0</v>
      </c>
      <c r="S13" s="425">
        <v>0</v>
      </c>
      <c r="T13" s="425">
        <v>0</v>
      </c>
      <c r="U13" s="425">
        <v>0</v>
      </c>
      <c r="V13" s="425">
        <v>0</v>
      </c>
      <c r="W13" s="425">
        <v>0</v>
      </c>
      <c r="X13" s="425">
        <v>0</v>
      </c>
      <c r="Y13" s="425">
        <v>0</v>
      </c>
      <c r="Z13" s="425">
        <v>0</v>
      </c>
      <c r="AA13" s="425">
        <v>0</v>
      </c>
      <c r="AB13" s="425">
        <v>0</v>
      </c>
      <c r="AC13" s="425">
        <v>0</v>
      </c>
      <c r="AD13" s="425">
        <v>0</v>
      </c>
      <c r="AE13" s="425">
        <v>0</v>
      </c>
      <c r="AF13" s="425">
        <v>0</v>
      </c>
      <c r="AG13" s="425">
        <v>0</v>
      </c>
      <c r="AH13" s="425">
        <v>0</v>
      </c>
      <c r="AI13" s="425">
        <v>0</v>
      </c>
      <c r="AJ13" s="425">
        <v>0</v>
      </c>
      <c r="AK13" s="425">
        <v>0</v>
      </c>
      <c r="AL13" s="425">
        <v>0</v>
      </c>
      <c r="AM13" s="425">
        <v>0</v>
      </c>
      <c r="AN13" s="425">
        <v>0</v>
      </c>
      <c r="AO13" s="425">
        <v>0</v>
      </c>
      <c r="AP13" s="425">
        <v>0</v>
      </c>
      <c r="AQ13" s="425">
        <v>0</v>
      </c>
      <c r="AR13" s="425">
        <v>0</v>
      </c>
      <c r="AS13" s="425">
        <v>0</v>
      </c>
      <c r="AT13" s="425">
        <v>0</v>
      </c>
      <c r="AU13" s="425">
        <v>0</v>
      </c>
      <c r="AV13" s="425">
        <v>0</v>
      </c>
      <c r="AW13" s="425">
        <v>0</v>
      </c>
      <c r="AX13" s="425">
        <v>0</v>
      </c>
      <c r="AY13" s="425">
        <v>0</v>
      </c>
      <c r="AZ13" s="425">
        <v>0</v>
      </c>
      <c r="BA13" s="425">
        <v>0</v>
      </c>
      <c r="BB13" s="425">
        <v>0</v>
      </c>
      <c r="BC13" s="425">
        <v>0</v>
      </c>
      <c r="BD13" s="425">
        <v>0</v>
      </c>
      <c r="BE13" s="425">
        <v>0</v>
      </c>
      <c r="BF13" s="425">
        <v>0</v>
      </c>
      <c r="BG13" s="425">
        <v>0</v>
      </c>
      <c r="BH13" s="425">
        <v>0</v>
      </c>
      <c r="BI13" s="425">
        <v>0</v>
      </c>
      <c r="BJ13" s="425">
        <v>0</v>
      </c>
      <c r="BK13" s="425">
        <v>0</v>
      </c>
      <c r="BL13" s="425">
        <f t="shared" ref="BL13:CA13" si="9">SUM(BL14:BL16)</f>
        <v>62.808164869999992</v>
      </c>
      <c r="BM13" s="425">
        <f t="shared" si="9"/>
        <v>686.4373563700002</v>
      </c>
      <c r="BN13" s="425">
        <f t="shared" si="9"/>
        <v>1276.9055287799997</v>
      </c>
      <c r="BO13" s="425">
        <f t="shared" si="9"/>
        <v>2155.5853004299997</v>
      </c>
      <c r="BP13" s="425">
        <f t="shared" si="9"/>
        <v>4474.8959126999998</v>
      </c>
      <c r="BQ13" s="425">
        <f t="shared" si="9"/>
        <v>6897.8279475099998</v>
      </c>
      <c r="BR13" s="425">
        <f t="shared" si="9"/>
        <v>8726.4629563299986</v>
      </c>
      <c r="BS13" s="425">
        <f t="shared" si="9"/>
        <v>9814.883734269999</v>
      </c>
      <c r="BT13" s="425">
        <f t="shared" si="9"/>
        <v>10143.435834890004</v>
      </c>
      <c r="BU13" s="425">
        <f t="shared" si="9"/>
        <v>10641.567228360027</v>
      </c>
      <c r="BV13" s="425">
        <f t="shared" si="9"/>
        <v>9919.9159800006364</v>
      </c>
      <c r="BW13" s="425">
        <f t="shared" si="9"/>
        <v>10957.616432783596</v>
      </c>
      <c r="BX13" s="425">
        <f t="shared" si="9"/>
        <v>10975.745338986451</v>
      </c>
      <c r="BY13" s="425">
        <f t="shared" si="9"/>
        <v>11129.279400684269</v>
      </c>
      <c r="BZ13" s="425">
        <f t="shared" si="9"/>
        <v>11278.814828237333</v>
      </c>
      <c r="CA13" s="426">
        <f t="shared" si="9"/>
        <v>11476.706085831913</v>
      </c>
    </row>
    <row r="14" spans="1:79" x14ac:dyDescent="0.4">
      <c r="B14" s="429" t="s">
        <v>310</v>
      </c>
      <c r="C14" s="341"/>
      <c r="D14" s="425">
        <v>0</v>
      </c>
      <c r="E14" s="425">
        <v>0</v>
      </c>
      <c r="F14" s="425">
        <v>0</v>
      </c>
      <c r="G14" s="425">
        <v>0</v>
      </c>
      <c r="H14" s="425">
        <v>0</v>
      </c>
      <c r="I14" s="425">
        <v>0</v>
      </c>
      <c r="J14" s="425">
        <v>0</v>
      </c>
      <c r="K14" s="425">
        <v>0</v>
      </c>
      <c r="L14" s="425">
        <v>0</v>
      </c>
      <c r="M14" s="425">
        <v>0</v>
      </c>
      <c r="N14" s="425">
        <v>0</v>
      </c>
      <c r="O14" s="425">
        <v>0</v>
      </c>
      <c r="P14" s="425">
        <v>0</v>
      </c>
      <c r="Q14" s="425">
        <v>0</v>
      </c>
      <c r="R14" s="425">
        <v>0</v>
      </c>
      <c r="S14" s="425">
        <v>0</v>
      </c>
      <c r="T14" s="425">
        <v>0</v>
      </c>
      <c r="U14" s="425">
        <v>0</v>
      </c>
      <c r="V14" s="425">
        <v>0</v>
      </c>
      <c r="W14" s="425">
        <v>0</v>
      </c>
      <c r="X14" s="425">
        <v>0</v>
      </c>
      <c r="Y14" s="425">
        <v>0</v>
      </c>
      <c r="Z14" s="425">
        <v>0</v>
      </c>
      <c r="AA14" s="425">
        <v>0</v>
      </c>
      <c r="AB14" s="425">
        <v>0</v>
      </c>
      <c r="AC14" s="425">
        <v>0</v>
      </c>
      <c r="AD14" s="425">
        <v>0</v>
      </c>
      <c r="AE14" s="425">
        <v>0</v>
      </c>
      <c r="AF14" s="425">
        <v>0</v>
      </c>
      <c r="AG14" s="425">
        <v>0</v>
      </c>
      <c r="AH14" s="425">
        <v>0</v>
      </c>
      <c r="AI14" s="425">
        <v>0</v>
      </c>
      <c r="AJ14" s="425">
        <v>0</v>
      </c>
      <c r="AK14" s="425">
        <v>0</v>
      </c>
      <c r="AL14" s="425">
        <v>0</v>
      </c>
      <c r="AM14" s="425">
        <v>0</v>
      </c>
      <c r="AN14" s="425">
        <v>0</v>
      </c>
      <c r="AO14" s="425">
        <v>0</v>
      </c>
      <c r="AP14" s="425">
        <v>0</v>
      </c>
      <c r="AQ14" s="425">
        <v>0</v>
      </c>
      <c r="AR14" s="425">
        <v>0</v>
      </c>
      <c r="AS14" s="425">
        <v>0</v>
      </c>
      <c r="AT14" s="425">
        <v>0</v>
      </c>
      <c r="AU14" s="425">
        <v>0</v>
      </c>
      <c r="AV14" s="425">
        <v>0</v>
      </c>
      <c r="AW14" s="425">
        <v>0</v>
      </c>
      <c r="AX14" s="425">
        <v>0</v>
      </c>
      <c r="AY14" s="425">
        <v>0</v>
      </c>
      <c r="AZ14" s="425">
        <v>0</v>
      </c>
      <c r="BA14" s="425">
        <v>0</v>
      </c>
      <c r="BB14" s="425">
        <v>0</v>
      </c>
      <c r="BC14" s="425">
        <v>0</v>
      </c>
      <c r="BD14" s="425">
        <v>0</v>
      </c>
      <c r="BE14" s="425">
        <v>0</v>
      </c>
      <c r="BF14" s="425">
        <v>0</v>
      </c>
      <c r="BG14" s="425">
        <v>0</v>
      </c>
      <c r="BH14" s="425">
        <v>0</v>
      </c>
      <c r="BI14" s="425">
        <v>0</v>
      </c>
      <c r="BJ14" s="425">
        <v>0</v>
      </c>
      <c r="BK14" s="425">
        <v>0</v>
      </c>
      <c r="BL14" s="425">
        <v>56.760396859939483</v>
      </c>
      <c r="BM14" s="425">
        <v>485.65064439592379</v>
      </c>
      <c r="BN14" s="425">
        <v>706.84818816706706</v>
      </c>
      <c r="BO14" s="425">
        <v>863.27839205061048</v>
      </c>
      <c r="BP14" s="425">
        <v>1247.2615802462533</v>
      </c>
      <c r="BQ14" s="425">
        <v>1409.208543423181</v>
      </c>
      <c r="BR14" s="425">
        <v>1560.1474336531285</v>
      </c>
      <c r="BS14" s="425">
        <v>1212.1126182704675</v>
      </c>
      <c r="BT14" s="425">
        <v>880.13139175252343</v>
      </c>
      <c r="BU14" s="425">
        <v>821.64216860157251</v>
      </c>
      <c r="BV14" s="425">
        <v>390.40955878818028</v>
      </c>
      <c r="BW14" s="425">
        <v>766.64829224557081</v>
      </c>
      <c r="BX14" s="425">
        <v>784.72869850572022</v>
      </c>
      <c r="BY14" s="425">
        <v>803.92461225197451</v>
      </c>
      <c r="BZ14" s="425">
        <v>821.49972707020765</v>
      </c>
      <c r="CA14" s="426">
        <v>840.095665748496</v>
      </c>
    </row>
    <row r="15" spans="1:79" x14ac:dyDescent="0.4">
      <c r="B15" s="429" t="s">
        <v>475</v>
      </c>
      <c r="C15" s="341"/>
      <c r="D15" s="425">
        <v>0</v>
      </c>
      <c r="E15" s="425">
        <v>0</v>
      </c>
      <c r="F15" s="425">
        <v>0</v>
      </c>
      <c r="G15" s="425">
        <v>0</v>
      </c>
      <c r="H15" s="425">
        <v>0</v>
      </c>
      <c r="I15" s="425">
        <v>0</v>
      </c>
      <c r="J15" s="425">
        <v>0</v>
      </c>
      <c r="K15" s="425">
        <v>0</v>
      </c>
      <c r="L15" s="425">
        <v>0</v>
      </c>
      <c r="M15" s="425">
        <v>0</v>
      </c>
      <c r="N15" s="425">
        <v>0</v>
      </c>
      <c r="O15" s="425">
        <v>0</v>
      </c>
      <c r="P15" s="425">
        <v>0</v>
      </c>
      <c r="Q15" s="425">
        <v>0</v>
      </c>
      <c r="R15" s="425">
        <v>0</v>
      </c>
      <c r="S15" s="425">
        <v>0</v>
      </c>
      <c r="T15" s="425">
        <v>0</v>
      </c>
      <c r="U15" s="425">
        <v>0</v>
      </c>
      <c r="V15" s="425">
        <v>0</v>
      </c>
      <c r="W15" s="425">
        <v>0</v>
      </c>
      <c r="X15" s="425">
        <v>0</v>
      </c>
      <c r="Y15" s="425">
        <v>0</v>
      </c>
      <c r="Z15" s="425">
        <v>0</v>
      </c>
      <c r="AA15" s="425">
        <v>0</v>
      </c>
      <c r="AB15" s="425">
        <v>0</v>
      </c>
      <c r="AC15" s="425">
        <v>0</v>
      </c>
      <c r="AD15" s="425">
        <v>0</v>
      </c>
      <c r="AE15" s="425">
        <v>0</v>
      </c>
      <c r="AF15" s="425">
        <v>0</v>
      </c>
      <c r="AG15" s="425">
        <v>0</v>
      </c>
      <c r="AH15" s="425">
        <v>0</v>
      </c>
      <c r="AI15" s="425">
        <v>0</v>
      </c>
      <c r="AJ15" s="425">
        <v>0</v>
      </c>
      <c r="AK15" s="425">
        <v>0</v>
      </c>
      <c r="AL15" s="425">
        <v>0</v>
      </c>
      <c r="AM15" s="425">
        <v>0</v>
      </c>
      <c r="AN15" s="425">
        <v>0</v>
      </c>
      <c r="AO15" s="425">
        <v>0</v>
      </c>
      <c r="AP15" s="425">
        <v>0</v>
      </c>
      <c r="AQ15" s="425">
        <v>0</v>
      </c>
      <c r="AR15" s="425">
        <v>0</v>
      </c>
      <c r="AS15" s="425">
        <v>0</v>
      </c>
      <c r="AT15" s="425">
        <v>0</v>
      </c>
      <c r="AU15" s="425">
        <v>0</v>
      </c>
      <c r="AV15" s="425">
        <v>0</v>
      </c>
      <c r="AW15" s="425">
        <v>0</v>
      </c>
      <c r="AX15" s="425">
        <v>0</v>
      </c>
      <c r="AY15" s="425">
        <v>0</v>
      </c>
      <c r="AZ15" s="425">
        <v>0</v>
      </c>
      <c r="BA15" s="425">
        <v>0</v>
      </c>
      <c r="BB15" s="425">
        <v>0</v>
      </c>
      <c r="BC15" s="425">
        <v>0</v>
      </c>
      <c r="BD15" s="425">
        <v>0</v>
      </c>
      <c r="BE15" s="425">
        <v>0</v>
      </c>
      <c r="BF15" s="425">
        <v>0</v>
      </c>
      <c r="BG15" s="425">
        <v>0</v>
      </c>
      <c r="BH15" s="425">
        <v>0</v>
      </c>
      <c r="BI15" s="425">
        <v>0</v>
      </c>
      <c r="BJ15" s="425">
        <v>0</v>
      </c>
      <c r="BK15" s="425">
        <v>0</v>
      </c>
      <c r="BL15" s="425">
        <v>0.87047432142392211</v>
      </c>
      <c r="BM15" s="425">
        <v>141.54873738557404</v>
      </c>
      <c r="BN15" s="425">
        <v>402.72970317666335</v>
      </c>
      <c r="BO15" s="425">
        <v>804.03284371611733</v>
      </c>
      <c r="BP15" s="425">
        <v>1746.6088386345339</v>
      </c>
      <c r="BQ15" s="425">
        <v>2450.2182244415649</v>
      </c>
      <c r="BR15" s="425">
        <v>2597.5443602920268</v>
      </c>
      <c r="BS15" s="425">
        <v>2512.602659626963</v>
      </c>
      <c r="BT15" s="425">
        <v>2316.1352141278626</v>
      </c>
      <c r="BU15" s="425">
        <v>2284.5708617617097</v>
      </c>
      <c r="BV15" s="425">
        <v>1871.749398103786</v>
      </c>
      <c r="BW15" s="425">
        <v>2003.3066342702045</v>
      </c>
      <c r="BX15" s="425">
        <v>1919.6777631510788</v>
      </c>
      <c r="BY15" s="425">
        <v>1867.8732185295332</v>
      </c>
      <c r="BZ15" s="425">
        <v>1836.8245036476565</v>
      </c>
      <c r="CA15" s="426">
        <v>1828.7511396006803</v>
      </c>
    </row>
    <row r="16" spans="1:79" x14ac:dyDescent="0.4">
      <c r="B16" s="429" t="s">
        <v>312</v>
      </c>
      <c r="C16" s="341"/>
      <c r="D16" s="425">
        <v>0</v>
      </c>
      <c r="E16" s="425">
        <v>0</v>
      </c>
      <c r="F16" s="425">
        <v>0</v>
      </c>
      <c r="G16" s="425">
        <v>0</v>
      </c>
      <c r="H16" s="425">
        <v>0</v>
      </c>
      <c r="I16" s="425">
        <v>0</v>
      </c>
      <c r="J16" s="425">
        <v>0</v>
      </c>
      <c r="K16" s="425">
        <v>0</v>
      </c>
      <c r="L16" s="425">
        <v>0</v>
      </c>
      <c r="M16" s="425">
        <v>0</v>
      </c>
      <c r="N16" s="425">
        <v>0</v>
      </c>
      <c r="O16" s="425">
        <v>0</v>
      </c>
      <c r="P16" s="425">
        <v>0</v>
      </c>
      <c r="Q16" s="425">
        <v>0</v>
      </c>
      <c r="R16" s="425">
        <v>0</v>
      </c>
      <c r="S16" s="425">
        <v>0</v>
      </c>
      <c r="T16" s="425">
        <v>0</v>
      </c>
      <c r="U16" s="425">
        <v>0</v>
      </c>
      <c r="V16" s="425">
        <v>0</v>
      </c>
      <c r="W16" s="425">
        <v>0</v>
      </c>
      <c r="X16" s="425">
        <v>0</v>
      </c>
      <c r="Y16" s="425">
        <v>0</v>
      </c>
      <c r="Z16" s="425">
        <v>0</v>
      </c>
      <c r="AA16" s="425">
        <v>0</v>
      </c>
      <c r="AB16" s="425">
        <v>0</v>
      </c>
      <c r="AC16" s="425">
        <v>0</v>
      </c>
      <c r="AD16" s="425">
        <v>0</v>
      </c>
      <c r="AE16" s="425">
        <v>0</v>
      </c>
      <c r="AF16" s="425">
        <v>0</v>
      </c>
      <c r="AG16" s="425">
        <v>0</v>
      </c>
      <c r="AH16" s="425">
        <v>0</v>
      </c>
      <c r="AI16" s="425">
        <v>0</v>
      </c>
      <c r="AJ16" s="425">
        <v>0</v>
      </c>
      <c r="AK16" s="425">
        <v>0</v>
      </c>
      <c r="AL16" s="425">
        <v>0</v>
      </c>
      <c r="AM16" s="425">
        <v>0</v>
      </c>
      <c r="AN16" s="425">
        <v>0</v>
      </c>
      <c r="AO16" s="425">
        <v>0</v>
      </c>
      <c r="AP16" s="425">
        <v>0</v>
      </c>
      <c r="AQ16" s="425">
        <v>0</v>
      </c>
      <c r="AR16" s="425">
        <v>0</v>
      </c>
      <c r="AS16" s="425">
        <v>0</v>
      </c>
      <c r="AT16" s="425">
        <v>0</v>
      </c>
      <c r="AU16" s="425">
        <v>0</v>
      </c>
      <c r="AV16" s="425">
        <v>0</v>
      </c>
      <c r="AW16" s="425">
        <v>0</v>
      </c>
      <c r="AX16" s="425">
        <v>0</v>
      </c>
      <c r="AY16" s="425">
        <v>0</v>
      </c>
      <c r="AZ16" s="425">
        <v>0</v>
      </c>
      <c r="BA16" s="425">
        <v>0</v>
      </c>
      <c r="BB16" s="425">
        <v>0</v>
      </c>
      <c r="BC16" s="425">
        <v>0</v>
      </c>
      <c r="BD16" s="425">
        <v>0</v>
      </c>
      <c r="BE16" s="425">
        <v>0</v>
      </c>
      <c r="BF16" s="425">
        <v>0</v>
      </c>
      <c r="BG16" s="425">
        <v>0</v>
      </c>
      <c r="BH16" s="425">
        <v>0</v>
      </c>
      <c r="BI16" s="425">
        <v>0</v>
      </c>
      <c r="BJ16" s="425">
        <v>0</v>
      </c>
      <c r="BK16" s="425">
        <v>0</v>
      </c>
      <c r="BL16" s="425">
        <v>5.1772936886365866</v>
      </c>
      <c r="BM16" s="425">
        <v>59.237974588502404</v>
      </c>
      <c r="BN16" s="425">
        <v>167.3276374362693</v>
      </c>
      <c r="BO16" s="425">
        <v>488.27406466327216</v>
      </c>
      <c r="BP16" s="425">
        <v>1481.0254938192129</v>
      </c>
      <c r="BQ16" s="425">
        <v>3038.4011796452542</v>
      </c>
      <c r="BR16" s="425">
        <v>4568.7711623848436</v>
      </c>
      <c r="BS16" s="425">
        <v>6090.1684563725685</v>
      </c>
      <c r="BT16" s="425">
        <v>6947.169229009618</v>
      </c>
      <c r="BU16" s="425">
        <v>7535.3541979967449</v>
      </c>
      <c r="BV16" s="425">
        <v>7657.7570231086702</v>
      </c>
      <c r="BW16" s="425">
        <v>8187.6615062678211</v>
      </c>
      <c r="BX16" s="425">
        <v>8271.338877329652</v>
      </c>
      <c r="BY16" s="425">
        <v>8457.4815699027604</v>
      </c>
      <c r="BZ16" s="425">
        <v>8620.4905975194688</v>
      </c>
      <c r="CA16" s="426">
        <v>8807.8592804827367</v>
      </c>
    </row>
    <row r="17" spans="1:79" s="243" customFormat="1" ht="25.5" customHeight="1" x14ac:dyDescent="0.4">
      <c r="B17" s="237" t="s">
        <v>156</v>
      </c>
      <c r="C17" s="234"/>
      <c r="D17" s="421">
        <f t="shared" ref="D17:BL17" si="10">SUM(D21,D24)</f>
        <v>0</v>
      </c>
      <c r="E17" s="421">
        <f t="shared" si="10"/>
        <v>0</v>
      </c>
      <c r="F17" s="421">
        <f t="shared" si="10"/>
        <v>0</v>
      </c>
      <c r="G17" s="421">
        <f t="shared" si="10"/>
        <v>0</v>
      </c>
      <c r="H17" s="421">
        <f t="shared" si="10"/>
        <v>0</v>
      </c>
      <c r="I17" s="421">
        <f t="shared" si="10"/>
        <v>0</v>
      </c>
      <c r="J17" s="421">
        <f t="shared" si="10"/>
        <v>0</v>
      </c>
      <c r="K17" s="421">
        <f t="shared" si="10"/>
        <v>0</v>
      </c>
      <c r="L17" s="421">
        <f t="shared" si="10"/>
        <v>0</v>
      </c>
      <c r="M17" s="421">
        <f t="shared" si="10"/>
        <v>0</v>
      </c>
      <c r="N17" s="421">
        <f t="shared" si="10"/>
        <v>0</v>
      </c>
      <c r="O17" s="421">
        <f t="shared" si="10"/>
        <v>0</v>
      </c>
      <c r="P17" s="421">
        <f t="shared" si="10"/>
        <v>0</v>
      </c>
      <c r="Q17" s="421">
        <f t="shared" si="10"/>
        <v>0</v>
      </c>
      <c r="R17" s="421">
        <f t="shared" si="10"/>
        <v>0</v>
      </c>
      <c r="S17" s="421">
        <f t="shared" si="10"/>
        <v>0</v>
      </c>
      <c r="T17" s="421">
        <f t="shared" si="10"/>
        <v>0</v>
      </c>
      <c r="U17" s="421">
        <f t="shared" si="10"/>
        <v>0</v>
      </c>
      <c r="V17" s="421">
        <f t="shared" si="10"/>
        <v>0</v>
      </c>
      <c r="W17" s="421">
        <f t="shared" si="10"/>
        <v>0</v>
      </c>
      <c r="X17" s="421">
        <f t="shared" si="10"/>
        <v>0</v>
      </c>
      <c r="Y17" s="421">
        <f t="shared" si="10"/>
        <v>0</v>
      </c>
      <c r="Z17" s="421">
        <f t="shared" si="10"/>
        <v>0</v>
      </c>
      <c r="AA17" s="421">
        <f t="shared" si="10"/>
        <v>0</v>
      </c>
      <c r="AB17" s="421">
        <f t="shared" si="10"/>
        <v>0</v>
      </c>
      <c r="AC17" s="421">
        <f t="shared" si="10"/>
        <v>0</v>
      </c>
      <c r="AD17" s="421">
        <f t="shared" si="10"/>
        <v>0</v>
      </c>
      <c r="AE17" s="421">
        <f t="shared" si="10"/>
        <v>0</v>
      </c>
      <c r="AF17" s="421">
        <f t="shared" si="10"/>
        <v>0</v>
      </c>
      <c r="AG17" s="421">
        <f t="shared" si="10"/>
        <v>0</v>
      </c>
      <c r="AH17" s="421">
        <f t="shared" si="10"/>
        <v>0</v>
      </c>
      <c r="AI17" s="421">
        <f t="shared" si="10"/>
        <v>0</v>
      </c>
      <c r="AJ17" s="421">
        <f t="shared" si="10"/>
        <v>0</v>
      </c>
      <c r="AK17" s="421">
        <f t="shared" si="10"/>
        <v>0</v>
      </c>
      <c r="AL17" s="421">
        <f t="shared" si="10"/>
        <v>0</v>
      </c>
      <c r="AM17" s="421">
        <f t="shared" si="10"/>
        <v>0</v>
      </c>
      <c r="AN17" s="421">
        <f t="shared" si="10"/>
        <v>0</v>
      </c>
      <c r="AO17" s="421">
        <f t="shared" si="10"/>
        <v>0</v>
      </c>
      <c r="AP17" s="421">
        <f t="shared" si="10"/>
        <v>0</v>
      </c>
      <c r="AQ17" s="421">
        <f t="shared" si="10"/>
        <v>0</v>
      </c>
      <c r="AR17" s="421">
        <f t="shared" si="10"/>
        <v>0</v>
      </c>
      <c r="AS17" s="421">
        <f t="shared" si="10"/>
        <v>0</v>
      </c>
      <c r="AT17" s="421">
        <f t="shared" si="10"/>
        <v>0</v>
      </c>
      <c r="AU17" s="421">
        <f t="shared" si="10"/>
        <v>0</v>
      </c>
      <c r="AV17" s="421">
        <f t="shared" si="10"/>
        <v>0</v>
      </c>
      <c r="AW17" s="421">
        <f t="shared" si="10"/>
        <v>0</v>
      </c>
      <c r="AX17" s="421">
        <f t="shared" si="10"/>
        <v>0</v>
      </c>
      <c r="AY17" s="421">
        <f t="shared" si="10"/>
        <v>7622.94</v>
      </c>
      <c r="AZ17" s="421">
        <f t="shared" si="10"/>
        <v>7661.6239999999998</v>
      </c>
      <c r="BA17" s="421">
        <f t="shared" si="10"/>
        <v>7412.2720000000008</v>
      </c>
      <c r="BB17" s="421">
        <f t="shared" si="10"/>
        <v>7250.5899999999992</v>
      </c>
      <c r="BC17" s="421">
        <f t="shared" si="10"/>
        <v>6790.04</v>
      </c>
      <c r="BD17" s="421">
        <f t="shared" si="10"/>
        <v>6766.183</v>
      </c>
      <c r="BE17" s="421">
        <f t="shared" si="10"/>
        <v>6749.0433528570848</v>
      </c>
      <c r="BF17" s="421">
        <f t="shared" si="10"/>
        <v>6757.9545089520052</v>
      </c>
      <c r="BG17" s="421">
        <f t="shared" si="10"/>
        <v>6724.1235550023994</v>
      </c>
      <c r="BH17" s="421">
        <f t="shared" si="10"/>
        <v>6662.027000000001</v>
      </c>
      <c r="BI17" s="421">
        <f t="shared" si="10"/>
        <v>6649.9306075200002</v>
      </c>
      <c r="BJ17" s="421">
        <f t="shared" si="10"/>
        <v>6566.1693209299992</v>
      </c>
      <c r="BK17" s="421">
        <f t="shared" si="10"/>
        <v>6657.0001817393668</v>
      </c>
      <c r="BL17" s="421">
        <f t="shared" si="10"/>
        <v>6515.843602259999</v>
      </c>
      <c r="BM17" s="421">
        <f>SUM(BM21,BM24)</f>
        <v>6108.3423565899984</v>
      </c>
      <c r="BN17" s="421">
        <f t="shared" ref="BN17:BW17" si="11">SUM(BN21,BN24)</f>
        <v>5556.0370140352552</v>
      </c>
      <c r="BO17" s="421">
        <f t="shared" si="11"/>
        <v>4935.2797263499997</v>
      </c>
      <c r="BP17" s="421">
        <f t="shared" si="11"/>
        <v>3275.8454461099991</v>
      </c>
      <c r="BQ17" s="421">
        <f>SUM(BQ21,BQ24)</f>
        <v>1186.7982191800002</v>
      </c>
      <c r="BR17" s="421">
        <f t="shared" si="11"/>
        <v>244.52811802000031</v>
      </c>
      <c r="BS17" s="421">
        <f t="shared" si="11"/>
        <v>61.927221750000022</v>
      </c>
      <c r="BT17" s="421">
        <f t="shared" si="11"/>
        <v>14.895368320000003</v>
      </c>
      <c r="BU17" s="421">
        <f t="shared" si="11"/>
        <v>8.9284635499999982</v>
      </c>
      <c r="BV17" s="421">
        <f t="shared" si="11"/>
        <v>2.6178961937010201</v>
      </c>
      <c r="BW17" s="421">
        <f t="shared" si="11"/>
        <v>0.89325099068244296</v>
      </c>
      <c r="BX17" s="421">
        <f>SUM(BX21,BX24)</f>
        <v>0.93539474625409391</v>
      </c>
      <c r="BY17" s="421">
        <f>SUM(BY21,BY24)</f>
        <v>0.6995514550628803</v>
      </c>
      <c r="BZ17" s="421">
        <f>SUM(BZ21,BZ24)</f>
        <v>0.46988894690646638</v>
      </c>
      <c r="CA17" s="422">
        <f>SUM(CA21,CA24)</f>
        <v>0.23202771716148193</v>
      </c>
    </row>
    <row r="18" spans="1:79" x14ac:dyDescent="0.4">
      <c r="B18" s="128" t="s">
        <v>477</v>
      </c>
      <c r="C18" s="51"/>
      <c r="D18" s="425">
        <v>0</v>
      </c>
      <c r="E18" s="425">
        <v>0</v>
      </c>
      <c r="F18" s="425">
        <v>0</v>
      </c>
      <c r="G18" s="425">
        <v>0</v>
      </c>
      <c r="H18" s="425">
        <v>0</v>
      </c>
      <c r="I18" s="425">
        <v>0</v>
      </c>
      <c r="J18" s="425">
        <v>0</v>
      </c>
      <c r="K18" s="425">
        <v>0</v>
      </c>
      <c r="L18" s="425">
        <v>0</v>
      </c>
      <c r="M18" s="425">
        <v>0</v>
      </c>
      <c r="N18" s="425">
        <v>0</v>
      </c>
      <c r="O18" s="425">
        <v>0</v>
      </c>
      <c r="P18" s="425">
        <v>0</v>
      </c>
      <c r="Q18" s="425">
        <v>0</v>
      </c>
      <c r="R18" s="425">
        <v>0</v>
      </c>
      <c r="S18" s="425">
        <v>0</v>
      </c>
      <c r="T18" s="425">
        <v>0</v>
      </c>
      <c r="U18" s="425">
        <v>0</v>
      </c>
      <c r="V18" s="425">
        <v>0</v>
      </c>
      <c r="W18" s="425">
        <v>0</v>
      </c>
      <c r="X18" s="425">
        <v>0</v>
      </c>
      <c r="Y18" s="425">
        <v>0</v>
      </c>
      <c r="Z18" s="425">
        <v>0</v>
      </c>
      <c r="AA18" s="425">
        <v>0</v>
      </c>
      <c r="AB18" s="425">
        <v>0</v>
      </c>
      <c r="AC18" s="425">
        <v>0</v>
      </c>
      <c r="AD18" s="425">
        <v>0</v>
      </c>
      <c r="AE18" s="425">
        <v>0</v>
      </c>
      <c r="AF18" s="425">
        <v>0</v>
      </c>
      <c r="AG18" s="425">
        <v>0</v>
      </c>
      <c r="AH18" s="425">
        <v>0</v>
      </c>
      <c r="AI18" s="425">
        <v>0</v>
      </c>
      <c r="AJ18" s="425">
        <v>0</v>
      </c>
      <c r="AK18" s="425">
        <v>0</v>
      </c>
      <c r="AL18" s="425">
        <v>0</v>
      </c>
      <c r="AM18" s="425">
        <v>0</v>
      </c>
      <c r="AN18" s="425">
        <v>0</v>
      </c>
      <c r="AO18" s="425">
        <v>0</v>
      </c>
      <c r="AP18" s="425">
        <v>0</v>
      </c>
      <c r="AQ18" s="425">
        <v>0</v>
      </c>
      <c r="AR18" s="425">
        <v>0</v>
      </c>
      <c r="AS18" s="425">
        <v>0</v>
      </c>
      <c r="AT18" s="425">
        <v>0</v>
      </c>
      <c r="AU18" s="425">
        <v>0</v>
      </c>
      <c r="AV18" s="425">
        <v>0</v>
      </c>
      <c r="AW18" s="425">
        <v>0</v>
      </c>
      <c r="AX18" s="425">
        <v>0</v>
      </c>
      <c r="AY18" s="425">
        <v>278.33999999999997</v>
      </c>
      <c r="AZ18" s="425">
        <v>312.73</v>
      </c>
      <c r="BA18" s="425">
        <v>317.79700000000003</v>
      </c>
      <c r="BB18" s="425">
        <v>282.72800000000001</v>
      </c>
      <c r="BC18" s="425">
        <v>330.15090755271024</v>
      </c>
      <c r="BD18" s="425">
        <v>333.25174293093409</v>
      </c>
      <c r="BE18" s="425">
        <v>333.04137154438575</v>
      </c>
      <c r="BF18" s="425">
        <v>382.88721096740397</v>
      </c>
      <c r="BG18" s="425">
        <v>327.37031524653656</v>
      </c>
      <c r="BH18" s="425">
        <v>304.44139058878591</v>
      </c>
      <c r="BI18" s="425">
        <v>278.06156262040605</v>
      </c>
      <c r="BJ18" s="425">
        <v>289.99861489743967</v>
      </c>
      <c r="BK18" s="425">
        <v>275.18506486688074</v>
      </c>
      <c r="BL18" s="425">
        <v>233.47537700891493</v>
      </c>
      <c r="BM18" s="425">
        <v>25.701808144413643</v>
      </c>
      <c r="BN18" s="425">
        <v>25.203064663515647</v>
      </c>
      <c r="BO18" s="425">
        <v>12.429903442670245</v>
      </c>
      <c r="BP18" s="425">
        <v>4.7759055965311905</v>
      </c>
      <c r="BQ18" s="425">
        <v>3.1683124134191218</v>
      </c>
      <c r="BR18" s="425">
        <v>0.57839741453015014</v>
      </c>
      <c r="BS18" s="425">
        <v>7.7317557696762698E-2</v>
      </c>
      <c r="BT18" s="425">
        <v>1.5898251986691713E-2</v>
      </c>
      <c r="BU18" s="425">
        <v>7.6775741374161509E-3</v>
      </c>
      <c r="BV18" s="425">
        <v>3.081077290612804E-3</v>
      </c>
      <c r="BW18" s="425">
        <v>1.0512927704433572E-3</v>
      </c>
      <c r="BX18" s="425">
        <v>1.1008929679398739E-3</v>
      </c>
      <c r="BY18" s="425">
        <v>8.2332221842694702E-4</v>
      </c>
      <c r="BZ18" s="425">
        <v>5.5302581015510767E-4</v>
      </c>
      <c r="CA18" s="426">
        <v>2.7308009074580527E-4</v>
      </c>
    </row>
    <row r="19" spans="1:79" x14ac:dyDescent="0.4">
      <c r="B19" s="128" t="s">
        <v>478</v>
      </c>
      <c r="C19" s="51"/>
      <c r="D19" s="425">
        <v>0</v>
      </c>
      <c r="E19" s="425">
        <v>0</v>
      </c>
      <c r="F19" s="425">
        <v>0</v>
      </c>
      <c r="G19" s="425">
        <v>0</v>
      </c>
      <c r="H19" s="425">
        <v>0</v>
      </c>
      <c r="I19" s="425">
        <v>0</v>
      </c>
      <c r="J19" s="425">
        <v>0</v>
      </c>
      <c r="K19" s="425">
        <v>0</v>
      </c>
      <c r="L19" s="425">
        <v>0</v>
      </c>
      <c r="M19" s="425">
        <v>0</v>
      </c>
      <c r="N19" s="425">
        <v>0</v>
      </c>
      <c r="O19" s="425">
        <v>0</v>
      </c>
      <c r="P19" s="425">
        <v>0</v>
      </c>
      <c r="Q19" s="425">
        <v>0</v>
      </c>
      <c r="R19" s="425">
        <v>0</v>
      </c>
      <c r="S19" s="425">
        <v>0</v>
      </c>
      <c r="T19" s="425">
        <v>0</v>
      </c>
      <c r="U19" s="425">
        <v>0</v>
      </c>
      <c r="V19" s="425">
        <v>0</v>
      </c>
      <c r="W19" s="425">
        <v>0</v>
      </c>
      <c r="X19" s="425">
        <v>0</v>
      </c>
      <c r="Y19" s="425">
        <v>0</v>
      </c>
      <c r="Z19" s="425">
        <v>0</v>
      </c>
      <c r="AA19" s="425">
        <v>0</v>
      </c>
      <c r="AB19" s="425">
        <v>0</v>
      </c>
      <c r="AC19" s="425">
        <v>0</v>
      </c>
      <c r="AD19" s="425">
        <v>0</v>
      </c>
      <c r="AE19" s="425">
        <v>0</v>
      </c>
      <c r="AF19" s="425">
        <v>0</v>
      </c>
      <c r="AG19" s="425">
        <v>0</v>
      </c>
      <c r="AH19" s="425">
        <v>0</v>
      </c>
      <c r="AI19" s="425">
        <v>0</v>
      </c>
      <c r="AJ19" s="425">
        <v>0</v>
      </c>
      <c r="AK19" s="425">
        <v>0</v>
      </c>
      <c r="AL19" s="425">
        <v>0</v>
      </c>
      <c r="AM19" s="425">
        <v>0</v>
      </c>
      <c r="AN19" s="425">
        <v>0</v>
      </c>
      <c r="AO19" s="425">
        <v>0</v>
      </c>
      <c r="AP19" s="425">
        <v>0</v>
      </c>
      <c r="AQ19" s="425">
        <v>0</v>
      </c>
      <c r="AR19" s="425">
        <v>0</v>
      </c>
      <c r="AS19" s="425">
        <v>0</v>
      </c>
      <c r="AT19" s="425">
        <v>0</v>
      </c>
      <c r="AU19" s="425">
        <v>0</v>
      </c>
      <c r="AV19" s="425">
        <v>0</v>
      </c>
      <c r="AW19" s="425">
        <v>0</v>
      </c>
      <c r="AX19" s="425">
        <v>0</v>
      </c>
      <c r="AY19" s="425">
        <v>255.893</v>
      </c>
      <c r="AZ19" s="425">
        <v>296.48399999999998</v>
      </c>
      <c r="BA19" s="425">
        <v>316.82499999999999</v>
      </c>
      <c r="BB19" s="425">
        <v>304.512</v>
      </c>
      <c r="BC19" s="425">
        <v>389.09290450278598</v>
      </c>
      <c r="BD19" s="425">
        <v>388.42224478490493</v>
      </c>
      <c r="BE19" s="425">
        <v>403.02054330646723</v>
      </c>
      <c r="BF19" s="425">
        <v>434.43669273899275</v>
      </c>
      <c r="BG19" s="425">
        <v>395.20975548624494</v>
      </c>
      <c r="BH19" s="425">
        <v>385.52086790840985</v>
      </c>
      <c r="BI19" s="425">
        <v>338.42995165229138</v>
      </c>
      <c r="BJ19" s="425">
        <v>343.23821262673005</v>
      </c>
      <c r="BK19" s="425">
        <v>333.42902642687261</v>
      </c>
      <c r="BL19" s="425">
        <v>303.88524745009164</v>
      </c>
      <c r="BM19" s="425">
        <v>89.11510244239652</v>
      </c>
      <c r="BN19" s="425">
        <v>23.972191081960425</v>
      </c>
      <c r="BO19" s="425">
        <v>14.68613337390328</v>
      </c>
      <c r="BP19" s="425">
        <v>6.2138376610834092</v>
      </c>
      <c r="BQ19" s="425">
        <v>1.5341430366137312</v>
      </c>
      <c r="BR19" s="425">
        <v>0.92562324341331403</v>
      </c>
      <c r="BS19" s="425">
        <v>0.10898785828262501</v>
      </c>
      <c r="BT19" s="425">
        <v>2.4188196054194443E-2</v>
      </c>
      <c r="BU19" s="425">
        <v>1.6376636738969722E-2</v>
      </c>
      <c r="BV19" s="425">
        <v>4.5658612390947822E-3</v>
      </c>
      <c r="BW19" s="425">
        <v>1.5579151247300247E-3</v>
      </c>
      <c r="BX19" s="425">
        <v>1.6314178634931115E-3</v>
      </c>
      <c r="BY19" s="425">
        <v>1.2200846164600605E-3</v>
      </c>
      <c r="BZ19" s="425">
        <v>8.1953124593767775E-4</v>
      </c>
      <c r="CA19" s="426">
        <v>4.0467852114698804E-4</v>
      </c>
    </row>
    <row r="20" spans="1:79" x14ac:dyDescent="0.4">
      <c r="B20" s="128" t="s">
        <v>479</v>
      </c>
      <c r="C20" s="51"/>
      <c r="D20" s="425">
        <v>0</v>
      </c>
      <c r="E20" s="425">
        <v>0</v>
      </c>
      <c r="F20" s="425">
        <v>0</v>
      </c>
      <c r="G20" s="425">
        <v>0</v>
      </c>
      <c r="H20" s="425">
        <v>0</v>
      </c>
      <c r="I20" s="425">
        <v>0</v>
      </c>
      <c r="J20" s="425">
        <v>0</v>
      </c>
      <c r="K20" s="425">
        <v>0</v>
      </c>
      <c r="L20" s="425">
        <v>0</v>
      </c>
      <c r="M20" s="425">
        <v>0</v>
      </c>
      <c r="N20" s="425">
        <v>0</v>
      </c>
      <c r="O20" s="425">
        <v>0</v>
      </c>
      <c r="P20" s="425">
        <v>0</v>
      </c>
      <c r="Q20" s="425">
        <v>0</v>
      </c>
      <c r="R20" s="425">
        <v>0</v>
      </c>
      <c r="S20" s="425">
        <v>0</v>
      </c>
      <c r="T20" s="425">
        <v>0</v>
      </c>
      <c r="U20" s="425">
        <v>0</v>
      </c>
      <c r="V20" s="425">
        <v>0</v>
      </c>
      <c r="W20" s="425">
        <v>0</v>
      </c>
      <c r="X20" s="425">
        <v>0</v>
      </c>
      <c r="Y20" s="425">
        <v>0</v>
      </c>
      <c r="Z20" s="425">
        <v>0</v>
      </c>
      <c r="AA20" s="425">
        <v>0</v>
      </c>
      <c r="AB20" s="425">
        <v>0</v>
      </c>
      <c r="AC20" s="425">
        <v>0</v>
      </c>
      <c r="AD20" s="425">
        <v>0</v>
      </c>
      <c r="AE20" s="425">
        <v>0</v>
      </c>
      <c r="AF20" s="425">
        <v>0</v>
      </c>
      <c r="AG20" s="425">
        <v>0</v>
      </c>
      <c r="AH20" s="425">
        <v>0</v>
      </c>
      <c r="AI20" s="425">
        <v>0</v>
      </c>
      <c r="AJ20" s="425">
        <v>0</v>
      </c>
      <c r="AK20" s="425">
        <v>0</v>
      </c>
      <c r="AL20" s="425">
        <v>0</v>
      </c>
      <c r="AM20" s="425">
        <v>0</v>
      </c>
      <c r="AN20" s="425">
        <v>0</v>
      </c>
      <c r="AO20" s="425">
        <v>0</v>
      </c>
      <c r="AP20" s="425">
        <v>0</v>
      </c>
      <c r="AQ20" s="425">
        <v>0</v>
      </c>
      <c r="AR20" s="425">
        <v>0</v>
      </c>
      <c r="AS20" s="425">
        <v>0</v>
      </c>
      <c r="AT20" s="425">
        <v>0</v>
      </c>
      <c r="AU20" s="425">
        <v>0</v>
      </c>
      <c r="AV20" s="425">
        <v>0</v>
      </c>
      <c r="AW20" s="425">
        <v>0</v>
      </c>
      <c r="AX20" s="425">
        <v>0</v>
      </c>
      <c r="AY20" s="425">
        <v>5708.9949999999999</v>
      </c>
      <c r="AZ20" s="425">
        <v>5792.4780000000001</v>
      </c>
      <c r="BA20" s="425">
        <v>5715.9560000000001</v>
      </c>
      <c r="BB20" s="425">
        <v>5743.7889999999998</v>
      </c>
      <c r="BC20" s="425">
        <v>5318.2371879445036</v>
      </c>
      <c r="BD20" s="425">
        <v>5349.2100122841612</v>
      </c>
      <c r="BE20" s="425">
        <v>5496.5920851491464</v>
      </c>
      <c r="BF20" s="425">
        <v>5467.9550307962018</v>
      </c>
      <c r="BG20" s="425">
        <v>5553.812341810718</v>
      </c>
      <c r="BH20" s="425">
        <v>5590.5197415028051</v>
      </c>
      <c r="BI20" s="425">
        <v>5720.7396083745025</v>
      </c>
      <c r="BJ20" s="425">
        <v>5649.4461624454298</v>
      </c>
      <c r="BK20" s="425">
        <v>5800.6336650356134</v>
      </c>
      <c r="BL20" s="425">
        <v>5763.5421717209929</v>
      </c>
      <c r="BM20" s="425">
        <v>5815.048541423188</v>
      </c>
      <c r="BN20" s="425">
        <v>5349.4641971087312</v>
      </c>
      <c r="BO20" s="425">
        <v>4781.9556614559224</v>
      </c>
      <c r="BP20" s="425">
        <v>3181.2062019864088</v>
      </c>
      <c r="BQ20" s="425">
        <v>1153.9482224260289</v>
      </c>
      <c r="BR20" s="425">
        <v>237.86477993205682</v>
      </c>
      <c r="BS20" s="425">
        <v>60.681632463827128</v>
      </c>
      <c r="BT20" s="425">
        <v>14.681363673783267</v>
      </c>
      <c r="BU20" s="425">
        <v>8.8134046888866493</v>
      </c>
      <c r="BV20" s="425">
        <v>2.5698225130851458</v>
      </c>
      <c r="BW20" s="425">
        <v>0.87684779526957501</v>
      </c>
      <c r="BX20" s="425">
        <v>0.91821764488950031</v>
      </c>
      <c r="BY20" s="425">
        <v>0.68670525691874418</v>
      </c>
      <c r="BZ20" s="425">
        <v>0.46126015130606646</v>
      </c>
      <c r="CA20" s="426">
        <v>0.22776688115289978</v>
      </c>
    </row>
    <row r="21" spans="1:79" x14ac:dyDescent="0.4">
      <c r="B21" s="128" t="s">
        <v>480</v>
      </c>
      <c r="C21" s="51"/>
      <c r="D21" s="425">
        <v>0</v>
      </c>
      <c r="E21" s="425">
        <v>0</v>
      </c>
      <c r="F21" s="425">
        <v>0</v>
      </c>
      <c r="G21" s="425">
        <v>0</v>
      </c>
      <c r="H21" s="425">
        <v>0</v>
      </c>
      <c r="I21" s="425">
        <v>0</v>
      </c>
      <c r="J21" s="425">
        <v>0</v>
      </c>
      <c r="K21" s="425">
        <v>0</v>
      </c>
      <c r="L21" s="425">
        <v>0</v>
      </c>
      <c r="M21" s="425">
        <v>0</v>
      </c>
      <c r="N21" s="425">
        <v>0</v>
      </c>
      <c r="O21" s="425">
        <v>0</v>
      </c>
      <c r="P21" s="425">
        <v>0</v>
      </c>
      <c r="Q21" s="425">
        <v>0</v>
      </c>
      <c r="R21" s="425">
        <v>0</v>
      </c>
      <c r="S21" s="425">
        <v>0</v>
      </c>
      <c r="T21" s="425">
        <v>0</v>
      </c>
      <c r="U21" s="425">
        <v>0</v>
      </c>
      <c r="V21" s="425">
        <v>0</v>
      </c>
      <c r="W21" s="425">
        <v>0</v>
      </c>
      <c r="X21" s="425">
        <v>0</v>
      </c>
      <c r="Y21" s="425">
        <v>0</v>
      </c>
      <c r="Z21" s="425">
        <v>0</v>
      </c>
      <c r="AA21" s="425">
        <v>0</v>
      </c>
      <c r="AB21" s="425">
        <v>0</v>
      </c>
      <c r="AC21" s="425">
        <v>0</v>
      </c>
      <c r="AD21" s="425">
        <v>0</v>
      </c>
      <c r="AE21" s="425">
        <v>0</v>
      </c>
      <c r="AF21" s="425">
        <v>0</v>
      </c>
      <c r="AG21" s="425">
        <v>0</v>
      </c>
      <c r="AH21" s="425">
        <v>0</v>
      </c>
      <c r="AI21" s="425">
        <v>0</v>
      </c>
      <c r="AJ21" s="425">
        <v>0</v>
      </c>
      <c r="AK21" s="425">
        <v>0</v>
      </c>
      <c r="AL21" s="425">
        <v>0</v>
      </c>
      <c r="AM21" s="425">
        <v>0</v>
      </c>
      <c r="AN21" s="425">
        <v>0</v>
      </c>
      <c r="AO21" s="425">
        <v>0</v>
      </c>
      <c r="AP21" s="425">
        <v>0</v>
      </c>
      <c r="AQ21" s="425">
        <v>0</v>
      </c>
      <c r="AR21" s="425">
        <v>0</v>
      </c>
      <c r="AS21" s="425">
        <v>0</v>
      </c>
      <c r="AT21" s="425">
        <v>0</v>
      </c>
      <c r="AU21" s="425">
        <v>0</v>
      </c>
      <c r="AV21" s="425">
        <v>0</v>
      </c>
      <c r="AW21" s="425">
        <v>0</v>
      </c>
      <c r="AX21" s="425">
        <v>0</v>
      </c>
      <c r="AY21" s="425">
        <f t="shared" ref="AY21:BO21" si="12">SUM(AY18:AY20)</f>
        <v>6243.2280000000001</v>
      </c>
      <c r="AZ21" s="425">
        <f t="shared" si="12"/>
        <v>6401.692</v>
      </c>
      <c r="BA21" s="425">
        <f t="shared" si="12"/>
        <v>6350.5780000000004</v>
      </c>
      <c r="BB21" s="425">
        <f t="shared" si="12"/>
        <v>6331.0289999999995</v>
      </c>
      <c r="BC21" s="425">
        <f t="shared" si="12"/>
        <v>6037.4809999999998</v>
      </c>
      <c r="BD21" s="425">
        <f t="shared" si="12"/>
        <v>6070.884</v>
      </c>
      <c r="BE21" s="425">
        <f t="shared" si="12"/>
        <v>6232.6539999999995</v>
      </c>
      <c r="BF21" s="425">
        <f t="shared" si="12"/>
        <v>6285.2789345025985</v>
      </c>
      <c r="BG21" s="425">
        <f t="shared" si="12"/>
        <v>6276.3924125434996</v>
      </c>
      <c r="BH21" s="425">
        <f t="shared" si="12"/>
        <v>6280.4820000000009</v>
      </c>
      <c r="BI21" s="425">
        <f t="shared" si="12"/>
        <v>6337.2311226472002</v>
      </c>
      <c r="BJ21" s="425">
        <f t="shared" si="12"/>
        <v>6282.6829899695995</v>
      </c>
      <c r="BK21" s="425">
        <f t="shared" si="12"/>
        <v>6409.2477563293669</v>
      </c>
      <c r="BL21" s="425">
        <f t="shared" si="12"/>
        <v>6300.9027961799993</v>
      </c>
      <c r="BM21" s="425">
        <f t="shared" si="12"/>
        <v>5929.8654520099981</v>
      </c>
      <c r="BN21" s="425">
        <f t="shared" si="12"/>
        <v>5398.6394528542069</v>
      </c>
      <c r="BO21" s="425">
        <f t="shared" si="12"/>
        <v>4809.0716982724962</v>
      </c>
      <c r="BP21" s="425">
        <f t="shared" ref="BP21:CA21" si="13">SUM(BP18:BP20)</f>
        <v>3192.1959452440233</v>
      </c>
      <c r="BQ21" s="425">
        <f t="shared" si="13"/>
        <v>1158.6506778760618</v>
      </c>
      <c r="BR21" s="425">
        <f t="shared" si="13"/>
        <v>239.36880059000029</v>
      </c>
      <c r="BS21" s="425">
        <f t="shared" si="13"/>
        <v>60.867937879806519</v>
      </c>
      <c r="BT21" s="425">
        <f t="shared" si="13"/>
        <v>14.721450121824153</v>
      </c>
      <c r="BU21" s="425">
        <f t="shared" si="13"/>
        <v>8.8374588997630354</v>
      </c>
      <c r="BV21" s="425">
        <f t="shared" si="13"/>
        <v>2.5774694516148533</v>
      </c>
      <c r="BW21" s="425">
        <f t="shared" si="13"/>
        <v>0.8794570031647484</v>
      </c>
      <c r="BX21" s="425">
        <f t="shared" si="13"/>
        <v>0.9209499557209333</v>
      </c>
      <c r="BY21" s="425">
        <f t="shared" si="13"/>
        <v>0.6887486637536312</v>
      </c>
      <c r="BZ21" s="425">
        <f t="shared" si="13"/>
        <v>0.46263270836215925</v>
      </c>
      <c r="CA21" s="426">
        <f t="shared" si="13"/>
        <v>0.22844463976479257</v>
      </c>
    </row>
    <row r="22" spans="1:79" x14ac:dyDescent="0.4">
      <c r="B22" s="429" t="s">
        <v>332</v>
      </c>
      <c r="C22" s="341"/>
      <c r="D22" s="425">
        <v>0</v>
      </c>
      <c r="E22" s="425">
        <v>0</v>
      </c>
      <c r="F22" s="425">
        <v>0</v>
      </c>
      <c r="G22" s="425">
        <v>0</v>
      </c>
      <c r="H22" s="425">
        <v>0</v>
      </c>
      <c r="I22" s="425">
        <v>0</v>
      </c>
      <c r="J22" s="425">
        <v>0</v>
      </c>
      <c r="K22" s="425">
        <v>0</v>
      </c>
      <c r="L22" s="425">
        <v>0</v>
      </c>
      <c r="M22" s="425">
        <v>0</v>
      </c>
      <c r="N22" s="425">
        <v>0</v>
      </c>
      <c r="O22" s="425">
        <v>0</v>
      </c>
      <c r="P22" s="425">
        <v>0</v>
      </c>
      <c r="Q22" s="425">
        <v>0</v>
      </c>
      <c r="R22" s="425">
        <v>0</v>
      </c>
      <c r="S22" s="425">
        <v>0</v>
      </c>
      <c r="T22" s="425">
        <v>0</v>
      </c>
      <c r="U22" s="425">
        <v>0</v>
      </c>
      <c r="V22" s="425">
        <v>0</v>
      </c>
      <c r="W22" s="425">
        <v>0</v>
      </c>
      <c r="X22" s="425">
        <v>0</v>
      </c>
      <c r="Y22" s="425">
        <v>0</v>
      </c>
      <c r="Z22" s="425">
        <v>0</v>
      </c>
      <c r="AA22" s="425">
        <v>0</v>
      </c>
      <c r="AB22" s="425">
        <v>0</v>
      </c>
      <c r="AC22" s="425">
        <v>0</v>
      </c>
      <c r="AD22" s="425">
        <v>0</v>
      </c>
      <c r="AE22" s="425">
        <v>0</v>
      </c>
      <c r="AF22" s="425">
        <v>0</v>
      </c>
      <c r="AG22" s="425">
        <v>0</v>
      </c>
      <c r="AH22" s="425">
        <v>0</v>
      </c>
      <c r="AI22" s="425">
        <v>0</v>
      </c>
      <c r="AJ22" s="425">
        <v>0</v>
      </c>
      <c r="AK22" s="425">
        <v>0</v>
      </c>
      <c r="AL22" s="425">
        <v>0</v>
      </c>
      <c r="AM22" s="425">
        <v>0</v>
      </c>
      <c r="AN22" s="425">
        <v>0</v>
      </c>
      <c r="AO22" s="425">
        <v>0</v>
      </c>
      <c r="AP22" s="425">
        <v>0</v>
      </c>
      <c r="AQ22" s="425">
        <v>0</v>
      </c>
      <c r="AR22" s="425">
        <v>0</v>
      </c>
      <c r="AS22" s="425">
        <v>0</v>
      </c>
      <c r="AT22" s="425">
        <v>0</v>
      </c>
      <c r="AU22" s="425">
        <v>0</v>
      </c>
      <c r="AV22" s="425">
        <v>0</v>
      </c>
      <c r="AW22" s="425">
        <v>0</v>
      </c>
      <c r="AX22" s="425">
        <v>0</v>
      </c>
      <c r="AY22" s="425">
        <v>5326.5479309760121</v>
      </c>
      <c r="AZ22" s="425">
        <v>5634.0700627548977</v>
      </c>
      <c r="BA22" s="425">
        <v>5761.3166007132186</v>
      </c>
      <c r="BB22" s="425">
        <v>5954.2356985493152</v>
      </c>
      <c r="BC22" s="425">
        <v>5897.0027550317054</v>
      </c>
      <c r="BD22" s="425">
        <v>6067.8</v>
      </c>
      <c r="BE22" s="425">
        <v>6232.6540000000005</v>
      </c>
      <c r="BF22" s="425">
        <v>6285.2789345025994</v>
      </c>
      <c r="BG22" s="425">
        <v>6276.3924125434996</v>
      </c>
      <c r="BH22" s="425">
        <v>6280.482</v>
      </c>
      <c r="BI22" s="425">
        <v>6337.2311226471993</v>
      </c>
      <c r="BJ22" s="425">
        <v>6282.6829899695995</v>
      </c>
      <c r="BK22" s="425">
        <v>6409.2477563293669</v>
      </c>
      <c r="BL22" s="425">
        <v>6300.9027961799993</v>
      </c>
      <c r="BM22" s="425">
        <v>5929.8654520099981</v>
      </c>
      <c r="BN22" s="425">
        <v>5398.6394528542078</v>
      </c>
      <c r="BO22" s="425">
        <v>4809.0716982724962</v>
      </c>
      <c r="BP22" s="425">
        <v>3192.1959452440233</v>
      </c>
      <c r="BQ22" s="425">
        <v>1158.650677876062</v>
      </c>
      <c r="BR22" s="425">
        <v>239.36880059000026</v>
      </c>
      <c r="BS22" s="425">
        <v>60.867937879806512</v>
      </c>
      <c r="BT22" s="425">
        <v>14.721450121824152</v>
      </c>
      <c r="BU22" s="425">
        <v>8.8374588997630354</v>
      </c>
      <c r="BV22" s="425">
        <v>2.5774694516148533</v>
      </c>
      <c r="BW22" s="425">
        <v>0.8794570031647484</v>
      </c>
      <c r="BX22" s="425">
        <v>0.9209499557209333</v>
      </c>
      <c r="BY22" s="425">
        <v>0.68874866375363131</v>
      </c>
      <c r="BZ22" s="425">
        <v>0.46263270836215925</v>
      </c>
      <c r="CA22" s="426">
        <v>0.22844463976479257</v>
      </c>
    </row>
    <row r="23" spans="1:79" x14ac:dyDescent="0.4">
      <c r="B23" s="429" t="s">
        <v>331</v>
      </c>
      <c r="C23" s="341"/>
      <c r="D23" s="425">
        <v>0</v>
      </c>
      <c r="E23" s="425">
        <v>0</v>
      </c>
      <c r="F23" s="425">
        <v>0</v>
      </c>
      <c r="G23" s="425">
        <v>0</v>
      </c>
      <c r="H23" s="425">
        <v>0</v>
      </c>
      <c r="I23" s="425">
        <v>0</v>
      </c>
      <c r="J23" s="425">
        <v>0</v>
      </c>
      <c r="K23" s="425">
        <v>0</v>
      </c>
      <c r="L23" s="425">
        <v>0</v>
      </c>
      <c r="M23" s="425">
        <v>0</v>
      </c>
      <c r="N23" s="425">
        <v>0</v>
      </c>
      <c r="O23" s="425">
        <v>0</v>
      </c>
      <c r="P23" s="425">
        <v>0</v>
      </c>
      <c r="Q23" s="425">
        <v>0</v>
      </c>
      <c r="R23" s="425">
        <v>0</v>
      </c>
      <c r="S23" s="425">
        <v>0</v>
      </c>
      <c r="T23" s="425">
        <v>0</v>
      </c>
      <c r="U23" s="425">
        <v>0</v>
      </c>
      <c r="V23" s="425">
        <v>0</v>
      </c>
      <c r="W23" s="425">
        <v>0</v>
      </c>
      <c r="X23" s="425">
        <v>0</v>
      </c>
      <c r="Y23" s="425">
        <v>0</v>
      </c>
      <c r="Z23" s="425">
        <v>0</v>
      </c>
      <c r="AA23" s="425">
        <v>0</v>
      </c>
      <c r="AB23" s="425">
        <v>0</v>
      </c>
      <c r="AC23" s="425">
        <v>0</v>
      </c>
      <c r="AD23" s="425">
        <v>0</v>
      </c>
      <c r="AE23" s="425">
        <v>0</v>
      </c>
      <c r="AF23" s="425">
        <v>0</v>
      </c>
      <c r="AG23" s="425">
        <v>0</v>
      </c>
      <c r="AH23" s="425">
        <v>0</v>
      </c>
      <c r="AI23" s="425">
        <v>0</v>
      </c>
      <c r="AJ23" s="425">
        <v>0</v>
      </c>
      <c r="AK23" s="425">
        <v>0</v>
      </c>
      <c r="AL23" s="425">
        <v>0</v>
      </c>
      <c r="AM23" s="425">
        <v>0</v>
      </c>
      <c r="AN23" s="425">
        <v>0</v>
      </c>
      <c r="AO23" s="425">
        <v>0</v>
      </c>
      <c r="AP23" s="425">
        <v>0</v>
      </c>
      <c r="AQ23" s="425">
        <v>0</v>
      </c>
      <c r="AR23" s="425">
        <v>0</v>
      </c>
      <c r="AS23" s="425">
        <v>0</v>
      </c>
      <c r="AT23" s="425">
        <v>0</v>
      </c>
      <c r="AU23" s="425">
        <v>0</v>
      </c>
      <c r="AV23" s="425">
        <v>0</v>
      </c>
      <c r="AW23" s="425">
        <v>0</v>
      </c>
      <c r="AX23" s="425">
        <v>0</v>
      </c>
      <c r="AY23" s="425">
        <v>916.68006902398884</v>
      </c>
      <c r="AZ23" s="425">
        <v>767.62193724510246</v>
      </c>
      <c r="BA23" s="425">
        <v>589.26139928678288</v>
      </c>
      <c r="BB23" s="425">
        <v>376.793301450684</v>
      </c>
      <c r="BC23" s="425">
        <v>140.4782449682954</v>
      </c>
      <c r="BD23" s="425">
        <v>3.0840000000000001</v>
      </c>
      <c r="BE23" s="425">
        <v>0</v>
      </c>
      <c r="BF23" s="425">
        <v>0</v>
      </c>
      <c r="BG23" s="425">
        <v>0</v>
      </c>
      <c r="BH23" s="425">
        <v>0</v>
      </c>
      <c r="BI23" s="425">
        <v>0</v>
      </c>
      <c r="BJ23" s="425">
        <v>0</v>
      </c>
      <c r="BK23" s="425">
        <v>0</v>
      </c>
      <c r="BL23" s="425">
        <v>0</v>
      </c>
      <c r="BM23" s="425">
        <v>0</v>
      </c>
      <c r="BN23" s="425">
        <v>0</v>
      </c>
      <c r="BO23" s="425">
        <v>0</v>
      </c>
      <c r="BP23" s="425">
        <v>0</v>
      </c>
      <c r="BQ23" s="425">
        <v>0</v>
      </c>
      <c r="BR23" s="425">
        <v>0</v>
      </c>
      <c r="BS23" s="425">
        <v>0</v>
      </c>
      <c r="BT23" s="425">
        <v>0</v>
      </c>
      <c r="BU23" s="425">
        <v>0</v>
      </c>
      <c r="BV23" s="425">
        <v>0</v>
      </c>
      <c r="BW23" s="425">
        <v>0</v>
      </c>
      <c r="BX23" s="425">
        <v>0</v>
      </c>
      <c r="BY23" s="425">
        <v>0</v>
      </c>
      <c r="BZ23" s="425">
        <v>0</v>
      </c>
      <c r="CA23" s="426">
        <v>0</v>
      </c>
    </row>
    <row r="24" spans="1:79" ht="24" customHeight="1" x14ac:dyDescent="0.4">
      <c r="B24" s="128" t="s">
        <v>481</v>
      </c>
      <c r="C24" s="51"/>
      <c r="D24" s="425">
        <v>0</v>
      </c>
      <c r="E24" s="425">
        <v>0</v>
      </c>
      <c r="F24" s="425">
        <v>0</v>
      </c>
      <c r="G24" s="425">
        <v>0</v>
      </c>
      <c r="H24" s="425">
        <v>0</v>
      </c>
      <c r="I24" s="425">
        <v>0</v>
      </c>
      <c r="J24" s="425">
        <v>0</v>
      </c>
      <c r="K24" s="425">
        <v>0</v>
      </c>
      <c r="L24" s="425">
        <v>0</v>
      </c>
      <c r="M24" s="425">
        <v>0</v>
      </c>
      <c r="N24" s="425">
        <v>0</v>
      </c>
      <c r="O24" s="425">
        <v>0</v>
      </c>
      <c r="P24" s="425">
        <v>0</v>
      </c>
      <c r="Q24" s="425">
        <v>0</v>
      </c>
      <c r="R24" s="425">
        <v>0</v>
      </c>
      <c r="S24" s="425">
        <v>0</v>
      </c>
      <c r="T24" s="425">
        <v>0</v>
      </c>
      <c r="U24" s="425">
        <v>0</v>
      </c>
      <c r="V24" s="425">
        <v>0</v>
      </c>
      <c r="W24" s="425">
        <v>0</v>
      </c>
      <c r="X24" s="425">
        <v>0</v>
      </c>
      <c r="Y24" s="425">
        <v>0</v>
      </c>
      <c r="Z24" s="425">
        <v>0</v>
      </c>
      <c r="AA24" s="425">
        <v>0</v>
      </c>
      <c r="AB24" s="425">
        <v>0</v>
      </c>
      <c r="AC24" s="425">
        <v>0</v>
      </c>
      <c r="AD24" s="425">
        <v>0</v>
      </c>
      <c r="AE24" s="425">
        <v>0</v>
      </c>
      <c r="AF24" s="425">
        <v>0</v>
      </c>
      <c r="AG24" s="425">
        <v>0</v>
      </c>
      <c r="AH24" s="425">
        <v>0</v>
      </c>
      <c r="AI24" s="425">
        <v>0</v>
      </c>
      <c r="AJ24" s="425">
        <v>0</v>
      </c>
      <c r="AK24" s="425">
        <v>0</v>
      </c>
      <c r="AL24" s="425">
        <v>0</v>
      </c>
      <c r="AM24" s="425">
        <v>0</v>
      </c>
      <c r="AN24" s="425">
        <v>0</v>
      </c>
      <c r="AO24" s="425">
        <v>0</v>
      </c>
      <c r="AP24" s="425">
        <v>0</v>
      </c>
      <c r="AQ24" s="425">
        <v>0</v>
      </c>
      <c r="AR24" s="425">
        <v>0</v>
      </c>
      <c r="AS24" s="425">
        <v>0</v>
      </c>
      <c r="AT24" s="425">
        <v>0</v>
      </c>
      <c r="AU24" s="425">
        <v>0</v>
      </c>
      <c r="AV24" s="425">
        <v>0</v>
      </c>
      <c r="AW24" s="425">
        <v>0</v>
      </c>
      <c r="AX24" s="425">
        <v>0</v>
      </c>
      <c r="AY24" s="425">
        <f>SUM(AY25:AY26)</f>
        <v>1379.7119999999998</v>
      </c>
      <c r="AZ24" s="425">
        <f t="shared" ref="AZ24:BX24" si="14">SUM(AZ25:AZ26)</f>
        <v>1259.932</v>
      </c>
      <c r="BA24" s="425">
        <f t="shared" si="14"/>
        <v>1061.694</v>
      </c>
      <c r="BB24" s="425">
        <f t="shared" si="14"/>
        <v>919.56100000000004</v>
      </c>
      <c r="BC24" s="425">
        <f t="shared" si="14"/>
        <v>752.55899999999997</v>
      </c>
      <c r="BD24" s="425">
        <f t="shared" si="14"/>
        <v>695.29899999999998</v>
      </c>
      <c r="BE24" s="425">
        <f t="shared" si="14"/>
        <v>516.38935285708476</v>
      </c>
      <c r="BF24" s="425">
        <f t="shared" si="14"/>
        <v>472.67557444940707</v>
      </c>
      <c r="BG24" s="425">
        <f t="shared" si="14"/>
        <v>447.73114245890002</v>
      </c>
      <c r="BH24" s="425">
        <f t="shared" si="14"/>
        <v>381.54500000000002</v>
      </c>
      <c r="BI24" s="425">
        <f t="shared" si="14"/>
        <v>312.69948487280004</v>
      </c>
      <c r="BJ24" s="425">
        <f t="shared" si="14"/>
        <v>283.48633096040004</v>
      </c>
      <c r="BK24" s="425">
        <f t="shared" si="14"/>
        <v>247.75242540999994</v>
      </c>
      <c r="BL24" s="425">
        <f t="shared" si="14"/>
        <v>214.94080607999948</v>
      </c>
      <c r="BM24" s="425">
        <f t="shared" si="14"/>
        <v>178.47690458000002</v>
      </c>
      <c r="BN24" s="425">
        <f t="shared" si="14"/>
        <v>157.3975611810487</v>
      </c>
      <c r="BO24" s="425">
        <f t="shared" si="14"/>
        <v>126.20802807750385</v>
      </c>
      <c r="BP24" s="425">
        <f t="shared" si="14"/>
        <v>83.64950086597598</v>
      </c>
      <c r="BQ24" s="425">
        <f t="shared" si="14"/>
        <v>28.147541303938436</v>
      </c>
      <c r="BR24" s="425">
        <f t="shared" si="14"/>
        <v>5.1593174300000015</v>
      </c>
      <c r="BS24" s="425">
        <f t="shared" si="14"/>
        <v>1.059283870193505</v>
      </c>
      <c r="BT24" s="425">
        <f t="shared" si="14"/>
        <v>0.17391819817584991</v>
      </c>
      <c r="BU24" s="425">
        <f t="shared" si="14"/>
        <v>9.1004650236962428E-2</v>
      </c>
      <c r="BV24" s="425">
        <f t="shared" si="14"/>
        <v>4.0426742086166742E-2</v>
      </c>
      <c r="BW24" s="425">
        <f t="shared" si="14"/>
        <v>1.3793987517694593E-2</v>
      </c>
      <c r="BX24" s="425">
        <f t="shared" si="14"/>
        <v>1.4444790533160591E-2</v>
      </c>
      <c r="BY24" s="425">
        <f>SUM(BY25:BY26)</f>
        <v>1.080279130924912E-2</v>
      </c>
      <c r="BZ24" s="425">
        <f>SUM(BZ25:BZ26)</f>
        <v>7.2562385443071097E-3</v>
      </c>
      <c r="CA24" s="426">
        <f>SUM(CA25:CA26)</f>
        <v>3.5830773966893754E-3</v>
      </c>
    </row>
    <row r="25" spans="1:79" x14ac:dyDescent="0.4">
      <c r="B25" s="429" t="s">
        <v>332</v>
      </c>
      <c r="C25" s="51"/>
      <c r="D25" s="425">
        <v>0</v>
      </c>
      <c r="E25" s="425">
        <v>0</v>
      </c>
      <c r="F25" s="425">
        <v>0</v>
      </c>
      <c r="G25" s="425">
        <v>0</v>
      </c>
      <c r="H25" s="425">
        <v>0</v>
      </c>
      <c r="I25" s="425">
        <v>0</v>
      </c>
      <c r="J25" s="425">
        <v>0</v>
      </c>
      <c r="K25" s="425">
        <v>0</v>
      </c>
      <c r="L25" s="425">
        <v>0</v>
      </c>
      <c r="M25" s="425">
        <v>0</v>
      </c>
      <c r="N25" s="425">
        <v>0</v>
      </c>
      <c r="O25" s="425">
        <v>0</v>
      </c>
      <c r="P25" s="425">
        <v>0</v>
      </c>
      <c r="Q25" s="425">
        <v>0</v>
      </c>
      <c r="R25" s="425">
        <v>0</v>
      </c>
      <c r="S25" s="425">
        <v>0</v>
      </c>
      <c r="T25" s="425">
        <v>0</v>
      </c>
      <c r="U25" s="425">
        <v>0</v>
      </c>
      <c r="V25" s="425">
        <v>0</v>
      </c>
      <c r="W25" s="425">
        <v>0</v>
      </c>
      <c r="X25" s="425">
        <v>0</v>
      </c>
      <c r="Y25" s="425">
        <v>0</v>
      </c>
      <c r="Z25" s="425">
        <v>0</v>
      </c>
      <c r="AA25" s="425">
        <v>0</v>
      </c>
      <c r="AB25" s="425">
        <v>0</v>
      </c>
      <c r="AC25" s="425">
        <v>0</v>
      </c>
      <c r="AD25" s="425">
        <v>0</v>
      </c>
      <c r="AE25" s="425">
        <v>0</v>
      </c>
      <c r="AF25" s="425">
        <v>0</v>
      </c>
      <c r="AG25" s="425">
        <v>0</v>
      </c>
      <c r="AH25" s="425">
        <v>0</v>
      </c>
      <c r="AI25" s="425">
        <v>0</v>
      </c>
      <c r="AJ25" s="425">
        <v>0</v>
      </c>
      <c r="AK25" s="425">
        <v>0</v>
      </c>
      <c r="AL25" s="425">
        <v>0</v>
      </c>
      <c r="AM25" s="425">
        <v>0</v>
      </c>
      <c r="AN25" s="425">
        <v>0</v>
      </c>
      <c r="AO25" s="425">
        <v>0</v>
      </c>
      <c r="AP25" s="425">
        <v>0</v>
      </c>
      <c r="AQ25" s="425">
        <v>0</v>
      </c>
      <c r="AR25" s="425">
        <v>0</v>
      </c>
      <c r="AS25" s="425">
        <v>0</v>
      </c>
      <c r="AT25" s="425">
        <v>0</v>
      </c>
      <c r="AU25" s="425">
        <v>0</v>
      </c>
      <c r="AV25" s="425">
        <v>0</v>
      </c>
      <c r="AW25" s="425">
        <v>0</v>
      </c>
      <c r="AX25" s="425">
        <v>0</v>
      </c>
      <c r="AY25" s="425">
        <v>1268.1704446426761</v>
      </c>
      <c r="AZ25" s="425">
        <v>1158.6590688085946</v>
      </c>
      <c r="BA25" s="425">
        <v>983.02751623229062</v>
      </c>
      <c r="BB25" s="425">
        <v>865.6060445406921</v>
      </c>
      <c r="BC25" s="425">
        <v>732.30471410880648</v>
      </c>
      <c r="BD25" s="425">
        <v>695.29899999999998</v>
      </c>
      <c r="BE25" s="425">
        <v>516.38935285708476</v>
      </c>
      <c r="BF25" s="425">
        <v>472.67557444940707</v>
      </c>
      <c r="BG25" s="425">
        <v>447.73114245890002</v>
      </c>
      <c r="BH25" s="425">
        <v>381.54500000000002</v>
      </c>
      <c r="BI25" s="425">
        <v>312.69948487280004</v>
      </c>
      <c r="BJ25" s="425">
        <v>283.48633096040004</v>
      </c>
      <c r="BK25" s="425">
        <v>247.75242540999994</v>
      </c>
      <c r="BL25" s="425">
        <v>214.94080607999948</v>
      </c>
      <c r="BM25" s="425">
        <v>178.47690458000002</v>
      </c>
      <c r="BN25" s="425">
        <v>157.3975611810487</v>
      </c>
      <c r="BO25" s="425">
        <v>126.20802807750385</v>
      </c>
      <c r="BP25" s="425">
        <v>83.64950086597598</v>
      </c>
      <c r="BQ25" s="425">
        <v>28.147541303938436</v>
      </c>
      <c r="BR25" s="425">
        <v>5.1593174300000015</v>
      </c>
      <c r="BS25" s="425">
        <v>1.059283870193505</v>
      </c>
      <c r="BT25" s="425">
        <v>0.17391819817584991</v>
      </c>
      <c r="BU25" s="425">
        <v>9.1004650236962428E-2</v>
      </c>
      <c r="BV25" s="425">
        <v>4.0426742086166742E-2</v>
      </c>
      <c r="BW25" s="425">
        <v>1.3793987517694593E-2</v>
      </c>
      <c r="BX25" s="425">
        <v>1.4444790533160591E-2</v>
      </c>
      <c r="BY25" s="425">
        <v>1.080279130924912E-2</v>
      </c>
      <c r="BZ25" s="425">
        <v>7.2562385443071097E-3</v>
      </c>
      <c r="CA25" s="426">
        <v>3.5830773966893754E-3</v>
      </c>
    </row>
    <row r="26" spans="1:79" x14ac:dyDescent="0.4">
      <c r="B26" s="429" t="s">
        <v>331</v>
      </c>
      <c r="C26" s="51"/>
      <c r="D26" s="425">
        <v>0</v>
      </c>
      <c r="E26" s="425">
        <v>0</v>
      </c>
      <c r="F26" s="425">
        <v>0</v>
      </c>
      <c r="G26" s="425">
        <v>0</v>
      </c>
      <c r="H26" s="425">
        <v>0</v>
      </c>
      <c r="I26" s="425">
        <v>0</v>
      </c>
      <c r="J26" s="425">
        <v>0</v>
      </c>
      <c r="K26" s="425">
        <v>0</v>
      </c>
      <c r="L26" s="425">
        <v>0</v>
      </c>
      <c r="M26" s="425">
        <v>0</v>
      </c>
      <c r="N26" s="425">
        <v>0</v>
      </c>
      <c r="O26" s="425">
        <v>0</v>
      </c>
      <c r="P26" s="425">
        <v>0</v>
      </c>
      <c r="Q26" s="425">
        <v>0</v>
      </c>
      <c r="R26" s="425">
        <v>0</v>
      </c>
      <c r="S26" s="425">
        <v>0</v>
      </c>
      <c r="T26" s="425">
        <v>0</v>
      </c>
      <c r="U26" s="425">
        <v>0</v>
      </c>
      <c r="V26" s="425">
        <v>0</v>
      </c>
      <c r="W26" s="425">
        <v>0</v>
      </c>
      <c r="X26" s="425">
        <v>0</v>
      </c>
      <c r="Y26" s="425">
        <v>0</v>
      </c>
      <c r="Z26" s="425">
        <v>0</v>
      </c>
      <c r="AA26" s="425">
        <v>0</v>
      </c>
      <c r="AB26" s="425">
        <v>0</v>
      </c>
      <c r="AC26" s="425">
        <v>0</v>
      </c>
      <c r="AD26" s="425">
        <v>0</v>
      </c>
      <c r="AE26" s="425">
        <v>0</v>
      </c>
      <c r="AF26" s="425">
        <v>0</v>
      </c>
      <c r="AG26" s="425">
        <v>0</v>
      </c>
      <c r="AH26" s="425">
        <v>0</v>
      </c>
      <c r="AI26" s="425">
        <v>0</v>
      </c>
      <c r="AJ26" s="425">
        <v>0</v>
      </c>
      <c r="AK26" s="425">
        <v>0</v>
      </c>
      <c r="AL26" s="425">
        <v>0</v>
      </c>
      <c r="AM26" s="425">
        <v>0</v>
      </c>
      <c r="AN26" s="425">
        <v>0</v>
      </c>
      <c r="AO26" s="425">
        <v>0</v>
      </c>
      <c r="AP26" s="425">
        <v>0</v>
      </c>
      <c r="AQ26" s="425">
        <v>0</v>
      </c>
      <c r="AR26" s="425">
        <v>0</v>
      </c>
      <c r="AS26" s="425">
        <v>0</v>
      </c>
      <c r="AT26" s="425">
        <v>0</v>
      </c>
      <c r="AU26" s="425">
        <v>0</v>
      </c>
      <c r="AV26" s="425">
        <v>0</v>
      </c>
      <c r="AW26" s="425">
        <v>0</v>
      </c>
      <c r="AX26" s="425">
        <v>0</v>
      </c>
      <c r="AY26" s="425">
        <v>111.54155535732374</v>
      </c>
      <c r="AZ26" s="425">
        <v>101.27293119140541</v>
      </c>
      <c r="BA26" s="425">
        <v>78.666483767709352</v>
      </c>
      <c r="BB26" s="425">
        <v>53.954955459307946</v>
      </c>
      <c r="BC26" s="425">
        <v>20.254285891193518</v>
      </c>
      <c r="BD26" s="425">
        <v>0</v>
      </c>
      <c r="BE26" s="425">
        <v>0</v>
      </c>
      <c r="BF26" s="425">
        <v>0</v>
      </c>
      <c r="BG26" s="425">
        <v>0</v>
      </c>
      <c r="BH26" s="425">
        <v>0</v>
      </c>
      <c r="BI26" s="425">
        <v>0</v>
      </c>
      <c r="BJ26" s="425">
        <v>0</v>
      </c>
      <c r="BK26" s="425">
        <v>0</v>
      </c>
      <c r="BL26" s="425">
        <v>0</v>
      </c>
      <c r="BM26" s="425">
        <v>0</v>
      </c>
      <c r="BN26" s="425">
        <v>0</v>
      </c>
      <c r="BO26" s="425">
        <v>0</v>
      </c>
      <c r="BP26" s="425">
        <v>0</v>
      </c>
      <c r="BQ26" s="425">
        <v>0</v>
      </c>
      <c r="BR26" s="425">
        <v>0</v>
      </c>
      <c r="BS26" s="425">
        <v>0</v>
      </c>
      <c r="BT26" s="425">
        <v>0</v>
      </c>
      <c r="BU26" s="425">
        <v>0</v>
      </c>
      <c r="BV26" s="425">
        <v>0</v>
      </c>
      <c r="BW26" s="425">
        <v>0</v>
      </c>
      <c r="BX26" s="425">
        <v>0</v>
      </c>
      <c r="BY26" s="425">
        <v>0</v>
      </c>
      <c r="BZ26" s="425">
        <v>0</v>
      </c>
      <c r="CA26" s="426">
        <v>0</v>
      </c>
    </row>
    <row r="27" spans="1:79" s="243" customFormat="1" ht="26.25" customHeight="1" x14ac:dyDescent="0.4">
      <c r="A27" s="374"/>
      <c r="B27" s="97" t="s">
        <v>159</v>
      </c>
      <c r="C27" s="97"/>
      <c r="D27" s="421">
        <f>SUM(D28,D31)</f>
        <v>0</v>
      </c>
      <c r="E27" s="421">
        <f t="shared" ref="E27:BP27" si="15">SUM(E28,E31)</f>
        <v>0</v>
      </c>
      <c r="F27" s="421">
        <f t="shared" si="15"/>
        <v>0</v>
      </c>
      <c r="G27" s="421">
        <f t="shared" si="15"/>
        <v>0</v>
      </c>
      <c r="H27" s="421">
        <f t="shared" si="15"/>
        <v>0</v>
      </c>
      <c r="I27" s="421">
        <f t="shared" si="15"/>
        <v>0</v>
      </c>
      <c r="J27" s="421">
        <f t="shared" si="15"/>
        <v>0</v>
      </c>
      <c r="K27" s="421">
        <f t="shared" si="15"/>
        <v>0</v>
      </c>
      <c r="L27" s="421">
        <f t="shared" si="15"/>
        <v>0</v>
      </c>
      <c r="M27" s="421">
        <f t="shared" si="15"/>
        <v>0</v>
      </c>
      <c r="N27" s="421">
        <f t="shared" si="15"/>
        <v>0</v>
      </c>
      <c r="O27" s="421">
        <f t="shared" si="15"/>
        <v>0</v>
      </c>
      <c r="P27" s="421">
        <f t="shared" si="15"/>
        <v>0</v>
      </c>
      <c r="Q27" s="421">
        <f t="shared" si="15"/>
        <v>0</v>
      </c>
      <c r="R27" s="421">
        <f t="shared" si="15"/>
        <v>0</v>
      </c>
      <c r="S27" s="421">
        <f t="shared" si="15"/>
        <v>0</v>
      </c>
      <c r="T27" s="421">
        <f t="shared" si="15"/>
        <v>0</v>
      </c>
      <c r="U27" s="421">
        <f t="shared" si="15"/>
        <v>0</v>
      </c>
      <c r="V27" s="421">
        <f t="shared" si="15"/>
        <v>0</v>
      </c>
      <c r="W27" s="421">
        <f t="shared" si="15"/>
        <v>0</v>
      </c>
      <c r="X27" s="421">
        <f t="shared" si="15"/>
        <v>0</v>
      </c>
      <c r="Y27" s="421">
        <f t="shared" si="15"/>
        <v>0</v>
      </c>
      <c r="Z27" s="421">
        <f t="shared" si="15"/>
        <v>0</v>
      </c>
      <c r="AA27" s="421">
        <f t="shared" si="15"/>
        <v>91</v>
      </c>
      <c r="AB27" s="421">
        <f t="shared" si="15"/>
        <v>196</v>
      </c>
      <c r="AC27" s="421">
        <f t="shared" si="15"/>
        <v>241.541</v>
      </c>
      <c r="AD27" s="421">
        <f t="shared" si="15"/>
        <v>319.58499999999998</v>
      </c>
      <c r="AE27" s="421">
        <f t="shared" si="15"/>
        <v>448.238</v>
      </c>
      <c r="AF27" s="421">
        <f t="shared" si="15"/>
        <v>562.80799999999999</v>
      </c>
      <c r="AG27" s="421">
        <f t="shared" si="15"/>
        <v>701.21900000000005</v>
      </c>
      <c r="AH27" s="421">
        <f t="shared" si="15"/>
        <v>840</v>
      </c>
      <c r="AI27" s="421">
        <f t="shared" si="15"/>
        <v>995</v>
      </c>
      <c r="AJ27" s="421">
        <f t="shared" si="15"/>
        <v>1150</v>
      </c>
      <c r="AK27" s="421">
        <f t="shared" si="15"/>
        <v>1370</v>
      </c>
      <c r="AL27" s="421">
        <f t="shared" si="15"/>
        <v>1593</v>
      </c>
      <c r="AM27" s="421">
        <f t="shared" si="15"/>
        <v>1872</v>
      </c>
      <c r="AN27" s="421">
        <f t="shared" si="15"/>
        <v>2142</v>
      </c>
      <c r="AO27" s="421">
        <f t="shared" si="15"/>
        <v>2349</v>
      </c>
      <c r="AP27" s="421">
        <f t="shared" si="15"/>
        <v>2673.8379999999997</v>
      </c>
      <c r="AQ27" s="421">
        <f t="shared" si="15"/>
        <v>2968.4050000000002</v>
      </c>
      <c r="AR27" s="421">
        <f t="shared" si="15"/>
        <v>3359.3579999999997</v>
      </c>
      <c r="AS27" s="421">
        <f t="shared" si="15"/>
        <v>3836.6360000000004</v>
      </c>
      <c r="AT27" s="421">
        <f t="shared" si="15"/>
        <v>4431.0190000000002</v>
      </c>
      <c r="AU27" s="421">
        <f t="shared" si="15"/>
        <v>5485.4179999999997</v>
      </c>
      <c r="AV27" s="421">
        <f t="shared" si="15"/>
        <v>6209.601999999999</v>
      </c>
      <c r="AW27" s="421">
        <f t="shared" si="15"/>
        <v>7067.8279999999995</v>
      </c>
      <c r="AX27" s="421">
        <f t="shared" si="15"/>
        <v>7705.1339999999991</v>
      </c>
      <c r="AY27" s="421">
        <f t="shared" si="15"/>
        <v>271</v>
      </c>
      <c r="AZ27" s="421">
        <f t="shared" si="15"/>
        <v>0</v>
      </c>
      <c r="BA27" s="421">
        <f t="shared" si="15"/>
        <v>0</v>
      </c>
      <c r="BB27" s="421">
        <f t="shared" si="15"/>
        <v>0</v>
      </c>
      <c r="BC27" s="421">
        <f t="shared" si="15"/>
        <v>0</v>
      </c>
      <c r="BD27" s="421">
        <f t="shared" si="15"/>
        <v>0</v>
      </c>
      <c r="BE27" s="421">
        <f t="shared" si="15"/>
        <v>0</v>
      </c>
      <c r="BF27" s="421">
        <f t="shared" si="15"/>
        <v>0</v>
      </c>
      <c r="BG27" s="421">
        <f t="shared" si="15"/>
        <v>0</v>
      </c>
      <c r="BH27" s="421">
        <f t="shared" si="15"/>
        <v>0</v>
      </c>
      <c r="BI27" s="421">
        <f t="shared" si="15"/>
        <v>0</v>
      </c>
      <c r="BJ27" s="421">
        <f t="shared" si="15"/>
        <v>0</v>
      </c>
      <c r="BK27" s="421">
        <f t="shared" si="15"/>
        <v>0</v>
      </c>
      <c r="BL27" s="421">
        <f t="shared" si="15"/>
        <v>0</v>
      </c>
      <c r="BM27" s="421">
        <f t="shared" si="15"/>
        <v>0</v>
      </c>
      <c r="BN27" s="421">
        <f t="shared" si="15"/>
        <v>0</v>
      </c>
      <c r="BO27" s="421">
        <f t="shared" si="15"/>
        <v>0</v>
      </c>
      <c r="BP27" s="421">
        <f t="shared" si="15"/>
        <v>0</v>
      </c>
      <c r="BQ27" s="421">
        <f t="shared" ref="BQ27:CA27" si="16">SUM(BQ28,BQ31)</f>
        <v>0</v>
      </c>
      <c r="BR27" s="421">
        <f t="shared" si="16"/>
        <v>0</v>
      </c>
      <c r="BS27" s="421">
        <f t="shared" si="16"/>
        <v>0</v>
      </c>
      <c r="BT27" s="421">
        <f t="shared" si="16"/>
        <v>0</v>
      </c>
      <c r="BU27" s="421">
        <f t="shared" si="16"/>
        <v>0</v>
      </c>
      <c r="BV27" s="421">
        <f t="shared" si="16"/>
        <v>0</v>
      </c>
      <c r="BW27" s="421">
        <f t="shared" si="16"/>
        <v>0</v>
      </c>
      <c r="BX27" s="421">
        <f t="shared" si="16"/>
        <v>0</v>
      </c>
      <c r="BY27" s="421">
        <f t="shared" si="16"/>
        <v>0</v>
      </c>
      <c r="BZ27" s="421">
        <f t="shared" si="16"/>
        <v>0</v>
      </c>
      <c r="CA27" s="422">
        <f t="shared" si="16"/>
        <v>0</v>
      </c>
    </row>
    <row r="28" spans="1:79" x14ac:dyDescent="0.4">
      <c r="B28" s="128" t="s">
        <v>482</v>
      </c>
      <c r="C28" s="128"/>
      <c r="D28" s="425">
        <v>0</v>
      </c>
      <c r="E28" s="425">
        <v>0</v>
      </c>
      <c r="F28" s="425">
        <v>0</v>
      </c>
      <c r="G28" s="425">
        <v>0</v>
      </c>
      <c r="H28" s="425">
        <v>0</v>
      </c>
      <c r="I28" s="425">
        <v>0</v>
      </c>
      <c r="J28" s="425">
        <v>0</v>
      </c>
      <c r="K28" s="425">
        <v>0</v>
      </c>
      <c r="L28" s="425">
        <v>0</v>
      </c>
      <c r="M28" s="425">
        <v>0</v>
      </c>
      <c r="N28" s="425">
        <v>0</v>
      </c>
      <c r="O28" s="425">
        <v>0</v>
      </c>
      <c r="P28" s="425">
        <v>0</v>
      </c>
      <c r="Q28" s="425">
        <v>0</v>
      </c>
      <c r="R28" s="425">
        <v>0</v>
      </c>
      <c r="S28" s="425">
        <v>0</v>
      </c>
      <c r="T28" s="425">
        <v>0</v>
      </c>
      <c r="U28" s="425">
        <v>0</v>
      </c>
      <c r="V28" s="425">
        <v>0</v>
      </c>
      <c r="W28" s="425">
        <v>0</v>
      </c>
      <c r="X28" s="425">
        <v>0</v>
      </c>
      <c r="Y28" s="425">
        <v>0</v>
      </c>
      <c r="Z28" s="425">
        <v>0</v>
      </c>
      <c r="AA28" s="425">
        <v>91</v>
      </c>
      <c r="AB28" s="425">
        <v>196</v>
      </c>
      <c r="AC28" s="425">
        <v>241.541</v>
      </c>
      <c r="AD28" s="425">
        <v>319.58499999999998</v>
      </c>
      <c r="AE28" s="425">
        <v>448.238</v>
      </c>
      <c r="AF28" s="425">
        <v>562.80799999999999</v>
      </c>
      <c r="AG28" s="425">
        <v>701.21900000000005</v>
      </c>
      <c r="AH28" s="425">
        <f>SUM(AH29:AH30)</f>
        <v>840</v>
      </c>
      <c r="AI28" s="425">
        <f t="shared" ref="AI28:AY28" si="17">SUM(AI29:AI30)</f>
        <v>992</v>
      </c>
      <c r="AJ28" s="425">
        <f t="shared" si="17"/>
        <v>1140</v>
      </c>
      <c r="AK28" s="425">
        <f t="shared" si="17"/>
        <v>1344</v>
      </c>
      <c r="AL28" s="425">
        <f t="shared" si="17"/>
        <v>1540</v>
      </c>
      <c r="AM28" s="425">
        <f t="shared" si="17"/>
        <v>1805</v>
      </c>
      <c r="AN28" s="425">
        <f t="shared" si="17"/>
        <v>2042</v>
      </c>
      <c r="AO28" s="425">
        <f t="shared" si="17"/>
        <v>2222</v>
      </c>
      <c r="AP28" s="425">
        <f t="shared" si="17"/>
        <v>2480.3919999999998</v>
      </c>
      <c r="AQ28" s="425">
        <f t="shared" si="17"/>
        <v>2707.1950000000002</v>
      </c>
      <c r="AR28" s="425">
        <f t="shared" si="17"/>
        <v>3026.1489999999999</v>
      </c>
      <c r="AS28" s="425">
        <f t="shared" si="17"/>
        <v>3400.9540000000006</v>
      </c>
      <c r="AT28" s="425">
        <f t="shared" si="17"/>
        <v>3859.9520000000002</v>
      </c>
      <c r="AU28" s="425">
        <f t="shared" si="17"/>
        <v>4694.4589999999998</v>
      </c>
      <c r="AV28" s="425">
        <f t="shared" si="17"/>
        <v>5219.8249999999989</v>
      </c>
      <c r="AW28" s="425">
        <f t="shared" si="17"/>
        <v>5832.9319999999998</v>
      </c>
      <c r="AX28" s="425">
        <f t="shared" si="17"/>
        <v>6262.347999999999</v>
      </c>
      <c r="AY28" s="425">
        <f t="shared" si="17"/>
        <v>219.97</v>
      </c>
      <c r="AZ28" s="425">
        <v>0</v>
      </c>
      <c r="BA28" s="425">
        <v>0</v>
      </c>
      <c r="BB28" s="425">
        <v>0</v>
      </c>
      <c r="BC28" s="425">
        <v>0</v>
      </c>
      <c r="BD28" s="425">
        <v>0</v>
      </c>
      <c r="BE28" s="425">
        <v>0</v>
      </c>
      <c r="BF28" s="425">
        <v>0</v>
      </c>
      <c r="BG28" s="425">
        <v>0</v>
      </c>
      <c r="BH28" s="425">
        <v>0</v>
      </c>
      <c r="BI28" s="425">
        <v>0</v>
      </c>
      <c r="BJ28" s="425">
        <v>0</v>
      </c>
      <c r="BK28" s="425">
        <v>0</v>
      </c>
      <c r="BL28" s="425">
        <v>0</v>
      </c>
      <c r="BM28" s="425">
        <v>0</v>
      </c>
      <c r="BN28" s="425">
        <v>0</v>
      </c>
      <c r="BO28" s="425">
        <v>0</v>
      </c>
      <c r="BP28" s="425">
        <v>0</v>
      </c>
      <c r="BQ28" s="425">
        <v>0</v>
      </c>
      <c r="BR28" s="425">
        <v>0</v>
      </c>
      <c r="BS28" s="425">
        <v>0</v>
      </c>
      <c r="BT28" s="425">
        <v>0</v>
      </c>
      <c r="BU28" s="425">
        <v>0</v>
      </c>
      <c r="BV28" s="425">
        <v>0</v>
      </c>
      <c r="BW28" s="425">
        <v>0</v>
      </c>
      <c r="BX28" s="425">
        <v>0</v>
      </c>
      <c r="BY28" s="425">
        <v>0</v>
      </c>
      <c r="BZ28" s="425">
        <v>0</v>
      </c>
      <c r="CA28" s="426">
        <v>0</v>
      </c>
    </row>
    <row r="29" spans="1:79" x14ac:dyDescent="0.4">
      <c r="B29" s="429" t="s">
        <v>332</v>
      </c>
      <c r="C29" s="128"/>
      <c r="D29" s="425">
        <v>0</v>
      </c>
      <c r="E29" s="425">
        <v>0</v>
      </c>
      <c r="F29" s="425">
        <v>0</v>
      </c>
      <c r="G29" s="425">
        <v>0</v>
      </c>
      <c r="H29" s="425">
        <v>0</v>
      </c>
      <c r="I29" s="425">
        <v>0</v>
      </c>
      <c r="J29" s="425">
        <v>0</v>
      </c>
      <c r="K29" s="425">
        <v>0</v>
      </c>
      <c r="L29" s="425">
        <v>0</v>
      </c>
      <c r="M29" s="425">
        <v>0</v>
      </c>
      <c r="N29" s="425">
        <v>0</v>
      </c>
      <c r="O29" s="425">
        <v>0</v>
      </c>
      <c r="P29" s="425">
        <v>0</v>
      </c>
      <c r="Q29" s="425">
        <v>0</v>
      </c>
      <c r="R29" s="425">
        <v>0</v>
      </c>
      <c r="S29" s="425">
        <v>0</v>
      </c>
      <c r="T29" s="425">
        <v>0</v>
      </c>
      <c r="U29" s="425">
        <v>0</v>
      </c>
      <c r="V29" s="425">
        <v>0</v>
      </c>
      <c r="W29" s="425">
        <v>0</v>
      </c>
      <c r="X29" s="425">
        <v>0</v>
      </c>
      <c r="Y29" s="425">
        <v>0</v>
      </c>
      <c r="Z29" s="425">
        <v>0</v>
      </c>
      <c r="AA29" s="425">
        <v>0</v>
      </c>
      <c r="AB29" s="425">
        <v>0</v>
      </c>
      <c r="AC29" s="425">
        <v>0</v>
      </c>
      <c r="AD29" s="425">
        <v>0</v>
      </c>
      <c r="AE29" s="425">
        <v>0</v>
      </c>
      <c r="AF29" s="425">
        <v>0</v>
      </c>
      <c r="AG29" s="425">
        <v>0</v>
      </c>
      <c r="AH29" s="425">
        <v>772.81210362020079</v>
      </c>
      <c r="AI29" s="425">
        <v>912.65429379909426</v>
      </c>
      <c r="AJ29" s="425">
        <v>1049.5810005581873</v>
      </c>
      <c r="AK29" s="425">
        <v>1237.2938535808794</v>
      </c>
      <c r="AL29" s="425">
        <v>1415.0885796393793</v>
      </c>
      <c r="AM29" s="425">
        <v>1655.2739886496092</v>
      </c>
      <c r="AN29" s="425">
        <v>1856.8768123129773</v>
      </c>
      <c r="AO29" s="425">
        <v>1989.2295129625934</v>
      </c>
      <c r="AP29" s="425">
        <v>2178.8480527078132</v>
      </c>
      <c r="AQ29" s="425">
        <v>2332.7579787363456</v>
      </c>
      <c r="AR29" s="425">
        <v>2568.7201034171771</v>
      </c>
      <c r="AS29" s="425">
        <v>2839.3256443284918</v>
      </c>
      <c r="AT29" s="425">
        <v>3168.1453738208279</v>
      </c>
      <c r="AU29" s="425">
        <v>3823.4211065045206</v>
      </c>
      <c r="AV29" s="425">
        <v>4244.0094411830742</v>
      </c>
      <c r="AW29" s="425">
        <v>4760.0621334919697</v>
      </c>
      <c r="AX29" s="425">
        <v>5131.4675237746787</v>
      </c>
      <c r="AY29" s="425">
        <v>180.24691556660795</v>
      </c>
      <c r="AZ29" s="425">
        <v>0</v>
      </c>
      <c r="BA29" s="425">
        <v>0</v>
      </c>
      <c r="BB29" s="425">
        <v>0</v>
      </c>
      <c r="BC29" s="425">
        <v>0</v>
      </c>
      <c r="BD29" s="425">
        <v>0</v>
      </c>
      <c r="BE29" s="425">
        <v>0</v>
      </c>
      <c r="BF29" s="425">
        <v>0</v>
      </c>
      <c r="BG29" s="425">
        <v>0</v>
      </c>
      <c r="BH29" s="425">
        <v>0</v>
      </c>
      <c r="BI29" s="425">
        <v>0</v>
      </c>
      <c r="BJ29" s="425">
        <v>0</v>
      </c>
      <c r="BK29" s="425">
        <v>0</v>
      </c>
      <c r="BL29" s="425">
        <v>0</v>
      </c>
      <c r="BM29" s="425">
        <v>0</v>
      </c>
      <c r="BN29" s="425">
        <v>0</v>
      </c>
      <c r="BO29" s="425">
        <v>0</v>
      </c>
      <c r="BP29" s="425">
        <v>0</v>
      </c>
      <c r="BQ29" s="425">
        <v>0</v>
      </c>
      <c r="BR29" s="425">
        <v>0</v>
      </c>
      <c r="BS29" s="425">
        <v>0</v>
      </c>
      <c r="BT29" s="425">
        <v>0</v>
      </c>
      <c r="BU29" s="425">
        <v>0</v>
      </c>
      <c r="BV29" s="425">
        <v>0</v>
      </c>
      <c r="BW29" s="425">
        <v>0</v>
      </c>
      <c r="BX29" s="425">
        <v>0</v>
      </c>
      <c r="BY29" s="425">
        <v>0</v>
      </c>
      <c r="BZ29" s="425">
        <v>0</v>
      </c>
      <c r="CA29" s="426">
        <v>0</v>
      </c>
    </row>
    <row r="30" spans="1:79" x14ac:dyDescent="0.4">
      <c r="B30" s="429" t="s">
        <v>331</v>
      </c>
      <c r="C30" s="128"/>
      <c r="D30" s="425">
        <v>0</v>
      </c>
      <c r="E30" s="425">
        <v>0</v>
      </c>
      <c r="F30" s="425">
        <v>0</v>
      </c>
      <c r="G30" s="425">
        <v>0</v>
      </c>
      <c r="H30" s="425">
        <v>0</v>
      </c>
      <c r="I30" s="425">
        <v>0</v>
      </c>
      <c r="J30" s="425">
        <v>0</v>
      </c>
      <c r="K30" s="425">
        <v>0</v>
      </c>
      <c r="L30" s="425">
        <v>0</v>
      </c>
      <c r="M30" s="425">
        <v>0</v>
      </c>
      <c r="N30" s="425">
        <v>0</v>
      </c>
      <c r="O30" s="425">
        <v>0</v>
      </c>
      <c r="P30" s="425">
        <v>0</v>
      </c>
      <c r="Q30" s="425">
        <v>0</v>
      </c>
      <c r="R30" s="425">
        <v>0</v>
      </c>
      <c r="S30" s="425">
        <v>0</v>
      </c>
      <c r="T30" s="425">
        <v>0</v>
      </c>
      <c r="U30" s="425">
        <v>0</v>
      </c>
      <c r="V30" s="425">
        <v>0</v>
      </c>
      <c r="W30" s="425">
        <v>0</v>
      </c>
      <c r="X30" s="425">
        <v>0</v>
      </c>
      <c r="Y30" s="425">
        <v>0</v>
      </c>
      <c r="Z30" s="425">
        <v>0</v>
      </c>
      <c r="AA30" s="425">
        <v>0</v>
      </c>
      <c r="AB30" s="425">
        <v>0</v>
      </c>
      <c r="AC30" s="425">
        <v>0</v>
      </c>
      <c r="AD30" s="425">
        <v>0</v>
      </c>
      <c r="AE30" s="425">
        <v>0</v>
      </c>
      <c r="AF30" s="425">
        <v>0</v>
      </c>
      <c r="AG30" s="425">
        <v>0</v>
      </c>
      <c r="AH30" s="425">
        <v>67.18789637979917</v>
      </c>
      <c r="AI30" s="425">
        <v>79.345706200905695</v>
      </c>
      <c r="AJ30" s="425">
        <v>90.418999441812772</v>
      </c>
      <c r="AK30" s="425">
        <v>106.7061464191205</v>
      </c>
      <c r="AL30" s="425">
        <v>124.91142036062074</v>
      </c>
      <c r="AM30" s="425">
        <v>149.72601135039079</v>
      </c>
      <c r="AN30" s="425">
        <v>185.12318768702264</v>
      </c>
      <c r="AO30" s="425">
        <v>232.77048703740655</v>
      </c>
      <c r="AP30" s="425">
        <v>301.54394729218672</v>
      </c>
      <c r="AQ30" s="425">
        <v>374.43702126365451</v>
      </c>
      <c r="AR30" s="425">
        <v>457.42889658282257</v>
      </c>
      <c r="AS30" s="425">
        <v>561.62835567150864</v>
      </c>
      <c r="AT30" s="425">
        <v>691.80662617917244</v>
      </c>
      <c r="AU30" s="425">
        <v>871.03789349547901</v>
      </c>
      <c r="AV30" s="425">
        <v>975.8155588169252</v>
      </c>
      <c r="AW30" s="425">
        <v>1072.8698665080299</v>
      </c>
      <c r="AX30" s="425">
        <v>1130.8804762253205</v>
      </c>
      <c r="AY30" s="425">
        <v>39.723084433392039</v>
      </c>
      <c r="AZ30" s="425">
        <v>0</v>
      </c>
      <c r="BA30" s="425">
        <v>0</v>
      </c>
      <c r="BB30" s="425">
        <v>0</v>
      </c>
      <c r="BC30" s="425">
        <v>0</v>
      </c>
      <c r="BD30" s="425">
        <v>0</v>
      </c>
      <c r="BE30" s="425">
        <v>0</v>
      </c>
      <c r="BF30" s="425">
        <v>0</v>
      </c>
      <c r="BG30" s="425">
        <v>0</v>
      </c>
      <c r="BH30" s="425">
        <v>0</v>
      </c>
      <c r="BI30" s="425">
        <v>0</v>
      </c>
      <c r="BJ30" s="425">
        <v>0</v>
      </c>
      <c r="BK30" s="425">
        <v>0</v>
      </c>
      <c r="BL30" s="425">
        <v>0</v>
      </c>
      <c r="BM30" s="425">
        <v>0</v>
      </c>
      <c r="BN30" s="425">
        <v>0</v>
      </c>
      <c r="BO30" s="425">
        <v>0</v>
      </c>
      <c r="BP30" s="425">
        <v>0</v>
      </c>
      <c r="BQ30" s="425">
        <v>0</v>
      </c>
      <c r="BR30" s="425">
        <v>0</v>
      </c>
      <c r="BS30" s="425">
        <v>0</v>
      </c>
      <c r="BT30" s="425">
        <v>0</v>
      </c>
      <c r="BU30" s="425">
        <v>0</v>
      </c>
      <c r="BV30" s="425">
        <v>0</v>
      </c>
      <c r="BW30" s="425">
        <v>0</v>
      </c>
      <c r="BX30" s="425">
        <v>0</v>
      </c>
      <c r="BY30" s="425">
        <v>0</v>
      </c>
      <c r="BZ30" s="425">
        <v>0</v>
      </c>
      <c r="CA30" s="426">
        <v>0</v>
      </c>
    </row>
    <row r="31" spans="1:79" ht="24" customHeight="1" x14ac:dyDescent="0.4">
      <c r="A31" s="326"/>
      <c r="B31" s="68" t="s">
        <v>483</v>
      </c>
      <c r="C31" s="68"/>
      <c r="D31" s="425">
        <v>0</v>
      </c>
      <c r="E31" s="425">
        <v>0</v>
      </c>
      <c r="F31" s="425">
        <v>0</v>
      </c>
      <c r="G31" s="425">
        <v>0</v>
      </c>
      <c r="H31" s="425">
        <v>0</v>
      </c>
      <c r="I31" s="425">
        <v>0</v>
      </c>
      <c r="J31" s="425">
        <v>0</v>
      </c>
      <c r="K31" s="425">
        <v>0</v>
      </c>
      <c r="L31" s="425">
        <v>0</v>
      </c>
      <c r="M31" s="425">
        <v>0</v>
      </c>
      <c r="N31" s="425">
        <v>0</v>
      </c>
      <c r="O31" s="425">
        <v>0</v>
      </c>
      <c r="P31" s="425">
        <v>0</v>
      </c>
      <c r="Q31" s="425">
        <v>0</v>
      </c>
      <c r="R31" s="425">
        <v>0</v>
      </c>
      <c r="S31" s="425">
        <v>0</v>
      </c>
      <c r="T31" s="425">
        <v>0</v>
      </c>
      <c r="U31" s="425">
        <v>0</v>
      </c>
      <c r="V31" s="425">
        <v>0</v>
      </c>
      <c r="W31" s="425">
        <v>0</v>
      </c>
      <c r="X31" s="425">
        <v>0</v>
      </c>
      <c r="Y31" s="425">
        <v>0</v>
      </c>
      <c r="Z31" s="425">
        <v>0</v>
      </c>
      <c r="AA31" s="425">
        <v>0</v>
      </c>
      <c r="AB31" s="425">
        <v>0</v>
      </c>
      <c r="AC31" s="425">
        <v>0</v>
      </c>
      <c r="AD31" s="425">
        <v>0</v>
      </c>
      <c r="AE31" s="425">
        <v>0</v>
      </c>
      <c r="AF31" s="425">
        <v>0</v>
      </c>
      <c r="AG31" s="425">
        <v>0</v>
      </c>
      <c r="AH31" s="425">
        <f>SUM(AH32:AH33)</f>
        <v>0</v>
      </c>
      <c r="AI31" s="425">
        <f t="shared" ref="AI31:AY31" si="18">SUM(AI32:AI33)</f>
        <v>3</v>
      </c>
      <c r="AJ31" s="425">
        <f t="shared" si="18"/>
        <v>10</v>
      </c>
      <c r="AK31" s="425">
        <f t="shared" si="18"/>
        <v>26</v>
      </c>
      <c r="AL31" s="425">
        <f t="shared" si="18"/>
        <v>53</v>
      </c>
      <c r="AM31" s="425">
        <f t="shared" si="18"/>
        <v>67</v>
      </c>
      <c r="AN31" s="425">
        <f t="shared" si="18"/>
        <v>100</v>
      </c>
      <c r="AO31" s="425">
        <f t="shared" si="18"/>
        <v>127</v>
      </c>
      <c r="AP31" s="425">
        <f t="shared" si="18"/>
        <v>193.446</v>
      </c>
      <c r="AQ31" s="425">
        <f t="shared" si="18"/>
        <v>261.20999999999998</v>
      </c>
      <c r="AR31" s="425">
        <f t="shared" si="18"/>
        <v>333.20899999999995</v>
      </c>
      <c r="AS31" s="425">
        <f t="shared" si="18"/>
        <v>435.68200000000002</v>
      </c>
      <c r="AT31" s="425">
        <f t="shared" si="18"/>
        <v>571.06700000000001</v>
      </c>
      <c r="AU31" s="425">
        <f t="shared" si="18"/>
        <v>790.95899999999995</v>
      </c>
      <c r="AV31" s="425">
        <f t="shared" si="18"/>
        <v>989.77700000000004</v>
      </c>
      <c r="AW31" s="425">
        <f t="shared" si="18"/>
        <v>1234.896</v>
      </c>
      <c r="AX31" s="425">
        <f t="shared" si="18"/>
        <v>1442.7860000000001</v>
      </c>
      <c r="AY31" s="425">
        <f t="shared" si="18"/>
        <v>51.029999999999994</v>
      </c>
      <c r="AZ31" s="425">
        <v>0</v>
      </c>
      <c r="BA31" s="425">
        <v>0</v>
      </c>
      <c r="BB31" s="425">
        <v>0</v>
      </c>
      <c r="BC31" s="425">
        <v>0</v>
      </c>
      <c r="BD31" s="425">
        <v>0</v>
      </c>
      <c r="BE31" s="425">
        <v>0</v>
      </c>
      <c r="BF31" s="425">
        <v>0</v>
      </c>
      <c r="BG31" s="425">
        <v>0</v>
      </c>
      <c r="BH31" s="425">
        <v>0</v>
      </c>
      <c r="BI31" s="425">
        <v>0</v>
      </c>
      <c r="BJ31" s="425">
        <v>0</v>
      </c>
      <c r="BK31" s="425">
        <v>0</v>
      </c>
      <c r="BL31" s="425">
        <v>0</v>
      </c>
      <c r="BM31" s="425">
        <v>0</v>
      </c>
      <c r="BN31" s="425">
        <v>0</v>
      </c>
      <c r="BO31" s="425">
        <v>0</v>
      </c>
      <c r="BP31" s="425">
        <v>0</v>
      </c>
      <c r="BQ31" s="425">
        <v>0</v>
      </c>
      <c r="BR31" s="425">
        <v>0</v>
      </c>
      <c r="BS31" s="425">
        <v>0</v>
      </c>
      <c r="BT31" s="425">
        <v>0</v>
      </c>
      <c r="BU31" s="425">
        <v>0</v>
      </c>
      <c r="BV31" s="425">
        <v>0</v>
      </c>
      <c r="BW31" s="425">
        <v>0</v>
      </c>
      <c r="BX31" s="425">
        <v>0</v>
      </c>
      <c r="BY31" s="425">
        <v>0</v>
      </c>
      <c r="BZ31" s="425">
        <v>0</v>
      </c>
      <c r="CA31" s="426">
        <v>0</v>
      </c>
    </row>
    <row r="32" spans="1:79" x14ac:dyDescent="0.4">
      <c r="A32" s="326"/>
      <c r="B32" s="429" t="s">
        <v>332</v>
      </c>
      <c r="C32" s="68"/>
      <c r="D32" s="425">
        <v>0</v>
      </c>
      <c r="E32" s="425">
        <v>0</v>
      </c>
      <c r="F32" s="425">
        <v>0</v>
      </c>
      <c r="G32" s="425">
        <v>0</v>
      </c>
      <c r="H32" s="425">
        <v>0</v>
      </c>
      <c r="I32" s="425">
        <v>0</v>
      </c>
      <c r="J32" s="425">
        <v>0</v>
      </c>
      <c r="K32" s="425">
        <v>0</v>
      </c>
      <c r="L32" s="425">
        <v>0</v>
      </c>
      <c r="M32" s="425">
        <v>0</v>
      </c>
      <c r="N32" s="425">
        <v>0</v>
      </c>
      <c r="O32" s="425">
        <v>0</v>
      </c>
      <c r="P32" s="425">
        <v>0</v>
      </c>
      <c r="Q32" s="425">
        <v>0</v>
      </c>
      <c r="R32" s="425">
        <v>0</v>
      </c>
      <c r="S32" s="425">
        <v>0</v>
      </c>
      <c r="T32" s="425">
        <v>0</v>
      </c>
      <c r="U32" s="425">
        <v>0</v>
      </c>
      <c r="V32" s="425">
        <v>0</v>
      </c>
      <c r="W32" s="425">
        <v>0</v>
      </c>
      <c r="X32" s="425">
        <v>0</v>
      </c>
      <c r="Y32" s="425">
        <v>0</v>
      </c>
      <c r="Z32" s="425">
        <v>0</v>
      </c>
      <c r="AA32" s="425">
        <v>0</v>
      </c>
      <c r="AB32" s="425">
        <v>0</v>
      </c>
      <c r="AC32" s="425">
        <v>0</v>
      </c>
      <c r="AD32" s="425">
        <v>0</v>
      </c>
      <c r="AE32" s="425">
        <v>0</v>
      </c>
      <c r="AF32" s="425">
        <v>0</v>
      </c>
      <c r="AG32" s="425">
        <v>0</v>
      </c>
      <c r="AH32" s="425">
        <v>0</v>
      </c>
      <c r="AI32" s="425">
        <v>2.8974368625987705</v>
      </c>
      <c r="AJ32" s="425">
        <v>9.6609895148372367</v>
      </c>
      <c r="AK32" s="425">
        <v>25.117688783350097</v>
      </c>
      <c r="AL32" s="425">
        <v>51.162549786587917</v>
      </c>
      <c r="AM32" s="425">
        <v>64.624510381642168</v>
      </c>
      <c r="AN32" s="425">
        <v>96.125074410163435</v>
      </c>
      <c r="AO32" s="425">
        <v>121.31348922174391</v>
      </c>
      <c r="AP32" s="425">
        <v>183.4891118201582</v>
      </c>
      <c r="AQ32" s="425">
        <v>245.98525168976292</v>
      </c>
      <c r="AR32" s="425">
        <v>311.65002502751975</v>
      </c>
      <c r="AS32" s="425">
        <v>404.55730617143536</v>
      </c>
      <c r="AT32" s="425">
        <v>526.74289399371503</v>
      </c>
      <c r="AU32" s="425">
        <v>727.27916232282041</v>
      </c>
      <c r="AV32" s="425">
        <v>911.30117816056713</v>
      </c>
      <c r="AW32" s="425">
        <v>1137.0936137204967</v>
      </c>
      <c r="AX32" s="425">
        <v>1326.7305100097926</v>
      </c>
      <c r="AY32" s="425">
        <v>46.925225172547911</v>
      </c>
      <c r="AZ32" s="425">
        <v>0</v>
      </c>
      <c r="BA32" s="425">
        <v>0</v>
      </c>
      <c r="BB32" s="425">
        <v>0</v>
      </c>
      <c r="BC32" s="425">
        <v>0</v>
      </c>
      <c r="BD32" s="425">
        <v>0</v>
      </c>
      <c r="BE32" s="425">
        <v>0</v>
      </c>
      <c r="BF32" s="425">
        <v>0</v>
      </c>
      <c r="BG32" s="425">
        <v>0</v>
      </c>
      <c r="BH32" s="425">
        <v>0</v>
      </c>
      <c r="BI32" s="425">
        <v>0</v>
      </c>
      <c r="BJ32" s="425">
        <v>0</v>
      </c>
      <c r="BK32" s="425">
        <v>0</v>
      </c>
      <c r="BL32" s="425">
        <v>0</v>
      </c>
      <c r="BM32" s="425">
        <v>0</v>
      </c>
      <c r="BN32" s="425">
        <v>0</v>
      </c>
      <c r="BO32" s="425">
        <v>0</v>
      </c>
      <c r="BP32" s="425">
        <v>0</v>
      </c>
      <c r="BQ32" s="425">
        <v>0</v>
      </c>
      <c r="BR32" s="425">
        <v>0</v>
      </c>
      <c r="BS32" s="425">
        <v>0</v>
      </c>
      <c r="BT32" s="425">
        <v>0</v>
      </c>
      <c r="BU32" s="425">
        <v>0</v>
      </c>
      <c r="BV32" s="425">
        <v>0</v>
      </c>
      <c r="BW32" s="425">
        <v>0</v>
      </c>
      <c r="BX32" s="425">
        <v>0</v>
      </c>
      <c r="BY32" s="425">
        <v>0</v>
      </c>
      <c r="BZ32" s="425">
        <v>0</v>
      </c>
      <c r="CA32" s="426">
        <v>0</v>
      </c>
    </row>
    <row r="33" spans="1:79" x14ac:dyDescent="0.4">
      <c r="A33" s="326"/>
      <c r="B33" s="429" t="s">
        <v>331</v>
      </c>
      <c r="C33" s="68"/>
      <c r="D33" s="425">
        <v>0</v>
      </c>
      <c r="E33" s="425">
        <v>0</v>
      </c>
      <c r="F33" s="425">
        <v>0</v>
      </c>
      <c r="G33" s="425">
        <v>0</v>
      </c>
      <c r="H33" s="425">
        <v>0</v>
      </c>
      <c r="I33" s="425">
        <v>0</v>
      </c>
      <c r="J33" s="425">
        <v>0</v>
      </c>
      <c r="K33" s="425">
        <v>0</v>
      </c>
      <c r="L33" s="425">
        <v>0</v>
      </c>
      <c r="M33" s="425">
        <v>0</v>
      </c>
      <c r="N33" s="425">
        <v>0</v>
      </c>
      <c r="O33" s="425">
        <v>0</v>
      </c>
      <c r="P33" s="425">
        <v>0</v>
      </c>
      <c r="Q33" s="425">
        <v>0</v>
      </c>
      <c r="R33" s="425">
        <v>0</v>
      </c>
      <c r="S33" s="425">
        <v>0</v>
      </c>
      <c r="T33" s="425">
        <v>0</v>
      </c>
      <c r="U33" s="425">
        <v>0</v>
      </c>
      <c r="V33" s="425">
        <v>0</v>
      </c>
      <c r="W33" s="425">
        <v>0</v>
      </c>
      <c r="X33" s="425">
        <v>0</v>
      </c>
      <c r="Y33" s="425">
        <v>0</v>
      </c>
      <c r="Z33" s="425">
        <v>0</v>
      </c>
      <c r="AA33" s="425">
        <v>0</v>
      </c>
      <c r="AB33" s="425">
        <v>0</v>
      </c>
      <c r="AC33" s="425">
        <v>0</v>
      </c>
      <c r="AD33" s="425">
        <v>0</v>
      </c>
      <c r="AE33" s="425">
        <v>0</v>
      </c>
      <c r="AF33" s="425">
        <v>0</v>
      </c>
      <c r="AG33" s="425">
        <v>0</v>
      </c>
      <c r="AH33" s="425">
        <v>0</v>
      </c>
      <c r="AI33" s="425">
        <v>0.10256313740122944</v>
      </c>
      <c r="AJ33" s="425">
        <v>0.339010485162763</v>
      </c>
      <c r="AK33" s="425">
        <v>0.88231121664990164</v>
      </c>
      <c r="AL33" s="425">
        <v>1.8374502134120854</v>
      </c>
      <c r="AM33" s="425">
        <v>2.3754896183578387</v>
      </c>
      <c r="AN33" s="425">
        <v>3.874925589836558</v>
      </c>
      <c r="AO33" s="425">
        <v>5.6865107782560864</v>
      </c>
      <c r="AP33" s="425">
        <v>9.9568881798417888</v>
      </c>
      <c r="AQ33" s="425">
        <v>15.224748310237054</v>
      </c>
      <c r="AR33" s="425">
        <v>21.558974972480229</v>
      </c>
      <c r="AS33" s="425">
        <v>31.124693828564666</v>
      </c>
      <c r="AT33" s="425">
        <v>44.324106006285028</v>
      </c>
      <c r="AU33" s="425">
        <v>63.679837677179577</v>
      </c>
      <c r="AV33" s="425">
        <v>78.475821839432896</v>
      </c>
      <c r="AW33" s="425">
        <v>97.802386279503267</v>
      </c>
      <c r="AX33" s="425">
        <v>116.05548999020743</v>
      </c>
      <c r="AY33" s="425">
        <v>4.1047748274520854</v>
      </c>
      <c r="AZ33" s="425">
        <v>0</v>
      </c>
      <c r="BA33" s="425">
        <v>0</v>
      </c>
      <c r="BB33" s="425">
        <v>0</v>
      </c>
      <c r="BC33" s="425">
        <v>0</v>
      </c>
      <c r="BD33" s="425">
        <v>0</v>
      </c>
      <c r="BE33" s="425">
        <v>0</v>
      </c>
      <c r="BF33" s="425">
        <v>0</v>
      </c>
      <c r="BG33" s="425">
        <v>0</v>
      </c>
      <c r="BH33" s="425">
        <v>0</v>
      </c>
      <c r="BI33" s="425">
        <v>0</v>
      </c>
      <c r="BJ33" s="425">
        <v>0</v>
      </c>
      <c r="BK33" s="425">
        <v>0</v>
      </c>
      <c r="BL33" s="425">
        <v>0</v>
      </c>
      <c r="BM33" s="425">
        <v>0</v>
      </c>
      <c r="BN33" s="425">
        <v>0</v>
      </c>
      <c r="BO33" s="425">
        <v>0</v>
      </c>
      <c r="BP33" s="425">
        <v>0</v>
      </c>
      <c r="BQ33" s="425">
        <v>0</v>
      </c>
      <c r="BR33" s="425">
        <v>0</v>
      </c>
      <c r="BS33" s="425">
        <v>0</v>
      </c>
      <c r="BT33" s="425">
        <v>0</v>
      </c>
      <c r="BU33" s="425">
        <v>0</v>
      </c>
      <c r="BV33" s="425">
        <v>0</v>
      </c>
      <c r="BW33" s="425">
        <v>0</v>
      </c>
      <c r="BX33" s="425">
        <v>0</v>
      </c>
      <c r="BY33" s="425">
        <v>0</v>
      </c>
      <c r="BZ33" s="425">
        <v>0</v>
      </c>
      <c r="CA33" s="426">
        <v>0</v>
      </c>
    </row>
    <row r="34" spans="1:79" s="243" customFormat="1" ht="26.25" customHeight="1" x14ac:dyDescent="0.4">
      <c r="B34" s="237" t="s">
        <v>177</v>
      </c>
      <c r="C34" s="234"/>
      <c r="D34" s="421">
        <v>43.5</v>
      </c>
      <c r="E34" s="421">
        <v>65.5</v>
      </c>
      <c r="F34" s="421">
        <v>68.599999999999994</v>
      </c>
      <c r="G34" s="421">
        <v>63.3</v>
      </c>
      <c r="H34" s="421">
        <v>79.2</v>
      </c>
      <c r="I34" s="421">
        <v>84.9</v>
      </c>
      <c r="J34" s="421">
        <v>84.5</v>
      </c>
      <c r="K34" s="421">
        <v>99.6</v>
      </c>
      <c r="L34" s="421">
        <v>96.7</v>
      </c>
      <c r="M34" s="421">
        <v>111.4</v>
      </c>
      <c r="N34" s="421">
        <v>133.5</v>
      </c>
      <c r="O34" s="421">
        <v>130.6</v>
      </c>
      <c r="P34" s="421">
        <v>135</v>
      </c>
      <c r="Q34" s="421">
        <v>154.6</v>
      </c>
      <c r="R34" s="421">
        <v>161.5</v>
      </c>
      <c r="S34" s="421">
        <v>191.4</v>
      </c>
      <c r="T34" s="421">
        <v>200.9</v>
      </c>
      <c r="U34" s="421">
        <v>248.5</v>
      </c>
      <c r="V34" s="421">
        <v>261.8</v>
      </c>
      <c r="W34" s="421">
        <v>322.89999999999998</v>
      </c>
      <c r="X34" s="421">
        <v>348.4</v>
      </c>
      <c r="Y34" s="421">
        <v>382.7</v>
      </c>
      <c r="Z34" s="421">
        <v>373.7</v>
      </c>
      <c r="AA34" s="421">
        <v>322.7</v>
      </c>
      <c r="AB34" s="421">
        <v>290.60000000000002</v>
      </c>
      <c r="AC34" s="421">
        <v>306.26799999999997</v>
      </c>
      <c r="AD34" s="421">
        <v>345.32</v>
      </c>
      <c r="AE34" s="421">
        <v>425.15600000000001</v>
      </c>
      <c r="AF34" s="421">
        <v>496.142</v>
      </c>
      <c r="AG34" s="421">
        <v>585.375</v>
      </c>
      <c r="AH34" s="421">
        <f>SUM(AH35:AH36)</f>
        <v>696</v>
      </c>
      <c r="AI34" s="421">
        <f t="shared" ref="AI34:CA34" si="19">SUM(AI35:AI36)</f>
        <v>655</v>
      </c>
      <c r="AJ34" s="421">
        <f t="shared" si="19"/>
        <v>654</v>
      </c>
      <c r="AK34" s="421">
        <f t="shared" si="19"/>
        <v>680</v>
      </c>
      <c r="AL34" s="421">
        <f t="shared" si="19"/>
        <v>554</v>
      </c>
      <c r="AM34" s="421">
        <f t="shared" si="19"/>
        <v>265</v>
      </c>
      <c r="AN34" s="421">
        <f t="shared" si="19"/>
        <v>279</v>
      </c>
      <c r="AO34" s="421">
        <f t="shared" si="19"/>
        <v>276</v>
      </c>
      <c r="AP34" s="421">
        <f t="shared" si="19"/>
        <v>179</v>
      </c>
      <c r="AQ34" s="421">
        <f t="shared" si="19"/>
        <v>193.001</v>
      </c>
      <c r="AR34" s="421">
        <f t="shared" si="19"/>
        <v>191.96</v>
      </c>
      <c r="AS34" s="421">
        <f t="shared" si="19"/>
        <v>203.69200000000001</v>
      </c>
      <c r="AT34" s="421">
        <f t="shared" si="19"/>
        <v>216.292</v>
      </c>
      <c r="AU34" s="421">
        <f t="shared" si="19"/>
        <v>273.512</v>
      </c>
      <c r="AV34" s="421">
        <f t="shared" si="19"/>
        <v>364</v>
      </c>
      <c r="AW34" s="421">
        <f t="shared" si="19"/>
        <v>365</v>
      </c>
      <c r="AX34" s="421">
        <f t="shared" si="19"/>
        <v>341.84</v>
      </c>
      <c r="AY34" s="421">
        <f t="shared" si="19"/>
        <v>12</v>
      </c>
      <c r="AZ34" s="421">
        <f t="shared" si="19"/>
        <v>0</v>
      </c>
      <c r="BA34" s="421">
        <f t="shared" si="19"/>
        <v>0</v>
      </c>
      <c r="BB34" s="421">
        <f t="shared" si="19"/>
        <v>0</v>
      </c>
      <c r="BC34" s="421">
        <f t="shared" si="19"/>
        <v>0</v>
      </c>
      <c r="BD34" s="421">
        <f t="shared" si="19"/>
        <v>0</v>
      </c>
      <c r="BE34" s="421">
        <f t="shared" si="19"/>
        <v>0</v>
      </c>
      <c r="BF34" s="421">
        <f t="shared" si="19"/>
        <v>0</v>
      </c>
      <c r="BG34" s="421">
        <f t="shared" si="19"/>
        <v>0</v>
      </c>
      <c r="BH34" s="421">
        <f t="shared" si="19"/>
        <v>0</v>
      </c>
      <c r="BI34" s="421">
        <f t="shared" si="19"/>
        <v>0</v>
      </c>
      <c r="BJ34" s="421">
        <f t="shared" si="19"/>
        <v>0</v>
      </c>
      <c r="BK34" s="421">
        <f t="shared" si="19"/>
        <v>0</v>
      </c>
      <c r="BL34" s="421">
        <f t="shared" si="19"/>
        <v>0</v>
      </c>
      <c r="BM34" s="421">
        <f t="shared" si="19"/>
        <v>0</v>
      </c>
      <c r="BN34" s="421">
        <f t="shared" si="19"/>
        <v>0</v>
      </c>
      <c r="BO34" s="421">
        <f t="shared" si="19"/>
        <v>0</v>
      </c>
      <c r="BP34" s="421">
        <f t="shared" si="19"/>
        <v>0</v>
      </c>
      <c r="BQ34" s="421">
        <f t="shared" si="19"/>
        <v>0</v>
      </c>
      <c r="BR34" s="421">
        <f t="shared" si="19"/>
        <v>0</v>
      </c>
      <c r="BS34" s="421">
        <f t="shared" si="19"/>
        <v>0</v>
      </c>
      <c r="BT34" s="421">
        <f t="shared" si="19"/>
        <v>0</v>
      </c>
      <c r="BU34" s="421">
        <f t="shared" si="19"/>
        <v>0</v>
      </c>
      <c r="BV34" s="421">
        <f t="shared" si="19"/>
        <v>0</v>
      </c>
      <c r="BW34" s="421">
        <f t="shared" si="19"/>
        <v>0</v>
      </c>
      <c r="BX34" s="421">
        <f t="shared" si="19"/>
        <v>0</v>
      </c>
      <c r="BY34" s="421">
        <f t="shared" si="19"/>
        <v>0</v>
      </c>
      <c r="BZ34" s="421">
        <f t="shared" si="19"/>
        <v>0</v>
      </c>
      <c r="CA34" s="422">
        <f t="shared" si="19"/>
        <v>0</v>
      </c>
    </row>
    <row r="35" spans="1:79" x14ac:dyDescent="0.4">
      <c r="A35" s="326"/>
      <c r="B35" s="341" t="s">
        <v>332</v>
      </c>
      <c r="C35" s="68"/>
      <c r="D35" s="425">
        <v>0</v>
      </c>
      <c r="E35" s="425">
        <v>0</v>
      </c>
      <c r="F35" s="425">
        <v>0</v>
      </c>
      <c r="G35" s="425">
        <v>0</v>
      </c>
      <c r="H35" s="425">
        <v>0</v>
      </c>
      <c r="I35" s="425">
        <v>0</v>
      </c>
      <c r="J35" s="425">
        <v>0</v>
      </c>
      <c r="K35" s="425">
        <v>0</v>
      </c>
      <c r="L35" s="425">
        <v>0</v>
      </c>
      <c r="M35" s="425">
        <v>0</v>
      </c>
      <c r="N35" s="425">
        <v>0</v>
      </c>
      <c r="O35" s="425">
        <v>0</v>
      </c>
      <c r="P35" s="425">
        <v>0</v>
      </c>
      <c r="Q35" s="425">
        <v>0</v>
      </c>
      <c r="R35" s="425">
        <v>0</v>
      </c>
      <c r="S35" s="425">
        <v>0</v>
      </c>
      <c r="T35" s="425">
        <v>0</v>
      </c>
      <c r="U35" s="425">
        <v>0</v>
      </c>
      <c r="V35" s="425">
        <v>0</v>
      </c>
      <c r="W35" s="425">
        <v>0</v>
      </c>
      <c r="X35" s="425">
        <v>0</v>
      </c>
      <c r="Y35" s="425">
        <v>0</v>
      </c>
      <c r="Z35" s="425">
        <v>0</v>
      </c>
      <c r="AA35" s="425">
        <v>0</v>
      </c>
      <c r="AB35" s="425">
        <v>0</v>
      </c>
      <c r="AC35" s="425">
        <v>0</v>
      </c>
      <c r="AD35" s="425">
        <v>0</v>
      </c>
      <c r="AE35" s="425">
        <v>0</v>
      </c>
      <c r="AF35" s="425">
        <v>0</v>
      </c>
      <c r="AG35" s="425">
        <v>0</v>
      </c>
      <c r="AH35" s="425">
        <v>692.06779661016947</v>
      </c>
      <c r="AI35" s="425">
        <v>651.10284251412429</v>
      </c>
      <c r="AJ35" s="425">
        <v>650.38790467625904</v>
      </c>
      <c r="AK35" s="425">
        <v>676.92556782599399</v>
      </c>
      <c r="AL35" s="425">
        <v>552.13472446683784</v>
      </c>
      <c r="AM35" s="425">
        <v>263.61462111751996</v>
      </c>
      <c r="AN35" s="425">
        <v>276.69102132243557</v>
      </c>
      <c r="AO35" s="425">
        <v>274.81545064377684</v>
      </c>
      <c r="AP35" s="425">
        <v>178.54797979797979</v>
      </c>
      <c r="AQ35" s="425">
        <v>192.06056974676341</v>
      </c>
      <c r="AR35" s="425">
        <v>190.63684421681606</v>
      </c>
      <c r="AS35" s="425">
        <v>201.85271023236854</v>
      </c>
      <c r="AT35" s="425">
        <v>214.42086405082213</v>
      </c>
      <c r="AU35" s="425">
        <v>271.85824636591479</v>
      </c>
      <c r="AV35" s="425">
        <v>362.03859649122808</v>
      </c>
      <c r="AW35" s="425">
        <v>362.42036586127239</v>
      </c>
      <c r="AX35" s="425">
        <v>340.62348754448396</v>
      </c>
      <c r="AY35" s="425">
        <v>11.957295373665481</v>
      </c>
      <c r="AZ35" s="425">
        <v>0</v>
      </c>
      <c r="BA35" s="425">
        <v>0</v>
      </c>
      <c r="BB35" s="425">
        <v>0</v>
      </c>
      <c r="BC35" s="425">
        <v>0</v>
      </c>
      <c r="BD35" s="425">
        <v>0</v>
      </c>
      <c r="BE35" s="425">
        <v>0</v>
      </c>
      <c r="BF35" s="425">
        <v>0</v>
      </c>
      <c r="BG35" s="425">
        <v>0</v>
      </c>
      <c r="BH35" s="425">
        <v>0</v>
      </c>
      <c r="BI35" s="425">
        <v>0</v>
      </c>
      <c r="BJ35" s="425">
        <v>0</v>
      </c>
      <c r="BK35" s="425">
        <v>0</v>
      </c>
      <c r="BL35" s="425">
        <v>0</v>
      </c>
      <c r="BM35" s="425">
        <v>0</v>
      </c>
      <c r="BN35" s="425">
        <v>0</v>
      </c>
      <c r="BO35" s="425">
        <v>0</v>
      </c>
      <c r="BP35" s="425">
        <v>0</v>
      </c>
      <c r="BQ35" s="425">
        <v>0</v>
      </c>
      <c r="BR35" s="425">
        <v>0</v>
      </c>
      <c r="BS35" s="425">
        <v>0</v>
      </c>
      <c r="BT35" s="425">
        <v>0</v>
      </c>
      <c r="BU35" s="425">
        <v>0</v>
      </c>
      <c r="BV35" s="425">
        <v>0</v>
      </c>
      <c r="BW35" s="425">
        <v>0</v>
      </c>
      <c r="BX35" s="425">
        <v>0</v>
      </c>
      <c r="BY35" s="425">
        <v>0</v>
      </c>
      <c r="BZ35" s="425">
        <v>0</v>
      </c>
      <c r="CA35" s="426">
        <v>0</v>
      </c>
    </row>
    <row r="36" spans="1:79" x14ac:dyDescent="0.4">
      <c r="A36" s="326"/>
      <c r="B36" s="341" t="s">
        <v>331</v>
      </c>
      <c r="C36" s="68"/>
      <c r="D36" s="425">
        <v>0</v>
      </c>
      <c r="E36" s="425">
        <v>0</v>
      </c>
      <c r="F36" s="425">
        <v>0</v>
      </c>
      <c r="G36" s="425">
        <v>0</v>
      </c>
      <c r="H36" s="425">
        <v>0</v>
      </c>
      <c r="I36" s="425">
        <v>0</v>
      </c>
      <c r="J36" s="425">
        <v>0</v>
      </c>
      <c r="K36" s="425">
        <v>0</v>
      </c>
      <c r="L36" s="425">
        <v>0</v>
      </c>
      <c r="M36" s="425">
        <v>0</v>
      </c>
      <c r="N36" s="425">
        <v>0</v>
      </c>
      <c r="O36" s="425">
        <v>0</v>
      </c>
      <c r="P36" s="425">
        <v>0</v>
      </c>
      <c r="Q36" s="425">
        <v>0</v>
      </c>
      <c r="R36" s="425">
        <v>0</v>
      </c>
      <c r="S36" s="425">
        <v>0</v>
      </c>
      <c r="T36" s="425">
        <v>0</v>
      </c>
      <c r="U36" s="425">
        <v>0</v>
      </c>
      <c r="V36" s="425">
        <v>0</v>
      </c>
      <c r="W36" s="425">
        <v>0</v>
      </c>
      <c r="X36" s="425">
        <v>0</v>
      </c>
      <c r="Y36" s="425">
        <v>0</v>
      </c>
      <c r="Z36" s="425">
        <v>0</v>
      </c>
      <c r="AA36" s="425">
        <v>0</v>
      </c>
      <c r="AB36" s="425">
        <v>0</v>
      </c>
      <c r="AC36" s="425">
        <v>0</v>
      </c>
      <c r="AD36" s="425">
        <v>0</v>
      </c>
      <c r="AE36" s="425">
        <v>0</v>
      </c>
      <c r="AF36" s="425">
        <v>0</v>
      </c>
      <c r="AG36" s="425">
        <v>0</v>
      </c>
      <c r="AH36" s="425">
        <v>3.9322033898305087</v>
      </c>
      <c r="AI36" s="425">
        <v>3.8971574858757063</v>
      </c>
      <c r="AJ36" s="425">
        <v>3.6120953237410074</v>
      </c>
      <c r="AK36" s="425">
        <v>3.0744321740060183</v>
      </c>
      <c r="AL36" s="425">
        <v>1.8652755331622144</v>
      </c>
      <c r="AM36" s="425">
        <v>1.3853788824800299</v>
      </c>
      <c r="AN36" s="425">
        <v>2.3089786775644203</v>
      </c>
      <c r="AO36" s="425">
        <v>1.1845493562231759</v>
      </c>
      <c r="AP36" s="425">
        <v>0.45202020202020204</v>
      </c>
      <c r="AQ36" s="425">
        <v>0.94043025323659124</v>
      </c>
      <c r="AR36" s="425">
        <v>1.3231557831839522</v>
      </c>
      <c r="AS36" s="425">
        <v>1.8392897676314719</v>
      </c>
      <c r="AT36" s="425">
        <v>1.8711359491778774</v>
      </c>
      <c r="AU36" s="425">
        <v>1.653753634085213</v>
      </c>
      <c r="AV36" s="425">
        <v>1.9614035087719299</v>
      </c>
      <c r="AW36" s="425">
        <v>2.5796341387276018</v>
      </c>
      <c r="AX36" s="425">
        <v>1.2165124555160141</v>
      </c>
      <c r="AY36" s="425">
        <v>4.2704626334519574E-2</v>
      </c>
      <c r="AZ36" s="425">
        <v>0</v>
      </c>
      <c r="BA36" s="425">
        <v>0</v>
      </c>
      <c r="BB36" s="425">
        <v>0</v>
      </c>
      <c r="BC36" s="425">
        <v>0</v>
      </c>
      <c r="BD36" s="425">
        <v>0</v>
      </c>
      <c r="BE36" s="425">
        <v>0</v>
      </c>
      <c r="BF36" s="425">
        <v>0</v>
      </c>
      <c r="BG36" s="425">
        <v>0</v>
      </c>
      <c r="BH36" s="425">
        <v>0</v>
      </c>
      <c r="BI36" s="425">
        <v>0</v>
      </c>
      <c r="BJ36" s="425">
        <v>0</v>
      </c>
      <c r="BK36" s="425">
        <v>0</v>
      </c>
      <c r="BL36" s="425">
        <v>0</v>
      </c>
      <c r="BM36" s="425">
        <v>0</v>
      </c>
      <c r="BN36" s="425">
        <v>0</v>
      </c>
      <c r="BO36" s="425">
        <v>0</v>
      </c>
      <c r="BP36" s="425">
        <v>0</v>
      </c>
      <c r="BQ36" s="425">
        <v>0</v>
      </c>
      <c r="BR36" s="425">
        <v>0</v>
      </c>
      <c r="BS36" s="425">
        <v>0</v>
      </c>
      <c r="BT36" s="425">
        <v>0</v>
      </c>
      <c r="BU36" s="425">
        <v>0</v>
      </c>
      <c r="BV36" s="425">
        <v>0</v>
      </c>
      <c r="BW36" s="425">
        <v>0</v>
      </c>
      <c r="BX36" s="425">
        <v>0</v>
      </c>
      <c r="BY36" s="425">
        <v>0</v>
      </c>
      <c r="BZ36" s="425">
        <v>0</v>
      </c>
      <c r="CA36" s="426">
        <v>0</v>
      </c>
    </row>
    <row r="37" spans="1:79" s="243" customFormat="1" ht="25.5" customHeight="1" x14ac:dyDescent="0.4">
      <c r="A37" s="368"/>
      <c r="B37" s="97" t="s">
        <v>484</v>
      </c>
      <c r="C37" s="97"/>
      <c r="D37" s="421">
        <v>0</v>
      </c>
      <c r="E37" s="421">
        <v>0</v>
      </c>
      <c r="F37" s="421">
        <v>0</v>
      </c>
      <c r="G37" s="421">
        <v>0</v>
      </c>
      <c r="H37" s="421">
        <v>0</v>
      </c>
      <c r="I37" s="421">
        <v>0</v>
      </c>
      <c r="J37" s="421">
        <v>0</v>
      </c>
      <c r="K37" s="421">
        <v>0</v>
      </c>
      <c r="L37" s="421">
        <v>0</v>
      </c>
      <c r="M37" s="421">
        <v>0</v>
      </c>
      <c r="N37" s="421">
        <v>0</v>
      </c>
      <c r="O37" s="421">
        <v>0</v>
      </c>
      <c r="P37" s="421">
        <v>0</v>
      </c>
      <c r="Q37" s="421">
        <v>0</v>
      </c>
      <c r="R37" s="421">
        <v>0</v>
      </c>
      <c r="S37" s="421">
        <v>0</v>
      </c>
      <c r="T37" s="421">
        <v>0</v>
      </c>
      <c r="U37" s="421">
        <v>0</v>
      </c>
      <c r="V37" s="421">
        <v>0</v>
      </c>
      <c r="W37" s="421">
        <v>0</v>
      </c>
      <c r="X37" s="421">
        <v>0</v>
      </c>
      <c r="Y37" s="421">
        <v>0</v>
      </c>
      <c r="Z37" s="421">
        <v>0</v>
      </c>
      <c r="AA37" s="421">
        <v>0</v>
      </c>
      <c r="AB37" s="421">
        <v>0</v>
      </c>
      <c r="AC37" s="421">
        <v>0</v>
      </c>
      <c r="AD37" s="421">
        <v>0</v>
      </c>
      <c r="AE37" s="421">
        <v>11.6</v>
      </c>
      <c r="AF37" s="421">
        <v>33.9</v>
      </c>
      <c r="AG37" s="421">
        <v>44.5</v>
      </c>
      <c r="AH37" s="421">
        <f>SUM(AH38:AH39)</f>
        <v>69</v>
      </c>
      <c r="AI37" s="421">
        <f t="shared" ref="AI37:CA37" si="20">SUM(AI38:AI39)</f>
        <v>85</v>
      </c>
      <c r="AJ37" s="421">
        <f t="shared" si="20"/>
        <v>108</v>
      </c>
      <c r="AK37" s="421">
        <f t="shared" si="20"/>
        <v>130</v>
      </c>
      <c r="AL37" s="421">
        <f t="shared" si="20"/>
        <v>154</v>
      </c>
      <c r="AM37" s="421">
        <f t="shared" si="20"/>
        <v>182</v>
      </c>
      <c r="AN37" s="421">
        <f t="shared" si="20"/>
        <v>236</v>
      </c>
      <c r="AO37" s="421">
        <f t="shared" si="20"/>
        <v>266</v>
      </c>
      <c r="AP37" s="421">
        <f t="shared" si="20"/>
        <v>285</v>
      </c>
      <c r="AQ37" s="421">
        <f t="shared" si="20"/>
        <v>295.17</v>
      </c>
      <c r="AR37" s="421">
        <f t="shared" si="20"/>
        <v>316.22399999999999</v>
      </c>
      <c r="AS37" s="421">
        <f t="shared" si="20"/>
        <v>345.99400000000003</v>
      </c>
      <c r="AT37" s="421">
        <f t="shared" si="20"/>
        <v>428.738</v>
      </c>
      <c r="AU37" s="421">
        <f t="shared" si="20"/>
        <v>596.20899999999983</v>
      </c>
      <c r="AV37" s="421">
        <f t="shared" si="20"/>
        <v>640.11500000000001</v>
      </c>
      <c r="AW37" s="421">
        <f t="shared" si="20"/>
        <v>703.23900000000003</v>
      </c>
      <c r="AX37" s="421">
        <f t="shared" si="20"/>
        <v>775.55</v>
      </c>
      <c r="AY37" s="421">
        <f t="shared" si="20"/>
        <v>820.41200000000003</v>
      </c>
      <c r="AZ37" s="421">
        <f t="shared" si="20"/>
        <v>905.78099999999995</v>
      </c>
      <c r="BA37" s="421">
        <f t="shared" si="20"/>
        <v>998.82600000000002</v>
      </c>
      <c r="BB37" s="421">
        <f t="shared" si="20"/>
        <v>984.22199999999998</v>
      </c>
      <c r="BC37" s="421">
        <f t="shared" si="20"/>
        <v>1006.239</v>
      </c>
      <c r="BD37" s="421">
        <f t="shared" si="20"/>
        <v>1014.208</v>
      </c>
      <c r="BE37" s="421">
        <f t="shared" si="20"/>
        <v>1039.6609860351221</v>
      </c>
      <c r="BF37" s="421">
        <f t="shared" si="20"/>
        <v>957.64443993986208</v>
      </c>
      <c r="BG37" s="421">
        <f t="shared" si="20"/>
        <v>936.04611806509195</v>
      </c>
      <c r="BH37" s="421">
        <f t="shared" si="20"/>
        <v>918.404</v>
      </c>
      <c r="BI37" s="421">
        <f t="shared" si="20"/>
        <v>900.21167600999991</v>
      </c>
      <c r="BJ37" s="421">
        <f t="shared" si="20"/>
        <v>903.50131326000019</v>
      </c>
      <c r="BK37" s="421">
        <f t="shared" si="20"/>
        <v>898.33186294287157</v>
      </c>
      <c r="BL37" s="421">
        <f t="shared" si="20"/>
        <v>887.43066767999994</v>
      </c>
      <c r="BM37" s="421">
        <f t="shared" si="20"/>
        <v>906.54925574000004</v>
      </c>
      <c r="BN37" s="421">
        <f t="shared" si="20"/>
        <v>888.26432449502204</v>
      </c>
      <c r="BO37" s="421">
        <f t="shared" si="20"/>
        <v>880.68628874000012</v>
      </c>
      <c r="BP37" s="421">
        <f t="shared" si="20"/>
        <v>886.86491193999996</v>
      </c>
      <c r="BQ37" s="421">
        <f t="shared" si="20"/>
        <v>859.72773397999993</v>
      </c>
      <c r="BR37" s="421">
        <f t="shared" si="20"/>
        <v>735.16706013999999</v>
      </c>
      <c r="BS37" s="421">
        <f t="shared" si="20"/>
        <v>469.59270565999998</v>
      </c>
      <c r="BT37" s="421">
        <f t="shared" si="20"/>
        <v>234.28937808999993</v>
      </c>
      <c r="BU37" s="421">
        <f t="shared" si="20"/>
        <v>119.58597665000002</v>
      </c>
      <c r="BV37" s="421">
        <f t="shared" si="20"/>
        <v>98.728732560005014</v>
      </c>
      <c r="BW37" s="421">
        <f t="shared" si="20"/>
        <v>94.682405759208592</v>
      </c>
      <c r="BX37" s="421">
        <f t="shared" si="20"/>
        <v>90.803711798624363</v>
      </c>
      <c r="BY37" s="421">
        <f t="shared" si="20"/>
        <v>87.029590566383035</v>
      </c>
      <c r="BZ37" s="421">
        <f t="shared" si="20"/>
        <v>83.165158228166078</v>
      </c>
      <c r="CA37" s="422">
        <f t="shared" si="20"/>
        <v>79.279090028103752</v>
      </c>
    </row>
    <row r="38" spans="1:79" x14ac:dyDescent="0.4">
      <c r="B38" s="341" t="s">
        <v>332</v>
      </c>
      <c r="C38" s="341"/>
      <c r="D38" s="425">
        <v>0</v>
      </c>
      <c r="E38" s="425">
        <v>0</v>
      </c>
      <c r="F38" s="425">
        <v>0</v>
      </c>
      <c r="G38" s="425">
        <v>0</v>
      </c>
      <c r="H38" s="425">
        <v>0</v>
      </c>
      <c r="I38" s="425">
        <v>0</v>
      </c>
      <c r="J38" s="425">
        <v>0</v>
      </c>
      <c r="K38" s="425">
        <v>0</v>
      </c>
      <c r="L38" s="425">
        <v>0</v>
      </c>
      <c r="M38" s="425">
        <v>0</v>
      </c>
      <c r="N38" s="425">
        <v>0</v>
      </c>
      <c r="O38" s="425">
        <v>0</v>
      </c>
      <c r="P38" s="425">
        <v>0</v>
      </c>
      <c r="Q38" s="425">
        <v>0</v>
      </c>
      <c r="R38" s="425">
        <v>0</v>
      </c>
      <c r="S38" s="425">
        <v>0</v>
      </c>
      <c r="T38" s="425">
        <v>0</v>
      </c>
      <c r="U38" s="425">
        <v>0</v>
      </c>
      <c r="V38" s="425">
        <v>0</v>
      </c>
      <c r="W38" s="425">
        <v>0</v>
      </c>
      <c r="X38" s="425">
        <v>0</v>
      </c>
      <c r="Y38" s="425">
        <v>0</v>
      </c>
      <c r="Z38" s="425">
        <v>0</v>
      </c>
      <c r="AA38" s="425">
        <v>0</v>
      </c>
      <c r="AB38" s="425">
        <v>0</v>
      </c>
      <c r="AC38" s="425">
        <v>0</v>
      </c>
      <c r="AD38" s="425">
        <v>0</v>
      </c>
      <c r="AE38" s="425">
        <v>0</v>
      </c>
      <c r="AF38" s="425">
        <v>0</v>
      </c>
      <c r="AG38" s="425">
        <v>0</v>
      </c>
      <c r="AH38" s="425">
        <v>65.063615077455893</v>
      </c>
      <c r="AI38" s="425">
        <v>79.479739700042487</v>
      </c>
      <c r="AJ38" s="425">
        <v>99.580834840251342</v>
      </c>
      <c r="AK38" s="425">
        <v>118.59112985115947</v>
      </c>
      <c r="AL38" s="425">
        <v>139.73920084720251</v>
      </c>
      <c r="AM38" s="425">
        <v>164.50313614077683</v>
      </c>
      <c r="AN38" s="425">
        <v>212.71284119727849</v>
      </c>
      <c r="AO38" s="425">
        <v>238.91816166157855</v>
      </c>
      <c r="AP38" s="425">
        <v>254.25078624505122</v>
      </c>
      <c r="AQ38" s="425">
        <v>261.22874343482823</v>
      </c>
      <c r="AR38" s="425">
        <v>277.40848838548044</v>
      </c>
      <c r="AS38" s="425">
        <v>301.45498962625896</v>
      </c>
      <c r="AT38" s="425">
        <v>371.69112573456874</v>
      </c>
      <c r="AU38" s="425">
        <v>518.375122512399</v>
      </c>
      <c r="AV38" s="425">
        <v>547.65025616051685</v>
      </c>
      <c r="AW38" s="425">
        <v>599.38952382356536</v>
      </c>
      <c r="AX38" s="425">
        <v>668.19973532569691</v>
      </c>
      <c r="AY38" s="425">
        <v>709.36948030254121</v>
      </c>
      <c r="AZ38" s="425">
        <v>801.06839642781028</v>
      </c>
      <c r="BA38" s="425">
        <v>862.44303435481982</v>
      </c>
      <c r="BB38" s="425">
        <v>840.04033176203689</v>
      </c>
      <c r="BC38" s="425">
        <v>861.99389255607184</v>
      </c>
      <c r="BD38" s="425">
        <v>851.15599999999995</v>
      </c>
      <c r="BE38" s="425">
        <v>874.17398603512197</v>
      </c>
      <c r="BF38" s="425">
        <v>794.99319101826757</v>
      </c>
      <c r="BG38" s="425">
        <v>766.14312936370834</v>
      </c>
      <c r="BH38" s="425">
        <v>794.12099999999998</v>
      </c>
      <c r="BI38" s="425">
        <v>771.95111937118725</v>
      </c>
      <c r="BJ38" s="425">
        <v>768.33523924275994</v>
      </c>
      <c r="BK38" s="425">
        <v>697.57744277639608</v>
      </c>
      <c r="BL38" s="425">
        <v>711.89560463857492</v>
      </c>
      <c r="BM38" s="425">
        <v>723.31083959144485</v>
      </c>
      <c r="BN38" s="425">
        <v>718.27939070806326</v>
      </c>
      <c r="BO38" s="425">
        <v>711.3639340066137</v>
      </c>
      <c r="BP38" s="425">
        <v>727.39818972298963</v>
      </c>
      <c r="BQ38" s="425">
        <v>715.05321305721429</v>
      </c>
      <c r="BR38" s="425">
        <v>596.85802620084485</v>
      </c>
      <c r="BS38" s="425">
        <v>341.39509716401932</v>
      </c>
      <c r="BT38" s="425">
        <v>117.0490402201676</v>
      </c>
      <c r="BU38" s="425">
        <v>15.144016705080627</v>
      </c>
      <c r="BV38" s="425">
        <v>1.9311562269902587</v>
      </c>
      <c r="BW38" s="425">
        <v>3.9705151804143762E-21</v>
      </c>
      <c r="BX38" s="425">
        <v>-1.6589467721537934E-21</v>
      </c>
      <c r="BY38" s="425">
        <v>0</v>
      </c>
      <c r="BZ38" s="425">
        <v>0</v>
      </c>
      <c r="CA38" s="426">
        <v>0</v>
      </c>
    </row>
    <row r="39" spans="1:79" x14ac:dyDescent="0.4">
      <c r="B39" s="341" t="s">
        <v>331</v>
      </c>
      <c r="C39" s="341"/>
      <c r="D39" s="425">
        <v>0</v>
      </c>
      <c r="E39" s="425">
        <v>0</v>
      </c>
      <c r="F39" s="425">
        <v>0</v>
      </c>
      <c r="G39" s="425">
        <v>0</v>
      </c>
      <c r="H39" s="425">
        <v>0</v>
      </c>
      <c r="I39" s="425">
        <v>0</v>
      </c>
      <c r="J39" s="425">
        <v>0</v>
      </c>
      <c r="K39" s="425">
        <v>0</v>
      </c>
      <c r="L39" s="425">
        <v>0</v>
      </c>
      <c r="M39" s="425">
        <v>0</v>
      </c>
      <c r="N39" s="425">
        <v>0</v>
      </c>
      <c r="O39" s="425">
        <v>0</v>
      </c>
      <c r="P39" s="425">
        <v>0</v>
      </c>
      <c r="Q39" s="425">
        <v>0</v>
      </c>
      <c r="R39" s="425">
        <v>0</v>
      </c>
      <c r="S39" s="425">
        <v>0</v>
      </c>
      <c r="T39" s="425">
        <v>0</v>
      </c>
      <c r="U39" s="425">
        <v>0</v>
      </c>
      <c r="V39" s="425">
        <v>0</v>
      </c>
      <c r="W39" s="425">
        <v>0</v>
      </c>
      <c r="X39" s="425">
        <v>0</v>
      </c>
      <c r="Y39" s="425">
        <v>0</v>
      </c>
      <c r="Z39" s="425">
        <v>0</v>
      </c>
      <c r="AA39" s="425">
        <v>0</v>
      </c>
      <c r="AB39" s="425">
        <v>0</v>
      </c>
      <c r="AC39" s="425">
        <v>0</v>
      </c>
      <c r="AD39" s="425">
        <v>0</v>
      </c>
      <c r="AE39" s="425">
        <v>0</v>
      </c>
      <c r="AF39" s="425">
        <v>0</v>
      </c>
      <c r="AG39" s="425">
        <v>0</v>
      </c>
      <c r="AH39" s="425">
        <v>3.9363849225441023</v>
      </c>
      <c r="AI39" s="425">
        <v>5.5202602999575197</v>
      </c>
      <c r="AJ39" s="425">
        <v>8.4191651597486601</v>
      </c>
      <c r="AK39" s="425">
        <v>11.40887014884054</v>
      </c>
      <c r="AL39" s="425">
        <v>14.260799152797492</v>
      </c>
      <c r="AM39" s="425">
        <v>17.496863859223165</v>
      </c>
      <c r="AN39" s="425">
        <v>23.287158802721503</v>
      </c>
      <c r="AO39" s="425">
        <v>27.081838338421456</v>
      </c>
      <c r="AP39" s="425">
        <v>30.749213754948787</v>
      </c>
      <c r="AQ39" s="425">
        <v>33.941256565171791</v>
      </c>
      <c r="AR39" s="425">
        <v>38.815511614519529</v>
      </c>
      <c r="AS39" s="425">
        <v>44.539010373741071</v>
      </c>
      <c r="AT39" s="425">
        <v>57.046874265431249</v>
      </c>
      <c r="AU39" s="425">
        <v>77.833877487600887</v>
      </c>
      <c r="AV39" s="425">
        <v>92.464743839483148</v>
      </c>
      <c r="AW39" s="425">
        <v>103.84947617643465</v>
      </c>
      <c r="AX39" s="425">
        <v>107.35026467430309</v>
      </c>
      <c r="AY39" s="425">
        <v>111.04251969745886</v>
      </c>
      <c r="AZ39" s="425">
        <v>104.71260357218971</v>
      </c>
      <c r="BA39" s="425">
        <v>136.38296564518024</v>
      </c>
      <c r="BB39" s="425">
        <v>144.18166823796307</v>
      </c>
      <c r="BC39" s="425">
        <v>144.24510744392822</v>
      </c>
      <c r="BD39" s="425">
        <v>163.05199999999999</v>
      </c>
      <c r="BE39" s="425">
        <v>165.48699999999999</v>
      </c>
      <c r="BF39" s="425">
        <v>162.65124892159454</v>
      </c>
      <c r="BG39" s="425">
        <v>169.90298870138361</v>
      </c>
      <c r="BH39" s="425">
        <v>124.283</v>
      </c>
      <c r="BI39" s="425">
        <v>128.26055663881266</v>
      </c>
      <c r="BJ39" s="425">
        <v>135.16607401724025</v>
      </c>
      <c r="BK39" s="425">
        <v>200.75442016647554</v>
      </c>
      <c r="BL39" s="425">
        <v>175.53506304142508</v>
      </c>
      <c r="BM39" s="425">
        <v>183.23841614855513</v>
      </c>
      <c r="BN39" s="425">
        <v>169.98493378695881</v>
      </c>
      <c r="BO39" s="425">
        <v>169.32235473338639</v>
      </c>
      <c r="BP39" s="425">
        <v>159.46672221701033</v>
      </c>
      <c r="BQ39" s="425">
        <v>144.67452092278563</v>
      </c>
      <c r="BR39" s="425">
        <v>138.30903393915511</v>
      </c>
      <c r="BS39" s="425">
        <v>128.19760849598063</v>
      </c>
      <c r="BT39" s="425">
        <v>117.24033786983233</v>
      </c>
      <c r="BU39" s="425">
        <v>104.44195994491939</v>
      </c>
      <c r="BV39" s="425">
        <v>96.79757633301476</v>
      </c>
      <c r="BW39" s="425">
        <v>94.682405759208592</v>
      </c>
      <c r="BX39" s="425">
        <v>90.803711798624363</v>
      </c>
      <c r="BY39" s="425">
        <v>87.029590566383035</v>
      </c>
      <c r="BZ39" s="425">
        <v>83.165158228166078</v>
      </c>
      <c r="CA39" s="426">
        <v>79.279090028103752</v>
      </c>
    </row>
    <row r="40" spans="1:79" ht="26.25" customHeight="1" x14ac:dyDescent="0.4">
      <c r="A40" s="326"/>
      <c r="B40" s="423" t="s">
        <v>485</v>
      </c>
      <c r="C40" s="433"/>
      <c r="D40" s="421">
        <f t="shared" ref="D40:Q40" si="21">SUM(D42:D43)</f>
        <v>0</v>
      </c>
      <c r="E40" s="421">
        <f t="shared" si="21"/>
        <v>0</v>
      </c>
      <c r="F40" s="421">
        <f t="shared" si="21"/>
        <v>0</v>
      </c>
      <c r="G40" s="421">
        <f t="shared" si="21"/>
        <v>0</v>
      </c>
      <c r="H40" s="421">
        <f t="shared" si="21"/>
        <v>0</v>
      </c>
      <c r="I40" s="421">
        <f t="shared" si="21"/>
        <v>0</v>
      </c>
      <c r="J40" s="421">
        <f t="shared" si="21"/>
        <v>0</v>
      </c>
      <c r="K40" s="421">
        <f t="shared" si="21"/>
        <v>0</v>
      </c>
      <c r="L40" s="421">
        <f t="shared" si="21"/>
        <v>0</v>
      </c>
      <c r="M40" s="421">
        <f t="shared" si="21"/>
        <v>0</v>
      </c>
      <c r="N40" s="421">
        <f t="shared" si="21"/>
        <v>0</v>
      </c>
      <c r="O40" s="421">
        <f t="shared" si="21"/>
        <v>0</v>
      </c>
      <c r="P40" s="421">
        <f t="shared" si="21"/>
        <v>0</v>
      </c>
      <c r="Q40" s="421">
        <f t="shared" si="21"/>
        <v>0</v>
      </c>
      <c r="R40" s="421">
        <f t="shared" ref="R40:BG40" si="22">SUM(R42:R43)</f>
        <v>0</v>
      </c>
      <c r="S40" s="421">
        <f t="shared" si="22"/>
        <v>0</v>
      </c>
      <c r="T40" s="421">
        <f t="shared" si="22"/>
        <v>0</v>
      </c>
      <c r="U40" s="421">
        <f t="shared" si="22"/>
        <v>0</v>
      </c>
      <c r="V40" s="421">
        <f t="shared" si="22"/>
        <v>0</v>
      </c>
      <c r="W40" s="421">
        <f t="shared" si="22"/>
        <v>0</v>
      </c>
      <c r="X40" s="421">
        <f t="shared" si="22"/>
        <v>0</v>
      </c>
      <c r="Y40" s="421">
        <f t="shared" si="22"/>
        <v>0</v>
      </c>
      <c r="Z40" s="421">
        <f t="shared" si="22"/>
        <v>0</v>
      </c>
      <c r="AA40" s="421">
        <f t="shared" si="22"/>
        <v>0</v>
      </c>
      <c r="AB40" s="421">
        <f t="shared" si="22"/>
        <v>0</v>
      </c>
      <c r="AC40" s="421">
        <f t="shared" si="22"/>
        <v>0</v>
      </c>
      <c r="AD40" s="421">
        <f t="shared" si="22"/>
        <v>0</v>
      </c>
      <c r="AE40" s="421">
        <f t="shared" si="22"/>
        <v>0</v>
      </c>
      <c r="AF40" s="421">
        <f t="shared" si="22"/>
        <v>0</v>
      </c>
      <c r="AG40" s="421">
        <f t="shared" si="22"/>
        <v>0</v>
      </c>
      <c r="AH40" s="421">
        <f>SUM(AH42:AH43)</f>
        <v>130</v>
      </c>
      <c r="AI40" s="421">
        <f t="shared" si="22"/>
        <v>146</v>
      </c>
      <c r="AJ40" s="421">
        <f t="shared" si="22"/>
        <v>172</v>
      </c>
      <c r="AK40" s="421">
        <f t="shared" si="22"/>
        <v>198</v>
      </c>
      <c r="AL40" s="421">
        <f t="shared" si="22"/>
        <v>259</v>
      </c>
      <c r="AM40" s="421">
        <f t="shared" si="22"/>
        <v>305</v>
      </c>
      <c r="AN40" s="421">
        <f t="shared" si="22"/>
        <v>353</v>
      </c>
      <c r="AO40" s="421">
        <f t="shared" si="22"/>
        <v>432</v>
      </c>
      <c r="AP40" s="421">
        <f t="shared" si="22"/>
        <v>539</v>
      </c>
      <c r="AQ40" s="421">
        <f t="shared" si="22"/>
        <v>587</v>
      </c>
      <c r="AR40" s="421">
        <f t="shared" si="22"/>
        <v>772</v>
      </c>
      <c r="AS40" s="421">
        <f t="shared" si="22"/>
        <v>902</v>
      </c>
      <c r="AT40" s="421">
        <f t="shared" si="22"/>
        <v>1081.992</v>
      </c>
      <c r="AU40" s="421">
        <f t="shared" si="22"/>
        <v>1399</v>
      </c>
      <c r="AV40" s="421">
        <f t="shared" si="22"/>
        <v>1899</v>
      </c>
      <c r="AW40" s="421">
        <f t="shared" si="22"/>
        <v>2358</v>
      </c>
      <c r="AX40" s="421">
        <f t="shared" si="22"/>
        <v>2758</v>
      </c>
      <c r="AY40" s="421">
        <f t="shared" si="22"/>
        <v>3222</v>
      </c>
      <c r="AZ40" s="421">
        <f t="shared" si="22"/>
        <v>3507</v>
      </c>
      <c r="BA40" s="421">
        <f t="shared" si="22"/>
        <v>3679</v>
      </c>
      <c r="BB40" s="421">
        <f t="shared" si="22"/>
        <v>3848</v>
      </c>
      <c r="BC40" s="421">
        <f t="shared" si="22"/>
        <v>4051</v>
      </c>
      <c r="BD40" s="421">
        <f t="shared" si="22"/>
        <v>4400</v>
      </c>
      <c r="BE40" s="421">
        <f t="shared" si="22"/>
        <v>4769</v>
      </c>
      <c r="BF40" s="421">
        <f t="shared" si="22"/>
        <v>4773</v>
      </c>
      <c r="BG40" s="421">
        <f t="shared" si="22"/>
        <v>5005</v>
      </c>
      <c r="BH40" s="457">
        <f t="shared" ref="BH40:BW40" si="23">+BH44</f>
        <v>4716.6390675993789</v>
      </c>
      <c r="BI40" s="421">
        <f t="shared" si="23"/>
        <v>4532.1900443650775</v>
      </c>
      <c r="BJ40" s="421">
        <f t="shared" si="23"/>
        <v>4574.2510630700235</v>
      </c>
      <c r="BK40" s="421">
        <f t="shared" si="23"/>
        <v>5056.8584049752199</v>
      </c>
      <c r="BL40" s="421">
        <f t="shared" si="23"/>
        <v>5098.7516794821649</v>
      </c>
      <c r="BM40" s="421">
        <f t="shared" si="23"/>
        <v>4984.9200626353177</v>
      </c>
      <c r="BN40" s="421">
        <f t="shared" si="23"/>
        <v>4635.0118573493246</v>
      </c>
      <c r="BO40" s="421">
        <f t="shared" si="23"/>
        <v>4042.2862376047092</v>
      </c>
      <c r="BP40" s="421">
        <f t="shared" si="23"/>
        <v>2489.4119175746559</v>
      </c>
      <c r="BQ40" s="421">
        <f t="shared" si="23"/>
        <v>991.64976374931302</v>
      </c>
      <c r="BR40" s="421">
        <f t="shared" si="23"/>
        <v>459.84335153560301</v>
      </c>
      <c r="BS40" s="421">
        <f t="shared" si="23"/>
        <v>232.57879501520824</v>
      </c>
      <c r="BT40" s="421">
        <f t="shared" si="23"/>
        <v>91.004562413146644</v>
      </c>
      <c r="BU40" s="421">
        <f t="shared" si="23"/>
        <v>19.737945281754381</v>
      </c>
      <c r="BV40" s="421">
        <f t="shared" si="23"/>
        <v>3.8268448299677513</v>
      </c>
      <c r="BW40" s="421">
        <f t="shared" si="23"/>
        <v>0</v>
      </c>
      <c r="BX40" s="421">
        <f>+BX44</f>
        <v>0</v>
      </c>
      <c r="BY40" s="421">
        <f>+BY44</f>
        <v>0</v>
      </c>
      <c r="BZ40" s="421">
        <f>+BZ44</f>
        <v>0</v>
      </c>
      <c r="CA40" s="422">
        <f>+CA44</f>
        <v>0</v>
      </c>
    </row>
    <row r="41" spans="1:79" ht="24" customHeight="1" x14ac:dyDescent="0.4">
      <c r="A41" s="326"/>
      <c r="B41" s="427" t="s">
        <v>486</v>
      </c>
      <c r="C41" s="433"/>
      <c r="D41" s="425">
        <f>+D42+D43</f>
        <v>0</v>
      </c>
      <c r="E41" s="425">
        <f t="shared" ref="E41:BP41" si="24">+E42+E43</f>
        <v>0</v>
      </c>
      <c r="F41" s="425">
        <f t="shared" si="24"/>
        <v>0</v>
      </c>
      <c r="G41" s="425">
        <f t="shared" si="24"/>
        <v>0</v>
      </c>
      <c r="H41" s="425">
        <f t="shared" si="24"/>
        <v>0</v>
      </c>
      <c r="I41" s="425">
        <f t="shared" si="24"/>
        <v>0</v>
      </c>
      <c r="J41" s="425">
        <f t="shared" si="24"/>
        <v>0</v>
      </c>
      <c r="K41" s="425">
        <f t="shared" si="24"/>
        <v>0</v>
      </c>
      <c r="L41" s="425">
        <f t="shared" si="24"/>
        <v>0</v>
      </c>
      <c r="M41" s="425">
        <f t="shared" si="24"/>
        <v>0</v>
      </c>
      <c r="N41" s="425">
        <f t="shared" si="24"/>
        <v>0</v>
      </c>
      <c r="O41" s="425">
        <f t="shared" si="24"/>
        <v>0</v>
      </c>
      <c r="P41" s="425">
        <f t="shared" si="24"/>
        <v>0</v>
      </c>
      <c r="Q41" s="425">
        <f t="shared" si="24"/>
        <v>0</v>
      </c>
      <c r="R41" s="425">
        <f t="shared" si="24"/>
        <v>0</v>
      </c>
      <c r="S41" s="425">
        <f t="shared" si="24"/>
        <v>0</v>
      </c>
      <c r="T41" s="425">
        <f t="shared" si="24"/>
        <v>0</v>
      </c>
      <c r="U41" s="425">
        <f t="shared" si="24"/>
        <v>0</v>
      </c>
      <c r="V41" s="425">
        <f t="shared" si="24"/>
        <v>0</v>
      </c>
      <c r="W41" s="425">
        <f t="shared" si="24"/>
        <v>0</v>
      </c>
      <c r="X41" s="425">
        <f t="shared" si="24"/>
        <v>0</v>
      </c>
      <c r="Y41" s="425">
        <f t="shared" si="24"/>
        <v>0</v>
      </c>
      <c r="Z41" s="425">
        <f t="shared" si="24"/>
        <v>0</v>
      </c>
      <c r="AA41" s="425">
        <f t="shared" si="24"/>
        <v>0</v>
      </c>
      <c r="AB41" s="425">
        <f t="shared" si="24"/>
        <v>0</v>
      </c>
      <c r="AC41" s="425">
        <f t="shared" si="24"/>
        <v>0</v>
      </c>
      <c r="AD41" s="425">
        <f t="shared" si="24"/>
        <v>0</v>
      </c>
      <c r="AE41" s="425">
        <f t="shared" si="24"/>
        <v>0</v>
      </c>
      <c r="AF41" s="425">
        <f t="shared" si="24"/>
        <v>0</v>
      </c>
      <c r="AG41" s="425">
        <f t="shared" si="24"/>
        <v>0</v>
      </c>
      <c r="AH41" s="425">
        <f t="shared" si="24"/>
        <v>130</v>
      </c>
      <c r="AI41" s="425">
        <f t="shared" si="24"/>
        <v>146</v>
      </c>
      <c r="AJ41" s="425">
        <f t="shared" si="24"/>
        <v>172</v>
      </c>
      <c r="AK41" s="425">
        <f t="shared" si="24"/>
        <v>198</v>
      </c>
      <c r="AL41" s="425">
        <f t="shared" si="24"/>
        <v>259</v>
      </c>
      <c r="AM41" s="425">
        <f t="shared" si="24"/>
        <v>305</v>
      </c>
      <c r="AN41" s="425">
        <f t="shared" si="24"/>
        <v>353</v>
      </c>
      <c r="AO41" s="425">
        <f t="shared" si="24"/>
        <v>432</v>
      </c>
      <c r="AP41" s="425">
        <f t="shared" si="24"/>
        <v>539</v>
      </c>
      <c r="AQ41" s="425">
        <f t="shared" si="24"/>
        <v>587</v>
      </c>
      <c r="AR41" s="425">
        <f t="shared" si="24"/>
        <v>772</v>
      </c>
      <c r="AS41" s="425">
        <f t="shared" si="24"/>
        <v>902</v>
      </c>
      <c r="AT41" s="425">
        <f t="shared" si="24"/>
        <v>1081.992</v>
      </c>
      <c r="AU41" s="425">
        <f t="shared" si="24"/>
        <v>1399</v>
      </c>
      <c r="AV41" s="425">
        <f t="shared" si="24"/>
        <v>1899</v>
      </c>
      <c r="AW41" s="425">
        <f t="shared" si="24"/>
        <v>2358</v>
      </c>
      <c r="AX41" s="425">
        <f t="shared" si="24"/>
        <v>2758</v>
      </c>
      <c r="AY41" s="425">
        <f t="shared" si="24"/>
        <v>3222</v>
      </c>
      <c r="AZ41" s="425">
        <f t="shared" si="24"/>
        <v>3507</v>
      </c>
      <c r="BA41" s="425">
        <f t="shared" si="24"/>
        <v>3679</v>
      </c>
      <c r="BB41" s="425">
        <f t="shared" si="24"/>
        <v>3848</v>
      </c>
      <c r="BC41" s="425">
        <f t="shared" si="24"/>
        <v>4051</v>
      </c>
      <c r="BD41" s="425">
        <f t="shared" si="24"/>
        <v>4400</v>
      </c>
      <c r="BE41" s="425">
        <f t="shared" si="24"/>
        <v>4769</v>
      </c>
      <c r="BF41" s="425">
        <f t="shared" si="24"/>
        <v>4773</v>
      </c>
      <c r="BG41" s="425">
        <f t="shared" si="24"/>
        <v>5005</v>
      </c>
      <c r="BH41" s="425">
        <f t="shared" si="24"/>
        <v>5066</v>
      </c>
      <c r="BI41" s="425">
        <f t="shared" si="24"/>
        <v>5028</v>
      </c>
      <c r="BJ41" s="425">
        <f t="shared" si="24"/>
        <v>5094</v>
      </c>
      <c r="BK41" s="425">
        <f t="shared" si="24"/>
        <v>5397</v>
      </c>
      <c r="BL41" s="425">
        <f t="shared" si="24"/>
        <v>5322</v>
      </c>
      <c r="BM41" s="425">
        <f t="shared" si="24"/>
        <v>5211</v>
      </c>
      <c r="BN41" s="425">
        <f t="shared" si="24"/>
        <v>0</v>
      </c>
      <c r="BO41" s="425">
        <f t="shared" si="24"/>
        <v>0</v>
      </c>
      <c r="BP41" s="425">
        <f t="shared" si="24"/>
        <v>0</v>
      </c>
      <c r="BQ41" s="425">
        <f t="shared" ref="BQ41:BW41" si="25">+BQ42+BQ43</f>
        <v>0</v>
      </c>
      <c r="BR41" s="425">
        <f t="shared" si="25"/>
        <v>0</v>
      </c>
      <c r="BS41" s="425">
        <f t="shared" si="25"/>
        <v>0</v>
      </c>
      <c r="BT41" s="425">
        <f t="shared" si="25"/>
        <v>0</v>
      </c>
      <c r="BU41" s="425">
        <f t="shared" si="25"/>
        <v>0</v>
      </c>
      <c r="BV41" s="425">
        <f t="shared" si="25"/>
        <v>0</v>
      </c>
      <c r="BW41" s="425">
        <f t="shared" si="25"/>
        <v>0</v>
      </c>
      <c r="BX41" s="425">
        <f>+BX42+BX43</f>
        <v>0</v>
      </c>
      <c r="BY41" s="425">
        <f>+BY42+BY43</f>
        <v>0</v>
      </c>
      <c r="BZ41" s="425">
        <f>+BZ42+BZ43</f>
        <v>0</v>
      </c>
      <c r="CA41" s="426">
        <f>+CA42+CA43</f>
        <v>0</v>
      </c>
    </row>
    <row r="42" spans="1:79" x14ac:dyDescent="0.4">
      <c r="A42" s="326"/>
      <c r="B42" s="299" t="s">
        <v>487</v>
      </c>
      <c r="C42" s="427"/>
      <c r="D42" s="425">
        <f>'Income Support'!D25</f>
        <v>0</v>
      </c>
      <c r="E42" s="425">
        <f>'Income Support'!E25</f>
        <v>0</v>
      </c>
      <c r="F42" s="425">
        <f>'Income Support'!F25</f>
        <v>0</v>
      </c>
      <c r="G42" s="425">
        <f>'Income Support'!G25</f>
        <v>0</v>
      </c>
      <c r="H42" s="425">
        <f>'Income Support'!H25</f>
        <v>0</v>
      </c>
      <c r="I42" s="425">
        <f>'Income Support'!I25</f>
        <v>0</v>
      </c>
      <c r="J42" s="425">
        <f>'Income Support'!J25</f>
        <v>0</v>
      </c>
      <c r="K42" s="425">
        <f>'Income Support'!K25</f>
        <v>0</v>
      </c>
      <c r="L42" s="425">
        <f>'Income Support'!L25</f>
        <v>0</v>
      </c>
      <c r="M42" s="425">
        <f>'Income Support'!M25</f>
        <v>0</v>
      </c>
      <c r="N42" s="425">
        <f>'Income Support'!N25</f>
        <v>0</v>
      </c>
      <c r="O42" s="425">
        <f>'Income Support'!O25</f>
        <v>0</v>
      </c>
      <c r="P42" s="425">
        <f>'Income Support'!P25</f>
        <v>0</v>
      </c>
      <c r="Q42" s="425">
        <f>'Income Support'!Q25</f>
        <v>0</v>
      </c>
      <c r="R42" s="425">
        <f>'Income Support'!R25</f>
        <v>0</v>
      </c>
      <c r="S42" s="425">
        <f>'Income Support'!S25</f>
        <v>0</v>
      </c>
      <c r="T42" s="425">
        <f>'Income Support'!T25</f>
        <v>0</v>
      </c>
      <c r="U42" s="425">
        <f>'Income Support'!U25</f>
        <v>0</v>
      </c>
      <c r="V42" s="425">
        <f>'Income Support'!V25</f>
        <v>0</v>
      </c>
      <c r="W42" s="425">
        <f>'Income Support'!W25</f>
        <v>0</v>
      </c>
      <c r="X42" s="425">
        <f>'Income Support'!X25</f>
        <v>0</v>
      </c>
      <c r="Y42" s="425">
        <f>'Income Support'!Y25</f>
        <v>0</v>
      </c>
      <c r="Z42" s="425">
        <f>'Income Support'!Z25</f>
        <v>0</v>
      </c>
      <c r="AA42" s="425">
        <f>'Income Support'!AA25</f>
        <v>0</v>
      </c>
      <c r="AB42" s="425">
        <f>'Income Support'!AB25</f>
        <v>0</v>
      </c>
      <c r="AC42" s="425">
        <f>'Income Support'!AC25</f>
        <v>0</v>
      </c>
      <c r="AD42" s="425">
        <f>'Income Support'!AD25</f>
        <v>0</v>
      </c>
      <c r="AE42" s="425">
        <f>'Income Support'!AE25</f>
        <v>0</v>
      </c>
      <c r="AF42" s="425">
        <f>'Income Support'!AF25</f>
        <v>0</v>
      </c>
      <c r="AG42" s="425">
        <f>'Income Support'!AG25</f>
        <v>0</v>
      </c>
      <c r="AH42" s="425">
        <f>'Income Support'!AH25</f>
        <v>99</v>
      </c>
      <c r="AI42" s="425">
        <f>'Income Support'!AI25</f>
        <v>112</v>
      </c>
      <c r="AJ42" s="425">
        <f>'Income Support'!AJ25</f>
        <v>131</v>
      </c>
      <c r="AK42" s="425">
        <f>'Income Support'!AK25</f>
        <v>151</v>
      </c>
      <c r="AL42" s="425">
        <f>'Income Support'!AL25</f>
        <v>198</v>
      </c>
      <c r="AM42" s="425">
        <f>'Income Support'!AM25</f>
        <v>233</v>
      </c>
      <c r="AN42" s="425">
        <f>'Income Support'!AN25</f>
        <v>270</v>
      </c>
      <c r="AO42" s="425">
        <f>'Income Support'!AO25</f>
        <v>331</v>
      </c>
      <c r="AP42" s="425">
        <f>'Income Support'!AP25</f>
        <v>412</v>
      </c>
      <c r="AQ42" s="425">
        <f>'Income Support'!AQ25</f>
        <v>449</v>
      </c>
      <c r="AR42" s="425">
        <f>'Income Support'!AR25</f>
        <v>590</v>
      </c>
      <c r="AS42" s="425">
        <f>'Income Support'!AS25</f>
        <v>704</v>
      </c>
      <c r="AT42" s="425">
        <f>'Income Support'!AT25</f>
        <v>918.399</v>
      </c>
      <c r="AU42" s="425">
        <f>'Income Support'!AU25</f>
        <v>1130</v>
      </c>
      <c r="AV42" s="425">
        <f>'Income Support'!AV25</f>
        <v>1632</v>
      </c>
      <c r="AW42" s="425">
        <f>'Income Support'!AW25</f>
        <v>2094</v>
      </c>
      <c r="AX42" s="425">
        <f>'Income Support'!AX25</f>
        <v>2473</v>
      </c>
      <c r="AY42" s="425">
        <f>'Income Support'!AY25</f>
        <v>2858</v>
      </c>
      <c r="AZ42" s="425">
        <f>'Income Support'!AZ25</f>
        <v>3010</v>
      </c>
      <c r="BA42" s="425">
        <f>'Income Support'!BA25</f>
        <v>3163</v>
      </c>
      <c r="BB42" s="425">
        <f>'Income Support'!BB25</f>
        <v>3396</v>
      </c>
      <c r="BC42" s="425">
        <f>'Income Support'!BC25</f>
        <v>3604</v>
      </c>
      <c r="BD42" s="425">
        <f>'Income Support'!BD25</f>
        <v>3952</v>
      </c>
      <c r="BE42" s="425">
        <f>'Income Support'!BE25</f>
        <v>4332</v>
      </c>
      <c r="BF42" s="425">
        <f>'Income Support'!BF25</f>
        <v>4346</v>
      </c>
      <c r="BG42" s="425">
        <f>'Income Support'!BG25</f>
        <v>4567</v>
      </c>
      <c r="BH42" s="425">
        <f>'Income Support'!BH25</f>
        <v>4659</v>
      </c>
      <c r="BI42" s="425">
        <f>'Income Support'!BI25</f>
        <v>4720</v>
      </c>
      <c r="BJ42" s="425">
        <f>'Income Support'!BJ25</f>
        <v>4790</v>
      </c>
      <c r="BK42" s="425">
        <f>'Income Support'!BK25</f>
        <v>5049</v>
      </c>
      <c r="BL42" s="425">
        <f>'Income Support'!BL25</f>
        <v>5055</v>
      </c>
      <c r="BM42" s="425">
        <f>'Income Support'!BM25</f>
        <v>5136</v>
      </c>
      <c r="BN42" s="425">
        <f>'Income Support'!BN25</f>
        <v>0</v>
      </c>
      <c r="BO42" s="425">
        <f>'Income Support'!BO25</f>
        <v>0</v>
      </c>
      <c r="BP42" s="425">
        <f>'Income Support'!BP25</f>
        <v>0</v>
      </c>
      <c r="BQ42" s="425">
        <f>'Income Support'!BQ25</f>
        <v>0</v>
      </c>
      <c r="BR42" s="425">
        <f>'Income Support'!BR25</f>
        <v>0</v>
      </c>
      <c r="BS42" s="425">
        <f>'Income Support'!BS25</f>
        <v>0</v>
      </c>
      <c r="BT42" s="425">
        <f>'Income Support'!BT25</f>
        <v>0</v>
      </c>
      <c r="BU42" s="425">
        <f>'Income Support'!BU25</f>
        <v>0</v>
      </c>
      <c r="BV42" s="425">
        <f>'Income Support'!BV25</f>
        <v>0</v>
      </c>
      <c r="BW42" s="425">
        <f>'Income Support'!BW25</f>
        <v>0</v>
      </c>
      <c r="BX42" s="425">
        <f>'Income Support'!BX25</f>
        <v>0</v>
      </c>
      <c r="BY42" s="425">
        <f>'Income Support'!BY25</f>
        <v>0</v>
      </c>
      <c r="BZ42" s="425">
        <f>'Income Support'!BZ25</f>
        <v>0</v>
      </c>
      <c r="CA42" s="426">
        <f>'Income Support'!CA25</f>
        <v>0</v>
      </c>
    </row>
    <row r="43" spans="1:79" x14ac:dyDescent="0.4">
      <c r="A43" s="326"/>
      <c r="B43" s="299" t="s">
        <v>488</v>
      </c>
      <c r="C43" s="427"/>
      <c r="D43" s="425">
        <f>'Income Support'!D27</f>
        <v>0</v>
      </c>
      <c r="E43" s="425">
        <f>'Income Support'!E27</f>
        <v>0</v>
      </c>
      <c r="F43" s="425">
        <f>'Income Support'!F27</f>
        <v>0</v>
      </c>
      <c r="G43" s="425">
        <f>'Income Support'!G27</f>
        <v>0</v>
      </c>
      <c r="H43" s="425">
        <f>'Income Support'!H27</f>
        <v>0</v>
      </c>
      <c r="I43" s="425">
        <f>'Income Support'!I27</f>
        <v>0</v>
      </c>
      <c r="J43" s="425">
        <f>'Income Support'!J27</f>
        <v>0</v>
      </c>
      <c r="K43" s="425">
        <f>'Income Support'!K27</f>
        <v>0</v>
      </c>
      <c r="L43" s="425">
        <f>'Income Support'!L27</f>
        <v>0</v>
      </c>
      <c r="M43" s="425">
        <f>'Income Support'!M27</f>
        <v>0</v>
      </c>
      <c r="N43" s="425">
        <f>'Income Support'!N27</f>
        <v>0</v>
      </c>
      <c r="O43" s="425">
        <f>'Income Support'!O27</f>
        <v>0</v>
      </c>
      <c r="P43" s="425">
        <f>'Income Support'!P27</f>
        <v>0</v>
      </c>
      <c r="Q43" s="425">
        <f>'Income Support'!Q27</f>
        <v>0</v>
      </c>
      <c r="R43" s="425">
        <f>'Income Support'!R27</f>
        <v>0</v>
      </c>
      <c r="S43" s="425">
        <f>'Income Support'!S27</f>
        <v>0</v>
      </c>
      <c r="T43" s="425">
        <f>'Income Support'!T27</f>
        <v>0</v>
      </c>
      <c r="U43" s="425">
        <f>'Income Support'!U27</f>
        <v>0</v>
      </c>
      <c r="V43" s="425">
        <f>'Income Support'!V27</f>
        <v>0</v>
      </c>
      <c r="W43" s="425">
        <f>'Income Support'!W27</f>
        <v>0</v>
      </c>
      <c r="X43" s="425">
        <f>'Income Support'!X27</f>
        <v>0</v>
      </c>
      <c r="Y43" s="425">
        <f>'Income Support'!Y27</f>
        <v>0</v>
      </c>
      <c r="Z43" s="425">
        <f>'Income Support'!Z27</f>
        <v>0</v>
      </c>
      <c r="AA43" s="425">
        <f>'Income Support'!AA27</f>
        <v>0</v>
      </c>
      <c r="AB43" s="425">
        <f>'Income Support'!AB27</f>
        <v>0</v>
      </c>
      <c r="AC43" s="425">
        <f>'Income Support'!AC27</f>
        <v>0</v>
      </c>
      <c r="AD43" s="425">
        <f>'Income Support'!AD27</f>
        <v>0</v>
      </c>
      <c r="AE43" s="425">
        <f>'Income Support'!AE27</f>
        <v>0</v>
      </c>
      <c r="AF43" s="425">
        <f>'Income Support'!AF27</f>
        <v>0</v>
      </c>
      <c r="AG43" s="425">
        <f>'Income Support'!AG27</f>
        <v>0</v>
      </c>
      <c r="AH43" s="425">
        <f>'Income Support'!AH27</f>
        <v>31</v>
      </c>
      <c r="AI43" s="425">
        <f>'Income Support'!AI27</f>
        <v>34</v>
      </c>
      <c r="AJ43" s="425">
        <f>'Income Support'!AJ27</f>
        <v>41</v>
      </c>
      <c r="AK43" s="425">
        <f>'Income Support'!AK27</f>
        <v>47</v>
      </c>
      <c r="AL43" s="425">
        <f>'Income Support'!AL27</f>
        <v>61</v>
      </c>
      <c r="AM43" s="425">
        <f>'Income Support'!AM27</f>
        <v>72</v>
      </c>
      <c r="AN43" s="425">
        <f>'Income Support'!AN27</f>
        <v>83</v>
      </c>
      <c r="AO43" s="425">
        <f>'Income Support'!AO27</f>
        <v>101</v>
      </c>
      <c r="AP43" s="425">
        <f>'Income Support'!AP27</f>
        <v>127</v>
      </c>
      <c r="AQ43" s="425">
        <f>'Income Support'!AQ27</f>
        <v>138</v>
      </c>
      <c r="AR43" s="425">
        <f>'Income Support'!AR27</f>
        <v>182</v>
      </c>
      <c r="AS43" s="425">
        <f>'Income Support'!AS27</f>
        <v>198</v>
      </c>
      <c r="AT43" s="425">
        <f>'Income Support'!AT27</f>
        <v>163.59299999999999</v>
      </c>
      <c r="AU43" s="425">
        <f>'Income Support'!AU27</f>
        <v>269</v>
      </c>
      <c r="AV43" s="425">
        <f>'Income Support'!AV27</f>
        <v>267</v>
      </c>
      <c r="AW43" s="425">
        <f>'Income Support'!AW27</f>
        <v>264</v>
      </c>
      <c r="AX43" s="425">
        <f>'Income Support'!AX27</f>
        <v>285</v>
      </c>
      <c r="AY43" s="425">
        <f>'Income Support'!AY27</f>
        <v>364</v>
      </c>
      <c r="AZ43" s="425">
        <f>'Income Support'!AZ27</f>
        <v>497</v>
      </c>
      <c r="BA43" s="425">
        <f>'Income Support'!BA27</f>
        <v>516</v>
      </c>
      <c r="BB43" s="425">
        <f>'Income Support'!BB27</f>
        <v>452</v>
      </c>
      <c r="BC43" s="425">
        <f>'Income Support'!BC27</f>
        <v>447</v>
      </c>
      <c r="BD43" s="425">
        <f>'Income Support'!BD27</f>
        <v>448</v>
      </c>
      <c r="BE43" s="425">
        <f>'Income Support'!BE27</f>
        <v>437</v>
      </c>
      <c r="BF43" s="425">
        <f>'Income Support'!BF27</f>
        <v>427</v>
      </c>
      <c r="BG43" s="425">
        <f>'Income Support'!BG27</f>
        <v>438</v>
      </c>
      <c r="BH43" s="425">
        <f>'Income Support'!BH27</f>
        <v>407</v>
      </c>
      <c r="BI43" s="425">
        <f>'Income Support'!BI27</f>
        <v>308</v>
      </c>
      <c r="BJ43" s="425">
        <f>'Income Support'!BJ27</f>
        <v>304</v>
      </c>
      <c r="BK43" s="425">
        <f>'Income Support'!BK27</f>
        <v>348</v>
      </c>
      <c r="BL43" s="425">
        <f>'Income Support'!BL27</f>
        <v>267</v>
      </c>
      <c r="BM43" s="425">
        <f>'Income Support'!BM27</f>
        <v>75</v>
      </c>
      <c r="BN43" s="425">
        <f>'Income Support'!BN27</f>
        <v>0</v>
      </c>
      <c r="BO43" s="425">
        <f>'Income Support'!BO27</f>
        <v>0</v>
      </c>
      <c r="BP43" s="425">
        <f>'Income Support'!BP27</f>
        <v>0</v>
      </c>
      <c r="BQ43" s="425">
        <f>'Income Support'!BQ27</f>
        <v>0</v>
      </c>
      <c r="BR43" s="425">
        <f>'Income Support'!BR27</f>
        <v>0</v>
      </c>
      <c r="BS43" s="425">
        <f>'Income Support'!BS27</f>
        <v>0</v>
      </c>
      <c r="BT43" s="425">
        <f>'Income Support'!BT27</f>
        <v>0</v>
      </c>
      <c r="BU43" s="425">
        <f>'Income Support'!BU27</f>
        <v>0</v>
      </c>
      <c r="BV43" s="425">
        <f>'Income Support'!BV27</f>
        <v>0</v>
      </c>
      <c r="BW43" s="425">
        <f>'Income Support'!BW27</f>
        <v>0</v>
      </c>
      <c r="BX43" s="425">
        <f>'Income Support'!BX27</f>
        <v>0</v>
      </c>
      <c r="BY43" s="425">
        <f>'Income Support'!BY27</f>
        <v>0</v>
      </c>
      <c r="BZ43" s="425">
        <f>'Income Support'!BZ27</f>
        <v>0</v>
      </c>
      <c r="CA43" s="426">
        <f>'Income Support'!CA27</f>
        <v>0</v>
      </c>
    </row>
    <row r="44" spans="1:79" ht="27" customHeight="1" x14ac:dyDescent="0.4">
      <c r="A44" s="326"/>
      <c r="B44" s="427" t="s">
        <v>489</v>
      </c>
      <c r="C44" s="427"/>
      <c r="D44" s="425">
        <f>'Income Support'!D6</f>
        <v>0</v>
      </c>
      <c r="E44" s="425">
        <f>'Income Support'!E6</f>
        <v>0</v>
      </c>
      <c r="F44" s="425">
        <f>'Income Support'!F6</f>
        <v>0</v>
      </c>
      <c r="G44" s="425">
        <f>'Income Support'!G6</f>
        <v>0</v>
      </c>
      <c r="H44" s="425">
        <f>'Income Support'!H6</f>
        <v>0</v>
      </c>
      <c r="I44" s="425">
        <f>'Income Support'!I6</f>
        <v>0</v>
      </c>
      <c r="J44" s="425">
        <f>'Income Support'!J6</f>
        <v>0</v>
      </c>
      <c r="K44" s="425">
        <f>'Income Support'!K6</f>
        <v>0</v>
      </c>
      <c r="L44" s="425">
        <f>'Income Support'!L6</f>
        <v>0</v>
      </c>
      <c r="M44" s="425">
        <f>'Income Support'!M6</f>
        <v>0</v>
      </c>
      <c r="N44" s="425">
        <f>'Income Support'!N6</f>
        <v>0</v>
      </c>
      <c r="O44" s="425">
        <f>'Income Support'!O6</f>
        <v>0</v>
      </c>
      <c r="P44" s="425">
        <f>'Income Support'!P6</f>
        <v>0</v>
      </c>
      <c r="Q44" s="425">
        <f>'Income Support'!Q6</f>
        <v>0</v>
      </c>
      <c r="R44" s="425">
        <f>'Income Support'!R6</f>
        <v>0</v>
      </c>
      <c r="S44" s="425">
        <f>'Income Support'!S6</f>
        <v>0</v>
      </c>
      <c r="T44" s="425">
        <f>'Income Support'!T6</f>
        <v>0</v>
      </c>
      <c r="U44" s="425">
        <f>'Income Support'!U6</f>
        <v>0</v>
      </c>
      <c r="V44" s="425">
        <f>'Income Support'!V6</f>
        <v>0</v>
      </c>
      <c r="W44" s="425">
        <f>'Income Support'!W6</f>
        <v>0</v>
      </c>
      <c r="X44" s="425">
        <f>'Income Support'!X6</f>
        <v>0</v>
      </c>
      <c r="Y44" s="425">
        <f>'Income Support'!Y6</f>
        <v>0</v>
      </c>
      <c r="Z44" s="425">
        <f>'Income Support'!Z6</f>
        <v>0</v>
      </c>
      <c r="AA44" s="425">
        <f>'Income Support'!AA6</f>
        <v>0</v>
      </c>
      <c r="AB44" s="425">
        <f>'Income Support'!AB6</f>
        <v>0</v>
      </c>
      <c r="AC44" s="425">
        <f>'Income Support'!AC6</f>
        <v>0</v>
      </c>
      <c r="AD44" s="425">
        <f>'Income Support'!AD6</f>
        <v>0</v>
      </c>
      <c r="AE44" s="425">
        <f>'Income Support'!AE6</f>
        <v>0</v>
      </c>
      <c r="AF44" s="425">
        <f>'Income Support'!AF6</f>
        <v>0</v>
      </c>
      <c r="AG44" s="425">
        <f>'Income Support'!AG6</f>
        <v>0</v>
      </c>
      <c r="AH44" s="425">
        <f>'Income Support'!AH6</f>
        <v>0</v>
      </c>
      <c r="AI44" s="425">
        <f>'Income Support'!AI6</f>
        <v>0</v>
      </c>
      <c r="AJ44" s="425">
        <f>'Income Support'!AJ6</f>
        <v>0</v>
      </c>
      <c r="AK44" s="425">
        <f>'Income Support'!AK6</f>
        <v>0</v>
      </c>
      <c r="AL44" s="425">
        <f>'Income Support'!AL6</f>
        <v>0</v>
      </c>
      <c r="AM44" s="425">
        <f>'Income Support'!AM6</f>
        <v>0</v>
      </c>
      <c r="AN44" s="425">
        <f>'Income Support'!AN6</f>
        <v>0</v>
      </c>
      <c r="AO44" s="425">
        <f>'Income Support'!AO6</f>
        <v>0</v>
      </c>
      <c r="AP44" s="425">
        <f>'Income Support'!AP6</f>
        <v>0</v>
      </c>
      <c r="AQ44" s="425">
        <f>'Income Support'!AQ6</f>
        <v>0</v>
      </c>
      <c r="AR44" s="425">
        <f>'Income Support'!AR6</f>
        <v>0</v>
      </c>
      <c r="AS44" s="425">
        <f>'Income Support'!AS6</f>
        <v>0</v>
      </c>
      <c r="AT44" s="425">
        <f>'Income Support'!AT6</f>
        <v>0</v>
      </c>
      <c r="AU44" s="425">
        <f>'Income Support'!AU6</f>
        <v>0</v>
      </c>
      <c r="AV44" s="425">
        <f>'Income Support'!AV6</f>
        <v>0</v>
      </c>
      <c r="AW44" s="425">
        <f>'Income Support'!AW6</f>
        <v>0</v>
      </c>
      <c r="AX44" s="425">
        <f>'Income Support'!AX6</f>
        <v>0</v>
      </c>
      <c r="AY44" s="425">
        <f>'Income Support'!AY6</f>
        <v>0</v>
      </c>
      <c r="AZ44" s="425">
        <f>'Income Support'!AZ6</f>
        <v>0</v>
      </c>
      <c r="BA44" s="425">
        <f>'Income Support'!BA6</f>
        <v>0</v>
      </c>
      <c r="BB44" s="425">
        <f>'Income Support'!BB6</f>
        <v>0</v>
      </c>
      <c r="BC44" s="425">
        <f>'Income Support'!BC6</f>
        <v>0</v>
      </c>
      <c r="BD44" s="425">
        <f>'Income Support'!BD6</f>
        <v>4621.4050478363251</v>
      </c>
      <c r="BE44" s="425">
        <f>'Income Support'!BE6</f>
        <v>5052.9140045040276</v>
      </c>
      <c r="BF44" s="425">
        <f>'Income Support'!BF6</f>
        <v>5038.3999390028666</v>
      </c>
      <c r="BG44" s="425">
        <f>'Income Support'!BG6</f>
        <v>5050.6973474168963</v>
      </c>
      <c r="BH44" s="425">
        <f>'Income Support'!BH6</f>
        <v>4716.6390675993789</v>
      </c>
      <c r="BI44" s="425">
        <f>'Income Support'!BI6</f>
        <v>4532.1900443650775</v>
      </c>
      <c r="BJ44" s="425">
        <f>'Income Support'!BJ6</f>
        <v>4574.2510630700235</v>
      </c>
      <c r="BK44" s="425">
        <f>'Income Support'!BK6</f>
        <v>5056.8584049752199</v>
      </c>
      <c r="BL44" s="425">
        <f>'Income Support'!BL6</f>
        <v>5098.7516794821649</v>
      </c>
      <c r="BM44" s="425">
        <f>'Income Support'!BM6</f>
        <v>4984.9200626353177</v>
      </c>
      <c r="BN44" s="425">
        <f>'Income Support'!BN6</f>
        <v>4635.0118573493246</v>
      </c>
      <c r="BO44" s="425">
        <f>'Income Support'!BO6</f>
        <v>4042.2862376047092</v>
      </c>
      <c r="BP44" s="425">
        <f>'Income Support'!BP6</f>
        <v>2489.4119175746559</v>
      </c>
      <c r="BQ44" s="425">
        <f>'Income Support'!BQ6</f>
        <v>991.64976374931302</v>
      </c>
      <c r="BR44" s="425">
        <f>'Income Support'!BR6</f>
        <v>459.84335153560301</v>
      </c>
      <c r="BS44" s="425">
        <f>'Income Support'!BS6</f>
        <v>232.57879501520824</v>
      </c>
      <c r="BT44" s="425">
        <f>'Income Support'!BT6</f>
        <v>91.004562413146644</v>
      </c>
      <c r="BU44" s="425">
        <f>'Income Support'!BU6</f>
        <v>19.737945281754381</v>
      </c>
      <c r="BV44" s="425">
        <f>'Income Support'!BV6</f>
        <v>3.8268448299677513</v>
      </c>
      <c r="BW44" s="425">
        <f>'Income Support'!BW6</f>
        <v>0</v>
      </c>
      <c r="BX44" s="425">
        <f>'Income Support'!BX6</f>
        <v>0</v>
      </c>
      <c r="BY44" s="425">
        <f>'Income Support'!BY6</f>
        <v>0</v>
      </c>
      <c r="BZ44" s="425">
        <f>'Income Support'!BZ6</f>
        <v>0</v>
      </c>
      <c r="CA44" s="426">
        <f>'Income Support'!CA6</f>
        <v>0</v>
      </c>
    </row>
    <row r="45" spans="1:79" s="243" customFormat="1" ht="35.25" customHeight="1" x14ac:dyDescent="0.4">
      <c r="A45" s="368"/>
      <c r="B45" s="274" t="s">
        <v>405</v>
      </c>
      <c r="C45" s="368"/>
      <c r="D45" s="421">
        <f>SUM(D46:D51)</f>
        <v>0</v>
      </c>
      <c r="E45" s="421">
        <f t="shared" ref="E45:BP45" si="26">SUM(E46:E51)</f>
        <v>0</v>
      </c>
      <c r="F45" s="421">
        <f t="shared" si="26"/>
        <v>0</v>
      </c>
      <c r="G45" s="421">
        <f t="shared" si="26"/>
        <v>0</v>
      </c>
      <c r="H45" s="421">
        <f t="shared" si="26"/>
        <v>0</v>
      </c>
      <c r="I45" s="421">
        <f t="shared" si="26"/>
        <v>0</v>
      </c>
      <c r="J45" s="421">
        <f t="shared" si="26"/>
        <v>0</v>
      </c>
      <c r="K45" s="421">
        <f t="shared" si="26"/>
        <v>0</v>
      </c>
      <c r="L45" s="421">
        <f t="shared" si="26"/>
        <v>0</v>
      </c>
      <c r="M45" s="421">
        <f t="shared" si="26"/>
        <v>0</v>
      </c>
      <c r="N45" s="421">
        <f t="shared" si="26"/>
        <v>0</v>
      </c>
      <c r="O45" s="421">
        <f t="shared" si="26"/>
        <v>0</v>
      </c>
      <c r="P45" s="421">
        <f t="shared" si="26"/>
        <v>0</v>
      </c>
      <c r="Q45" s="421">
        <f t="shared" si="26"/>
        <v>0</v>
      </c>
      <c r="R45" s="421">
        <f t="shared" si="26"/>
        <v>0</v>
      </c>
      <c r="S45" s="421">
        <f t="shared" si="26"/>
        <v>0</v>
      </c>
      <c r="T45" s="421">
        <f t="shared" si="26"/>
        <v>0</v>
      </c>
      <c r="U45" s="421">
        <f t="shared" si="26"/>
        <v>0</v>
      </c>
      <c r="V45" s="421">
        <f t="shared" si="26"/>
        <v>0</v>
      </c>
      <c r="W45" s="421">
        <f t="shared" si="26"/>
        <v>0</v>
      </c>
      <c r="X45" s="421">
        <f t="shared" si="26"/>
        <v>0</v>
      </c>
      <c r="Y45" s="421">
        <f t="shared" si="26"/>
        <v>0</v>
      </c>
      <c r="Z45" s="421">
        <f t="shared" si="26"/>
        <v>0</v>
      </c>
      <c r="AA45" s="421">
        <f t="shared" si="26"/>
        <v>0</v>
      </c>
      <c r="AB45" s="421">
        <f t="shared" si="26"/>
        <v>0</v>
      </c>
      <c r="AC45" s="421">
        <f t="shared" si="26"/>
        <v>0</v>
      </c>
      <c r="AD45" s="421">
        <f t="shared" si="26"/>
        <v>0</v>
      </c>
      <c r="AE45" s="421">
        <f t="shared" si="26"/>
        <v>0</v>
      </c>
      <c r="AF45" s="421">
        <f t="shared" si="26"/>
        <v>0</v>
      </c>
      <c r="AG45" s="421">
        <f t="shared" si="26"/>
        <v>0</v>
      </c>
      <c r="AH45" s="421">
        <f t="shared" si="26"/>
        <v>0</v>
      </c>
      <c r="AI45" s="421">
        <f t="shared" si="26"/>
        <v>0</v>
      </c>
      <c r="AJ45" s="421">
        <f t="shared" si="26"/>
        <v>0</v>
      </c>
      <c r="AK45" s="421">
        <f t="shared" si="26"/>
        <v>0</v>
      </c>
      <c r="AL45" s="421">
        <f t="shared" si="26"/>
        <v>0</v>
      </c>
      <c r="AM45" s="421">
        <f t="shared" si="26"/>
        <v>0</v>
      </c>
      <c r="AN45" s="421">
        <f t="shared" si="26"/>
        <v>0</v>
      </c>
      <c r="AO45" s="421">
        <f t="shared" si="26"/>
        <v>0</v>
      </c>
      <c r="AP45" s="421">
        <f t="shared" si="26"/>
        <v>0</v>
      </c>
      <c r="AQ45" s="421">
        <f t="shared" si="26"/>
        <v>0</v>
      </c>
      <c r="AR45" s="421">
        <f t="shared" si="26"/>
        <v>0</v>
      </c>
      <c r="AS45" s="421">
        <f t="shared" si="26"/>
        <v>0</v>
      </c>
      <c r="AT45" s="421">
        <f t="shared" si="26"/>
        <v>0</v>
      </c>
      <c r="AU45" s="421">
        <f t="shared" si="26"/>
        <v>0</v>
      </c>
      <c r="AV45" s="421">
        <f t="shared" si="26"/>
        <v>0</v>
      </c>
      <c r="AW45" s="421">
        <f t="shared" si="26"/>
        <v>0</v>
      </c>
      <c r="AX45" s="421">
        <f t="shared" si="26"/>
        <v>0</v>
      </c>
      <c r="AY45" s="421">
        <f t="shared" si="26"/>
        <v>0</v>
      </c>
      <c r="AZ45" s="421">
        <f t="shared" si="26"/>
        <v>0.67478636681710258</v>
      </c>
      <c r="BA45" s="421">
        <f t="shared" si="26"/>
        <v>0.59893208292979916</v>
      </c>
      <c r="BB45" s="421">
        <f t="shared" si="26"/>
        <v>0.7927511605905786</v>
      </c>
      <c r="BC45" s="421">
        <f t="shared" si="26"/>
        <v>0.83138374719943231</v>
      </c>
      <c r="BD45" s="421">
        <f t="shared" si="26"/>
        <v>34.623468114520129</v>
      </c>
      <c r="BE45" s="421">
        <f t="shared" si="26"/>
        <v>35.665811448461369</v>
      </c>
      <c r="BF45" s="421">
        <f t="shared" si="26"/>
        <v>36.528469425287277</v>
      </c>
      <c r="BG45" s="421">
        <f t="shared" si="26"/>
        <v>38.454766130387029</v>
      </c>
      <c r="BH45" s="421">
        <f t="shared" si="26"/>
        <v>40.630497965276064</v>
      </c>
      <c r="BI45" s="421">
        <f t="shared" si="26"/>
        <v>43.252848733168477</v>
      </c>
      <c r="BJ45" s="421">
        <f t="shared" si="26"/>
        <v>43.847256103741508</v>
      </c>
      <c r="BK45" s="421">
        <f t="shared" si="26"/>
        <v>45.626822693065797</v>
      </c>
      <c r="BL45" s="421">
        <f t="shared" si="26"/>
        <v>45.207231434106404</v>
      </c>
      <c r="BM45" s="421">
        <f t="shared" si="26"/>
        <v>44.371539689148136</v>
      </c>
      <c r="BN45" s="421">
        <f t="shared" si="26"/>
        <v>40.83203648893268</v>
      </c>
      <c r="BO45" s="421">
        <f t="shared" si="26"/>
        <v>38.888216340725897</v>
      </c>
      <c r="BP45" s="421">
        <f t="shared" si="26"/>
        <v>36.353633540650932</v>
      </c>
      <c r="BQ45" s="421">
        <f t="shared" ref="BQ45:BW45" si="27">SUM(BQ46:BQ51)</f>
        <v>32.45312115020652</v>
      </c>
      <c r="BR45" s="421">
        <f t="shared" si="27"/>
        <v>26.402124661144192</v>
      </c>
      <c r="BS45" s="421">
        <f t="shared" si="27"/>
        <v>27.944383464604446</v>
      </c>
      <c r="BT45" s="421">
        <f t="shared" si="27"/>
        <v>28.007181378827418</v>
      </c>
      <c r="BU45" s="421">
        <f t="shared" si="27"/>
        <v>28.638622194850388</v>
      </c>
      <c r="BV45" s="421">
        <f t="shared" si="27"/>
        <v>26.692242374544229</v>
      </c>
      <c r="BW45" s="421">
        <f t="shared" si="27"/>
        <v>28.723126920775083</v>
      </c>
      <c r="BX45" s="421">
        <f>SUM(BX46:BX51)</f>
        <v>28.630979502897183</v>
      </c>
      <c r="BY45" s="421">
        <f>SUM(BY46:BY51)</f>
        <v>28.753650683122718</v>
      </c>
      <c r="BZ45" s="421">
        <f>SUM(BZ46:BZ51)</f>
        <v>28.888275069045282</v>
      </c>
      <c r="CA45" s="422">
        <f>SUM(CA46:CA51)</f>
        <v>29.168689554882722</v>
      </c>
    </row>
    <row r="46" spans="1:79" x14ac:dyDescent="0.4">
      <c r="B46" s="128" t="s">
        <v>477</v>
      </c>
      <c r="D46" s="425">
        <v>0</v>
      </c>
      <c r="E46" s="425">
        <v>0</v>
      </c>
      <c r="F46" s="425">
        <v>0</v>
      </c>
      <c r="G46" s="425">
        <v>0</v>
      </c>
      <c r="H46" s="425">
        <v>0</v>
      </c>
      <c r="I46" s="425">
        <v>0</v>
      </c>
      <c r="J46" s="425">
        <v>0</v>
      </c>
      <c r="K46" s="425">
        <v>0</v>
      </c>
      <c r="L46" s="425">
        <v>0</v>
      </c>
      <c r="M46" s="425">
        <v>0</v>
      </c>
      <c r="N46" s="425">
        <v>0</v>
      </c>
      <c r="O46" s="425">
        <v>0</v>
      </c>
      <c r="P46" s="425">
        <v>0</v>
      </c>
      <c r="Q46" s="425">
        <v>0</v>
      </c>
      <c r="R46" s="425">
        <v>0</v>
      </c>
      <c r="S46" s="425">
        <v>0</v>
      </c>
      <c r="T46" s="425">
        <v>0</v>
      </c>
      <c r="U46" s="425">
        <v>0</v>
      </c>
      <c r="V46" s="425">
        <v>0</v>
      </c>
      <c r="W46" s="425">
        <v>0</v>
      </c>
      <c r="X46" s="425">
        <v>0</v>
      </c>
      <c r="Y46" s="425">
        <v>0</v>
      </c>
      <c r="Z46" s="425">
        <v>0</v>
      </c>
      <c r="AA46" s="425">
        <v>0</v>
      </c>
      <c r="AB46" s="425">
        <v>0</v>
      </c>
      <c r="AC46" s="425">
        <v>0</v>
      </c>
      <c r="AD46" s="425">
        <v>0</v>
      </c>
      <c r="AE46" s="425">
        <v>0</v>
      </c>
      <c r="AF46" s="425">
        <v>0</v>
      </c>
      <c r="AG46" s="425">
        <v>0</v>
      </c>
      <c r="AH46" s="425">
        <v>0</v>
      </c>
      <c r="AI46" s="425">
        <v>0</v>
      </c>
      <c r="AJ46" s="425">
        <v>0</v>
      </c>
      <c r="AK46" s="425">
        <v>0</v>
      </c>
      <c r="AL46" s="425">
        <v>0</v>
      </c>
      <c r="AM46" s="425">
        <v>0</v>
      </c>
      <c r="AN46" s="425">
        <v>0</v>
      </c>
      <c r="AO46" s="425">
        <v>0</v>
      </c>
      <c r="AP46" s="425">
        <v>0</v>
      </c>
      <c r="AQ46" s="425">
        <v>0</v>
      </c>
      <c r="AR46" s="425">
        <v>0</v>
      </c>
      <c r="AS46" s="425">
        <v>0</v>
      </c>
      <c r="AT46" s="425">
        <v>0</v>
      </c>
      <c r="AU46" s="425">
        <v>0</v>
      </c>
      <c r="AV46" s="425">
        <v>0</v>
      </c>
      <c r="AW46" s="425">
        <v>0</v>
      </c>
      <c r="AX46" s="425">
        <v>0</v>
      </c>
      <c r="AY46" s="425">
        <v>0</v>
      </c>
      <c r="AZ46" s="425">
        <v>0</v>
      </c>
      <c r="BA46" s="425">
        <v>0</v>
      </c>
      <c r="BB46" s="425">
        <v>0</v>
      </c>
      <c r="BC46" s="425">
        <v>0</v>
      </c>
      <c r="BD46" s="425">
        <v>0.65718828949339425</v>
      </c>
      <c r="BE46" s="425">
        <v>0.65961774767740922</v>
      </c>
      <c r="BF46" s="425">
        <v>0.61416010666464504</v>
      </c>
      <c r="BG46" s="425">
        <v>0.64327284102213389</v>
      </c>
      <c r="BH46" s="425">
        <v>0.56909610654458576</v>
      </c>
      <c r="BI46" s="425">
        <v>0.36958824835770193</v>
      </c>
      <c r="BJ46" s="425">
        <v>0.30519888145244678</v>
      </c>
      <c r="BK46" s="425">
        <v>0.23575728742998373</v>
      </c>
      <c r="BL46" s="425">
        <v>0.24668982671490491</v>
      </c>
      <c r="BM46" s="425">
        <v>2.3007021579193026E-2</v>
      </c>
      <c r="BN46" s="425">
        <v>6.6229018446189308E-2</v>
      </c>
      <c r="BO46" s="425">
        <v>4.5510349958351487E-2</v>
      </c>
      <c r="BP46" s="425">
        <v>3.7685317600419987E-2</v>
      </c>
      <c r="BQ46" s="425">
        <v>1.0318898363200005E-2</v>
      </c>
      <c r="BR46" s="425">
        <v>1.8837864942849449E-3</v>
      </c>
      <c r="BS46" s="425">
        <v>1.4451396579740613E-2</v>
      </c>
      <c r="BT46" s="425">
        <v>2.512265418518149E-3</v>
      </c>
      <c r="BU46" s="425">
        <v>1.7034652455562968E-3</v>
      </c>
      <c r="BV46" s="425">
        <v>5.6988922346626716E-4</v>
      </c>
      <c r="BW46" s="425">
        <v>1.9445160379748366E-4</v>
      </c>
      <c r="BX46" s="425">
        <v>2.0362586830593467E-4</v>
      </c>
      <c r="BY46" s="425">
        <v>1.522851962043887E-4</v>
      </c>
      <c r="BZ46" s="425">
        <v>1.0229001734760565E-4</v>
      </c>
      <c r="CA46" s="426">
        <v>5.0510060663967301E-5</v>
      </c>
    </row>
    <row r="47" spans="1:79" x14ac:dyDescent="0.4">
      <c r="B47" s="128" t="s">
        <v>478</v>
      </c>
      <c r="D47" s="425">
        <v>0</v>
      </c>
      <c r="E47" s="425">
        <v>0</v>
      </c>
      <c r="F47" s="425">
        <v>0</v>
      </c>
      <c r="G47" s="425">
        <v>0</v>
      </c>
      <c r="H47" s="425">
        <v>0</v>
      </c>
      <c r="I47" s="425">
        <v>0</v>
      </c>
      <c r="J47" s="425">
        <v>0</v>
      </c>
      <c r="K47" s="425">
        <v>0</v>
      </c>
      <c r="L47" s="425">
        <v>0</v>
      </c>
      <c r="M47" s="425">
        <v>0</v>
      </c>
      <c r="N47" s="425">
        <v>0</v>
      </c>
      <c r="O47" s="425">
        <v>0</v>
      </c>
      <c r="P47" s="425">
        <v>0</v>
      </c>
      <c r="Q47" s="425">
        <v>0</v>
      </c>
      <c r="R47" s="425">
        <v>0</v>
      </c>
      <c r="S47" s="425">
        <v>0</v>
      </c>
      <c r="T47" s="425">
        <v>0</v>
      </c>
      <c r="U47" s="425">
        <v>0</v>
      </c>
      <c r="V47" s="425">
        <v>0</v>
      </c>
      <c r="W47" s="425">
        <v>0</v>
      </c>
      <c r="X47" s="425">
        <v>0</v>
      </c>
      <c r="Y47" s="425">
        <v>0</v>
      </c>
      <c r="Z47" s="425">
        <v>0</v>
      </c>
      <c r="AA47" s="425">
        <v>0</v>
      </c>
      <c r="AB47" s="425">
        <v>0</v>
      </c>
      <c r="AC47" s="425">
        <v>0</v>
      </c>
      <c r="AD47" s="425">
        <v>0</v>
      </c>
      <c r="AE47" s="425">
        <v>0</v>
      </c>
      <c r="AF47" s="425">
        <v>0</v>
      </c>
      <c r="AG47" s="425">
        <v>0</v>
      </c>
      <c r="AH47" s="425">
        <v>0</v>
      </c>
      <c r="AI47" s="425">
        <v>0</v>
      </c>
      <c r="AJ47" s="425">
        <v>0</v>
      </c>
      <c r="AK47" s="425">
        <v>0</v>
      </c>
      <c r="AL47" s="425">
        <v>0</v>
      </c>
      <c r="AM47" s="425">
        <v>0</v>
      </c>
      <c r="AN47" s="425">
        <v>0</v>
      </c>
      <c r="AO47" s="425">
        <v>0</v>
      </c>
      <c r="AP47" s="425">
        <v>0</v>
      </c>
      <c r="AQ47" s="425">
        <v>0</v>
      </c>
      <c r="AR47" s="425">
        <v>0</v>
      </c>
      <c r="AS47" s="425">
        <v>0</v>
      </c>
      <c r="AT47" s="425">
        <v>0</v>
      </c>
      <c r="AU47" s="425">
        <v>0</v>
      </c>
      <c r="AV47" s="425">
        <v>0</v>
      </c>
      <c r="AW47" s="425">
        <v>0</v>
      </c>
      <c r="AX47" s="425">
        <v>0</v>
      </c>
      <c r="AY47" s="425">
        <v>0</v>
      </c>
      <c r="AZ47" s="425">
        <v>0</v>
      </c>
      <c r="BA47" s="425">
        <v>0</v>
      </c>
      <c r="BB47" s="425">
        <v>0</v>
      </c>
      <c r="BC47" s="425">
        <v>0</v>
      </c>
      <c r="BD47" s="425">
        <v>0.83490584753342767</v>
      </c>
      <c r="BE47" s="425">
        <v>0.96871066395731165</v>
      </c>
      <c r="BF47" s="425">
        <v>0.86645963935969617</v>
      </c>
      <c r="BG47" s="425">
        <v>0.93290704319178597</v>
      </c>
      <c r="BH47" s="425">
        <v>0.86172184550005193</v>
      </c>
      <c r="BI47" s="425">
        <v>0.7535594465593668</v>
      </c>
      <c r="BJ47" s="425">
        <v>0.61606420391432104</v>
      </c>
      <c r="BK47" s="425">
        <v>0.59496192869333198</v>
      </c>
      <c r="BL47" s="425">
        <v>0.50784210671851249</v>
      </c>
      <c r="BM47" s="425">
        <v>0.1715312649729579</v>
      </c>
      <c r="BN47" s="425">
        <v>5.3013631425028018E-2</v>
      </c>
      <c r="BO47" s="425">
        <v>4.3135207998276373E-2</v>
      </c>
      <c r="BP47" s="425">
        <v>3.9155262509991989E-2</v>
      </c>
      <c r="BQ47" s="425">
        <v>0</v>
      </c>
      <c r="BR47" s="425">
        <v>0</v>
      </c>
      <c r="BS47" s="425">
        <v>1.3701443416006641E-2</v>
      </c>
      <c r="BT47" s="425">
        <v>1.1074839000055627E-3</v>
      </c>
      <c r="BU47" s="425">
        <v>5.691876004780827E-3</v>
      </c>
      <c r="BV47" s="425">
        <v>6.2586956912678556E-4</v>
      </c>
      <c r="BW47" s="425">
        <v>2.135526282538088E-4</v>
      </c>
      <c r="BX47" s="425">
        <v>2.2362808281326717E-4</v>
      </c>
      <c r="BY47" s="425">
        <v>1.6724420502833105E-4</v>
      </c>
      <c r="BZ47" s="425">
        <v>1.1233798858999981E-4</v>
      </c>
      <c r="CA47" s="426">
        <v>5.5471675200393106E-5</v>
      </c>
    </row>
    <row r="48" spans="1:79" x14ac:dyDescent="0.4">
      <c r="B48" s="128" t="s">
        <v>479</v>
      </c>
      <c r="D48" s="425">
        <v>0</v>
      </c>
      <c r="E48" s="425">
        <v>0</v>
      </c>
      <c r="F48" s="425">
        <v>0</v>
      </c>
      <c r="G48" s="425">
        <v>0</v>
      </c>
      <c r="H48" s="425">
        <v>0</v>
      </c>
      <c r="I48" s="425">
        <v>0</v>
      </c>
      <c r="J48" s="425">
        <v>0</v>
      </c>
      <c r="K48" s="425">
        <v>0</v>
      </c>
      <c r="L48" s="425">
        <v>0</v>
      </c>
      <c r="M48" s="425">
        <v>0</v>
      </c>
      <c r="N48" s="425">
        <v>0</v>
      </c>
      <c r="O48" s="425">
        <v>0</v>
      </c>
      <c r="P48" s="425">
        <v>0</v>
      </c>
      <c r="Q48" s="425">
        <v>0</v>
      </c>
      <c r="R48" s="425">
        <v>0</v>
      </c>
      <c r="S48" s="425">
        <v>0</v>
      </c>
      <c r="T48" s="425">
        <v>0</v>
      </c>
      <c r="U48" s="425">
        <v>0</v>
      </c>
      <c r="V48" s="425">
        <v>0</v>
      </c>
      <c r="W48" s="425">
        <v>0</v>
      </c>
      <c r="X48" s="425">
        <v>0</v>
      </c>
      <c r="Y48" s="425">
        <v>0</v>
      </c>
      <c r="Z48" s="425">
        <v>0</v>
      </c>
      <c r="AA48" s="425">
        <v>0</v>
      </c>
      <c r="AB48" s="425">
        <v>0</v>
      </c>
      <c r="AC48" s="425">
        <v>0</v>
      </c>
      <c r="AD48" s="425">
        <v>0</v>
      </c>
      <c r="AE48" s="425">
        <v>0</v>
      </c>
      <c r="AF48" s="425">
        <v>0</v>
      </c>
      <c r="AG48" s="425">
        <v>0</v>
      </c>
      <c r="AH48" s="425">
        <v>0</v>
      </c>
      <c r="AI48" s="425">
        <v>0</v>
      </c>
      <c r="AJ48" s="425">
        <v>0</v>
      </c>
      <c r="AK48" s="425">
        <v>0</v>
      </c>
      <c r="AL48" s="425">
        <v>0</v>
      </c>
      <c r="AM48" s="425">
        <v>0</v>
      </c>
      <c r="AN48" s="425">
        <v>0</v>
      </c>
      <c r="AO48" s="425">
        <v>0</v>
      </c>
      <c r="AP48" s="425">
        <v>0</v>
      </c>
      <c r="AQ48" s="425">
        <v>0</v>
      </c>
      <c r="AR48" s="425">
        <v>0</v>
      </c>
      <c r="AS48" s="425">
        <v>0</v>
      </c>
      <c r="AT48" s="425">
        <v>0</v>
      </c>
      <c r="AU48" s="425">
        <v>0</v>
      </c>
      <c r="AV48" s="425">
        <v>0</v>
      </c>
      <c r="AW48" s="425">
        <v>0</v>
      </c>
      <c r="AX48" s="425">
        <v>0</v>
      </c>
      <c r="AY48" s="425">
        <v>0</v>
      </c>
      <c r="AZ48" s="425">
        <v>0</v>
      </c>
      <c r="BA48" s="425">
        <v>0</v>
      </c>
      <c r="BB48" s="425">
        <v>0</v>
      </c>
      <c r="BC48" s="425">
        <v>0</v>
      </c>
      <c r="BD48" s="425">
        <v>30.774870660454607</v>
      </c>
      <c r="BE48" s="425">
        <v>31.893007667063369</v>
      </c>
      <c r="BF48" s="425">
        <v>33.371362437999551</v>
      </c>
      <c r="BG48" s="425">
        <v>35.293395654988082</v>
      </c>
      <c r="BH48" s="425">
        <v>37.547544752346781</v>
      </c>
      <c r="BI48" s="425">
        <v>40.430379120942867</v>
      </c>
      <c r="BJ48" s="425">
        <v>41.052292974275822</v>
      </c>
      <c r="BK48" s="425">
        <v>42.896472213400102</v>
      </c>
      <c r="BL48" s="425">
        <v>42.477261339479007</v>
      </c>
      <c r="BM48" s="425">
        <v>41.740168259267435</v>
      </c>
      <c r="BN48" s="425">
        <v>37.787304681455318</v>
      </c>
      <c r="BO48" s="425">
        <v>34.313865787762815</v>
      </c>
      <c r="BP48" s="425">
        <v>24.022601033394039</v>
      </c>
      <c r="BQ48" s="425">
        <v>9.2516373982275297</v>
      </c>
      <c r="BR48" s="425">
        <v>1.9070515045415264</v>
      </c>
      <c r="BS48" s="425">
        <v>1.3411651043112391</v>
      </c>
      <c r="BT48" s="425">
        <v>0.43256197391286366</v>
      </c>
      <c r="BU48" s="425">
        <v>0.25413050530599374</v>
      </c>
      <c r="BV48" s="425">
        <v>6.1908518031934909E-2</v>
      </c>
      <c r="BW48" s="425">
        <v>2.1123773049812274E-2</v>
      </c>
      <c r="BX48" s="425">
        <v>2.2120396773097684E-2</v>
      </c>
      <c r="BY48" s="425">
        <v>1.6543128781894206E-2</v>
      </c>
      <c r="BZ48" s="425">
        <v>1.1112025149263099E-2</v>
      </c>
      <c r="CA48" s="426">
        <v>5.4870365549111655E-3</v>
      </c>
    </row>
    <row r="49" spans="1:79" x14ac:dyDescent="0.4">
      <c r="B49" s="68" t="s">
        <v>481</v>
      </c>
      <c r="C49" s="326"/>
      <c r="D49" s="425">
        <v>0</v>
      </c>
      <c r="E49" s="425">
        <v>0</v>
      </c>
      <c r="F49" s="425">
        <v>0</v>
      </c>
      <c r="G49" s="425">
        <v>0</v>
      </c>
      <c r="H49" s="425">
        <v>0</v>
      </c>
      <c r="I49" s="425">
        <v>0</v>
      </c>
      <c r="J49" s="425">
        <v>0</v>
      </c>
      <c r="K49" s="425">
        <v>0</v>
      </c>
      <c r="L49" s="425">
        <v>0</v>
      </c>
      <c r="M49" s="425">
        <v>0</v>
      </c>
      <c r="N49" s="425">
        <v>0</v>
      </c>
      <c r="O49" s="425">
        <v>0</v>
      </c>
      <c r="P49" s="425">
        <v>0</v>
      </c>
      <c r="Q49" s="425">
        <v>0</v>
      </c>
      <c r="R49" s="425">
        <v>0</v>
      </c>
      <c r="S49" s="425">
        <v>0</v>
      </c>
      <c r="T49" s="425">
        <v>0</v>
      </c>
      <c r="U49" s="425">
        <v>0</v>
      </c>
      <c r="V49" s="425">
        <v>0</v>
      </c>
      <c r="W49" s="425">
        <v>0</v>
      </c>
      <c r="X49" s="425">
        <v>0</v>
      </c>
      <c r="Y49" s="425">
        <v>0</v>
      </c>
      <c r="Z49" s="425">
        <v>0</v>
      </c>
      <c r="AA49" s="425">
        <v>0</v>
      </c>
      <c r="AB49" s="425">
        <v>0</v>
      </c>
      <c r="AC49" s="425">
        <v>0</v>
      </c>
      <c r="AD49" s="425">
        <v>0</v>
      </c>
      <c r="AE49" s="425">
        <v>0</v>
      </c>
      <c r="AF49" s="425">
        <v>0</v>
      </c>
      <c r="AG49" s="425">
        <v>0</v>
      </c>
      <c r="AH49" s="425">
        <v>0</v>
      </c>
      <c r="AI49" s="425">
        <v>0</v>
      </c>
      <c r="AJ49" s="425">
        <v>0</v>
      </c>
      <c r="AK49" s="425">
        <v>0</v>
      </c>
      <c r="AL49" s="425">
        <v>0</v>
      </c>
      <c r="AM49" s="425">
        <v>0</v>
      </c>
      <c r="AN49" s="425">
        <v>0</v>
      </c>
      <c r="AO49" s="425">
        <v>0</v>
      </c>
      <c r="AP49" s="425">
        <v>0</v>
      </c>
      <c r="AQ49" s="425">
        <v>0</v>
      </c>
      <c r="AR49" s="425">
        <v>0</v>
      </c>
      <c r="AS49" s="425">
        <v>0</v>
      </c>
      <c r="AT49" s="425">
        <v>0</v>
      </c>
      <c r="AU49" s="425">
        <v>0</v>
      </c>
      <c r="AV49" s="425">
        <v>0</v>
      </c>
      <c r="AW49" s="425">
        <v>0</v>
      </c>
      <c r="AX49" s="425">
        <v>0</v>
      </c>
      <c r="AY49" s="425">
        <v>0</v>
      </c>
      <c r="AZ49" s="425">
        <v>0</v>
      </c>
      <c r="BA49" s="425">
        <v>0</v>
      </c>
      <c r="BB49" s="425">
        <v>0</v>
      </c>
      <c r="BC49" s="425">
        <v>0</v>
      </c>
      <c r="BD49" s="425">
        <v>0</v>
      </c>
      <c r="BE49" s="425">
        <v>0</v>
      </c>
      <c r="BF49" s="425">
        <v>0</v>
      </c>
      <c r="BG49" s="425">
        <v>0</v>
      </c>
      <c r="BH49" s="425">
        <v>0</v>
      </c>
      <c r="BI49" s="425">
        <v>0</v>
      </c>
      <c r="BJ49" s="425">
        <v>0</v>
      </c>
      <c r="BK49" s="425">
        <v>0</v>
      </c>
      <c r="BL49" s="425">
        <v>0</v>
      </c>
      <c r="BM49" s="425">
        <v>0</v>
      </c>
      <c r="BN49" s="425">
        <v>0</v>
      </c>
      <c r="BO49" s="425">
        <v>0</v>
      </c>
      <c r="BP49" s="425">
        <v>0</v>
      </c>
      <c r="BQ49" s="425">
        <v>0</v>
      </c>
      <c r="BR49" s="425">
        <v>0</v>
      </c>
      <c r="BS49" s="425">
        <v>0</v>
      </c>
      <c r="BT49" s="425">
        <v>0</v>
      </c>
      <c r="BU49" s="425">
        <v>0</v>
      </c>
      <c r="BV49" s="425">
        <v>0</v>
      </c>
      <c r="BW49" s="425">
        <v>0</v>
      </c>
      <c r="BX49" s="425">
        <v>0</v>
      </c>
      <c r="BY49" s="425">
        <v>0</v>
      </c>
      <c r="BZ49" s="425">
        <v>0</v>
      </c>
      <c r="CA49" s="426">
        <v>0</v>
      </c>
    </row>
    <row r="50" spans="1:79" x14ac:dyDescent="0.4">
      <c r="A50" s="326"/>
      <c r="B50" s="68" t="s">
        <v>474</v>
      </c>
      <c r="C50" s="326"/>
      <c r="D50" s="425">
        <v>0</v>
      </c>
      <c r="E50" s="425">
        <v>0</v>
      </c>
      <c r="F50" s="425">
        <v>0</v>
      </c>
      <c r="G50" s="425">
        <v>0</v>
      </c>
      <c r="H50" s="425">
        <v>0</v>
      </c>
      <c r="I50" s="425">
        <v>0</v>
      </c>
      <c r="J50" s="425">
        <v>0</v>
      </c>
      <c r="K50" s="425">
        <v>0</v>
      </c>
      <c r="L50" s="425">
        <v>0</v>
      </c>
      <c r="M50" s="425">
        <v>0</v>
      </c>
      <c r="N50" s="425">
        <v>0</v>
      </c>
      <c r="O50" s="425">
        <v>0</v>
      </c>
      <c r="P50" s="425">
        <v>0</v>
      </c>
      <c r="Q50" s="425">
        <v>0</v>
      </c>
      <c r="R50" s="425">
        <v>0</v>
      </c>
      <c r="S50" s="425">
        <v>0</v>
      </c>
      <c r="T50" s="425">
        <v>0</v>
      </c>
      <c r="U50" s="425">
        <v>0</v>
      </c>
      <c r="V50" s="425">
        <v>0</v>
      </c>
      <c r="W50" s="425">
        <v>0</v>
      </c>
      <c r="X50" s="425">
        <v>0</v>
      </c>
      <c r="Y50" s="425">
        <v>0</v>
      </c>
      <c r="Z50" s="425">
        <v>0</v>
      </c>
      <c r="AA50" s="425">
        <v>0</v>
      </c>
      <c r="AB50" s="425">
        <v>0</v>
      </c>
      <c r="AC50" s="425">
        <v>0</v>
      </c>
      <c r="AD50" s="425">
        <v>0</v>
      </c>
      <c r="AE50" s="425">
        <v>0</v>
      </c>
      <c r="AF50" s="425">
        <v>0</v>
      </c>
      <c r="AG50" s="425">
        <v>0</v>
      </c>
      <c r="AH50" s="425">
        <v>0</v>
      </c>
      <c r="AI50" s="425">
        <v>0</v>
      </c>
      <c r="AJ50" s="425">
        <v>0</v>
      </c>
      <c r="AK50" s="425">
        <v>0</v>
      </c>
      <c r="AL50" s="425">
        <v>0</v>
      </c>
      <c r="AM50" s="425">
        <v>0</v>
      </c>
      <c r="AN50" s="425">
        <v>0</v>
      </c>
      <c r="AO50" s="425">
        <v>0</v>
      </c>
      <c r="AP50" s="425">
        <v>0</v>
      </c>
      <c r="AQ50" s="425">
        <v>0</v>
      </c>
      <c r="AR50" s="425">
        <v>0</v>
      </c>
      <c r="AS50" s="425">
        <v>0</v>
      </c>
      <c r="AT50" s="425">
        <v>0</v>
      </c>
      <c r="AU50" s="425">
        <v>0</v>
      </c>
      <c r="AV50" s="425">
        <v>0</v>
      </c>
      <c r="AW50" s="425">
        <v>0</v>
      </c>
      <c r="AX50" s="425">
        <v>0</v>
      </c>
      <c r="AY50" s="425">
        <v>0</v>
      </c>
      <c r="AZ50" s="425">
        <v>0</v>
      </c>
      <c r="BA50" s="425">
        <v>0</v>
      </c>
      <c r="BB50" s="425">
        <v>0</v>
      </c>
      <c r="BC50" s="425">
        <v>0</v>
      </c>
      <c r="BD50" s="425">
        <v>0</v>
      </c>
      <c r="BE50" s="425">
        <v>0</v>
      </c>
      <c r="BF50" s="425">
        <v>0</v>
      </c>
      <c r="BG50" s="425">
        <v>0</v>
      </c>
      <c r="BH50" s="425">
        <v>0</v>
      </c>
      <c r="BI50" s="425">
        <v>0</v>
      </c>
      <c r="BJ50" s="425">
        <v>0</v>
      </c>
      <c r="BK50" s="425">
        <v>0</v>
      </c>
      <c r="BL50" s="425">
        <v>2.4244544775759685E-2</v>
      </c>
      <c r="BM50" s="425">
        <v>0.49113380543421603</v>
      </c>
      <c r="BN50" s="425">
        <v>1.0931583540805547</v>
      </c>
      <c r="BO50" s="425">
        <v>2.6166438237862635</v>
      </c>
      <c r="BP50" s="425">
        <v>10.362282313574157</v>
      </c>
      <c r="BQ50" s="425">
        <v>21.796001639175824</v>
      </c>
      <c r="BR50" s="425">
        <v>24.000351111014286</v>
      </c>
      <c r="BS50" s="425">
        <v>26.229091891955552</v>
      </c>
      <c r="BT50" s="425">
        <v>27.256264308592748</v>
      </c>
      <c r="BU50" s="425">
        <v>28.216449142840268</v>
      </c>
      <c r="BV50" s="425">
        <v>26.496509712451928</v>
      </c>
      <c r="BW50" s="425">
        <v>28.574402438153061</v>
      </c>
      <c r="BX50" s="425">
        <v>28.486449635244856</v>
      </c>
      <c r="BY50" s="425">
        <v>28.61987581743891</v>
      </c>
      <c r="BZ50" s="425">
        <v>28.76522753828602</v>
      </c>
      <c r="CA50" s="426">
        <v>29.056596053669864</v>
      </c>
    </row>
    <row r="51" spans="1:79" s="348" customFormat="1" ht="27" customHeight="1" thickBot="1" x14ac:dyDescent="0.4">
      <c r="B51" s="78" t="s">
        <v>490</v>
      </c>
      <c r="C51" s="352"/>
      <c r="D51" s="436">
        <v>0</v>
      </c>
      <c r="E51" s="436">
        <v>0</v>
      </c>
      <c r="F51" s="436">
        <v>0</v>
      </c>
      <c r="G51" s="436">
        <v>0</v>
      </c>
      <c r="H51" s="436">
        <v>0</v>
      </c>
      <c r="I51" s="436">
        <v>0</v>
      </c>
      <c r="J51" s="436">
        <v>0</v>
      </c>
      <c r="K51" s="436">
        <v>0</v>
      </c>
      <c r="L51" s="436">
        <v>0</v>
      </c>
      <c r="M51" s="436">
        <v>0</v>
      </c>
      <c r="N51" s="436">
        <v>0</v>
      </c>
      <c r="O51" s="436">
        <v>0</v>
      </c>
      <c r="P51" s="436">
        <v>0</v>
      </c>
      <c r="Q51" s="436">
        <v>0</v>
      </c>
      <c r="R51" s="436">
        <v>0</v>
      </c>
      <c r="S51" s="436">
        <v>0</v>
      </c>
      <c r="T51" s="436">
        <v>0</v>
      </c>
      <c r="U51" s="436">
        <v>0</v>
      </c>
      <c r="V51" s="436">
        <v>0</v>
      </c>
      <c r="W51" s="436">
        <v>0</v>
      </c>
      <c r="X51" s="436">
        <v>0</v>
      </c>
      <c r="Y51" s="436">
        <v>0</v>
      </c>
      <c r="Z51" s="436">
        <v>0</v>
      </c>
      <c r="AA51" s="436">
        <v>0</v>
      </c>
      <c r="AB51" s="436">
        <v>0</v>
      </c>
      <c r="AC51" s="436">
        <v>0</v>
      </c>
      <c r="AD51" s="436">
        <v>0</v>
      </c>
      <c r="AE51" s="436">
        <v>0</v>
      </c>
      <c r="AF51" s="436">
        <v>0</v>
      </c>
      <c r="AG51" s="436">
        <v>0</v>
      </c>
      <c r="AH51" s="436">
        <v>0</v>
      </c>
      <c r="AI51" s="436">
        <v>0</v>
      </c>
      <c r="AJ51" s="436">
        <v>0</v>
      </c>
      <c r="AK51" s="436">
        <v>0</v>
      </c>
      <c r="AL51" s="436">
        <v>0</v>
      </c>
      <c r="AM51" s="436">
        <v>0</v>
      </c>
      <c r="AN51" s="436">
        <v>0</v>
      </c>
      <c r="AO51" s="436">
        <v>0</v>
      </c>
      <c r="AP51" s="436">
        <v>0</v>
      </c>
      <c r="AQ51" s="436">
        <v>0</v>
      </c>
      <c r="AR51" s="436">
        <v>0</v>
      </c>
      <c r="AS51" s="436">
        <v>0</v>
      </c>
      <c r="AT51" s="436">
        <v>0</v>
      </c>
      <c r="AU51" s="436">
        <v>0</v>
      </c>
      <c r="AV51" s="436">
        <v>0</v>
      </c>
      <c r="AW51" s="436">
        <v>0</v>
      </c>
      <c r="AX51" s="436">
        <v>0</v>
      </c>
      <c r="AY51" s="436">
        <v>0</v>
      </c>
      <c r="AZ51" s="436">
        <v>0.67478636681710258</v>
      </c>
      <c r="BA51" s="436">
        <v>0.59893208292979916</v>
      </c>
      <c r="BB51" s="436">
        <v>0.7927511605905786</v>
      </c>
      <c r="BC51" s="436">
        <v>0.83138374719943231</v>
      </c>
      <c r="BD51" s="436">
        <v>2.3565033170387002</v>
      </c>
      <c r="BE51" s="436">
        <v>2.1444753697632777</v>
      </c>
      <c r="BF51" s="436">
        <v>1.6764872412633873</v>
      </c>
      <c r="BG51" s="436">
        <v>1.5851905911850244</v>
      </c>
      <c r="BH51" s="436">
        <v>1.6521352608846456</v>
      </c>
      <c r="BI51" s="436">
        <v>1.6993219173085448</v>
      </c>
      <c r="BJ51" s="436">
        <v>1.8737000440989178</v>
      </c>
      <c r="BK51" s="436">
        <v>1.8996312635423793</v>
      </c>
      <c r="BL51" s="436">
        <v>1.9511936164182131</v>
      </c>
      <c r="BM51" s="436">
        <v>1.945699337894331</v>
      </c>
      <c r="BN51" s="436">
        <v>1.832330803525585</v>
      </c>
      <c r="BO51" s="436">
        <v>1.8690611712201957</v>
      </c>
      <c r="BP51" s="436">
        <v>1.8919096135723212</v>
      </c>
      <c r="BQ51" s="436">
        <v>1.395163214439967</v>
      </c>
      <c r="BR51" s="436">
        <v>0.49283825909409629</v>
      </c>
      <c r="BS51" s="436">
        <v>0.34597362834190842</v>
      </c>
      <c r="BT51" s="436">
        <v>0.31473534700328271</v>
      </c>
      <c r="BU51" s="436">
        <v>0.16064720545378708</v>
      </c>
      <c r="BV51" s="436">
        <v>0.13262838526777312</v>
      </c>
      <c r="BW51" s="436">
        <v>0.12719270534015759</v>
      </c>
      <c r="BX51" s="436">
        <v>0.12198221692810898</v>
      </c>
      <c r="BY51" s="436">
        <v>0.1169122075006836</v>
      </c>
      <c r="BZ51" s="436">
        <v>0.11172087760406232</v>
      </c>
      <c r="CA51" s="437">
        <v>0.10650048292208403</v>
      </c>
    </row>
    <row r="52" spans="1:79" ht="26.25" customHeight="1" x14ac:dyDescent="0.4">
      <c r="A52" s="356"/>
      <c r="B52" s="190" t="s">
        <v>491</v>
      </c>
      <c r="D52" s="49" t="s">
        <v>626</v>
      </c>
      <c r="E52" s="49" t="s">
        <v>627</v>
      </c>
      <c r="F52" s="49" t="s">
        <v>628</v>
      </c>
      <c r="G52" s="49" t="s">
        <v>629</v>
      </c>
      <c r="H52" s="49" t="s">
        <v>630</v>
      </c>
      <c r="I52" s="49" t="s">
        <v>631</v>
      </c>
      <c r="J52" s="49" t="s">
        <v>632</v>
      </c>
      <c r="K52" s="49" t="s">
        <v>633</v>
      </c>
      <c r="L52" s="49" t="s">
        <v>634</v>
      </c>
      <c r="M52" s="49" t="s">
        <v>635</v>
      </c>
      <c r="N52" s="49" t="s">
        <v>636</v>
      </c>
      <c r="O52" s="49" t="s">
        <v>637</v>
      </c>
      <c r="P52" s="49" t="s">
        <v>638</v>
      </c>
      <c r="Q52" s="49" t="s">
        <v>639</v>
      </c>
      <c r="R52" s="49" t="s">
        <v>640</v>
      </c>
      <c r="S52" s="49" t="s">
        <v>641</v>
      </c>
      <c r="T52" s="49" t="s">
        <v>642</v>
      </c>
      <c r="U52" s="49" t="s">
        <v>643</v>
      </c>
      <c r="V52" s="49" t="s">
        <v>644</v>
      </c>
      <c r="W52" s="49" t="s">
        <v>645</v>
      </c>
      <c r="X52" s="49" t="s">
        <v>646</v>
      </c>
      <c r="Y52" s="49" t="s">
        <v>647</v>
      </c>
      <c r="Z52" s="49" t="s">
        <v>648</v>
      </c>
      <c r="AA52" s="49" t="s">
        <v>649</v>
      </c>
      <c r="AB52" s="49" t="s">
        <v>650</v>
      </c>
      <c r="AC52" s="49" t="s">
        <v>651</v>
      </c>
      <c r="AD52" s="49" t="s">
        <v>652</v>
      </c>
      <c r="AE52" s="49" t="s">
        <v>653</v>
      </c>
      <c r="AF52" s="49" t="s">
        <v>654</v>
      </c>
      <c r="AG52" s="49" t="s">
        <v>655</v>
      </c>
      <c r="AH52" s="49" t="s">
        <v>656</v>
      </c>
      <c r="AI52" s="49" t="s">
        <v>657</v>
      </c>
      <c r="AJ52" s="49" t="s">
        <v>658</v>
      </c>
      <c r="AK52" s="49" t="s">
        <v>659</v>
      </c>
      <c r="AL52" s="49" t="s">
        <v>660</v>
      </c>
      <c r="AM52" s="49" t="s">
        <v>661</v>
      </c>
      <c r="AN52" s="49" t="s">
        <v>662</v>
      </c>
      <c r="AO52" s="49" t="s">
        <v>663</v>
      </c>
      <c r="AP52" s="49" t="s">
        <v>664</v>
      </c>
      <c r="AQ52" s="49" t="s">
        <v>665</v>
      </c>
      <c r="AR52" s="49" t="s">
        <v>666</v>
      </c>
      <c r="AS52" s="49" t="s">
        <v>667</v>
      </c>
      <c r="AT52" s="49" t="s">
        <v>668</v>
      </c>
      <c r="AU52" s="49" t="s">
        <v>669</v>
      </c>
      <c r="AV52" s="49" t="s">
        <v>670</v>
      </c>
      <c r="AW52" s="49" t="s">
        <v>671</v>
      </c>
      <c r="AX52" s="49" t="s">
        <v>672</v>
      </c>
      <c r="AY52" s="49" t="s">
        <v>595</v>
      </c>
      <c r="AZ52" s="49" t="s">
        <v>596</v>
      </c>
      <c r="BA52" s="49" t="s">
        <v>597</v>
      </c>
      <c r="BB52" s="49" t="s">
        <v>598</v>
      </c>
      <c r="BC52" s="49" t="s">
        <v>599</v>
      </c>
      <c r="BD52" s="49" t="s">
        <v>600</v>
      </c>
      <c r="BE52" s="49" t="s">
        <v>601</v>
      </c>
      <c r="BF52" s="49" t="s">
        <v>602</v>
      </c>
      <c r="BG52" s="49" t="s">
        <v>603</v>
      </c>
      <c r="BH52" s="49" t="s">
        <v>604</v>
      </c>
      <c r="BI52" s="49" t="s">
        <v>605</v>
      </c>
      <c r="BJ52" s="49" t="s">
        <v>606</v>
      </c>
      <c r="BK52" s="49" t="s">
        <v>607</v>
      </c>
      <c r="BL52" s="49" t="s">
        <v>608</v>
      </c>
      <c r="BM52" s="49" t="s">
        <v>609</v>
      </c>
      <c r="BN52" s="49" t="s">
        <v>610</v>
      </c>
      <c r="BO52" s="49" t="s">
        <v>611</v>
      </c>
      <c r="BP52" s="49" t="s">
        <v>612</v>
      </c>
      <c r="BQ52" s="49" t="s">
        <v>613</v>
      </c>
      <c r="BR52" s="49" t="s">
        <v>614</v>
      </c>
      <c r="BS52" s="49" t="s">
        <v>615</v>
      </c>
      <c r="BT52" s="49" t="s">
        <v>616</v>
      </c>
      <c r="BU52" s="49" t="s">
        <v>617</v>
      </c>
      <c r="BV52" s="49" t="s">
        <v>618</v>
      </c>
      <c r="BW52" s="49" t="s">
        <v>619</v>
      </c>
      <c r="BX52" s="49" t="s">
        <v>620</v>
      </c>
      <c r="BY52" s="49" t="s">
        <v>621</v>
      </c>
      <c r="BZ52" s="49" t="s">
        <v>622</v>
      </c>
      <c r="CA52" s="50" t="s">
        <v>623</v>
      </c>
    </row>
    <row r="53" spans="1:79" ht="15" customHeight="1" x14ac:dyDescent="0.4">
      <c r="A53" s="356"/>
      <c r="B53" s="384" t="s">
        <v>230</v>
      </c>
      <c r="C53" s="385"/>
      <c r="D53" s="289" t="s">
        <v>624</v>
      </c>
      <c r="E53" s="289" t="s">
        <v>624</v>
      </c>
      <c r="F53" s="289" t="s">
        <v>624</v>
      </c>
      <c r="G53" s="289" t="s">
        <v>624</v>
      </c>
      <c r="H53" s="289" t="s">
        <v>624</v>
      </c>
      <c r="I53" s="289" t="s">
        <v>624</v>
      </c>
      <c r="J53" s="289" t="s">
        <v>624</v>
      </c>
      <c r="K53" s="289" t="s">
        <v>624</v>
      </c>
      <c r="L53" s="289" t="s">
        <v>624</v>
      </c>
      <c r="M53" s="289" t="s">
        <v>624</v>
      </c>
      <c r="N53" s="289" t="s">
        <v>624</v>
      </c>
      <c r="O53" s="289" t="s">
        <v>624</v>
      </c>
      <c r="P53" s="289" t="s">
        <v>624</v>
      </c>
      <c r="Q53" s="289" t="s">
        <v>624</v>
      </c>
      <c r="R53" s="289" t="s">
        <v>624</v>
      </c>
      <c r="S53" s="289" t="s">
        <v>624</v>
      </c>
      <c r="T53" s="289" t="s">
        <v>624</v>
      </c>
      <c r="U53" s="289" t="s">
        <v>624</v>
      </c>
      <c r="V53" s="289" t="s">
        <v>624</v>
      </c>
      <c r="W53" s="289" t="s">
        <v>624</v>
      </c>
      <c r="X53" s="289" t="s">
        <v>624</v>
      </c>
      <c r="Y53" s="289" t="s">
        <v>624</v>
      </c>
      <c r="Z53" s="289" t="s">
        <v>624</v>
      </c>
      <c r="AA53" s="289" t="s">
        <v>624</v>
      </c>
      <c r="AB53" s="289" t="s">
        <v>624</v>
      </c>
      <c r="AC53" s="289" t="s">
        <v>624</v>
      </c>
      <c r="AD53" s="289" t="s">
        <v>624</v>
      </c>
      <c r="AE53" s="289" t="s">
        <v>624</v>
      </c>
      <c r="AF53" s="289" t="s">
        <v>624</v>
      </c>
      <c r="AG53" s="289" t="s">
        <v>624</v>
      </c>
      <c r="AH53" s="289" t="s">
        <v>624</v>
      </c>
      <c r="AI53" s="289" t="s">
        <v>624</v>
      </c>
      <c r="AJ53" s="289" t="s">
        <v>624</v>
      </c>
      <c r="AK53" s="289" t="s">
        <v>624</v>
      </c>
      <c r="AL53" s="289" t="s">
        <v>624</v>
      </c>
      <c r="AM53" s="289" t="s">
        <v>624</v>
      </c>
      <c r="AN53" s="289" t="s">
        <v>624</v>
      </c>
      <c r="AO53" s="289" t="s">
        <v>624</v>
      </c>
      <c r="AP53" s="289" t="s">
        <v>624</v>
      </c>
      <c r="AQ53" s="289" t="s">
        <v>624</v>
      </c>
      <c r="AR53" s="289" t="s">
        <v>624</v>
      </c>
      <c r="AS53" s="289" t="s">
        <v>624</v>
      </c>
      <c r="AT53" s="289" t="s">
        <v>624</v>
      </c>
      <c r="AU53" s="289" t="s">
        <v>624</v>
      </c>
      <c r="AV53" s="289" t="s">
        <v>624</v>
      </c>
      <c r="AW53" s="289" t="s">
        <v>624</v>
      </c>
      <c r="AX53" s="289" t="s">
        <v>624</v>
      </c>
      <c r="AY53" s="289" t="s">
        <v>624</v>
      </c>
      <c r="AZ53" s="289" t="s">
        <v>624</v>
      </c>
      <c r="BA53" s="289" t="s">
        <v>624</v>
      </c>
      <c r="BB53" s="289" t="s">
        <v>624</v>
      </c>
      <c r="BC53" s="289" t="s">
        <v>624</v>
      </c>
      <c r="BD53" s="289" t="s">
        <v>624</v>
      </c>
      <c r="BE53" s="289" t="s">
        <v>624</v>
      </c>
      <c r="BF53" s="289" t="s">
        <v>624</v>
      </c>
      <c r="BG53" s="289" t="s">
        <v>624</v>
      </c>
      <c r="BH53" s="289" t="s">
        <v>624</v>
      </c>
      <c r="BI53" s="289" t="s">
        <v>624</v>
      </c>
      <c r="BJ53" s="289" t="s">
        <v>624</v>
      </c>
      <c r="BK53" s="289" t="s">
        <v>624</v>
      </c>
      <c r="BL53" s="289" t="s">
        <v>624</v>
      </c>
      <c r="BM53" s="289" t="s">
        <v>624</v>
      </c>
      <c r="BN53" s="289" t="s">
        <v>624</v>
      </c>
      <c r="BO53" s="289" t="s">
        <v>624</v>
      </c>
      <c r="BP53" s="289" t="s">
        <v>624</v>
      </c>
      <c r="BQ53" s="289" t="s">
        <v>624</v>
      </c>
      <c r="BR53" s="289" t="s">
        <v>624</v>
      </c>
      <c r="BS53" s="289" t="s">
        <v>624</v>
      </c>
      <c r="BT53" s="289" t="s">
        <v>624</v>
      </c>
      <c r="BU53" s="289" t="s">
        <v>624</v>
      </c>
      <c r="BV53" s="289" t="s">
        <v>625</v>
      </c>
      <c r="BW53" s="289" t="s">
        <v>625</v>
      </c>
      <c r="BX53" s="289" t="s">
        <v>625</v>
      </c>
      <c r="BY53" s="289" t="s">
        <v>625</v>
      </c>
      <c r="BZ53" s="289" t="s">
        <v>625</v>
      </c>
      <c r="CA53" s="290" t="s">
        <v>625</v>
      </c>
    </row>
    <row r="54" spans="1:79" s="243" customFormat="1" ht="30.75" customHeight="1" x14ac:dyDescent="0.4">
      <c r="A54" s="374"/>
      <c r="B54" s="125" t="s">
        <v>473</v>
      </c>
      <c r="C54" s="97"/>
      <c r="D54" s="421">
        <v>1384.0074994141087</v>
      </c>
      <c r="E54" s="421">
        <v>2031.866182329506</v>
      </c>
      <c r="F54" s="421">
        <v>2076.1276500883132</v>
      </c>
      <c r="G54" s="421">
        <v>1785.1093593540277</v>
      </c>
      <c r="H54" s="421">
        <v>2047.3766112022499</v>
      </c>
      <c r="I54" s="421">
        <v>2149.9353653812123</v>
      </c>
      <c r="J54" s="421">
        <v>2097.0099835950314</v>
      </c>
      <c r="K54" s="421">
        <v>2376.6749472697443</v>
      </c>
      <c r="L54" s="421">
        <v>2170.1551686136213</v>
      </c>
      <c r="M54" s="421">
        <v>2388.449778900821</v>
      </c>
      <c r="N54" s="421">
        <v>2792.311010682005</v>
      </c>
      <c r="O54" s="421">
        <v>2718.8084236352483</v>
      </c>
      <c r="P54" s="421">
        <v>2753.5456730769229</v>
      </c>
      <c r="Q54" s="421">
        <v>3051.836370686312</v>
      </c>
      <c r="R54" s="421">
        <v>3090.9642857142853</v>
      </c>
      <c r="S54" s="421">
        <v>3606.9494725152695</v>
      </c>
      <c r="T54" s="421">
        <v>3614.7089591800668</v>
      </c>
      <c r="U54" s="421">
        <v>4246.0597415673774</v>
      </c>
      <c r="V54" s="421">
        <v>4259.5838926174492</v>
      </c>
      <c r="W54" s="421">
        <v>5111.5792910447753</v>
      </c>
      <c r="X54" s="421">
        <v>5247.6461538461526</v>
      </c>
      <c r="Y54" s="421">
        <v>5400.764241164241</v>
      </c>
      <c r="Z54" s="421">
        <v>4798.8566023458188</v>
      </c>
      <c r="AA54" s="421">
        <v>4940.5270935960589</v>
      </c>
      <c r="AB54" s="421">
        <v>5353.9671493408259</v>
      </c>
      <c r="AC54" s="421">
        <v>5538.4681143878461</v>
      </c>
      <c r="AD54" s="421">
        <v>5594.1684928111054</v>
      </c>
      <c r="AE54" s="421">
        <v>5982.2139733120885</v>
      </c>
      <c r="AF54" s="421">
        <v>6484.498076923077</v>
      </c>
      <c r="AG54" s="421">
        <v>6942.1703160374946</v>
      </c>
      <c r="AH54" s="421">
        <f t="shared" ref="AH54:AZ54" si="28">SUM(AH55:AH56)</f>
        <v>8137.5328204891966</v>
      </c>
      <c r="AI54" s="421">
        <f t="shared" si="28"/>
        <v>7548.3159263784337</v>
      </c>
      <c r="AJ54" s="421">
        <f t="shared" si="28"/>
        <v>7017.8886096044453</v>
      </c>
      <c r="AK54" s="421">
        <f t="shared" si="28"/>
        <v>7246.7365018556202</v>
      </c>
      <c r="AL54" s="421">
        <f t="shared" si="28"/>
        <v>7271.4369403297351</v>
      </c>
      <c r="AM54" s="421">
        <f t="shared" si="28"/>
        <v>7115.0083885915165</v>
      </c>
      <c r="AN54" s="421">
        <f t="shared" si="28"/>
        <v>7726.0814762528989</v>
      </c>
      <c r="AO54" s="421">
        <f t="shared" si="28"/>
        <v>8085.3552225966014</v>
      </c>
      <c r="AP54" s="421">
        <f t="shared" si="28"/>
        <v>8590.9322401211612</v>
      </c>
      <c r="AQ54" s="421">
        <f t="shared" si="28"/>
        <v>8947.4499254590901</v>
      </c>
      <c r="AR54" s="421">
        <f t="shared" si="28"/>
        <v>9641.1724241805769</v>
      </c>
      <c r="AS54" s="421">
        <f t="shared" si="28"/>
        <v>10203.459145759114</v>
      </c>
      <c r="AT54" s="421">
        <f t="shared" si="28"/>
        <v>10981.518024064311</v>
      </c>
      <c r="AU54" s="421">
        <f t="shared" si="28"/>
        <v>13076.825774811181</v>
      </c>
      <c r="AV54" s="421">
        <f t="shared" si="28"/>
        <v>14988.641201537863</v>
      </c>
      <c r="AW54" s="421">
        <f t="shared" si="28"/>
        <v>16850.747546759187</v>
      </c>
      <c r="AX54" s="421">
        <f t="shared" si="28"/>
        <v>18373.363152580401</v>
      </c>
      <c r="AY54" s="421">
        <f t="shared" si="28"/>
        <v>18392.084306771278</v>
      </c>
      <c r="AZ54" s="421">
        <f t="shared" si="28"/>
        <v>17953.705873504972</v>
      </c>
      <c r="BA54" s="421">
        <f t="shared" ref="BA54:BX54" si="29">SUM(BA55:BA56)</f>
        <v>17858.897118235891</v>
      </c>
      <c r="BB54" s="421">
        <f t="shared" si="29"/>
        <v>17620.875661925835</v>
      </c>
      <c r="BC54" s="421">
        <f t="shared" si="29"/>
        <v>17211.567899152469</v>
      </c>
      <c r="BD54" s="421">
        <f t="shared" si="29"/>
        <v>17305.380677308629</v>
      </c>
      <c r="BE54" s="421">
        <f t="shared" si="29"/>
        <v>17664.476345407886</v>
      </c>
      <c r="BF54" s="421">
        <f t="shared" si="29"/>
        <v>17142.171571147763</v>
      </c>
      <c r="BG54" s="421">
        <f t="shared" si="29"/>
        <v>17030.964171631054</v>
      </c>
      <c r="BH54" s="457">
        <f t="shared" si="29"/>
        <v>16102.157618834717</v>
      </c>
      <c r="BI54" s="421">
        <f t="shared" si="29"/>
        <v>15416.908876602838</v>
      </c>
      <c r="BJ54" s="421">
        <f t="shared" si="29"/>
        <v>14924.267147160308</v>
      </c>
      <c r="BK54" s="421">
        <f t="shared" si="29"/>
        <v>15250.557942926458</v>
      </c>
      <c r="BL54" s="421">
        <f t="shared" si="29"/>
        <v>14867.518667790331</v>
      </c>
      <c r="BM54" s="421">
        <f t="shared" si="29"/>
        <v>15400.467662620127</v>
      </c>
      <c r="BN54" s="421">
        <f t="shared" si="29"/>
        <v>15169.139631699862</v>
      </c>
      <c r="BO54" s="421">
        <f t="shared" si="29"/>
        <v>15086.342899657378</v>
      </c>
      <c r="BP54" s="421">
        <f t="shared" si="29"/>
        <v>14809.93567695656</v>
      </c>
      <c r="BQ54" s="421">
        <f t="shared" si="29"/>
        <v>14589.825963296817</v>
      </c>
      <c r="BR54" s="421">
        <f t="shared" si="29"/>
        <v>15251.481555594772</v>
      </c>
      <c r="BS54" s="421">
        <f t="shared" si="29"/>
        <v>15945.688500361863</v>
      </c>
      <c r="BT54" s="421">
        <f t="shared" si="29"/>
        <v>15739.975408415539</v>
      </c>
      <c r="BU54" s="421">
        <f t="shared" si="29"/>
        <v>15783.26557496215</v>
      </c>
      <c r="BV54" s="421">
        <f t="shared" si="29"/>
        <v>14522.22713417894</v>
      </c>
      <c r="BW54" s="421">
        <f t="shared" si="29"/>
        <v>15368.144699471715</v>
      </c>
      <c r="BX54" s="421">
        <f t="shared" si="29"/>
        <v>15025.859379663123</v>
      </c>
      <c r="BY54" s="421">
        <f>SUM(BY55:BY56)</f>
        <v>14806.199972432854</v>
      </c>
      <c r="BZ54" s="421">
        <f>SUM(BZ55:BZ56)</f>
        <v>14593.980866828439</v>
      </c>
      <c r="CA54" s="422">
        <f>SUM(CA55:CA56)</f>
        <v>14462.409745567138</v>
      </c>
    </row>
    <row r="55" spans="1:79" s="243" customFormat="1" x14ac:dyDescent="0.4">
      <c r="A55" s="374"/>
      <c r="B55" s="341" t="s">
        <v>332</v>
      </c>
      <c r="C55" s="97"/>
      <c r="D55" s="425">
        <v>0</v>
      </c>
      <c r="E55" s="425">
        <v>0</v>
      </c>
      <c r="F55" s="425">
        <v>0</v>
      </c>
      <c r="G55" s="425">
        <v>0</v>
      </c>
      <c r="H55" s="425">
        <v>0</v>
      </c>
      <c r="I55" s="425">
        <v>0</v>
      </c>
      <c r="J55" s="425">
        <v>0</v>
      </c>
      <c r="K55" s="425">
        <v>0</v>
      </c>
      <c r="L55" s="425">
        <v>0</v>
      </c>
      <c r="M55" s="425">
        <v>0</v>
      </c>
      <c r="N55" s="425">
        <v>0</v>
      </c>
      <c r="O55" s="425">
        <v>0</v>
      </c>
      <c r="P55" s="425">
        <v>0</v>
      </c>
      <c r="Q55" s="425">
        <v>0</v>
      </c>
      <c r="R55" s="425">
        <v>0</v>
      </c>
      <c r="S55" s="425">
        <v>0</v>
      </c>
      <c r="T55" s="425">
        <v>0</v>
      </c>
      <c r="U55" s="425">
        <v>0</v>
      </c>
      <c r="V55" s="425">
        <v>0</v>
      </c>
      <c r="W55" s="425">
        <v>0</v>
      </c>
      <c r="X55" s="425">
        <v>0</v>
      </c>
      <c r="Y55" s="425">
        <v>0</v>
      </c>
      <c r="Z55" s="425">
        <v>0</v>
      </c>
      <c r="AA55" s="425">
        <v>0</v>
      </c>
      <c r="AB55" s="425">
        <v>0</v>
      </c>
      <c r="AC55" s="425">
        <v>0</v>
      </c>
      <c r="AD55" s="425">
        <v>0</v>
      </c>
      <c r="AE55" s="425">
        <v>0</v>
      </c>
      <c r="AF55" s="425">
        <v>0</v>
      </c>
      <c r="AG55" s="425">
        <v>0</v>
      </c>
      <c r="AH55" s="425">
        <v>7785.5013463836585</v>
      </c>
      <c r="AI55" s="425">
        <v>7191.7043998352601</v>
      </c>
      <c r="AJ55" s="425">
        <v>6671.7448236144473</v>
      </c>
      <c r="AK55" s="425">
        <v>6874.7340297202682</v>
      </c>
      <c r="AL55" s="425">
        <v>6865.6142236066498</v>
      </c>
      <c r="AM55" s="425">
        <v>6651.3838570318185</v>
      </c>
      <c r="AN55" s="425">
        <v>7175.259992636571</v>
      </c>
      <c r="AO55" s="425">
        <v>7436.3773959266009</v>
      </c>
      <c r="AP55" s="425">
        <v>7790.2088313079857</v>
      </c>
      <c r="AQ55" s="425">
        <v>8008.0385437386949</v>
      </c>
      <c r="AR55" s="425">
        <v>8562.4046337361688</v>
      </c>
      <c r="AS55" s="425">
        <v>8970.2984919940118</v>
      </c>
      <c r="AT55" s="425">
        <v>9563.7226416243448</v>
      </c>
      <c r="AU55" s="425">
        <v>11366.437706889985</v>
      </c>
      <c r="AV55" s="425">
        <v>13099.225029700345</v>
      </c>
      <c r="AW55" s="425">
        <v>14800.054268236612</v>
      </c>
      <c r="AX55" s="425">
        <v>16222.757173282484</v>
      </c>
      <c r="AY55" s="425">
        <v>16570.886429844235</v>
      </c>
      <c r="AZ55" s="425">
        <v>16506.026903925031</v>
      </c>
      <c r="BA55" s="425">
        <v>16670.808758819083</v>
      </c>
      <c r="BB55" s="425">
        <v>16782.431041141164</v>
      </c>
      <c r="BC55" s="425">
        <v>16768.500480095114</v>
      </c>
      <c r="BD55" s="425">
        <v>17069.341725504426</v>
      </c>
      <c r="BE55" s="425">
        <v>17431.691664539187</v>
      </c>
      <c r="BF55" s="425">
        <v>16918.912290688379</v>
      </c>
      <c r="BG55" s="425">
        <v>16802.494140204664</v>
      </c>
      <c r="BH55" s="455">
        <v>15939.417677991856</v>
      </c>
      <c r="BI55" s="425">
        <v>15253.249968661888</v>
      </c>
      <c r="BJ55" s="425">
        <v>14756.775639944261</v>
      </c>
      <c r="BK55" s="425">
        <v>15007.80733356418</v>
      </c>
      <c r="BL55" s="425">
        <v>14660.873119480359</v>
      </c>
      <c r="BM55" s="425">
        <v>15187.766039971513</v>
      </c>
      <c r="BN55" s="425">
        <v>14975.426667132237</v>
      </c>
      <c r="BO55" s="425">
        <v>14895.887516889063</v>
      </c>
      <c r="BP55" s="425">
        <v>14634.106973116222</v>
      </c>
      <c r="BQ55" s="425">
        <v>14433.180744607145</v>
      </c>
      <c r="BR55" s="425">
        <v>15103.627808645422</v>
      </c>
      <c r="BS55" s="425">
        <v>15809.731657804803</v>
      </c>
      <c r="BT55" s="425">
        <v>15618.335138161647</v>
      </c>
      <c r="BU55" s="425">
        <v>15676.922771346233</v>
      </c>
      <c r="BV55" s="425">
        <v>14425.429557845926</v>
      </c>
      <c r="BW55" s="425">
        <v>15275.127305072258</v>
      </c>
      <c r="BX55" s="425">
        <v>14938.350150564764</v>
      </c>
      <c r="BY55" s="425">
        <v>14723.916014677725</v>
      </c>
      <c r="BZ55" s="425">
        <v>14516.84701467802</v>
      </c>
      <c r="CA55" s="426">
        <v>14390.251149390588</v>
      </c>
    </row>
    <row r="56" spans="1:79" s="243" customFormat="1" x14ac:dyDescent="0.4">
      <c r="A56" s="374"/>
      <c r="B56" s="341" t="s">
        <v>331</v>
      </c>
      <c r="C56" s="97"/>
      <c r="D56" s="425">
        <v>0</v>
      </c>
      <c r="E56" s="425">
        <v>0</v>
      </c>
      <c r="F56" s="425">
        <v>0</v>
      </c>
      <c r="G56" s="425">
        <v>0</v>
      </c>
      <c r="H56" s="425">
        <v>0</v>
      </c>
      <c r="I56" s="425">
        <v>0</v>
      </c>
      <c r="J56" s="425">
        <v>0</v>
      </c>
      <c r="K56" s="425">
        <v>0</v>
      </c>
      <c r="L56" s="425">
        <v>0</v>
      </c>
      <c r="M56" s="425">
        <v>0</v>
      </c>
      <c r="N56" s="425">
        <v>0</v>
      </c>
      <c r="O56" s="425">
        <v>0</v>
      </c>
      <c r="P56" s="425">
        <v>0</v>
      </c>
      <c r="Q56" s="425">
        <v>0</v>
      </c>
      <c r="R56" s="425">
        <v>0</v>
      </c>
      <c r="S56" s="425">
        <v>0</v>
      </c>
      <c r="T56" s="425">
        <v>0</v>
      </c>
      <c r="U56" s="425">
        <v>0</v>
      </c>
      <c r="V56" s="425">
        <v>0</v>
      </c>
      <c r="W56" s="425">
        <v>0</v>
      </c>
      <c r="X56" s="425">
        <v>0</v>
      </c>
      <c r="Y56" s="425">
        <v>0</v>
      </c>
      <c r="Z56" s="425">
        <v>0</v>
      </c>
      <c r="AA56" s="425">
        <v>0</v>
      </c>
      <c r="AB56" s="425">
        <v>0</v>
      </c>
      <c r="AC56" s="425">
        <v>0</v>
      </c>
      <c r="AD56" s="425">
        <v>0</v>
      </c>
      <c r="AE56" s="425">
        <v>0</v>
      </c>
      <c r="AF56" s="425">
        <v>0</v>
      </c>
      <c r="AG56" s="425">
        <v>0</v>
      </c>
      <c r="AH56" s="425">
        <v>352.03147410553845</v>
      </c>
      <c r="AI56" s="425">
        <v>356.61152654317385</v>
      </c>
      <c r="AJ56" s="425">
        <v>346.14378598999753</v>
      </c>
      <c r="AK56" s="425">
        <v>372.00247213535187</v>
      </c>
      <c r="AL56" s="425">
        <v>405.82271672308531</v>
      </c>
      <c r="AM56" s="425">
        <v>463.62453155969763</v>
      </c>
      <c r="AN56" s="425">
        <v>550.82148361632835</v>
      </c>
      <c r="AO56" s="425">
        <v>648.97782667000001</v>
      </c>
      <c r="AP56" s="425">
        <v>800.72340881317461</v>
      </c>
      <c r="AQ56" s="425">
        <v>939.41138172039496</v>
      </c>
      <c r="AR56" s="425">
        <v>1078.7677904444079</v>
      </c>
      <c r="AS56" s="425">
        <v>1233.160653765103</v>
      </c>
      <c r="AT56" s="425">
        <v>1417.7953824399665</v>
      </c>
      <c r="AU56" s="425">
        <v>1710.3880679211968</v>
      </c>
      <c r="AV56" s="425">
        <v>1889.416171837518</v>
      </c>
      <c r="AW56" s="425">
        <v>2050.6932785225745</v>
      </c>
      <c r="AX56" s="425">
        <v>2150.605979297919</v>
      </c>
      <c r="AY56" s="425">
        <v>1821.1978769270413</v>
      </c>
      <c r="AZ56" s="425">
        <v>1447.6789695799403</v>
      </c>
      <c r="BA56" s="425">
        <v>1188.0883594168088</v>
      </c>
      <c r="BB56" s="425">
        <v>838.44462078466859</v>
      </c>
      <c r="BC56" s="425">
        <v>443.06741905735714</v>
      </c>
      <c r="BD56" s="425">
        <v>236.03895180420284</v>
      </c>
      <c r="BE56" s="425">
        <v>232.78468086870026</v>
      </c>
      <c r="BF56" s="425">
        <v>223.25928045938545</v>
      </c>
      <c r="BG56" s="425">
        <v>228.4700314263907</v>
      </c>
      <c r="BH56" s="425">
        <v>162.73994084286062</v>
      </c>
      <c r="BI56" s="425">
        <v>163.65890794094895</v>
      </c>
      <c r="BJ56" s="425">
        <v>167.49150721604744</v>
      </c>
      <c r="BK56" s="425">
        <v>242.75060936227706</v>
      </c>
      <c r="BL56" s="425">
        <v>206.64554830997329</v>
      </c>
      <c r="BM56" s="425">
        <v>212.70162264861466</v>
      </c>
      <c r="BN56" s="425">
        <v>193.71296456762485</v>
      </c>
      <c r="BO56" s="425">
        <v>190.45538276831488</v>
      </c>
      <c r="BP56" s="425">
        <v>175.82870384033777</v>
      </c>
      <c r="BQ56" s="425">
        <v>156.64521868967165</v>
      </c>
      <c r="BR56" s="425">
        <v>147.85374694935035</v>
      </c>
      <c r="BS56" s="425">
        <v>135.95684255705973</v>
      </c>
      <c r="BT56" s="425">
        <v>121.64027025389331</v>
      </c>
      <c r="BU56" s="425">
        <v>106.34280361591692</v>
      </c>
      <c r="BV56" s="425">
        <v>96.79757633301476</v>
      </c>
      <c r="BW56" s="425">
        <v>93.017394399458283</v>
      </c>
      <c r="BX56" s="425">
        <v>87.509229098358858</v>
      </c>
      <c r="BY56" s="425">
        <v>82.28395775512989</v>
      </c>
      <c r="BZ56" s="425">
        <v>77.133852150418079</v>
      </c>
      <c r="CA56" s="426">
        <v>72.158596176549551</v>
      </c>
    </row>
    <row r="57" spans="1:79" s="243" customFormat="1" x14ac:dyDescent="0.4">
      <c r="A57" s="374"/>
      <c r="B57" s="456"/>
      <c r="C57" s="97"/>
      <c r="D57" s="425"/>
      <c r="E57" s="425"/>
      <c r="F57" s="425"/>
      <c r="G57" s="425"/>
      <c r="H57" s="425"/>
      <c r="I57" s="425"/>
      <c r="J57" s="425"/>
      <c r="K57" s="425"/>
      <c r="L57" s="425"/>
      <c r="M57" s="425"/>
      <c r="N57" s="425"/>
      <c r="O57" s="425"/>
      <c r="P57" s="425"/>
      <c r="Q57" s="425"/>
      <c r="R57" s="425"/>
      <c r="S57" s="425"/>
      <c r="T57" s="425"/>
      <c r="U57" s="425"/>
      <c r="V57" s="425"/>
      <c r="W57" s="425"/>
      <c r="X57" s="425"/>
      <c r="Y57" s="425"/>
      <c r="Z57" s="425"/>
      <c r="AA57" s="425"/>
      <c r="AB57" s="425"/>
      <c r="AC57" s="425"/>
      <c r="AD57" s="425"/>
      <c r="AE57" s="425"/>
      <c r="AF57" s="425"/>
      <c r="AG57" s="425"/>
      <c r="AH57" s="425"/>
      <c r="AI57" s="425"/>
      <c r="AJ57" s="425"/>
      <c r="AK57" s="425"/>
      <c r="AL57" s="425"/>
      <c r="AM57" s="425"/>
      <c r="AN57" s="425"/>
      <c r="AO57" s="425"/>
      <c r="AP57" s="425"/>
      <c r="AQ57" s="425"/>
      <c r="AR57" s="425"/>
      <c r="AS57" s="425"/>
      <c r="AT57" s="425"/>
      <c r="AU57" s="425"/>
      <c r="AV57" s="425"/>
      <c r="AW57" s="425"/>
      <c r="AX57" s="425"/>
      <c r="AY57" s="425"/>
      <c r="AZ57" s="425"/>
      <c r="BA57" s="425"/>
      <c r="BB57" s="425"/>
      <c r="BC57" s="425"/>
      <c r="BD57" s="425"/>
      <c r="BE57" s="425"/>
      <c r="BF57" s="425"/>
      <c r="BG57" s="425"/>
      <c r="BH57" s="425"/>
      <c r="BI57" s="425"/>
      <c r="BJ57" s="425"/>
      <c r="BK57" s="425"/>
      <c r="BL57" s="425"/>
      <c r="BM57" s="425"/>
      <c r="BN57" s="425"/>
      <c r="BO57" s="425"/>
      <c r="BP57" s="425"/>
      <c r="BQ57" s="425"/>
      <c r="BR57" s="425"/>
      <c r="BS57" s="425"/>
      <c r="BT57" s="425"/>
      <c r="BU57" s="425"/>
      <c r="BV57" s="425"/>
      <c r="BW57" s="425"/>
      <c r="BX57" s="425"/>
      <c r="BY57" s="425"/>
      <c r="BZ57" s="425"/>
      <c r="CA57" s="426"/>
    </row>
    <row r="58" spans="1:79" s="243" customFormat="1" x14ac:dyDescent="0.4">
      <c r="A58" s="368"/>
      <c r="B58" s="337" t="s">
        <v>146</v>
      </c>
      <c r="C58" s="97"/>
      <c r="D58" s="421">
        <v>0</v>
      </c>
      <c r="E58" s="421">
        <v>0</v>
      </c>
      <c r="F58" s="421">
        <v>0</v>
      </c>
      <c r="G58" s="421">
        <v>0</v>
      </c>
      <c r="H58" s="421">
        <v>0</v>
      </c>
      <c r="I58" s="421">
        <v>0</v>
      </c>
      <c r="J58" s="421">
        <v>0</v>
      </c>
      <c r="K58" s="421">
        <v>0</v>
      </c>
      <c r="L58" s="421">
        <v>0</v>
      </c>
      <c r="M58" s="421">
        <v>0</v>
      </c>
      <c r="N58" s="421">
        <v>0</v>
      </c>
      <c r="O58" s="421">
        <v>0</v>
      </c>
      <c r="P58" s="421">
        <v>0</v>
      </c>
      <c r="Q58" s="421">
        <v>0</v>
      </c>
      <c r="R58" s="421">
        <v>0</v>
      </c>
      <c r="S58" s="421">
        <v>0</v>
      </c>
      <c r="T58" s="421">
        <v>0</v>
      </c>
      <c r="U58" s="421">
        <v>0</v>
      </c>
      <c r="V58" s="421">
        <v>0</v>
      </c>
      <c r="W58" s="421">
        <v>0</v>
      </c>
      <c r="X58" s="421">
        <v>0</v>
      </c>
      <c r="Y58" s="421">
        <v>0</v>
      </c>
      <c r="Z58" s="421">
        <v>0</v>
      </c>
      <c r="AA58" s="421">
        <v>0</v>
      </c>
      <c r="AB58" s="421">
        <v>0</v>
      </c>
      <c r="AC58" s="421">
        <v>0</v>
      </c>
      <c r="AD58" s="421">
        <v>0</v>
      </c>
      <c r="AE58" s="421">
        <v>0</v>
      </c>
      <c r="AF58" s="421">
        <v>0</v>
      </c>
      <c r="AG58" s="421">
        <v>0</v>
      </c>
      <c r="AH58" s="421">
        <v>0</v>
      </c>
      <c r="AI58" s="421">
        <v>0</v>
      </c>
      <c r="AJ58" s="421">
        <v>0</v>
      </c>
      <c r="AK58" s="421">
        <v>0</v>
      </c>
      <c r="AL58" s="421">
        <v>0</v>
      </c>
      <c r="AM58" s="421">
        <v>0</v>
      </c>
      <c r="AN58" s="421">
        <v>0</v>
      </c>
      <c r="AO58" s="421">
        <v>0</v>
      </c>
      <c r="AP58" s="421">
        <v>0</v>
      </c>
      <c r="AQ58" s="421">
        <v>0</v>
      </c>
      <c r="AR58" s="421">
        <v>0</v>
      </c>
      <c r="AS58" s="421">
        <v>0</v>
      </c>
      <c r="AT58" s="421">
        <v>0</v>
      </c>
      <c r="AU58" s="421">
        <v>0</v>
      </c>
      <c r="AV58" s="421">
        <v>0</v>
      </c>
      <c r="AW58" s="421">
        <v>0</v>
      </c>
      <c r="AX58" s="421">
        <v>0</v>
      </c>
      <c r="AY58" s="421">
        <v>0</v>
      </c>
      <c r="AZ58" s="421">
        <v>0</v>
      </c>
      <c r="BA58" s="421">
        <v>0</v>
      </c>
      <c r="BB58" s="421">
        <v>0</v>
      </c>
      <c r="BC58" s="421">
        <v>0</v>
      </c>
      <c r="BD58" s="421">
        <v>0</v>
      </c>
      <c r="BE58" s="421">
        <v>0</v>
      </c>
      <c r="BF58" s="421">
        <v>0</v>
      </c>
      <c r="BG58" s="421">
        <v>0</v>
      </c>
      <c r="BH58" s="421">
        <v>0</v>
      </c>
      <c r="BI58" s="421">
        <v>0</v>
      </c>
      <c r="BJ58" s="421">
        <v>0</v>
      </c>
      <c r="BK58" s="421">
        <v>0</v>
      </c>
      <c r="BL58" s="421">
        <f>SUM(BL59,BL63)</f>
        <v>149.72973980748282</v>
      </c>
      <c r="BM58" s="421">
        <f>SUM(BM59,BM63)</f>
        <v>1471.1865195565074</v>
      </c>
      <c r="BN58" s="421">
        <f>SUM(BN59,BN63)</f>
        <v>2543.2759346449607</v>
      </c>
      <c r="BO58" s="421">
        <f>SUM(BO59,BO63)</f>
        <v>3997.6877178300315</v>
      </c>
      <c r="BP58" s="421">
        <f>SUM(BP59,BP63)</f>
        <v>7475.2766255287361</v>
      </c>
      <c r="BQ58" s="421">
        <f t="shared" ref="BQ58:BX58" si="30">SUM(BQ59,BQ63)</f>
        <v>11300.264701525573</v>
      </c>
      <c r="BR58" s="421">
        <f t="shared" si="30"/>
        <v>13712.600403499629</v>
      </c>
      <c r="BS58" s="421">
        <f t="shared" si="30"/>
        <v>15135.342262849394</v>
      </c>
      <c r="BT58" s="421">
        <f t="shared" si="30"/>
        <v>15387.019077731164</v>
      </c>
      <c r="BU58" s="421">
        <f t="shared" si="30"/>
        <v>15632.314996064626</v>
      </c>
      <c r="BV58" s="421">
        <f t="shared" si="30"/>
        <v>14417.053660595268</v>
      </c>
      <c r="BW58" s="421">
        <f t="shared" si="30"/>
        <v>15274.249762100768</v>
      </c>
      <c r="BX58" s="421">
        <f t="shared" si="30"/>
        <v>14937.448693217635</v>
      </c>
      <c r="BY58" s="421">
        <f>SUM(BY59,BY63)</f>
        <v>14723.254609033953</v>
      </c>
      <c r="BZ58" s="421">
        <f>SUM(BZ59,BZ63)</f>
        <v>14516.41120303129</v>
      </c>
      <c r="CA58" s="422">
        <f>SUM(CA59,CA63)</f>
        <v>14390.039961366881</v>
      </c>
    </row>
    <row r="59" spans="1:79" x14ac:dyDescent="0.4">
      <c r="B59" s="128" t="s">
        <v>474</v>
      </c>
      <c r="C59" s="51"/>
      <c r="D59" s="425">
        <v>0</v>
      </c>
      <c r="E59" s="425">
        <v>0</v>
      </c>
      <c r="F59" s="425">
        <v>0</v>
      </c>
      <c r="G59" s="425">
        <v>0</v>
      </c>
      <c r="H59" s="425">
        <v>0</v>
      </c>
      <c r="I59" s="425">
        <v>0</v>
      </c>
      <c r="J59" s="425">
        <v>0</v>
      </c>
      <c r="K59" s="425">
        <v>0</v>
      </c>
      <c r="L59" s="425">
        <v>0</v>
      </c>
      <c r="M59" s="425">
        <v>0</v>
      </c>
      <c r="N59" s="425">
        <v>0</v>
      </c>
      <c r="O59" s="425">
        <v>0</v>
      </c>
      <c r="P59" s="425">
        <v>0</v>
      </c>
      <c r="Q59" s="425">
        <v>0</v>
      </c>
      <c r="R59" s="425">
        <v>0</v>
      </c>
      <c r="S59" s="425">
        <v>0</v>
      </c>
      <c r="T59" s="425">
        <v>0</v>
      </c>
      <c r="U59" s="425">
        <v>0</v>
      </c>
      <c r="V59" s="425">
        <v>0</v>
      </c>
      <c r="W59" s="425">
        <v>0</v>
      </c>
      <c r="X59" s="425">
        <v>0</v>
      </c>
      <c r="Y59" s="425">
        <v>0</v>
      </c>
      <c r="Z59" s="425">
        <v>0</v>
      </c>
      <c r="AA59" s="425">
        <v>0</v>
      </c>
      <c r="AB59" s="425">
        <v>0</v>
      </c>
      <c r="AC59" s="425">
        <v>0</v>
      </c>
      <c r="AD59" s="425">
        <v>0</v>
      </c>
      <c r="AE59" s="425">
        <v>0</v>
      </c>
      <c r="AF59" s="425">
        <v>0</v>
      </c>
      <c r="AG59" s="425">
        <v>0</v>
      </c>
      <c r="AH59" s="425">
        <v>0</v>
      </c>
      <c r="AI59" s="425">
        <v>0</v>
      </c>
      <c r="AJ59" s="425">
        <v>0</v>
      </c>
      <c r="AK59" s="425">
        <v>0</v>
      </c>
      <c r="AL59" s="425">
        <v>0</v>
      </c>
      <c r="AM59" s="425">
        <v>0</v>
      </c>
      <c r="AN59" s="425">
        <v>0</v>
      </c>
      <c r="AO59" s="425">
        <v>0</v>
      </c>
      <c r="AP59" s="425">
        <v>0</v>
      </c>
      <c r="AQ59" s="425">
        <v>0</v>
      </c>
      <c r="AR59" s="425">
        <v>0</v>
      </c>
      <c r="AS59" s="425">
        <v>0</v>
      </c>
      <c r="AT59" s="425">
        <v>0</v>
      </c>
      <c r="AU59" s="425">
        <v>0</v>
      </c>
      <c r="AV59" s="425">
        <v>0</v>
      </c>
      <c r="AW59" s="425">
        <v>0</v>
      </c>
      <c r="AX59" s="425">
        <v>0</v>
      </c>
      <c r="AY59" s="425">
        <v>0</v>
      </c>
      <c r="AZ59" s="425">
        <v>0</v>
      </c>
      <c r="BA59" s="425">
        <v>0</v>
      </c>
      <c r="BB59" s="425">
        <v>0</v>
      </c>
      <c r="BC59" s="425">
        <v>0</v>
      </c>
      <c r="BD59" s="425">
        <v>0</v>
      </c>
      <c r="BE59" s="425">
        <v>0</v>
      </c>
      <c r="BF59" s="425">
        <v>0</v>
      </c>
      <c r="BG59" s="425">
        <v>0</v>
      </c>
      <c r="BH59" s="425">
        <v>0</v>
      </c>
      <c r="BI59" s="425">
        <v>0</v>
      </c>
      <c r="BJ59" s="425">
        <v>0</v>
      </c>
      <c r="BK59" s="425">
        <v>0</v>
      </c>
      <c r="BL59" s="425">
        <f>SUM(BL60:BL62)</f>
        <v>75.789938590438297</v>
      </c>
      <c r="BM59" s="425">
        <f t="shared" ref="BM59:BX59" si="31">SUM(BM60:BM62)</f>
        <v>674.37577094059463</v>
      </c>
      <c r="BN59" s="425">
        <f t="shared" si="31"/>
        <v>1088.1284110251868</v>
      </c>
      <c r="BO59" s="425">
        <f t="shared" si="31"/>
        <v>1573.0650262215545</v>
      </c>
      <c r="BP59" s="425">
        <f t="shared" si="31"/>
        <v>2541.2368634288505</v>
      </c>
      <c r="BQ59" s="425">
        <f t="shared" si="31"/>
        <v>3831.6948356670655</v>
      </c>
      <c r="BR59" s="425">
        <f t="shared" si="31"/>
        <v>4383.9238235178918</v>
      </c>
      <c r="BS59" s="425">
        <f t="shared" si="31"/>
        <v>4726.4070398664326</v>
      </c>
      <c r="BT59" s="425">
        <f t="shared" si="31"/>
        <v>4862.9085311636081</v>
      </c>
      <c r="BU59" s="425">
        <f t="shared" si="31"/>
        <v>4797.0712441484475</v>
      </c>
      <c r="BV59" s="425">
        <f t="shared" si="31"/>
        <v>4497.1376805946311</v>
      </c>
      <c r="BW59" s="425">
        <f t="shared" si="31"/>
        <v>4509.3254740728698</v>
      </c>
      <c r="BX59" s="425">
        <f t="shared" si="31"/>
        <v>4359.9183877972282</v>
      </c>
      <c r="BY59" s="425">
        <f>SUM(BY60:BY62)</f>
        <v>4200.8432074494294</v>
      </c>
      <c r="BZ59" s="425">
        <f>SUM(BZ60:BZ62)</f>
        <v>4055.5589191170375</v>
      </c>
      <c r="CA59" s="426">
        <f>SUM(CA60:CA62)</f>
        <v>3944.1203678028769</v>
      </c>
    </row>
    <row r="60" spans="1:79" x14ac:dyDescent="0.4">
      <c r="B60" s="429" t="s">
        <v>310</v>
      </c>
      <c r="C60" s="341"/>
      <c r="D60" s="425">
        <v>0</v>
      </c>
      <c r="E60" s="425">
        <v>0</v>
      </c>
      <c r="F60" s="425">
        <v>0</v>
      </c>
      <c r="G60" s="425">
        <v>0</v>
      </c>
      <c r="H60" s="425">
        <v>0</v>
      </c>
      <c r="I60" s="425">
        <v>0</v>
      </c>
      <c r="J60" s="425">
        <v>0</v>
      </c>
      <c r="K60" s="425">
        <v>0</v>
      </c>
      <c r="L60" s="425">
        <v>0</v>
      </c>
      <c r="M60" s="425">
        <v>0</v>
      </c>
      <c r="N60" s="425">
        <v>0</v>
      </c>
      <c r="O60" s="425">
        <v>0</v>
      </c>
      <c r="P60" s="425">
        <v>0</v>
      </c>
      <c r="Q60" s="425">
        <v>0</v>
      </c>
      <c r="R60" s="425">
        <v>0</v>
      </c>
      <c r="S60" s="425">
        <v>0</v>
      </c>
      <c r="T60" s="425">
        <v>0</v>
      </c>
      <c r="U60" s="425">
        <v>0</v>
      </c>
      <c r="V60" s="425">
        <v>0</v>
      </c>
      <c r="W60" s="425">
        <v>0</v>
      </c>
      <c r="X60" s="425">
        <v>0</v>
      </c>
      <c r="Y60" s="425">
        <v>0</v>
      </c>
      <c r="Z60" s="425">
        <v>0</v>
      </c>
      <c r="AA60" s="425">
        <v>0</v>
      </c>
      <c r="AB60" s="425">
        <v>0</v>
      </c>
      <c r="AC60" s="425">
        <v>0</v>
      </c>
      <c r="AD60" s="425">
        <v>0</v>
      </c>
      <c r="AE60" s="425">
        <v>0</v>
      </c>
      <c r="AF60" s="425">
        <v>0</v>
      </c>
      <c r="AG60" s="425">
        <v>0</v>
      </c>
      <c r="AH60" s="425">
        <v>0</v>
      </c>
      <c r="AI60" s="425">
        <v>0</v>
      </c>
      <c r="AJ60" s="425">
        <v>0</v>
      </c>
      <c r="AK60" s="425">
        <v>0</v>
      </c>
      <c r="AL60" s="425">
        <v>0</v>
      </c>
      <c r="AM60" s="425">
        <v>0</v>
      </c>
      <c r="AN60" s="425">
        <v>0</v>
      </c>
      <c r="AO60" s="425">
        <v>0</v>
      </c>
      <c r="AP60" s="425">
        <v>0</v>
      </c>
      <c r="AQ60" s="425">
        <v>0</v>
      </c>
      <c r="AR60" s="425">
        <v>0</v>
      </c>
      <c r="AS60" s="425">
        <v>0</v>
      </c>
      <c r="AT60" s="425">
        <v>0</v>
      </c>
      <c r="AU60" s="425">
        <v>0</v>
      </c>
      <c r="AV60" s="425">
        <v>0</v>
      </c>
      <c r="AW60" s="425">
        <v>0</v>
      </c>
      <c r="AX60" s="425">
        <v>0</v>
      </c>
      <c r="AY60" s="425">
        <v>0</v>
      </c>
      <c r="AZ60" s="425">
        <v>0</v>
      </c>
      <c r="BA60" s="425">
        <v>0</v>
      </c>
      <c r="BB60" s="425">
        <v>0</v>
      </c>
      <c r="BC60" s="425">
        <v>0</v>
      </c>
      <c r="BD60" s="425">
        <v>0</v>
      </c>
      <c r="BE60" s="425">
        <v>0</v>
      </c>
      <c r="BF60" s="425">
        <v>0</v>
      </c>
      <c r="BG60" s="425">
        <v>0</v>
      </c>
      <c r="BH60" s="425">
        <v>0</v>
      </c>
      <c r="BI60" s="425">
        <v>0</v>
      </c>
      <c r="BJ60" s="425">
        <v>0</v>
      </c>
      <c r="BK60" s="425">
        <v>0</v>
      </c>
      <c r="BL60" s="425">
        <v>69.97378189996931</v>
      </c>
      <c r="BM60" s="425">
        <v>462.39984699344376</v>
      </c>
      <c r="BN60" s="425">
        <v>533.56099739758156</v>
      </c>
      <c r="BO60" s="425">
        <v>529.78991058493148</v>
      </c>
      <c r="BP60" s="425">
        <v>612.6411349651994</v>
      </c>
      <c r="BQ60" s="425">
        <v>521.73568173893284</v>
      </c>
      <c r="BR60" s="425">
        <v>460.87017453015881</v>
      </c>
      <c r="BS60" s="425">
        <v>357.53314699850608</v>
      </c>
      <c r="BT60" s="425">
        <v>320.32015236255381</v>
      </c>
      <c r="BU60" s="425">
        <v>287.67945527286093</v>
      </c>
      <c r="BV60" s="425">
        <v>202.07069902282271</v>
      </c>
      <c r="BW60" s="425">
        <v>200.02910950833171</v>
      </c>
      <c r="BX60" s="425">
        <v>199.7879850036758</v>
      </c>
      <c r="BY60" s="425">
        <v>199.95931636240047</v>
      </c>
      <c r="BZ60" s="425">
        <v>200.49295253657115</v>
      </c>
      <c r="CA60" s="426">
        <v>201.69907562081877</v>
      </c>
    </row>
    <row r="61" spans="1:79" x14ac:dyDescent="0.4">
      <c r="B61" s="429" t="s">
        <v>475</v>
      </c>
      <c r="C61" s="341"/>
      <c r="D61" s="425">
        <v>0</v>
      </c>
      <c r="E61" s="425">
        <v>0</v>
      </c>
      <c r="F61" s="425">
        <v>0</v>
      </c>
      <c r="G61" s="425">
        <v>0</v>
      </c>
      <c r="H61" s="425">
        <v>0</v>
      </c>
      <c r="I61" s="425">
        <v>0</v>
      </c>
      <c r="J61" s="425">
        <v>0</v>
      </c>
      <c r="K61" s="425">
        <v>0</v>
      </c>
      <c r="L61" s="425">
        <v>0</v>
      </c>
      <c r="M61" s="425">
        <v>0</v>
      </c>
      <c r="N61" s="425">
        <v>0</v>
      </c>
      <c r="O61" s="425">
        <v>0</v>
      </c>
      <c r="P61" s="425">
        <v>0</v>
      </c>
      <c r="Q61" s="425">
        <v>0</v>
      </c>
      <c r="R61" s="425">
        <v>0</v>
      </c>
      <c r="S61" s="425">
        <v>0</v>
      </c>
      <c r="T61" s="425">
        <v>0</v>
      </c>
      <c r="U61" s="425">
        <v>0</v>
      </c>
      <c r="V61" s="425">
        <v>0</v>
      </c>
      <c r="W61" s="425">
        <v>0</v>
      </c>
      <c r="X61" s="425">
        <v>0</v>
      </c>
      <c r="Y61" s="425">
        <v>0</v>
      </c>
      <c r="Z61" s="425">
        <v>0</v>
      </c>
      <c r="AA61" s="425">
        <v>0</v>
      </c>
      <c r="AB61" s="425">
        <v>0</v>
      </c>
      <c r="AC61" s="425">
        <v>0</v>
      </c>
      <c r="AD61" s="425">
        <v>0</v>
      </c>
      <c r="AE61" s="425">
        <v>0</v>
      </c>
      <c r="AF61" s="425">
        <v>0</v>
      </c>
      <c r="AG61" s="425">
        <v>0</v>
      </c>
      <c r="AH61" s="425">
        <v>0</v>
      </c>
      <c r="AI61" s="425">
        <v>0</v>
      </c>
      <c r="AJ61" s="425">
        <v>0</v>
      </c>
      <c r="AK61" s="425">
        <v>0</v>
      </c>
      <c r="AL61" s="425">
        <v>0</v>
      </c>
      <c r="AM61" s="425">
        <v>0</v>
      </c>
      <c r="AN61" s="425">
        <v>0</v>
      </c>
      <c r="AO61" s="425">
        <v>0</v>
      </c>
      <c r="AP61" s="425">
        <v>0</v>
      </c>
      <c r="AQ61" s="425">
        <v>0</v>
      </c>
      <c r="AR61" s="425">
        <v>0</v>
      </c>
      <c r="AS61" s="425">
        <v>0</v>
      </c>
      <c r="AT61" s="425">
        <v>0</v>
      </c>
      <c r="AU61" s="425">
        <v>0</v>
      </c>
      <c r="AV61" s="425">
        <v>0</v>
      </c>
      <c r="AW61" s="425">
        <v>0</v>
      </c>
      <c r="AX61" s="425">
        <v>0</v>
      </c>
      <c r="AY61" s="425">
        <v>0</v>
      </c>
      <c r="AZ61" s="425">
        <v>0</v>
      </c>
      <c r="BA61" s="425">
        <v>0</v>
      </c>
      <c r="BB61" s="425">
        <v>0</v>
      </c>
      <c r="BC61" s="425">
        <v>0</v>
      </c>
      <c r="BD61" s="425">
        <v>0</v>
      </c>
      <c r="BE61" s="425">
        <v>0</v>
      </c>
      <c r="BF61" s="425">
        <v>0</v>
      </c>
      <c r="BG61" s="425">
        <v>0</v>
      </c>
      <c r="BH61" s="425">
        <v>0</v>
      </c>
      <c r="BI61" s="425">
        <v>0</v>
      </c>
      <c r="BJ61" s="425">
        <v>0</v>
      </c>
      <c r="BK61" s="425">
        <v>0</v>
      </c>
      <c r="BL61" s="425">
        <v>3.2039168033269041</v>
      </c>
      <c r="BM61" s="425">
        <v>145.05027004884951</v>
      </c>
      <c r="BN61" s="425">
        <v>402.67828157466136</v>
      </c>
      <c r="BO61" s="425">
        <v>670.33695702205534</v>
      </c>
      <c r="BP61" s="425">
        <v>747.21202964821168</v>
      </c>
      <c r="BQ61" s="425">
        <v>702.73354351508306</v>
      </c>
      <c r="BR61" s="425">
        <v>221.71483581074099</v>
      </c>
      <c r="BS61" s="425">
        <v>92.211035789131387</v>
      </c>
      <c r="BT61" s="425">
        <v>104.07280057024452</v>
      </c>
      <c r="BU61" s="425">
        <v>126.0698857905129</v>
      </c>
      <c r="BV61" s="425">
        <v>113.35444434780121</v>
      </c>
      <c r="BW61" s="425">
        <v>103.92221580031598</v>
      </c>
      <c r="BX61" s="425">
        <v>98.417615008807957</v>
      </c>
      <c r="BY61" s="425">
        <v>93.622821139270116</v>
      </c>
      <c r="BZ61" s="425">
        <v>90.760263993629962</v>
      </c>
      <c r="CA61" s="426">
        <v>89.248611925512407</v>
      </c>
    </row>
    <row r="62" spans="1:79" x14ac:dyDescent="0.4">
      <c r="B62" s="429" t="s">
        <v>312</v>
      </c>
      <c r="C62" s="341"/>
      <c r="D62" s="425">
        <v>0</v>
      </c>
      <c r="E62" s="425">
        <v>0</v>
      </c>
      <c r="F62" s="425">
        <v>0</v>
      </c>
      <c r="G62" s="425">
        <v>0</v>
      </c>
      <c r="H62" s="425">
        <v>0</v>
      </c>
      <c r="I62" s="425">
        <v>0</v>
      </c>
      <c r="J62" s="425">
        <v>0</v>
      </c>
      <c r="K62" s="425">
        <v>0</v>
      </c>
      <c r="L62" s="425">
        <v>0</v>
      </c>
      <c r="M62" s="425">
        <v>0</v>
      </c>
      <c r="N62" s="425">
        <v>0</v>
      </c>
      <c r="O62" s="425">
        <v>0</v>
      </c>
      <c r="P62" s="425">
        <v>0</v>
      </c>
      <c r="Q62" s="425">
        <v>0</v>
      </c>
      <c r="R62" s="425">
        <v>0</v>
      </c>
      <c r="S62" s="425">
        <v>0</v>
      </c>
      <c r="T62" s="425">
        <v>0</v>
      </c>
      <c r="U62" s="425">
        <v>0</v>
      </c>
      <c r="V62" s="425">
        <v>0</v>
      </c>
      <c r="W62" s="425">
        <v>0</v>
      </c>
      <c r="X62" s="425">
        <v>0</v>
      </c>
      <c r="Y62" s="425">
        <v>0</v>
      </c>
      <c r="Z62" s="425">
        <v>0</v>
      </c>
      <c r="AA62" s="425">
        <v>0</v>
      </c>
      <c r="AB62" s="425">
        <v>0</v>
      </c>
      <c r="AC62" s="425">
        <v>0</v>
      </c>
      <c r="AD62" s="425">
        <v>0</v>
      </c>
      <c r="AE62" s="425">
        <v>0</v>
      </c>
      <c r="AF62" s="425">
        <v>0</v>
      </c>
      <c r="AG62" s="425">
        <v>0</v>
      </c>
      <c r="AH62" s="425">
        <v>0</v>
      </c>
      <c r="AI62" s="425">
        <v>0</v>
      </c>
      <c r="AJ62" s="425">
        <v>0</v>
      </c>
      <c r="AK62" s="425">
        <v>0</v>
      </c>
      <c r="AL62" s="425">
        <v>0</v>
      </c>
      <c r="AM62" s="425">
        <v>0</v>
      </c>
      <c r="AN62" s="425">
        <v>0</v>
      </c>
      <c r="AO62" s="425">
        <v>0</v>
      </c>
      <c r="AP62" s="425">
        <v>0</v>
      </c>
      <c r="AQ62" s="425">
        <v>0</v>
      </c>
      <c r="AR62" s="425">
        <v>0</v>
      </c>
      <c r="AS62" s="425">
        <v>0</v>
      </c>
      <c r="AT62" s="425">
        <v>0</v>
      </c>
      <c r="AU62" s="425">
        <v>0</v>
      </c>
      <c r="AV62" s="425">
        <v>0</v>
      </c>
      <c r="AW62" s="425">
        <v>0</v>
      </c>
      <c r="AX62" s="425">
        <v>0</v>
      </c>
      <c r="AY62" s="425">
        <v>0</v>
      </c>
      <c r="AZ62" s="425">
        <v>0</v>
      </c>
      <c r="BA62" s="425">
        <v>0</v>
      </c>
      <c r="BB62" s="425">
        <v>0</v>
      </c>
      <c r="BC62" s="425">
        <v>0</v>
      </c>
      <c r="BD62" s="425">
        <v>0</v>
      </c>
      <c r="BE62" s="425">
        <v>0</v>
      </c>
      <c r="BF62" s="425">
        <v>0</v>
      </c>
      <c r="BG62" s="425">
        <v>0</v>
      </c>
      <c r="BH62" s="425">
        <v>0</v>
      </c>
      <c r="BI62" s="425">
        <v>0</v>
      </c>
      <c r="BJ62" s="425">
        <v>0</v>
      </c>
      <c r="BK62" s="425">
        <v>0</v>
      </c>
      <c r="BL62" s="425">
        <v>2.6122398871420822</v>
      </c>
      <c r="BM62" s="425">
        <v>66.925653898301348</v>
      </c>
      <c r="BN62" s="425">
        <v>151.88913205294398</v>
      </c>
      <c r="BO62" s="425">
        <v>372.93815861456778</v>
      </c>
      <c r="BP62" s="425">
        <v>1181.3836988154392</v>
      </c>
      <c r="BQ62" s="425">
        <v>2607.2256104130497</v>
      </c>
      <c r="BR62" s="425">
        <v>3701.3388131769921</v>
      </c>
      <c r="BS62" s="425">
        <v>4276.6628570787952</v>
      </c>
      <c r="BT62" s="425">
        <v>4438.5155782308102</v>
      </c>
      <c r="BU62" s="425">
        <v>4383.3219030850732</v>
      </c>
      <c r="BV62" s="425">
        <v>4181.7125372240071</v>
      </c>
      <c r="BW62" s="425">
        <v>4205.3741487642219</v>
      </c>
      <c r="BX62" s="425">
        <v>4061.7127877847443</v>
      </c>
      <c r="BY62" s="425">
        <v>3907.2610699477591</v>
      </c>
      <c r="BZ62" s="425">
        <v>3764.3057025868366</v>
      </c>
      <c r="CA62" s="426">
        <v>3653.1726802565458</v>
      </c>
    </row>
    <row r="63" spans="1:79" ht="26.25" customHeight="1" x14ac:dyDescent="0.4">
      <c r="B63" s="128" t="s">
        <v>476</v>
      </c>
      <c r="C63" s="51"/>
      <c r="D63" s="425">
        <v>0</v>
      </c>
      <c r="E63" s="425">
        <v>0</v>
      </c>
      <c r="F63" s="425">
        <v>0</v>
      </c>
      <c r="G63" s="425">
        <v>0</v>
      </c>
      <c r="H63" s="425">
        <v>0</v>
      </c>
      <c r="I63" s="425">
        <v>0</v>
      </c>
      <c r="J63" s="425">
        <v>0</v>
      </c>
      <c r="K63" s="425">
        <v>0</v>
      </c>
      <c r="L63" s="425">
        <v>0</v>
      </c>
      <c r="M63" s="425">
        <v>0</v>
      </c>
      <c r="N63" s="425">
        <v>0</v>
      </c>
      <c r="O63" s="425">
        <v>0</v>
      </c>
      <c r="P63" s="425">
        <v>0</v>
      </c>
      <c r="Q63" s="425">
        <v>0</v>
      </c>
      <c r="R63" s="425">
        <v>0</v>
      </c>
      <c r="S63" s="425">
        <v>0</v>
      </c>
      <c r="T63" s="425">
        <v>0</v>
      </c>
      <c r="U63" s="425">
        <v>0</v>
      </c>
      <c r="V63" s="425">
        <v>0</v>
      </c>
      <c r="W63" s="425">
        <v>0</v>
      </c>
      <c r="X63" s="425">
        <v>0</v>
      </c>
      <c r="Y63" s="425">
        <v>0</v>
      </c>
      <c r="Z63" s="425">
        <v>0</v>
      </c>
      <c r="AA63" s="425">
        <v>0</v>
      </c>
      <c r="AB63" s="425">
        <v>0</v>
      </c>
      <c r="AC63" s="425">
        <v>0</v>
      </c>
      <c r="AD63" s="425">
        <v>0</v>
      </c>
      <c r="AE63" s="425">
        <v>0</v>
      </c>
      <c r="AF63" s="425">
        <v>0</v>
      </c>
      <c r="AG63" s="425">
        <v>0</v>
      </c>
      <c r="AH63" s="425">
        <v>0</v>
      </c>
      <c r="AI63" s="425">
        <v>0</v>
      </c>
      <c r="AJ63" s="425">
        <v>0</v>
      </c>
      <c r="AK63" s="425">
        <v>0</v>
      </c>
      <c r="AL63" s="425">
        <v>0</v>
      </c>
      <c r="AM63" s="425">
        <v>0</v>
      </c>
      <c r="AN63" s="425">
        <v>0</v>
      </c>
      <c r="AO63" s="425">
        <v>0</v>
      </c>
      <c r="AP63" s="425">
        <v>0</v>
      </c>
      <c r="AQ63" s="425">
        <v>0</v>
      </c>
      <c r="AR63" s="425">
        <v>0</v>
      </c>
      <c r="AS63" s="425">
        <v>0</v>
      </c>
      <c r="AT63" s="425">
        <v>0</v>
      </c>
      <c r="AU63" s="425">
        <v>0</v>
      </c>
      <c r="AV63" s="425">
        <v>0</v>
      </c>
      <c r="AW63" s="425">
        <v>0</v>
      </c>
      <c r="AX63" s="425">
        <v>0</v>
      </c>
      <c r="AY63" s="425">
        <v>0</v>
      </c>
      <c r="AZ63" s="425">
        <v>0</v>
      </c>
      <c r="BA63" s="425">
        <v>0</v>
      </c>
      <c r="BB63" s="425">
        <v>0</v>
      </c>
      <c r="BC63" s="425">
        <v>0</v>
      </c>
      <c r="BD63" s="425">
        <v>0</v>
      </c>
      <c r="BE63" s="425">
        <v>0</v>
      </c>
      <c r="BF63" s="425">
        <v>0</v>
      </c>
      <c r="BG63" s="425">
        <v>0</v>
      </c>
      <c r="BH63" s="425">
        <v>0</v>
      </c>
      <c r="BI63" s="425">
        <v>0</v>
      </c>
      <c r="BJ63" s="425">
        <v>0</v>
      </c>
      <c r="BK63" s="425">
        <v>0</v>
      </c>
      <c r="BL63" s="425">
        <f>SUM(BL64:BL66)</f>
        <v>73.939801217044533</v>
      </c>
      <c r="BM63" s="425">
        <f t="shared" ref="BM63:BX63" si="32">SUM(BM64:BM66)</f>
        <v>796.81074861591287</v>
      </c>
      <c r="BN63" s="425">
        <f t="shared" si="32"/>
        <v>1455.1475236197739</v>
      </c>
      <c r="BO63" s="425">
        <f t="shared" si="32"/>
        <v>2424.622691608477</v>
      </c>
      <c r="BP63" s="425">
        <f t="shared" si="32"/>
        <v>4934.0397620998856</v>
      </c>
      <c r="BQ63" s="425">
        <f t="shared" si="32"/>
        <v>7468.5698658585079</v>
      </c>
      <c r="BR63" s="425">
        <f t="shared" si="32"/>
        <v>9328.6765799817367</v>
      </c>
      <c r="BS63" s="425">
        <f t="shared" si="32"/>
        <v>10408.93522298296</v>
      </c>
      <c r="BT63" s="425">
        <f t="shared" si="32"/>
        <v>10524.110546567556</v>
      </c>
      <c r="BU63" s="425">
        <f t="shared" si="32"/>
        <v>10835.243751916179</v>
      </c>
      <c r="BV63" s="425">
        <f t="shared" si="32"/>
        <v>9919.9159800006364</v>
      </c>
      <c r="BW63" s="425">
        <f t="shared" si="32"/>
        <v>10764.924288027898</v>
      </c>
      <c r="BX63" s="425">
        <f t="shared" si="32"/>
        <v>10577.530305420407</v>
      </c>
      <c r="BY63" s="425">
        <f>SUM(BY64:BY66)</f>
        <v>10522.411401584523</v>
      </c>
      <c r="BZ63" s="425">
        <f>SUM(BZ64:BZ66)</f>
        <v>10460.852283914253</v>
      </c>
      <c r="CA63" s="426">
        <f>SUM(CA64:CA66)</f>
        <v>10445.919593564004</v>
      </c>
    </row>
    <row r="64" spans="1:79" x14ac:dyDescent="0.4">
      <c r="B64" s="429" t="s">
        <v>310</v>
      </c>
      <c r="C64" s="341"/>
      <c r="D64" s="425">
        <v>0</v>
      </c>
      <c r="E64" s="425">
        <v>0</v>
      </c>
      <c r="F64" s="425">
        <v>0</v>
      </c>
      <c r="G64" s="425">
        <v>0</v>
      </c>
      <c r="H64" s="425">
        <v>0</v>
      </c>
      <c r="I64" s="425">
        <v>0</v>
      </c>
      <c r="J64" s="425">
        <v>0</v>
      </c>
      <c r="K64" s="425">
        <v>0</v>
      </c>
      <c r="L64" s="425">
        <v>0</v>
      </c>
      <c r="M64" s="425">
        <v>0</v>
      </c>
      <c r="N64" s="425">
        <v>0</v>
      </c>
      <c r="O64" s="425">
        <v>0</v>
      </c>
      <c r="P64" s="425">
        <v>0</v>
      </c>
      <c r="Q64" s="425">
        <v>0</v>
      </c>
      <c r="R64" s="425">
        <v>0</v>
      </c>
      <c r="S64" s="425">
        <v>0</v>
      </c>
      <c r="T64" s="425">
        <v>0</v>
      </c>
      <c r="U64" s="425">
        <v>0</v>
      </c>
      <c r="V64" s="425">
        <v>0</v>
      </c>
      <c r="W64" s="425">
        <v>0</v>
      </c>
      <c r="X64" s="425">
        <v>0</v>
      </c>
      <c r="Y64" s="425">
        <v>0</v>
      </c>
      <c r="Z64" s="425">
        <v>0</v>
      </c>
      <c r="AA64" s="425">
        <v>0</v>
      </c>
      <c r="AB64" s="425">
        <v>0</v>
      </c>
      <c r="AC64" s="425">
        <v>0</v>
      </c>
      <c r="AD64" s="425">
        <v>0</v>
      </c>
      <c r="AE64" s="425">
        <v>0</v>
      </c>
      <c r="AF64" s="425">
        <v>0</v>
      </c>
      <c r="AG64" s="425">
        <v>0</v>
      </c>
      <c r="AH64" s="425">
        <v>0</v>
      </c>
      <c r="AI64" s="425">
        <v>0</v>
      </c>
      <c r="AJ64" s="425">
        <v>0</v>
      </c>
      <c r="AK64" s="425">
        <v>0</v>
      </c>
      <c r="AL64" s="425">
        <v>0</v>
      </c>
      <c r="AM64" s="425">
        <v>0</v>
      </c>
      <c r="AN64" s="425">
        <v>0</v>
      </c>
      <c r="AO64" s="425">
        <v>0</v>
      </c>
      <c r="AP64" s="425">
        <v>0</v>
      </c>
      <c r="AQ64" s="425">
        <v>0</v>
      </c>
      <c r="AR64" s="425">
        <v>0</v>
      </c>
      <c r="AS64" s="425">
        <v>0</v>
      </c>
      <c r="AT64" s="425">
        <v>0</v>
      </c>
      <c r="AU64" s="425">
        <v>0</v>
      </c>
      <c r="AV64" s="425">
        <v>0</v>
      </c>
      <c r="AW64" s="425">
        <v>0</v>
      </c>
      <c r="AX64" s="425">
        <v>0</v>
      </c>
      <c r="AY64" s="425">
        <v>0</v>
      </c>
      <c r="AZ64" s="425">
        <v>0</v>
      </c>
      <c r="BA64" s="425">
        <v>0</v>
      </c>
      <c r="BB64" s="425">
        <v>0</v>
      </c>
      <c r="BC64" s="425">
        <v>0</v>
      </c>
      <c r="BD64" s="425">
        <v>0</v>
      </c>
      <c r="BE64" s="425">
        <v>0</v>
      </c>
      <c r="BF64" s="425">
        <v>0</v>
      </c>
      <c r="BG64" s="425">
        <v>0</v>
      </c>
      <c r="BH64" s="425">
        <v>0</v>
      </c>
      <c r="BI64" s="425">
        <v>0</v>
      </c>
      <c r="BJ64" s="425">
        <v>0</v>
      </c>
      <c r="BK64" s="425">
        <v>0</v>
      </c>
      <c r="BL64" s="425">
        <v>66.820173292932651</v>
      </c>
      <c r="BM64" s="425">
        <v>563.73921077560487</v>
      </c>
      <c r="BN64" s="425">
        <v>805.51643594899451</v>
      </c>
      <c r="BO64" s="425">
        <v>971.02368350890549</v>
      </c>
      <c r="BP64" s="425">
        <v>1375.236061515767</v>
      </c>
      <c r="BQ64" s="425">
        <v>1525.8096522862672</v>
      </c>
      <c r="BR64" s="425">
        <v>1667.8132822510056</v>
      </c>
      <c r="BS64" s="425">
        <v>1285.4764323375828</v>
      </c>
      <c r="BT64" s="425">
        <v>913.16199097427</v>
      </c>
      <c r="BU64" s="425">
        <v>836.59605607012111</v>
      </c>
      <c r="BV64" s="425">
        <v>390.40955878818028</v>
      </c>
      <c r="BW64" s="425">
        <v>753.16660992786205</v>
      </c>
      <c r="BX64" s="425">
        <v>756.25766939886694</v>
      </c>
      <c r="BY64" s="425">
        <v>760.08744155120132</v>
      </c>
      <c r="BZ64" s="425">
        <v>761.9228994382147</v>
      </c>
      <c r="CA64" s="426">
        <v>764.64202443451313</v>
      </c>
    </row>
    <row r="65" spans="1:79" x14ac:dyDescent="0.4">
      <c r="B65" s="429" t="s">
        <v>475</v>
      </c>
      <c r="C65" s="341"/>
      <c r="D65" s="425">
        <v>0</v>
      </c>
      <c r="E65" s="425">
        <v>0</v>
      </c>
      <c r="F65" s="425">
        <v>0</v>
      </c>
      <c r="G65" s="425">
        <v>0</v>
      </c>
      <c r="H65" s="425">
        <v>0</v>
      </c>
      <c r="I65" s="425">
        <v>0</v>
      </c>
      <c r="J65" s="425">
        <v>0</v>
      </c>
      <c r="K65" s="425">
        <v>0</v>
      </c>
      <c r="L65" s="425">
        <v>0</v>
      </c>
      <c r="M65" s="425">
        <v>0</v>
      </c>
      <c r="N65" s="425">
        <v>0</v>
      </c>
      <c r="O65" s="425">
        <v>0</v>
      </c>
      <c r="P65" s="425">
        <v>0</v>
      </c>
      <c r="Q65" s="425">
        <v>0</v>
      </c>
      <c r="R65" s="425">
        <v>0</v>
      </c>
      <c r="S65" s="425">
        <v>0</v>
      </c>
      <c r="T65" s="425">
        <v>0</v>
      </c>
      <c r="U65" s="425">
        <v>0</v>
      </c>
      <c r="V65" s="425">
        <v>0</v>
      </c>
      <c r="W65" s="425">
        <v>0</v>
      </c>
      <c r="X65" s="425">
        <v>0</v>
      </c>
      <c r="Y65" s="425">
        <v>0</v>
      </c>
      <c r="Z65" s="425">
        <v>0</v>
      </c>
      <c r="AA65" s="425">
        <v>0</v>
      </c>
      <c r="AB65" s="425">
        <v>0</v>
      </c>
      <c r="AC65" s="425">
        <v>0</v>
      </c>
      <c r="AD65" s="425">
        <v>0</v>
      </c>
      <c r="AE65" s="425">
        <v>0</v>
      </c>
      <c r="AF65" s="425">
        <v>0</v>
      </c>
      <c r="AG65" s="425">
        <v>0</v>
      </c>
      <c r="AH65" s="425">
        <v>0</v>
      </c>
      <c r="AI65" s="425">
        <v>0</v>
      </c>
      <c r="AJ65" s="425">
        <v>0</v>
      </c>
      <c r="AK65" s="425">
        <v>0</v>
      </c>
      <c r="AL65" s="425">
        <v>0</v>
      </c>
      <c r="AM65" s="425">
        <v>0</v>
      </c>
      <c r="AN65" s="425">
        <v>0</v>
      </c>
      <c r="AO65" s="425">
        <v>0</v>
      </c>
      <c r="AP65" s="425">
        <v>0</v>
      </c>
      <c r="AQ65" s="425">
        <v>0</v>
      </c>
      <c r="AR65" s="425">
        <v>0</v>
      </c>
      <c r="AS65" s="425">
        <v>0</v>
      </c>
      <c r="AT65" s="425">
        <v>0</v>
      </c>
      <c r="AU65" s="425">
        <v>0</v>
      </c>
      <c r="AV65" s="425">
        <v>0</v>
      </c>
      <c r="AW65" s="425">
        <v>0</v>
      </c>
      <c r="AX65" s="425">
        <v>0</v>
      </c>
      <c r="AY65" s="425">
        <v>0</v>
      </c>
      <c r="AZ65" s="425">
        <v>0</v>
      </c>
      <c r="BA65" s="425">
        <v>0</v>
      </c>
      <c r="BB65" s="425">
        <v>0</v>
      </c>
      <c r="BC65" s="425">
        <v>0</v>
      </c>
      <c r="BD65" s="425">
        <v>0</v>
      </c>
      <c r="BE65" s="425">
        <v>0</v>
      </c>
      <c r="BF65" s="425">
        <v>0</v>
      </c>
      <c r="BG65" s="425">
        <v>0</v>
      </c>
      <c r="BH65" s="425">
        <v>0</v>
      </c>
      <c r="BI65" s="425">
        <v>0</v>
      </c>
      <c r="BJ65" s="425">
        <v>0</v>
      </c>
      <c r="BK65" s="425">
        <v>0</v>
      </c>
      <c r="BL65" s="425">
        <v>1.0247504989812088</v>
      </c>
      <c r="BM65" s="425">
        <v>164.30859182588296</v>
      </c>
      <c r="BN65" s="425">
        <v>458.94634885445515</v>
      </c>
      <c r="BO65" s="425">
        <v>904.38373154785631</v>
      </c>
      <c r="BP65" s="425">
        <v>1925.8185278008361</v>
      </c>
      <c r="BQ65" s="425">
        <v>2652.9548337672682</v>
      </c>
      <c r="BR65" s="425">
        <v>2776.8010201364259</v>
      </c>
      <c r="BS65" s="425">
        <v>2664.6793821747683</v>
      </c>
      <c r="BT65" s="425">
        <v>2403.0578426332468</v>
      </c>
      <c r="BU65" s="425">
        <v>2326.1500514457725</v>
      </c>
      <c r="BV65" s="425">
        <v>1871.749398103786</v>
      </c>
      <c r="BW65" s="425">
        <v>1968.0780374007313</v>
      </c>
      <c r="BX65" s="425">
        <v>1850.0292316592042</v>
      </c>
      <c r="BY65" s="425">
        <v>1766.0200399103205</v>
      </c>
      <c r="BZ65" s="425">
        <v>1703.6142623803637</v>
      </c>
      <c r="CA65" s="426">
        <v>1664.5008783914088</v>
      </c>
    </row>
    <row r="66" spans="1:79" x14ac:dyDescent="0.4">
      <c r="B66" s="429" t="s">
        <v>312</v>
      </c>
      <c r="C66" s="341"/>
      <c r="D66" s="425">
        <v>0</v>
      </c>
      <c r="E66" s="425">
        <v>0</v>
      </c>
      <c r="F66" s="425">
        <v>0</v>
      </c>
      <c r="G66" s="425">
        <v>0</v>
      </c>
      <c r="H66" s="425">
        <v>0</v>
      </c>
      <c r="I66" s="425">
        <v>0</v>
      </c>
      <c r="J66" s="425">
        <v>0</v>
      </c>
      <c r="K66" s="425">
        <v>0</v>
      </c>
      <c r="L66" s="425">
        <v>0</v>
      </c>
      <c r="M66" s="425">
        <v>0</v>
      </c>
      <c r="N66" s="425">
        <v>0</v>
      </c>
      <c r="O66" s="425">
        <v>0</v>
      </c>
      <c r="P66" s="425">
        <v>0</v>
      </c>
      <c r="Q66" s="425">
        <v>0</v>
      </c>
      <c r="R66" s="425">
        <v>0</v>
      </c>
      <c r="S66" s="425">
        <v>0</v>
      </c>
      <c r="T66" s="425">
        <v>0</v>
      </c>
      <c r="U66" s="425">
        <v>0</v>
      </c>
      <c r="V66" s="425">
        <v>0</v>
      </c>
      <c r="W66" s="425">
        <v>0</v>
      </c>
      <c r="X66" s="425">
        <v>0</v>
      </c>
      <c r="Y66" s="425">
        <v>0</v>
      </c>
      <c r="Z66" s="425">
        <v>0</v>
      </c>
      <c r="AA66" s="425">
        <v>0</v>
      </c>
      <c r="AB66" s="425">
        <v>0</v>
      </c>
      <c r="AC66" s="425">
        <v>0</v>
      </c>
      <c r="AD66" s="425">
        <v>0</v>
      </c>
      <c r="AE66" s="425">
        <v>0</v>
      </c>
      <c r="AF66" s="425">
        <v>0</v>
      </c>
      <c r="AG66" s="425">
        <v>0</v>
      </c>
      <c r="AH66" s="425">
        <v>0</v>
      </c>
      <c r="AI66" s="425">
        <v>0</v>
      </c>
      <c r="AJ66" s="425">
        <v>0</v>
      </c>
      <c r="AK66" s="425">
        <v>0</v>
      </c>
      <c r="AL66" s="425">
        <v>0</v>
      </c>
      <c r="AM66" s="425">
        <v>0</v>
      </c>
      <c r="AN66" s="425">
        <v>0</v>
      </c>
      <c r="AO66" s="425">
        <v>0</v>
      </c>
      <c r="AP66" s="425">
        <v>0</v>
      </c>
      <c r="AQ66" s="425">
        <v>0</v>
      </c>
      <c r="AR66" s="425">
        <v>0</v>
      </c>
      <c r="AS66" s="425">
        <v>0</v>
      </c>
      <c r="AT66" s="425">
        <v>0</v>
      </c>
      <c r="AU66" s="425">
        <v>0</v>
      </c>
      <c r="AV66" s="425">
        <v>0</v>
      </c>
      <c r="AW66" s="425">
        <v>0</v>
      </c>
      <c r="AX66" s="425">
        <v>0</v>
      </c>
      <c r="AY66" s="425">
        <v>0</v>
      </c>
      <c r="AZ66" s="425">
        <v>0</v>
      </c>
      <c r="BA66" s="425">
        <v>0</v>
      </c>
      <c r="BB66" s="425">
        <v>0</v>
      </c>
      <c r="BC66" s="425">
        <v>0</v>
      </c>
      <c r="BD66" s="425">
        <v>0</v>
      </c>
      <c r="BE66" s="425">
        <v>0</v>
      </c>
      <c r="BF66" s="425">
        <v>0</v>
      </c>
      <c r="BG66" s="425">
        <v>0</v>
      </c>
      <c r="BH66" s="425">
        <v>0</v>
      </c>
      <c r="BI66" s="425">
        <v>0</v>
      </c>
      <c r="BJ66" s="425">
        <v>0</v>
      </c>
      <c r="BK66" s="425">
        <v>0</v>
      </c>
      <c r="BL66" s="425">
        <v>6.094877425130675</v>
      </c>
      <c r="BM66" s="425">
        <v>68.762946014425125</v>
      </c>
      <c r="BN66" s="425">
        <v>190.68473881632426</v>
      </c>
      <c r="BO66" s="425">
        <v>549.21527655171519</v>
      </c>
      <c r="BP66" s="425">
        <v>1632.9851727832827</v>
      </c>
      <c r="BQ66" s="425">
        <v>3289.8053798049718</v>
      </c>
      <c r="BR66" s="425">
        <v>4884.0622775943048</v>
      </c>
      <c r="BS66" s="425">
        <v>6458.7794084706102</v>
      </c>
      <c r="BT66" s="425">
        <v>7207.8907129600384</v>
      </c>
      <c r="BU66" s="425">
        <v>7672.497644400285</v>
      </c>
      <c r="BV66" s="425">
        <v>7657.7570231086702</v>
      </c>
      <c r="BW66" s="425">
        <v>8043.6796406993035</v>
      </c>
      <c r="BX66" s="425">
        <v>7971.2434043623362</v>
      </c>
      <c r="BY66" s="425">
        <v>7996.3039201230004</v>
      </c>
      <c r="BZ66" s="425">
        <v>7995.3151220956761</v>
      </c>
      <c r="CA66" s="426">
        <v>8016.7766907380819</v>
      </c>
    </row>
    <row r="67" spans="1:79" s="243" customFormat="1" ht="25.5" customHeight="1" x14ac:dyDescent="0.4">
      <c r="B67" s="237" t="s">
        <v>156</v>
      </c>
      <c r="C67" s="234"/>
      <c r="D67" s="421">
        <v>0</v>
      </c>
      <c r="E67" s="421">
        <v>0</v>
      </c>
      <c r="F67" s="421">
        <v>0</v>
      </c>
      <c r="G67" s="421">
        <v>0</v>
      </c>
      <c r="H67" s="421">
        <v>0</v>
      </c>
      <c r="I67" s="421">
        <v>0</v>
      </c>
      <c r="J67" s="421">
        <v>0</v>
      </c>
      <c r="K67" s="421">
        <v>0</v>
      </c>
      <c r="L67" s="421">
        <v>0</v>
      </c>
      <c r="M67" s="421">
        <v>0</v>
      </c>
      <c r="N67" s="421">
        <v>0</v>
      </c>
      <c r="O67" s="421">
        <v>0</v>
      </c>
      <c r="P67" s="421">
        <v>0</v>
      </c>
      <c r="Q67" s="421">
        <v>0</v>
      </c>
      <c r="R67" s="421">
        <v>0</v>
      </c>
      <c r="S67" s="421">
        <v>0</v>
      </c>
      <c r="T67" s="421">
        <v>0</v>
      </c>
      <c r="U67" s="421">
        <v>0</v>
      </c>
      <c r="V67" s="421">
        <v>0</v>
      </c>
      <c r="W67" s="421">
        <v>0</v>
      </c>
      <c r="X67" s="421">
        <v>0</v>
      </c>
      <c r="Y67" s="421">
        <v>0</v>
      </c>
      <c r="Z67" s="421">
        <v>0</v>
      </c>
      <c r="AA67" s="421">
        <v>0</v>
      </c>
      <c r="AB67" s="421">
        <v>0</v>
      </c>
      <c r="AC67" s="421">
        <v>0</v>
      </c>
      <c r="AD67" s="421">
        <v>0</v>
      </c>
      <c r="AE67" s="421">
        <v>0</v>
      </c>
      <c r="AF67" s="421">
        <v>0</v>
      </c>
      <c r="AG67" s="421">
        <v>0</v>
      </c>
      <c r="AH67" s="421">
        <f t="shared" ref="AH67:BX67" si="33">SUM(AH71,AH74)</f>
        <v>0</v>
      </c>
      <c r="AI67" s="421">
        <f t="shared" si="33"/>
        <v>0</v>
      </c>
      <c r="AJ67" s="421">
        <f t="shared" si="33"/>
        <v>0</v>
      </c>
      <c r="AK67" s="421">
        <f t="shared" si="33"/>
        <v>0</v>
      </c>
      <c r="AL67" s="421">
        <f t="shared" si="33"/>
        <v>0</v>
      </c>
      <c r="AM67" s="421">
        <f t="shared" si="33"/>
        <v>0</v>
      </c>
      <c r="AN67" s="421">
        <f t="shared" si="33"/>
        <v>0</v>
      </c>
      <c r="AO67" s="421">
        <f t="shared" si="33"/>
        <v>0</v>
      </c>
      <c r="AP67" s="421">
        <f t="shared" si="33"/>
        <v>0</v>
      </c>
      <c r="AQ67" s="421">
        <f t="shared" si="33"/>
        <v>0</v>
      </c>
      <c r="AR67" s="421">
        <f t="shared" si="33"/>
        <v>0</v>
      </c>
      <c r="AS67" s="421">
        <f t="shared" si="33"/>
        <v>0</v>
      </c>
      <c r="AT67" s="421">
        <f t="shared" si="33"/>
        <v>0</v>
      </c>
      <c r="AU67" s="421">
        <f t="shared" si="33"/>
        <v>0</v>
      </c>
      <c r="AV67" s="421">
        <f t="shared" si="33"/>
        <v>0</v>
      </c>
      <c r="AW67" s="421">
        <f t="shared" si="33"/>
        <v>0</v>
      </c>
      <c r="AX67" s="421">
        <f t="shared" si="33"/>
        <v>0</v>
      </c>
      <c r="AY67" s="421">
        <f t="shared" si="33"/>
        <v>11733.982656809832</v>
      </c>
      <c r="AZ67" s="421">
        <f t="shared" si="33"/>
        <v>11392.242003592444</v>
      </c>
      <c r="BA67" s="421">
        <f t="shared" si="33"/>
        <v>10949.043015232844</v>
      </c>
      <c r="BB67" s="421">
        <f t="shared" si="33"/>
        <v>10573.841988570446</v>
      </c>
      <c r="BC67" s="421">
        <f t="shared" si="33"/>
        <v>9864.4789658419668</v>
      </c>
      <c r="BD67" s="421">
        <f t="shared" si="33"/>
        <v>9613.104583205426</v>
      </c>
      <c r="BE67" s="421">
        <f t="shared" si="33"/>
        <v>9493.6393980425019</v>
      </c>
      <c r="BF67" s="421">
        <f t="shared" si="33"/>
        <v>9276.1418744050625</v>
      </c>
      <c r="BG67" s="421">
        <f t="shared" si="33"/>
        <v>9041.9876169831132</v>
      </c>
      <c r="BH67" s="421">
        <f t="shared" si="33"/>
        <v>8723.4608101956037</v>
      </c>
      <c r="BI67" s="421">
        <f t="shared" si="33"/>
        <v>8485.2304529955545</v>
      </c>
      <c r="BJ67" s="421">
        <f t="shared" si="33"/>
        <v>8136.4913806556306</v>
      </c>
      <c r="BK67" s="421">
        <f t="shared" si="33"/>
        <v>8049.5903866124618</v>
      </c>
      <c r="BL67" s="421">
        <f t="shared" si="33"/>
        <v>7670.6616362640389</v>
      </c>
      <c r="BM67" s="421">
        <f t="shared" si="33"/>
        <v>7090.5127770075424</v>
      </c>
      <c r="BN67" s="421">
        <f t="shared" si="33"/>
        <v>6331.5987908970519</v>
      </c>
      <c r="BO67" s="421">
        <f t="shared" si="33"/>
        <v>5551.2492182779533</v>
      </c>
      <c r="BP67" s="421">
        <f t="shared" si="33"/>
        <v>3611.9614848981546</v>
      </c>
      <c r="BQ67" s="421">
        <f t="shared" si="33"/>
        <v>1284.9965937207714</v>
      </c>
      <c r="BR67" s="421">
        <f t="shared" si="33"/>
        <v>261.40301507445298</v>
      </c>
      <c r="BS67" s="421">
        <f t="shared" si="33"/>
        <v>65.675402499609419</v>
      </c>
      <c r="BT67" s="421">
        <f t="shared" si="33"/>
        <v>15.454379106171984</v>
      </c>
      <c r="BU67" s="421">
        <f t="shared" si="33"/>
        <v>9.090961586609998</v>
      </c>
      <c r="BV67" s="421">
        <f t="shared" si="33"/>
        <v>2.6178961937010201</v>
      </c>
      <c r="BW67" s="421">
        <f t="shared" si="33"/>
        <v>0.8775429714927232</v>
      </c>
      <c r="BX67" s="421">
        <f t="shared" si="33"/>
        <v>0.90145734712786085</v>
      </c>
      <c r="BY67" s="421">
        <f>SUM(BY71,BY74)</f>
        <v>0.66140564377385636</v>
      </c>
      <c r="BZ67" s="421">
        <f>SUM(BZ71,BZ74)</f>
        <v>0.43581164672784711</v>
      </c>
      <c r="CA67" s="422">
        <f>SUM(CA71,CA74)</f>
        <v>0.21118802370822945</v>
      </c>
    </row>
    <row r="68" spans="1:79" x14ac:dyDescent="0.4">
      <c r="B68" s="128" t="s">
        <v>477</v>
      </c>
      <c r="C68" s="51"/>
      <c r="D68" s="425">
        <v>0</v>
      </c>
      <c r="E68" s="425">
        <v>0</v>
      </c>
      <c r="F68" s="425">
        <v>0</v>
      </c>
      <c r="G68" s="425">
        <v>0</v>
      </c>
      <c r="H68" s="425">
        <v>0</v>
      </c>
      <c r="I68" s="425">
        <v>0</v>
      </c>
      <c r="J68" s="425">
        <v>0</v>
      </c>
      <c r="K68" s="425">
        <v>0</v>
      </c>
      <c r="L68" s="425">
        <v>0</v>
      </c>
      <c r="M68" s="425">
        <v>0</v>
      </c>
      <c r="N68" s="425">
        <v>0</v>
      </c>
      <c r="O68" s="425">
        <v>0</v>
      </c>
      <c r="P68" s="425">
        <v>0</v>
      </c>
      <c r="Q68" s="425">
        <v>0</v>
      </c>
      <c r="R68" s="425">
        <v>0</v>
      </c>
      <c r="S68" s="425">
        <v>0</v>
      </c>
      <c r="T68" s="425">
        <v>0</v>
      </c>
      <c r="U68" s="425">
        <v>0</v>
      </c>
      <c r="V68" s="425">
        <v>0</v>
      </c>
      <c r="W68" s="425">
        <v>0</v>
      </c>
      <c r="X68" s="425">
        <v>0</v>
      </c>
      <c r="Y68" s="425">
        <v>0</v>
      </c>
      <c r="Z68" s="425">
        <v>0</v>
      </c>
      <c r="AA68" s="425">
        <v>0</v>
      </c>
      <c r="AB68" s="425">
        <v>0</v>
      </c>
      <c r="AC68" s="425">
        <v>0</v>
      </c>
      <c r="AD68" s="425">
        <v>0</v>
      </c>
      <c r="AE68" s="425">
        <v>0</v>
      </c>
      <c r="AF68" s="425">
        <v>0</v>
      </c>
      <c r="AG68" s="425">
        <v>0</v>
      </c>
      <c r="AH68" s="425">
        <v>0</v>
      </c>
      <c r="AI68" s="425">
        <v>0</v>
      </c>
      <c r="AJ68" s="425">
        <v>0</v>
      </c>
      <c r="AK68" s="425">
        <v>0</v>
      </c>
      <c r="AL68" s="425">
        <v>0</v>
      </c>
      <c r="AM68" s="425">
        <v>0</v>
      </c>
      <c r="AN68" s="425">
        <v>0</v>
      </c>
      <c r="AO68" s="425">
        <v>0</v>
      </c>
      <c r="AP68" s="425">
        <v>0</v>
      </c>
      <c r="AQ68" s="425">
        <v>0</v>
      </c>
      <c r="AR68" s="425">
        <v>0</v>
      </c>
      <c r="AS68" s="425">
        <v>0</v>
      </c>
      <c r="AT68" s="425">
        <v>0</v>
      </c>
      <c r="AU68" s="425">
        <v>0</v>
      </c>
      <c r="AV68" s="425">
        <v>0</v>
      </c>
      <c r="AW68" s="425">
        <v>0</v>
      </c>
      <c r="AX68" s="425">
        <v>0</v>
      </c>
      <c r="AY68" s="425">
        <v>428.44843757086477</v>
      </c>
      <c r="AZ68" s="425">
        <v>465.00530981205361</v>
      </c>
      <c r="BA68" s="425">
        <v>469.43407137675899</v>
      </c>
      <c r="BB68" s="425">
        <v>412.31419756799721</v>
      </c>
      <c r="BC68" s="425">
        <v>479.63880670914239</v>
      </c>
      <c r="BD68" s="425">
        <v>473.46988062997389</v>
      </c>
      <c r="BE68" s="425">
        <v>468.47745980671635</v>
      </c>
      <c r="BF68" s="425">
        <v>525.56081668263346</v>
      </c>
      <c r="BG68" s="425">
        <v>440.21771944165073</v>
      </c>
      <c r="BH68" s="425">
        <v>398.6448178313787</v>
      </c>
      <c r="BI68" s="425">
        <v>354.80316686103163</v>
      </c>
      <c r="BJ68" s="425">
        <v>359.35278473459948</v>
      </c>
      <c r="BK68" s="425">
        <v>332.75153856357457</v>
      </c>
      <c r="BL68" s="425">
        <v>274.85475814879834</v>
      </c>
      <c r="BM68" s="425">
        <v>29.834444175112832</v>
      </c>
      <c r="BN68" s="425">
        <v>28.721135828884396</v>
      </c>
      <c r="BO68" s="425">
        <v>13.981272713071785</v>
      </c>
      <c r="BP68" s="425">
        <v>5.2659343531193432</v>
      </c>
      <c r="BQ68" s="425">
        <v>3.4304657635059388</v>
      </c>
      <c r="BR68" s="425">
        <v>0.61831264761577676</v>
      </c>
      <c r="BS68" s="425">
        <v>8.1997247390186101E-2</v>
      </c>
      <c r="BT68" s="425">
        <v>1.6494900162884029E-2</v>
      </c>
      <c r="BU68" s="425">
        <v>7.8173059867171248E-3</v>
      </c>
      <c r="BV68" s="425">
        <v>3.081077290612804E-3</v>
      </c>
      <c r="BW68" s="425">
        <v>1.0328055510790423E-3</v>
      </c>
      <c r="BX68" s="425">
        <v>1.0609510672633334E-3</v>
      </c>
      <c r="BY68" s="425">
        <v>7.7842731649103145E-4</v>
      </c>
      <c r="BZ68" s="425">
        <v>5.1291925590808685E-4</v>
      </c>
      <c r="CA68" s="426">
        <v>2.485532564134728E-4</v>
      </c>
    </row>
    <row r="69" spans="1:79" x14ac:dyDescent="0.4">
      <c r="B69" s="128" t="s">
        <v>478</v>
      </c>
      <c r="C69" s="51"/>
      <c r="D69" s="425">
        <v>0</v>
      </c>
      <c r="E69" s="425">
        <v>0</v>
      </c>
      <c r="F69" s="425">
        <v>0</v>
      </c>
      <c r="G69" s="425">
        <v>0</v>
      </c>
      <c r="H69" s="425">
        <v>0</v>
      </c>
      <c r="I69" s="425">
        <v>0</v>
      </c>
      <c r="J69" s="425">
        <v>0</v>
      </c>
      <c r="K69" s="425">
        <v>0</v>
      </c>
      <c r="L69" s="425">
        <v>0</v>
      </c>
      <c r="M69" s="425">
        <v>0</v>
      </c>
      <c r="N69" s="425">
        <v>0</v>
      </c>
      <c r="O69" s="425">
        <v>0</v>
      </c>
      <c r="P69" s="425">
        <v>0</v>
      </c>
      <c r="Q69" s="425">
        <v>0</v>
      </c>
      <c r="R69" s="425">
        <v>0</v>
      </c>
      <c r="S69" s="425">
        <v>0</v>
      </c>
      <c r="T69" s="425">
        <v>0</v>
      </c>
      <c r="U69" s="425">
        <v>0</v>
      </c>
      <c r="V69" s="425">
        <v>0</v>
      </c>
      <c r="W69" s="425">
        <v>0</v>
      </c>
      <c r="X69" s="425">
        <v>0</v>
      </c>
      <c r="Y69" s="425">
        <v>0</v>
      </c>
      <c r="Z69" s="425">
        <v>0</v>
      </c>
      <c r="AA69" s="425">
        <v>0</v>
      </c>
      <c r="AB69" s="425">
        <v>0</v>
      </c>
      <c r="AC69" s="425">
        <v>0</v>
      </c>
      <c r="AD69" s="425">
        <v>0</v>
      </c>
      <c r="AE69" s="425">
        <v>0</v>
      </c>
      <c r="AF69" s="425">
        <v>0</v>
      </c>
      <c r="AG69" s="425">
        <v>0</v>
      </c>
      <c r="AH69" s="425">
        <v>0</v>
      </c>
      <c r="AI69" s="425">
        <v>0</v>
      </c>
      <c r="AJ69" s="425">
        <v>0</v>
      </c>
      <c r="AK69" s="425">
        <v>0</v>
      </c>
      <c r="AL69" s="425">
        <v>0</v>
      </c>
      <c r="AM69" s="425">
        <v>0</v>
      </c>
      <c r="AN69" s="425">
        <v>0</v>
      </c>
      <c r="AO69" s="425">
        <v>0</v>
      </c>
      <c r="AP69" s="425">
        <v>0</v>
      </c>
      <c r="AQ69" s="425">
        <v>0</v>
      </c>
      <c r="AR69" s="425">
        <v>0</v>
      </c>
      <c r="AS69" s="425">
        <v>0</v>
      </c>
      <c r="AT69" s="425">
        <v>0</v>
      </c>
      <c r="AU69" s="425">
        <v>0</v>
      </c>
      <c r="AV69" s="425">
        <v>0</v>
      </c>
      <c r="AW69" s="425">
        <v>0</v>
      </c>
      <c r="AX69" s="425">
        <v>0</v>
      </c>
      <c r="AY69" s="425">
        <v>393.89579663476798</v>
      </c>
      <c r="AZ69" s="425">
        <v>440.84876498678381</v>
      </c>
      <c r="BA69" s="425">
        <v>467.99828086464515</v>
      </c>
      <c r="BB69" s="425">
        <v>444.08272590555572</v>
      </c>
      <c r="BC69" s="425">
        <v>565.26894866982946</v>
      </c>
      <c r="BD69" s="425">
        <v>551.8537795328192</v>
      </c>
      <c r="BE69" s="425">
        <v>566.91467340108989</v>
      </c>
      <c r="BF69" s="425">
        <v>596.31895893290869</v>
      </c>
      <c r="BG69" s="425">
        <v>531.44200667744497</v>
      </c>
      <c r="BH69" s="425">
        <v>504.81275184138542</v>
      </c>
      <c r="BI69" s="425">
        <v>431.83249592386062</v>
      </c>
      <c r="BJ69" s="425">
        <v>425.32481604563338</v>
      </c>
      <c r="BK69" s="425">
        <v>403.17966238090577</v>
      </c>
      <c r="BL69" s="425">
        <v>357.7435327995783</v>
      </c>
      <c r="BM69" s="425">
        <v>103.44406642670452</v>
      </c>
      <c r="BN69" s="425">
        <v>27.318445807015383</v>
      </c>
      <c r="BO69" s="425">
        <v>16.519101435350873</v>
      </c>
      <c r="BP69" s="425">
        <v>6.8514045227301166</v>
      </c>
      <c r="BQ69" s="425">
        <v>1.661081508608238</v>
      </c>
      <c r="BR69" s="425">
        <v>0.98950054746442018</v>
      </c>
      <c r="BS69" s="425">
        <v>0.1155844111524636</v>
      </c>
      <c r="BT69" s="425">
        <v>2.5095958937384248E-2</v>
      </c>
      <c r="BU69" s="425">
        <v>1.6674691527618971E-2</v>
      </c>
      <c r="BV69" s="425">
        <v>4.5658612390947822E-3</v>
      </c>
      <c r="BW69" s="425">
        <v>1.5305188375380927E-3</v>
      </c>
      <c r="BX69" s="425">
        <v>1.5722277949185846E-3</v>
      </c>
      <c r="BY69" s="425">
        <v>1.1535546747391281E-3</v>
      </c>
      <c r="BZ69" s="425">
        <v>7.6009717655290635E-4</v>
      </c>
      <c r="CA69" s="426">
        <v>3.6833210343884199E-4</v>
      </c>
    </row>
    <row r="70" spans="1:79" x14ac:dyDescent="0.4">
      <c r="B70" s="128" t="s">
        <v>479</v>
      </c>
      <c r="C70" s="51"/>
      <c r="D70" s="425">
        <v>0</v>
      </c>
      <c r="E70" s="425">
        <v>0</v>
      </c>
      <c r="F70" s="425">
        <v>0</v>
      </c>
      <c r="G70" s="425">
        <v>0</v>
      </c>
      <c r="H70" s="425">
        <v>0</v>
      </c>
      <c r="I70" s="425">
        <v>0</v>
      </c>
      <c r="J70" s="425">
        <v>0</v>
      </c>
      <c r="K70" s="425">
        <v>0</v>
      </c>
      <c r="L70" s="425">
        <v>0</v>
      </c>
      <c r="M70" s="425">
        <v>0</v>
      </c>
      <c r="N70" s="425">
        <v>0</v>
      </c>
      <c r="O70" s="425">
        <v>0</v>
      </c>
      <c r="P70" s="425">
        <v>0</v>
      </c>
      <c r="Q70" s="425">
        <v>0</v>
      </c>
      <c r="R70" s="425">
        <v>0</v>
      </c>
      <c r="S70" s="425">
        <v>0</v>
      </c>
      <c r="T70" s="425">
        <v>0</v>
      </c>
      <c r="U70" s="425">
        <v>0</v>
      </c>
      <c r="V70" s="425">
        <v>0</v>
      </c>
      <c r="W70" s="425">
        <v>0</v>
      </c>
      <c r="X70" s="425">
        <v>0</v>
      </c>
      <c r="Y70" s="425">
        <v>0</v>
      </c>
      <c r="Z70" s="425">
        <v>0</v>
      </c>
      <c r="AA70" s="425">
        <v>0</v>
      </c>
      <c r="AB70" s="425">
        <v>0</v>
      </c>
      <c r="AC70" s="425">
        <v>0</v>
      </c>
      <c r="AD70" s="425">
        <v>0</v>
      </c>
      <c r="AE70" s="425">
        <v>0</v>
      </c>
      <c r="AF70" s="425">
        <v>0</v>
      </c>
      <c r="AG70" s="425">
        <v>0</v>
      </c>
      <c r="AH70" s="425">
        <v>0</v>
      </c>
      <c r="AI70" s="425">
        <v>0</v>
      </c>
      <c r="AJ70" s="425">
        <v>0</v>
      </c>
      <c r="AK70" s="425">
        <v>0</v>
      </c>
      <c r="AL70" s="425">
        <v>0</v>
      </c>
      <c r="AM70" s="425">
        <v>0</v>
      </c>
      <c r="AN70" s="425">
        <v>0</v>
      </c>
      <c r="AO70" s="425">
        <v>0</v>
      </c>
      <c r="AP70" s="425">
        <v>0</v>
      </c>
      <c r="AQ70" s="425">
        <v>0</v>
      </c>
      <c r="AR70" s="425">
        <v>0</v>
      </c>
      <c r="AS70" s="425">
        <v>0</v>
      </c>
      <c r="AT70" s="425">
        <v>0</v>
      </c>
      <c r="AU70" s="425">
        <v>0</v>
      </c>
      <c r="AV70" s="425">
        <v>0</v>
      </c>
      <c r="AW70" s="425">
        <v>0</v>
      </c>
      <c r="AX70" s="425">
        <v>0</v>
      </c>
      <c r="AY70" s="425">
        <v>8787.8493491768313</v>
      </c>
      <c r="AZ70" s="425">
        <v>8612.9665429268207</v>
      </c>
      <c r="BA70" s="425">
        <v>8443.3285930654274</v>
      </c>
      <c r="BB70" s="425">
        <v>8376.4103751127896</v>
      </c>
      <c r="BC70" s="425">
        <v>7726.2635972449471</v>
      </c>
      <c r="BD70" s="425">
        <v>7599.9297219151804</v>
      </c>
      <c r="BE70" s="425">
        <v>7731.8607165932535</v>
      </c>
      <c r="BF70" s="425">
        <v>7505.455469009682</v>
      </c>
      <c r="BG70" s="425">
        <v>7468.2599168394627</v>
      </c>
      <c r="BH70" s="425">
        <v>7320.3966110651572</v>
      </c>
      <c r="BI70" s="425">
        <v>7299.594056476958</v>
      </c>
      <c r="BJ70" s="425">
        <v>7000.5307142619922</v>
      </c>
      <c r="BK70" s="425">
        <v>7014.0789712478609</v>
      </c>
      <c r="BL70" s="425">
        <v>6785.0280829754702</v>
      </c>
      <c r="BM70" s="425">
        <v>6750.0597666071071</v>
      </c>
      <c r="BN70" s="425">
        <v>6096.1906763398283</v>
      </c>
      <c r="BO70" s="425">
        <v>5378.7888629221843</v>
      </c>
      <c r="BP70" s="425">
        <v>3507.6118413152431</v>
      </c>
      <c r="BQ70" s="425">
        <v>1249.4285137806469</v>
      </c>
      <c r="BR70" s="425">
        <v>254.27983970814853</v>
      </c>
      <c r="BS70" s="425">
        <v>64.354423204771194</v>
      </c>
      <c r="BT70" s="425">
        <v>15.232343043547409</v>
      </c>
      <c r="BU70" s="425">
        <v>8.9738086542243867</v>
      </c>
      <c r="BV70" s="425">
        <v>2.5698225130851458</v>
      </c>
      <c r="BW70" s="425">
        <v>0.86142822995340895</v>
      </c>
      <c r="BX70" s="425">
        <v>0.88490345446438146</v>
      </c>
      <c r="BY70" s="425">
        <v>0.64925993541734206</v>
      </c>
      <c r="BZ70" s="425">
        <v>0.42780862889853682</v>
      </c>
      <c r="CA70" s="426">
        <v>0.20730987696349776</v>
      </c>
    </row>
    <row r="71" spans="1:79" x14ac:dyDescent="0.4">
      <c r="B71" s="128" t="s">
        <v>480</v>
      </c>
      <c r="C71" s="51"/>
      <c r="D71" s="425">
        <v>0</v>
      </c>
      <c r="E71" s="425">
        <v>0</v>
      </c>
      <c r="F71" s="425">
        <v>0</v>
      </c>
      <c r="G71" s="425">
        <v>0</v>
      </c>
      <c r="H71" s="425">
        <v>0</v>
      </c>
      <c r="I71" s="425">
        <v>0</v>
      </c>
      <c r="J71" s="425">
        <v>0</v>
      </c>
      <c r="K71" s="425">
        <v>0</v>
      </c>
      <c r="L71" s="425">
        <v>0</v>
      </c>
      <c r="M71" s="425">
        <v>0</v>
      </c>
      <c r="N71" s="425">
        <v>0</v>
      </c>
      <c r="O71" s="425">
        <v>0</v>
      </c>
      <c r="P71" s="425">
        <v>0</v>
      </c>
      <c r="Q71" s="425">
        <v>0</v>
      </c>
      <c r="R71" s="425">
        <v>0</v>
      </c>
      <c r="S71" s="425">
        <v>0</v>
      </c>
      <c r="T71" s="425">
        <v>0</v>
      </c>
      <c r="U71" s="425">
        <v>0</v>
      </c>
      <c r="V71" s="425">
        <v>0</v>
      </c>
      <c r="W71" s="425">
        <v>0</v>
      </c>
      <c r="X71" s="425">
        <v>0</v>
      </c>
      <c r="Y71" s="425">
        <v>0</v>
      </c>
      <c r="Z71" s="425">
        <v>0</v>
      </c>
      <c r="AA71" s="425">
        <v>0</v>
      </c>
      <c r="AB71" s="425">
        <v>0</v>
      </c>
      <c r="AC71" s="425">
        <v>0</v>
      </c>
      <c r="AD71" s="425">
        <v>0</v>
      </c>
      <c r="AE71" s="425">
        <v>0</v>
      </c>
      <c r="AF71" s="425">
        <v>0</v>
      </c>
      <c r="AG71" s="425">
        <v>0</v>
      </c>
      <c r="AH71" s="425">
        <v>0</v>
      </c>
      <c r="AI71" s="425">
        <v>0</v>
      </c>
      <c r="AJ71" s="425">
        <v>0</v>
      </c>
      <c r="AK71" s="425">
        <v>0</v>
      </c>
      <c r="AL71" s="425">
        <v>0</v>
      </c>
      <c r="AM71" s="425">
        <v>0</v>
      </c>
      <c r="AN71" s="425">
        <v>0</v>
      </c>
      <c r="AO71" s="425">
        <v>0</v>
      </c>
      <c r="AP71" s="425">
        <v>0</v>
      </c>
      <c r="AQ71" s="425">
        <v>0</v>
      </c>
      <c r="AR71" s="425">
        <v>0</v>
      </c>
      <c r="AS71" s="425">
        <v>0</v>
      </c>
      <c r="AT71" s="425">
        <v>0</v>
      </c>
      <c r="AU71" s="425">
        <v>0</v>
      </c>
      <c r="AV71" s="425">
        <v>0</v>
      </c>
      <c r="AW71" s="425">
        <v>0</v>
      </c>
      <c r="AX71" s="425">
        <v>0</v>
      </c>
      <c r="AY71" s="425">
        <f>SUM(AY72:AY73)</f>
        <v>9610.1935833824664</v>
      </c>
      <c r="AZ71" s="425">
        <f t="shared" ref="AZ71:BX71" si="34">SUM(AZ72:AZ73)</f>
        <v>9518.8206177256579</v>
      </c>
      <c r="BA71" s="425">
        <f t="shared" si="34"/>
        <v>9380.7609453068326</v>
      </c>
      <c r="BB71" s="425">
        <f t="shared" si="34"/>
        <v>9232.8072985863437</v>
      </c>
      <c r="BC71" s="425">
        <f t="shared" si="34"/>
        <v>8771.17135262392</v>
      </c>
      <c r="BD71" s="425">
        <f t="shared" si="34"/>
        <v>8625.2533820779736</v>
      </c>
      <c r="BE71" s="425">
        <f t="shared" si="34"/>
        <v>8767.2528498010615</v>
      </c>
      <c r="BF71" s="425">
        <f t="shared" si="34"/>
        <v>8627.3352446252247</v>
      </c>
      <c r="BG71" s="425">
        <f t="shared" si="34"/>
        <v>8439.9196429585591</v>
      </c>
      <c r="BH71" s="425">
        <f t="shared" si="34"/>
        <v>8223.8541807379206</v>
      </c>
      <c r="BI71" s="425">
        <f t="shared" si="34"/>
        <v>8086.2297192618489</v>
      </c>
      <c r="BJ71" s="425">
        <f t="shared" si="34"/>
        <v>7785.208315042225</v>
      </c>
      <c r="BK71" s="425">
        <f t="shared" si="34"/>
        <v>7750.010172192342</v>
      </c>
      <c r="BL71" s="425">
        <f t="shared" si="34"/>
        <v>7417.6263739238466</v>
      </c>
      <c r="BM71" s="425">
        <f t="shared" si="34"/>
        <v>6883.3382772089244</v>
      </c>
      <c r="BN71" s="425">
        <f t="shared" si="34"/>
        <v>6152.2302579757288</v>
      </c>
      <c r="BO71" s="425">
        <f t="shared" si="34"/>
        <v>5409.2892370706068</v>
      </c>
      <c r="BP71" s="425">
        <f t="shared" si="34"/>
        <v>3519.7291801910924</v>
      </c>
      <c r="BQ71" s="425">
        <f t="shared" si="34"/>
        <v>1254.5200610527613</v>
      </c>
      <c r="BR71" s="425">
        <f t="shared" si="34"/>
        <v>255.88765290322871</v>
      </c>
      <c r="BS71" s="425">
        <f t="shared" si="34"/>
        <v>64.55200486331384</v>
      </c>
      <c r="BT71" s="425">
        <f t="shared" si="34"/>
        <v>15.273933902647677</v>
      </c>
      <c r="BU71" s="425">
        <f t="shared" si="34"/>
        <v>8.9983006517387221</v>
      </c>
      <c r="BV71" s="425">
        <f t="shared" si="34"/>
        <v>2.5774694516148533</v>
      </c>
      <c r="BW71" s="425">
        <f t="shared" si="34"/>
        <v>0.86399155434202612</v>
      </c>
      <c r="BX71" s="425">
        <f t="shared" si="34"/>
        <v>0.8875366333265633</v>
      </c>
      <c r="BY71" s="425">
        <f>SUM(BY72:BY73)</f>
        <v>0.6511919174085723</v>
      </c>
      <c r="BZ71" s="425">
        <f>SUM(BZ72:BZ73)</f>
        <v>0.42908164533099785</v>
      </c>
      <c r="CA71" s="426">
        <f>SUM(CA72:CA73)</f>
        <v>0.20792676232335006</v>
      </c>
    </row>
    <row r="72" spans="1:79" x14ac:dyDescent="0.4">
      <c r="B72" s="429" t="s">
        <v>332</v>
      </c>
      <c r="C72" s="341"/>
      <c r="D72" s="425">
        <v>0</v>
      </c>
      <c r="E72" s="425">
        <v>0</v>
      </c>
      <c r="F72" s="425">
        <v>0</v>
      </c>
      <c r="G72" s="425">
        <v>0</v>
      </c>
      <c r="H72" s="425">
        <v>0</v>
      </c>
      <c r="I72" s="425">
        <v>0</v>
      </c>
      <c r="J72" s="425">
        <v>0</v>
      </c>
      <c r="K72" s="425">
        <v>0</v>
      </c>
      <c r="L72" s="425">
        <v>0</v>
      </c>
      <c r="M72" s="425">
        <v>0</v>
      </c>
      <c r="N72" s="425">
        <v>0</v>
      </c>
      <c r="O72" s="425">
        <v>0</v>
      </c>
      <c r="P72" s="425">
        <v>0</v>
      </c>
      <c r="Q72" s="425">
        <v>0</v>
      </c>
      <c r="R72" s="425">
        <v>0</v>
      </c>
      <c r="S72" s="425">
        <v>0</v>
      </c>
      <c r="T72" s="425">
        <v>0</v>
      </c>
      <c r="U72" s="425">
        <v>0</v>
      </c>
      <c r="V72" s="425">
        <v>0</v>
      </c>
      <c r="W72" s="425">
        <v>0</v>
      </c>
      <c r="X72" s="425">
        <v>0</v>
      </c>
      <c r="Y72" s="425">
        <v>0</v>
      </c>
      <c r="Z72" s="425">
        <v>0</v>
      </c>
      <c r="AA72" s="425">
        <v>0</v>
      </c>
      <c r="AB72" s="425">
        <v>0</v>
      </c>
      <c r="AC72" s="425">
        <v>0</v>
      </c>
      <c r="AD72" s="425">
        <v>0</v>
      </c>
      <c r="AE72" s="425">
        <v>0</v>
      </c>
      <c r="AF72" s="425">
        <v>0</v>
      </c>
      <c r="AG72" s="425">
        <v>0</v>
      </c>
      <c r="AH72" s="425">
        <v>0</v>
      </c>
      <c r="AI72" s="425">
        <v>0</v>
      </c>
      <c r="AJ72" s="425">
        <v>0</v>
      </c>
      <c r="AK72" s="425">
        <v>0</v>
      </c>
      <c r="AL72" s="425">
        <v>0</v>
      </c>
      <c r="AM72" s="425">
        <v>0</v>
      </c>
      <c r="AN72" s="425">
        <v>0</v>
      </c>
      <c r="AO72" s="425">
        <v>0</v>
      </c>
      <c r="AP72" s="425">
        <v>0</v>
      </c>
      <c r="AQ72" s="425">
        <v>0</v>
      </c>
      <c r="AR72" s="425">
        <v>0</v>
      </c>
      <c r="AS72" s="425">
        <v>0</v>
      </c>
      <c r="AT72" s="425">
        <v>0</v>
      </c>
      <c r="AU72" s="425">
        <v>0</v>
      </c>
      <c r="AV72" s="425">
        <v>0</v>
      </c>
      <c r="AW72" s="425">
        <v>0</v>
      </c>
      <c r="AX72" s="425">
        <v>0</v>
      </c>
      <c r="AY72" s="425">
        <v>8199.1490216030579</v>
      </c>
      <c r="AZ72" s="425">
        <v>8377.4261984272616</v>
      </c>
      <c r="BA72" s="425">
        <v>8510.3330376413724</v>
      </c>
      <c r="BB72" s="425">
        <v>8683.3136943567115</v>
      </c>
      <c r="BC72" s="425">
        <v>8567.0864440448622</v>
      </c>
      <c r="BD72" s="425">
        <v>8620.8717662489889</v>
      </c>
      <c r="BE72" s="425">
        <v>8767.2528498010615</v>
      </c>
      <c r="BF72" s="425">
        <v>8627.3352446252247</v>
      </c>
      <c r="BG72" s="425">
        <v>8439.9196429585591</v>
      </c>
      <c r="BH72" s="425">
        <v>8223.8541807379206</v>
      </c>
      <c r="BI72" s="425">
        <v>8086.2297192618489</v>
      </c>
      <c r="BJ72" s="425">
        <v>7785.208315042225</v>
      </c>
      <c r="BK72" s="425">
        <v>7750.010172192342</v>
      </c>
      <c r="BL72" s="425">
        <v>7417.6263739238466</v>
      </c>
      <c r="BM72" s="425">
        <v>6883.3382772089244</v>
      </c>
      <c r="BN72" s="425">
        <v>6152.2302579757288</v>
      </c>
      <c r="BO72" s="425">
        <v>5409.2892370706068</v>
      </c>
      <c r="BP72" s="425">
        <v>3519.7291801910924</v>
      </c>
      <c r="BQ72" s="425">
        <v>1254.5200610527613</v>
      </c>
      <c r="BR72" s="425">
        <v>255.88765290322871</v>
      </c>
      <c r="BS72" s="425">
        <v>64.55200486331384</v>
      </c>
      <c r="BT72" s="425">
        <v>15.273933902647677</v>
      </c>
      <c r="BU72" s="425">
        <v>8.9983006517387221</v>
      </c>
      <c r="BV72" s="425">
        <v>2.5774694516148533</v>
      </c>
      <c r="BW72" s="425">
        <v>0.86399155434202612</v>
      </c>
      <c r="BX72" s="425">
        <v>0.8875366333265633</v>
      </c>
      <c r="BY72" s="425">
        <v>0.6511919174085723</v>
      </c>
      <c r="BZ72" s="425">
        <v>0.42908164533099785</v>
      </c>
      <c r="CA72" s="426">
        <v>0.20792676232335006</v>
      </c>
    </row>
    <row r="73" spans="1:79" x14ac:dyDescent="0.4">
      <c r="B73" s="429" t="s">
        <v>331</v>
      </c>
      <c r="C73" s="341"/>
      <c r="D73" s="425">
        <v>0</v>
      </c>
      <c r="E73" s="425">
        <v>0</v>
      </c>
      <c r="F73" s="425">
        <v>0</v>
      </c>
      <c r="G73" s="425">
        <v>0</v>
      </c>
      <c r="H73" s="425">
        <v>0</v>
      </c>
      <c r="I73" s="425">
        <v>0</v>
      </c>
      <c r="J73" s="425">
        <v>0</v>
      </c>
      <c r="K73" s="425">
        <v>0</v>
      </c>
      <c r="L73" s="425">
        <v>0</v>
      </c>
      <c r="M73" s="425">
        <v>0</v>
      </c>
      <c r="N73" s="425">
        <v>0</v>
      </c>
      <c r="O73" s="425">
        <v>0</v>
      </c>
      <c r="P73" s="425">
        <v>0</v>
      </c>
      <c r="Q73" s="425">
        <v>0</v>
      </c>
      <c r="R73" s="425">
        <v>0</v>
      </c>
      <c r="S73" s="425">
        <v>0</v>
      </c>
      <c r="T73" s="425">
        <v>0</v>
      </c>
      <c r="U73" s="425">
        <v>0</v>
      </c>
      <c r="V73" s="425">
        <v>0</v>
      </c>
      <c r="W73" s="425">
        <v>0</v>
      </c>
      <c r="X73" s="425">
        <v>0</v>
      </c>
      <c r="Y73" s="425">
        <v>0</v>
      </c>
      <c r="Z73" s="425">
        <v>0</v>
      </c>
      <c r="AA73" s="425">
        <v>0</v>
      </c>
      <c r="AB73" s="425">
        <v>0</v>
      </c>
      <c r="AC73" s="425">
        <v>0</v>
      </c>
      <c r="AD73" s="425">
        <v>0</v>
      </c>
      <c r="AE73" s="425">
        <v>0</v>
      </c>
      <c r="AF73" s="425">
        <v>0</v>
      </c>
      <c r="AG73" s="425">
        <v>0</v>
      </c>
      <c r="AH73" s="425">
        <v>0</v>
      </c>
      <c r="AI73" s="425">
        <v>0</v>
      </c>
      <c r="AJ73" s="425">
        <v>0</v>
      </c>
      <c r="AK73" s="425">
        <v>0</v>
      </c>
      <c r="AL73" s="425">
        <v>0</v>
      </c>
      <c r="AM73" s="425">
        <v>0</v>
      </c>
      <c r="AN73" s="425">
        <v>0</v>
      </c>
      <c r="AO73" s="425">
        <v>0</v>
      </c>
      <c r="AP73" s="425">
        <v>0</v>
      </c>
      <c r="AQ73" s="425">
        <v>0</v>
      </c>
      <c r="AR73" s="425">
        <v>0</v>
      </c>
      <c r="AS73" s="425">
        <v>0</v>
      </c>
      <c r="AT73" s="425">
        <v>0</v>
      </c>
      <c r="AU73" s="425">
        <v>0</v>
      </c>
      <c r="AV73" s="425">
        <v>0</v>
      </c>
      <c r="AW73" s="425">
        <v>0</v>
      </c>
      <c r="AX73" s="425">
        <v>0</v>
      </c>
      <c r="AY73" s="425">
        <v>1411.0445617794085</v>
      </c>
      <c r="AZ73" s="425">
        <v>1141.3944192983968</v>
      </c>
      <c r="BA73" s="425">
        <v>870.42790766546091</v>
      </c>
      <c r="BB73" s="425">
        <v>549.4936042296315</v>
      </c>
      <c r="BC73" s="425">
        <v>204.0849085790577</v>
      </c>
      <c r="BD73" s="425">
        <v>4.3816158289844562</v>
      </c>
      <c r="BE73" s="425">
        <v>0</v>
      </c>
      <c r="BF73" s="425">
        <v>0</v>
      </c>
      <c r="BG73" s="425">
        <v>0</v>
      </c>
      <c r="BH73" s="425">
        <v>0</v>
      </c>
      <c r="BI73" s="425">
        <v>0</v>
      </c>
      <c r="BJ73" s="425">
        <v>0</v>
      </c>
      <c r="BK73" s="425">
        <v>0</v>
      </c>
      <c r="BL73" s="425">
        <v>0</v>
      </c>
      <c r="BM73" s="425">
        <v>0</v>
      </c>
      <c r="BN73" s="425">
        <v>0</v>
      </c>
      <c r="BO73" s="425">
        <v>0</v>
      </c>
      <c r="BP73" s="425">
        <v>0</v>
      </c>
      <c r="BQ73" s="425">
        <v>0</v>
      </c>
      <c r="BR73" s="425">
        <v>0</v>
      </c>
      <c r="BS73" s="425">
        <v>0</v>
      </c>
      <c r="BT73" s="425">
        <v>0</v>
      </c>
      <c r="BU73" s="425">
        <v>0</v>
      </c>
      <c r="BV73" s="425">
        <v>0</v>
      </c>
      <c r="BW73" s="425">
        <v>0</v>
      </c>
      <c r="BX73" s="425">
        <v>0</v>
      </c>
      <c r="BY73" s="425">
        <v>0</v>
      </c>
      <c r="BZ73" s="425">
        <v>0</v>
      </c>
      <c r="CA73" s="426">
        <v>0</v>
      </c>
    </row>
    <row r="74" spans="1:79" ht="26.25" customHeight="1" x14ac:dyDescent="0.4">
      <c r="B74" s="128" t="s">
        <v>481</v>
      </c>
      <c r="C74" s="51"/>
      <c r="D74" s="425">
        <v>0</v>
      </c>
      <c r="E74" s="425">
        <v>0</v>
      </c>
      <c r="F74" s="425">
        <v>0</v>
      </c>
      <c r="G74" s="425">
        <v>0</v>
      </c>
      <c r="H74" s="425">
        <v>0</v>
      </c>
      <c r="I74" s="425">
        <v>0</v>
      </c>
      <c r="J74" s="425">
        <v>0</v>
      </c>
      <c r="K74" s="425">
        <v>0</v>
      </c>
      <c r="L74" s="425">
        <v>0</v>
      </c>
      <c r="M74" s="425">
        <v>0</v>
      </c>
      <c r="N74" s="425">
        <v>0</v>
      </c>
      <c r="O74" s="425">
        <v>0</v>
      </c>
      <c r="P74" s="425">
        <v>0</v>
      </c>
      <c r="Q74" s="425">
        <v>0</v>
      </c>
      <c r="R74" s="425">
        <v>0</v>
      </c>
      <c r="S74" s="425">
        <v>0</v>
      </c>
      <c r="T74" s="425">
        <v>0</v>
      </c>
      <c r="U74" s="425">
        <v>0</v>
      </c>
      <c r="V74" s="425">
        <v>0</v>
      </c>
      <c r="W74" s="425">
        <v>0</v>
      </c>
      <c r="X74" s="425">
        <v>0</v>
      </c>
      <c r="Y74" s="425">
        <v>0</v>
      </c>
      <c r="Z74" s="425">
        <v>0</v>
      </c>
      <c r="AA74" s="425">
        <v>0</v>
      </c>
      <c r="AB74" s="425">
        <v>0</v>
      </c>
      <c r="AC74" s="425">
        <v>0</v>
      </c>
      <c r="AD74" s="425">
        <v>0</v>
      </c>
      <c r="AE74" s="425">
        <v>0</v>
      </c>
      <c r="AF74" s="425">
        <v>0</v>
      </c>
      <c r="AG74" s="425">
        <v>0</v>
      </c>
      <c r="AH74" s="425">
        <v>0</v>
      </c>
      <c r="AI74" s="425">
        <v>0</v>
      </c>
      <c r="AJ74" s="425">
        <v>0</v>
      </c>
      <c r="AK74" s="425">
        <v>0</v>
      </c>
      <c r="AL74" s="425">
        <v>0</v>
      </c>
      <c r="AM74" s="425">
        <v>0</v>
      </c>
      <c r="AN74" s="425">
        <v>0</v>
      </c>
      <c r="AO74" s="425">
        <v>0</v>
      </c>
      <c r="AP74" s="425">
        <v>0</v>
      </c>
      <c r="AQ74" s="425">
        <v>0</v>
      </c>
      <c r="AR74" s="425">
        <v>0</v>
      </c>
      <c r="AS74" s="425">
        <v>0</v>
      </c>
      <c r="AT74" s="425">
        <v>0</v>
      </c>
      <c r="AU74" s="425">
        <v>0</v>
      </c>
      <c r="AV74" s="425">
        <v>0</v>
      </c>
      <c r="AW74" s="425">
        <v>0</v>
      </c>
      <c r="AX74" s="425">
        <v>0</v>
      </c>
      <c r="AY74" s="425">
        <v>2123.7890734273656</v>
      </c>
      <c r="AZ74" s="425">
        <v>1873.4213858667872</v>
      </c>
      <c r="BA74" s="425">
        <v>1568.2820699260114</v>
      </c>
      <c r="BB74" s="425">
        <v>1341.0346899841015</v>
      </c>
      <c r="BC74" s="425">
        <v>1093.3076132180463</v>
      </c>
      <c r="BD74" s="425">
        <v>987.85120112745233</v>
      </c>
      <c r="BE74" s="425">
        <v>726.38654824143964</v>
      </c>
      <c r="BF74" s="425">
        <v>648.8066297798382</v>
      </c>
      <c r="BG74" s="425">
        <v>602.06797402455391</v>
      </c>
      <c r="BH74" s="425">
        <v>499.60662945768331</v>
      </c>
      <c r="BI74" s="425">
        <v>399.00073373370549</v>
      </c>
      <c r="BJ74" s="425">
        <v>351.28306561340565</v>
      </c>
      <c r="BK74" s="425">
        <v>299.58021442011989</v>
      </c>
      <c r="BL74" s="425">
        <v>253.03526234019196</v>
      </c>
      <c r="BM74" s="425">
        <v>207.17449979861831</v>
      </c>
      <c r="BN74" s="425">
        <v>179.36853292132312</v>
      </c>
      <c r="BO74" s="425">
        <v>141.95998120734671</v>
      </c>
      <c r="BP74" s="425">
        <v>92.232304707062355</v>
      </c>
      <c r="BQ74" s="425">
        <v>30.476532668010201</v>
      </c>
      <c r="BR74" s="425">
        <v>5.5153621712242922</v>
      </c>
      <c r="BS74" s="425">
        <v>1.1233976362955833</v>
      </c>
      <c r="BT74" s="425">
        <v>0.18044520352430823</v>
      </c>
      <c r="BU74" s="425">
        <v>9.2660934871275136E-2</v>
      </c>
      <c r="BV74" s="425">
        <v>4.0426742086166742E-2</v>
      </c>
      <c r="BW74" s="425">
        <v>1.3551417150697114E-2</v>
      </c>
      <c r="BX74" s="425">
        <v>1.3920713801297552E-2</v>
      </c>
      <c r="BY74" s="425">
        <v>1.0213726365284011E-2</v>
      </c>
      <c r="BZ74" s="425">
        <v>6.7300013968492845E-3</v>
      </c>
      <c r="CA74" s="426">
        <v>3.261261384879385E-3</v>
      </c>
    </row>
    <row r="75" spans="1:79" x14ac:dyDescent="0.4">
      <c r="B75" s="429" t="s">
        <v>332</v>
      </c>
      <c r="C75" s="51"/>
      <c r="D75" s="425">
        <v>0</v>
      </c>
      <c r="E75" s="425">
        <v>0</v>
      </c>
      <c r="F75" s="425">
        <v>0</v>
      </c>
      <c r="G75" s="425">
        <v>0</v>
      </c>
      <c r="H75" s="425">
        <v>0</v>
      </c>
      <c r="I75" s="425">
        <v>0</v>
      </c>
      <c r="J75" s="425">
        <v>0</v>
      </c>
      <c r="K75" s="425">
        <v>0</v>
      </c>
      <c r="L75" s="425">
        <v>0</v>
      </c>
      <c r="M75" s="425">
        <v>0</v>
      </c>
      <c r="N75" s="425">
        <v>0</v>
      </c>
      <c r="O75" s="425">
        <v>0</v>
      </c>
      <c r="P75" s="425">
        <v>0</v>
      </c>
      <c r="Q75" s="425">
        <v>0</v>
      </c>
      <c r="R75" s="425">
        <v>0</v>
      </c>
      <c r="S75" s="425">
        <v>0</v>
      </c>
      <c r="T75" s="425">
        <v>0</v>
      </c>
      <c r="U75" s="425">
        <v>0</v>
      </c>
      <c r="V75" s="425">
        <v>0</v>
      </c>
      <c r="W75" s="425">
        <v>0</v>
      </c>
      <c r="X75" s="425">
        <v>0</v>
      </c>
      <c r="Y75" s="425">
        <v>0</v>
      </c>
      <c r="Z75" s="425">
        <v>0</v>
      </c>
      <c r="AA75" s="425">
        <v>0</v>
      </c>
      <c r="AB75" s="425">
        <v>0</v>
      </c>
      <c r="AC75" s="425">
        <v>0</v>
      </c>
      <c r="AD75" s="425">
        <v>0</v>
      </c>
      <c r="AE75" s="425">
        <v>0</v>
      </c>
      <c r="AF75" s="425">
        <v>0</v>
      </c>
      <c r="AG75" s="425">
        <v>0</v>
      </c>
      <c r="AH75" s="425">
        <v>0</v>
      </c>
      <c r="AI75" s="425">
        <v>0</v>
      </c>
      <c r="AJ75" s="425">
        <v>0</v>
      </c>
      <c r="AK75" s="425">
        <v>0</v>
      </c>
      <c r="AL75" s="425">
        <v>0</v>
      </c>
      <c r="AM75" s="425">
        <v>0</v>
      </c>
      <c r="AN75" s="425">
        <v>0</v>
      </c>
      <c r="AO75" s="425">
        <v>0</v>
      </c>
      <c r="AP75" s="425">
        <v>0</v>
      </c>
      <c r="AQ75" s="425">
        <v>0</v>
      </c>
      <c r="AR75" s="425">
        <v>0</v>
      </c>
      <c r="AS75" s="425">
        <v>0</v>
      </c>
      <c r="AT75" s="425">
        <v>0</v>
      </c>
      <c r="AU75" s="425">
        <v>0</v>
      </c>
      <c r="AV75" s="425">
        <v>0</v>
      </c>
      <c r="AW75" s="425">
        <v>0</v>
      </c>
      <c r="AX75" s="425">
        <v>0</v>
      </c>
      <c r="AY75" s="425">
        <v>1952.0932872770838</v>
      </c>
      <c r="AZ75" s="425">
        <v>1722.8363740539316</v>
      </c>
      <c r="BA75" s="425">
        <v>1452.0798157953259</v>
      </c>
      <c r="BB75" s="425">
        <v>1262.3498969497309</v>
      </c>
      <c r="BC75" s="425">
        <v>1063.8824585588943</v>
      </c>
      <c r="BD75" s="425">
        <v>987.85120112745233</v>
      </c>
      <c r="BE75" s="425">
        <v>726.38654824143964</v>
      </c>
      <c r="BF75" s="425">
        <v>648.8066297798382</v>
      </c>
      <c r="BG75" s="425">
        <v>602.06797402455391</v>
      </c>
      <c r="BH75" s="425">
        <v>499.60662945768331</v>
      </c>
      <c r="BI75" s="425">
        <v>399.00073373370549</v>
      </c>
      <c r="BJ75" s="425">
        <v>351.28306561340565</v>
      </c>
      <c r="BK75" s="425">
        <v>299.58021442011989</v>
      </c>
      <c r="BL75" s="425">
        <v>253.03526234019196</v>
      </c>
      <c r="BM75" s="425">
        <v>207.17449979861831</v>
      </c>
      <c r="BN75" s="425">
        <v>179.36853292132312</v>
      </c>
      <c r="BO75" s="425">
        <v>141.95998120734671</v>
      </c>
      <c r="BP75" s="425">
        <v>92.232304707062355</v>
      </c>
      <c r="BQ75" s="425">
        <v>30.476532668010201</v>
      </c>
      <c r="BR75" s="425">
        <v>5.5153621712242922</v>
      </c>
      <c r="BS75" s="425">
        <v>1.1233976362955833</v>
      </c>
      <c r="BT75" s="425">
        <v>0.18044520352430823</v>
      </c>
      <c r="BU75" s="425">
        <v>9.2660934871275136E-2</v>
      </c>
      <c r="BV75" s="425">
        <v>4.0426742086166742E-2</v>
      </c>
      <c r="BW75" s="425">
        <v>1.3551417150697114E-2</v>
      </c>
      <c r="BX75" s="425">
        <v>1.3920713801297552E-2</v>
      </c>
      <c r="BY75" s="425">
        <v>1.0213726365284011E-2</v>
      </c>
      <c r="BZ75" s="425">
        <v>6.7300013968492845E-3</v>
      </c>
      <c r="CA75" s="426">
        <v>3.261261384879385E-3</v>
      </c>
    </row>
    <row r="76" spans="1:79" x14ac:dyDescent="0.4">
      <c r="B76" s="429" t="s">
        <v>331</v>
      </c>
      <c r="C76" s="51"/>
      <c r="D76" s="425">
        <v>0</v>
      </c>
      <c r="E76" s="425">
        <v>0</v>
      </c>
      <c r="F76" s="425">
        <v>0</v>
      </c>
      <c r="G76" s="425">
        <v>0</v>
      </c>
      <c r="H76" s="425">
        <v>0</v>
      </c>
      <c r="I76" s="425">
        <v>0</v>
      </c>
      <c r="J76" s="425">
        <v>0</v>
      </c>
      <c r="K76" s="425">
        <v>0</v>
      </c>
      <c r="L76" s="425">
        <v>0</v>
      </c>
      <c r="M76" s="425">
        <v>0</v>
      </c>
      <c r="N76" s="425">
        <v>0</v>
      </c>
      <c r="O76" s="425">
        <v>0</v>
      </c>
      <c r="P76" s="425">
        <v>0</v>
      </c>
      <c r="Q76" s="425">
        <v>0</v>
      </c>
      <c r="R76" s="425">
        <v>0</v>
      </c>
      <c r="S76" s="425">
        <v>0</v>
      </c>
      <c r="T76" s="425">
        <v>0</v>
      </c>
      <c r="U76" s="425">
        <v>0</v>
      </c>
      <c r="V76" s="425">
        <v>0</v>
      </c>
      <c r="W76" s="425">
        <v>0</v>
      </c>
      <c r="X76" s="425">
        <v>0</v>
      </c>
      <c r="Y76" s="425">
        <v>0</v>
      </c>
      <c r="Z76" s="425">
        <v>0</v>
      </c>
      <c r="AA76" s="425">
        <v>0</v>
      </c>
      <c r="AB76" s="425">
        <v>0</v>
      </c>
      <c r="AC76" s="425">
        <v>0</v>
      </c>
      <c r="AD76" s="425">
        <v>0</v>
      </c>
      <c r="AE76" s="425">
        <v>0</v>
      </c>
      <c r="AF76" s="425">
        <v>0</v>
      </c>
      <c r="AG76" s="425">
        <v>0</v>
      </c>
      <c r="AH76" s="425">
        <v>0</v>
      </c>
      <c r="AI76" s="425">
        <v>0</v>
      </c>
      <c r="AJ76" s="425">
        <v>0</v>
      </c>
      <c r="AK76" s="425">
        <v>0</v>
      </c>
      <c r="AL76" s="425">
        <v>0</v>
      </c>
      <c r="AM76" s="425">
        <v>0</v>
      </c>
      <c r="AN76" s="425">
        <v>0</v>
      </c>
      <c r="AO76" s="425">
        <v>0</v>
      </c>
      <c r="AP76" s="425">
        <v>0</v>
      </c>
      <c r="AQ76" s="425">
        <v>0</v>
      </c>
      <c r="AR76" s="425">
        <v>0</v>
      </c>
      <c r="AS76" s="425">
        <v>0</v>
      </c>
      <c r="AT76" s="425">
        <v>0</v>
      </c>
      <c r="AU76" s="425">
        <v>0</v>
      </c>
      <c r="AV76" s="425">
        <v>0</v>
      </c>
      <c r="AW76" s="425">
        <v>0</v>
      </c>
      <c r="AX76" s="425">
        <v>0</v>
      </c>
      <c r="AY76" s="425">
        <v>171.69578615028198</v>
      </c>
      <c r="AZ76" s="425">
        <v>150.58501181285536</v>
      </c>
      <c r="BA76" s="425">
        <v>116.20225413068569</v>
      </c>
      <c r="BB76" s="425">
        <v>78.684793034370799</v>
      </c>
      <c r="BC76" s="425">
        <v>29.425154659151957</v>
      </c>
      <c r="BD76" s="425">
        <v>0</v>
      </c>
      <c r="BE76" s="425">
        <v>0</v>
      </c>
      <c r="BF76" s="425">
        <v>0</v>
      </c>
      <c r="BG76" s="425">
        <v>0</v>
      </c>
      <c r="BH76" s="425">
        <v>0</v>
      </c>
      <c r="BI76" s="425">
        <v>0</v>
      </c>
      <c r="BJ76" s="425">
        <v>0</v>
      </c>
      <c r="BK76" s="425">
        <v>0</v>
      </c>
      <c r="BL76" s="425">
        <v>0</v>
      </c>
      <c r="BM76" s="425">
        <v>0</v>
      </c>
      <c r="BN76" s="425">
        <v>0</v>
      </c>
      <c r="BO76" s="425">
        <v>0</v>
      </c>
      <c r="BP76" s="425">
        <v>0</v>
      </c>
      <c r="BQ76" s="425">
        <v>0</v>
      </c>
      <c r="BR76" s="425">
        <v>0</v>
      </c>
      <c r="BS76" s="425">
        <v>0</v>
      </c>
      <c r="BT76" s="425">
        <v>0</v>
      </c>
      <c r="BU76" s="425">
        <v>0</v>
      </c>
      <c r="BV76" s="425">
        <v>0</v>
      </c>
      <c r="BW76" s="425">
        <v>0</v>
      </c>
      <c r="BX76" s="425">
        <v>0</v>
      </c>
      <c r="BY76" s="425">
        <v>0</v>
      </c>
      <c r="BZ76" s="425">
        <v>0</v>
      </c>
      <c r="CA76" s="426">
        <v>0</v>
      </c>
    </row>
    <row r="77" spans="1:79" s="243" customFormat="1" ht="26.25" customHeight="1" x14ac:dyDescent="0.4">
      <c r="A77" s="374"/>
      <c r="B77" s="97" t="s">
        <v>159</v>
      </c>
      <c r="C77" s="97"/>
      <c r="D77" s="421">
        <v>0</v>
      </c>
      <c r="E77" s="421">
        <v>0</v>
      </c>
      <c r="F77" s="421">
        <v>0</v>
      </c>
      <c r="G77" s="421">
        <v>0</v>
      </c>
      <c r="H77" s="421">
        <v>0</v>
      </c>
      <c r="I77" s="421">
        <v>0</v>
      </c>
      <c r="J77" s="421">
        <v>0</v>
      </c>
      <c r="K77" s="421">
        <v>0</v>
      </c>
      <c r="L77" s="421">
        <v>0</v>
      </c>
      <c r="M77" s="421">
        <v>0</v>
      </c>
      <c r="N77" s="421">
        <v>0</v>
      </c>
      <c r="O77" s="421">
        <v>0</v>
      </c>
      <c r="P77" s="421">
        <v>0</v>
      </c>
      <c r="Q77" s="421">
        <v>0</v>
      </c>
      <c r="R77" s="421">
        <v>0</v>
      </c>
      <c r="S77" s="421">
        <v>0</v>
      </c>
      <c r="T77" s="421">
        <v>0</v>
      </c>
      <c r="U77" s="421">
        <v>0</v>
      </c>
      <c r="V77" s="421">
        <v>0</v>
      </c>
      <c r="W77" s="421">
        <v>0</v>
      </c>
      <c r="X77" s="421">
        <v>0</v>
      </c>
      <c r="Y77" s="421">
        <v>0</v>
      </c>
      <c r="Z77" s="421">
        <v>0</v>
      </c>
      <c r="AA77" s="421">
        <f t="shared" ref="AA77:AY77" si="35">SUM(AA78,AA81)</f>
        <v>1086.7487684729065</v>
      </c>
      <c r="AB77" s="421">
        <f t="shared" si="35"/>
        <v>2156.5506807866868</v>
      </c>
      <c r="AC77" s="421">
        <f t="shared" si="35"/>
        <v>2442.032034554662</v>
      </c>
      <c r="AD77" s="421">
        <f t="shared" si="35"/>
        <v>2688.8237233515119</v>
      </c>
      <c r="AE77" s="421">
        <f t="shared" si="35"/>
        <v>3029.9139055964943</v>
      </c>
      <c r="AF77" s="421">
        <f t="shared" si="35"/>
        <v>3339.4586573426568</v>
      </c>
      <c r="AG77" s="421">
        <f t="shared" si="35"/>
        <v>3657.1284423500488</v>
      </c>
      <c r="AH77" s="421">
        <f t="shared" si="35"/>
        <v>3939.7853424846835</v>
      </c>
      <c r="AI77" s="421">
        <f t="shared" si="35"/>
        <v>3992.8624916249555</v>
      </c>
      <c r="AJ77" s="421">
        <f t="shared" si="35"/>
        <v>3872.6352692155046</v>
      </c>
      <c r="AK77" s="421">
        <f t="shared" si="35"/>
        <v>4174.9491200766188</v>
      </c>
      <c r="AL77" s="421">
        <f t="shared" si="35"/>
        <v>4524.7652523223696</v>
      </c>
      <c r="AM77" s="421">
        <f t="shared" si="35"/>
        <v>5075.9511064951657</v>
      </c>
      <c r="AN77" s="421">
        <f t="shared" si="35"/>
        <v>5498.0951900776436</v>
      </c>
      <c r="AO77" s="421">
        <f t="shared" si="35"/>
        <v>5715.4677754677759</v>
      </c>
      <c r="AP77" s="421">
        <f t="shared" si="35"/>
        <v>6247.4226710725579</v>
      </c>
      <c r="AQ77" s="421">
        <f t="shared" si="35"/>
        <v>6568.3580810605235</v>
      </c>
      <c r="AR77" s="421">
        <f t="shared" si="35"/>
        <v>6980.8937417853776</v>
      </c>
      <c r="AS77" s="421">
        <f t="shared" si="35"/>
        <v>7402.529324641856</v>
      </c>
      <c r="AT77" s="421">
        <f t="shared" si="35"/>
        <v>7901.7523614200381</v>
      </c>
      <c r="AU77" s="421">
        <f t="shared" si="35"/>
        <v>9250.7827739499135</v>
      </c>
      <c r="AV77" s="421">
        <f t="shared" si="35"/>
        <v>10213.58354290514</v>
      </c>
      <c r="AW77" s="421">
        <f t="shared" si="35"/>
        <v>11349.097097618671</v>
      </c>
      <c r="AX77" s="421">
        <f t="shared" si="35"/>
        <v>12224.768509723259</v>
      </c>
      <c r="AY77" s="421">
        <f t="shared" si="35"/>
        <v>417.14998412626414</v>
      </c>
      <c r="AZ77" s="421">
        <v>0</v>
      </c>
      <c r="BA77" s="421">
        <v>0</v>
      </c>
      <c r="BB77" s="421">
        <v>0</v>
      </c>
      <c r="BC77" s="421">
        <v>0</v>
      </c>
      <c r="BD77" s="421">
        <v>0</v>
      </c>
      <c r="BE77" s="421">
        <v>0</v>
      </c>
      <c r="BF77" s="421">
        <v>0</v>
      </c>
      <c r="BG77" s="421">
        <v>0</v>
      </c>
      <c r="BH77" s="421">
        <v>0</v>
      </c>
      <c r="BI77" s="421">
        <v>0</v>
      </c>
      <c r="BJ77" s="421">
        <v>0</v>
      </c>
      <c r="BK77" s="421">
        <v>0</v>
      </c>
      <c r="BL77" s="421">
        <v>0</v>
      </c>
      <c r="BM77" s="421">
        <v>0</v>
      </c>
      <c r="BN77" s="421">
        <v>0</v>
      </c>
      <c r="BO77" s="421">
        <v>0</v>
      </c>
      <c r="BP77" s="421">
        <v>0</v>
      </c>
      <c r="BQ77" s="421">
        <v>0</v>
      </c>
      <c r="BR77" s="421">
        <v>0</v>
      </c>
      <c r="BS77" s="421">
        <v>0</v>
      </c>
      <c r="BT77" s="421">
        <v>0</v>
      </c>
      <c r="BU77" s="421">
        <v>0</v>
      </c>
      <c r="BV77" s="421">
        <v>0</v>
      </c>
      <c r="BW77" s="421">
        <v>0</v>
      </c>
      <c r="BX77" s="421">
        <v>0</v>
      </c>
      <c r="BY77" s="421">
        <v>0</v>
      </c>
      <c r="BZ77" s="421">
        <v>0</v>
      </c>
      <c r="CA77" s="422">
        <v>0</v>
      </c>
    </row>
    <row r="78" spans="1:79" x14ac:dyDescent="0.4">
      <c r="B78" s="128" t="s">
        <v>482</v>
      </c>
      <c r="C78" s="128"/>
      <c r="D78" s="425">
        <v>0</v>
      </c>
      <c r="E78" s="425">
        <v>0</v>
      </c>
      <c r="F78" s="425">
        <v>0</v>
      </c>
      <c r="G78" s="425">
        <v>0</v>
      </c>
      <c r="H78" s="425">
        <v>0</v>
      </c>
      <c r="I78" s="425">
        <v>0</v>
      </c>
      <c r="J78" s="425">
        <v>0</v>
      </c>
      <c r="K78" s="425">
        <v>0</v>
      </c>
      <c r="L78" s="425">
        <v>0</v>
      </c>
      <c r="M78" s="425">
        <v>0</v>
      </c>
      <c r="N78" s="425">
        <v>0</v>
      </c>
      <c r="O78" s="425">
        <v>0</v>
      </c>
      <c r="P78" s="425">
        <v>0</v>
      </c>
      <c r="Q78" s="425">
        <v>0</v>
      </c>
      <c r="R78" s="425">
        <v>0</v>
      </c>
      <c r="S78" s="425">
        <v>0</v>
      </c>
      <c r="T78" s="425">
        <v>0</v>
      </c>
      <c r="U78" s="425">
        <v>0</v>
      </c>
      <c r="V78" s="425">
        <v>0</v>
      </c>
      <c r="W78" s="425">
        <v>0</v>
      </c>
      <c r="X78" s="425">
        <v>0</v>
      </c>
      <c r="Y78" s="425">
        <v>0</v>
      </c>
      <c r="Z78" s="425">
        <v>0</v>
      </c>
      <c r="AA78" s="425">
        <v>1086.7487684729065</v>
      </c>
      <c r="AB78" s="425">
        <v>2156.5506807866868</v>
      </c>
      <c r="AC78" s="425">
        <v>2442.032034554662</v>
      </c>
      <c r="AD78" s="425">
        <v>2688.8237233515119</v>
      </c>
      <c r="AE78" s="425">
        <v>3029.9139055964943</v>
      </c>
      <c r="AF78" s="425">
        <v>3339.4586573426568</v>
      </c>
      <c r="AG78" s="425">
        <v>3657.1284423500488</v>
      </c>
      <c r="AH78" s="425">
        <v>3939.7853424846835</v>
      </c>
      <c r="AI78" s="425">
        <v>3980.8237102431717</v>
      </c>
      <c r="AJ78" s="425">
        <v>3838.9601799179786</v>
      </c>
      <c r="AK78" s="425">
        <v>4095.7165090386684</v>
      </c>
      <c r="AL78" s="425">
        <v>4374.2237844171059</v>
      </c>
      <c r="AM78" s="425">
        <v>4894.2797794998796</v>
      </c>
      <c r="AN78" s="425">
        <v>5241.4147423616005</v>
      </c>
      <c r="AO78" s="425">
        <v>5406.4578105957416</v>
      </c>
      <c r="AP78" s="425">
        <v>5795.4360787553342</v>
      </c>
      <c r="AQ78" s="425">
        <v>5990.3639009018798</v>
      </c>
      <c r="AR78" s="425">
        <v>6288.4707779909377</v>
      </c>
      <c r="AS78" s="425">
        <v>6561.9104123398774</v>
      </c>
      <c r="AT78" s="425">
        <v>6883.379383154981</v>
      </c>
      <c r="AU78" s="425">
        <v>7916.8844471313105</v>
      </c>
      <c r="AV78" s="425">
        <v>8585.5935238433667</v>
      </c>
      <c r="AW78" s="425">
        <v>9366.174676549439</v>
      </c>
      <c r="AX78" s="425">
        <v>9935.6811480927427</v>
      </c>
      <c r="AY78" s="425">
        <v>338.59956460610454</v>
      </c>
      <c r="AZ78" s="425">
        <v>0</v>
      </c>
      <c r="BA78" s="425">
        <v>0</v>
      </c>
      <c r="BB78" s="425">
        <v>0</v>
      </c>
      <c r="BC78" s="425">
        <v>0</v>
      </c>
      <c r="BD78" s="425">
        <v>0</v>
      </c>
      <c r="BE78" s="425">
        <v>0</v>
      </c>
      <c r="BF78" s="425">
        <v>0</v>
      </c>
      <c r="BG78" s="425">
        <v>0</v>
      </c>
      <c r="BH78" s="425">
        <v>0</v>
      </c>
      <c r="BI78" s="425">
        <v>0</v>
      </c>
      <c r="BJ78" s="425">
        <v>0</v>
      </c>
      <c r="BK78" s="425">
        <v>0</v>
      </c>
      <c r="BL78" s="425">
        <v>0</v>
      </c>
      <c r="BM78" s="425">
        <v>0</v>
      </c>
      <c r="BN78" s="425">
        <v>0</v>
      </c>
      <c r="BO78" s="425">
        <v>0</v>
      </c>
      <c r="BP78" s="425">
        <v>0</v>
      </c>
      <c r="BQ78" s="425">
        <v>0</v>
      </c>
      <c r="BR78" s="425">
        <v>0</v>
      </c>
      <c r="BS78" s="425">
        <v>0</v>
      </c>
      <c r="BT78" s="425">
        <v>0</v>
      </c>
      <c r="BU78" s="425">
        <v>0</v>
      </c>
      <c r="BV78" s="425">
        <v>0</v>
      </c>
      <c r="BW78" s="425">
        <v>0</v>
      </c>
      <c r="BX78" s="425">
        <v>0</v>
      </c>
      <c r="BY78" s="425">
        <v>0</v>
      </c>
      <c r="BZ78" s="425">
        <v>0</v>
      </c>
      <c r="CA78" s="426">
        <v>0</v>
      </c>
    </row>
    <row r="79" spans="1:79" x14ac:dyDescent="0.4">
      <c r="B79" s="429" t="s">
        <v>332</v>
      </c>
      <c r="C79" s="128"/>
      <c r="D79" s="425">
        <v>0</v>
      </c>
      <c r="E79" s="425">
        <v>0</v>
      </c>
      <c r="F79" s="425">
        <v>0</v>
      </c>
      <c r="G79" s="425">
        <v>0</v>
      </c>
      <c r="H79" s="425">
        <v>0</v>
      </c>
      <c r="I79" s="425">
        <v>0</v>
      </c>
      <c r="J79" s="425">
        <v>0</v>
      </c>
      <c r="K79" s="425">
        <v>0</v>
      </c>
      <c r="L79" s="425">
        <v>0</v>
      </c>
      <c r="M79" s="425">
        <v>0</v>
      </c>
      <c r="N79" s="425">
        <v>0</v>
      </c>
      <c r="O79" s="425">
        <v>0</v>
      </c>
      <c r="P79" s="425">
        <v>0</v>
      </c>
      <c r="Q79" s="425">
        <v>0</v>
      </c>
      <c r="R79" s="425">
        <v>0</v>
      </c>
      <c r="S79" s="425">
        <v>0</v>
      </c>
      <c r="T79" s="425">
        <v>0</v>
      </c>
      <c r="U79" s="425">
        <v>0</v>
      </c>
      <c r="V79" s="425">
        <v>0</v>
      </c>
      <c r="W79" s="425">
        <v>0</v>
      </c>
      <c r="X79" s="425">
        <v>0</v>
      </c>
      <c r="Y79" s="425">
        <v>0</v>
      </c>
      <c r="Z79" s="425">
        <v>0</v>
      </c>
      <c r="AA79" s="425">
        <v>0</v>
      </c>
      <c r="AB79" s="425">
        <v>0</v>
      </c>
      <c r="AC79" s="425">
        <v>0</v>
      </c>
      <c r="AD79" s="425">
        <v>0</v>
      </c>
      <c r="AE79" s="425">
        <v>0</v>
      </c>
      <c r="AF79" s="425">
        <v>0</v>
      </c>
      <c r="AG79" s="425">
        <v>0</v>
      </c>
      <c r="AH79" s="425">
        <v>3624.6592837352637</v>
      </c>
      <c r="AI79" s="425">
        <v>3662.4151733978547</v>
      </c>
      <c r="AJ79" s="425">
        <v>3534.4733918783777</v>
      </c>
      <c r="AK79" s="425">
        <v>3770.5393323238695</v>
      </c>
      <c r="AL79" s="425">
        <v>4019.4247546205147</v>
      </c>
      <c r="AM79" s="425">
        <v>4488.2958516232111</v>
      </c>
      <c r="AN79" s="425">
        <v>4766.2397153803404</v>
      </c>
      <c r="AO79" s="425">
        <v>4840.0924560864878</v>
      </c>
      <c r="AP79" s="425">
        <v>5090.8786251482288</v>
      </c>
      <c r="AQ79" s="425">
        <v>5161.8258697149777</v>
      </c>
      <c r="AR79" s="425">
        <v>5337.9134031988442</v>
      </c>
      <c r="AS79" s="425">
        <v>5478.286536525563</v>
      </c>
      <c r="AT79" s="425">
        <v>5649.6937135477638</v>
      </c>
      <c r="AU79" s="425">
        <v>6447.9385362443736</v>
      </c>
      <c r="AV79" s="425">
        <v>6980.5673510800689</v>
      </c>
      <c r="AW79" s="425">
        <v>7643.4241670423016</v>
      </c>
      <c r="AX79" s="425">
        <v>8141.4551120471478</v>
      </c>
      <c r="AY79" s="425">
        <v>277.45386703844497</v>
      </c>
      <c r="AZ79" s="425">
        <v>0</v>
      </c>
      <c r="BA79" s="425">
        <v>0</v>
      </c>
      <c r="BB79" s="425">
        <v>0</v>
      </c>
      <c r="BC79" s="425">
        <v>0</v>
      </c>
      <c r="BD79" s="425">
        <v>0</v>
      </c>
      <c r="BE79" s="425">
        <v>0</v>
      </c>
      <c r="BF79" s="425">
        <v>0</v>
      </c>
      <c r="BG79" s="425">
        <v>0</v>
      </c>
      <c r="BH79" s="425">
        <v>0</v>
      </c>
      <c r="BI79" s="425">
        <v>0</v>
      </c>
      <c r="BJ79" s="425">
        <v>0</v>
      </c>
      <c r="BK79" s="425">
        <v>0</v>
      </c>
      <c r="BL79" s="425">
        <v>0</v>
      </c>
      <c r="BM79" s="425">
        <v>0</v>
      </c>
      <c r="BN79" s="425">
        <v>0</v>
      </c>
      <c r="BO79" s="425">
        <v>0</v>
      </c>
      <c r="BP79" s="425">
        <v>0</v>
      </c>
      <c r="BQ79" s="425">
        <v>0</v>
      </c>
      <c r="BR79" s="425">
        <v>0</v>
      </c>
      <c r="BS79" s="425">
        <v>0</v>
      </c>
      <c r="BT79" s="425">
        <v>0</v>
      </c>
      <c r="BU79" s="425">
        <v>0</v>
      </c>
      <c r="BV79" s="425">
        <v>0</v>
      </c>
      <c r="BW79" s="425">
        <v>0</v>
      </c>
      <c r="BX79" s="425">
        <v>0</v>
      </c>
      <c r="BY79" s="425">
        <v>0</v>
      </c>
      <c r="BZ79" s="425">
        <v>0</v>
      </c>
      <c r="CA79" s="426">
        <v>0</v>
      </c>
    </row>
    <row r="80" spans="1:79" x14ac:dyDescent="0.4">
      <c r="B80" s="429" t="s">
        <v>331</v>
      </c>
      <c r="C80" s="128"/>
      <c r="D80" s="425">
        <v>0</v>
      </c>
      <c r="E80" s="425">
        <v>0</v>
      </c>
      <c r="F80" s="425">
        <v>0</v>
      </c>
      <c r="G80" s="425">
        <v>0</v>
      </c>
      <c r="H80" s="425">
        <v>0</v>
      </c>
      <c r="I80" s="425">
        <v>0</v>
      </c>
      <c r="J80" s="425">
        <v>0</v>
      </c>
      <c r="K80" s="425">
        <v>0</v>
      </c>
      <c r="L80" s="425">
        <v>0</v>
      </c>
      <c r="M80" s="425">
        <v>0</v>
      </c>
      <c r="N80" s="425">
        <v>0</v>
      </c>
      <c r="O80" s="425">
        <v>0</v>
      </c>
      <c r="P80" s="425">
        <v>0</v>
      </c>
      <c r="Q80" s="425">
        <v>0</v>
      </c>
      <c r="R80" s="425">
        <v>0</v>
      </c>
      <c r="S80" s="425">
        <v>0</v>
      </c>
      <c r="T80" s="425">
        <v>0</v>
      </c>
      <c r="U80" s="425">
        <v>0</v>
      </c>
      <c r="V80" s="425">
        <v>0</v>
      </c>
      <c r="W80" s="425">
        <v>0</v>
      </c>
      <c r="X80" s="425">
        <v>0</v>
      </c>
      <c r="Y80" s="425">
        <v>0</v>
      </c>
      <c r="Z80" s="425">
        <v>0</v>
      </c>
      <c r="AA80" s="425">
        <v>0</v>
      </c>
      <c r="AB80" s="425">
        <v>0</v>
      </c>
      <c r="AC80" s="425">
        <v>0</v>
      </c>
      <c r="AD80" s="425">
        <v>0</v>
      </c>
      <c r="AE80" s="425">
        <v>0</v>
      </c>
      <c r="AF80" s="425">
        <v>0</v>
      </c>
      <c r="AG80" s="425">
        <v>0</v>
      </c>
      <c r="AH80" s="425">
        <v>315.12605874941966</v>
      </c>
      <c r="AI80" s="425">
        <v>318.40853684531658</v>
      </c>
      <c r="AJ80" s="425">
        <v>304.48678803960104</v>
      </c>
      <c r="AK80" s="425">
        <v>325.17717671479852</v>
      </c>
      <c r="AL80" s="425">
        <v>354.79902979659113</v>
      </c>
      <c r="AM80" s="425">
        <v>405.98392787666876</v>
      </c>
      <c r="AN80" s="425">
        <v>475.17502698126054</v>
      </c>
      <c r="AO80" s="425">
        <v>566.36535450925362</v>
      </c>
      <c r="AP80" s="425">
        <v>704.55745360710557</v>
      </c>
      <c r="AQ80" s="425">
        <v>828.53803118690212</v>
      </c>
      <c r="AR80" s="425">
        <v>950.55737479209347</v>
      </c>
      <c r="AS80" s="425">
        <v>1083.6238758143145</v>
      </c>
      <c r="AT80" s="425">
        <v>1233.685669607218</v>
      </c>
      <c r="AU80" s="425">
        <v>1468.9459108869364</v>
      </c>
      <c r="AV80" s="425">
        <v>1605.0261727632999</v>
      </c>
      <c r="AW80" s="425">
        <v>1722.7505095071376</v>
      </c>
      <c r="AX80" s="425">
        <v>1794.2260360455953</v>
      </c>
      <c r="AY80" s="425">
        <v>61.14569756765956</v>
      </c>
      <c r="AZ80" s="425">
        <v>0</v>
      </c>
      <c r="BA80" s="425">
        <v>0</v>
      </c>
      <c r="BB80" s="425">
        <v>0</v>
      </c>
      <c r="BC80" s="425">
        <v>0</v>
      </c>
      <c r="BD80" s="425">
        <v>0</v>
      </c>
      <c r="BE80" s="425">
        <v>0</v>
      </c>
      <c r="BF80" s="425">
        <v>0</v>
      </c>
      <c r="BG80" s="425">
        <v>0</v>
      </c>
      <c r="BH80" s="425">
        <v>0</v>
      </c>
      <c r="BI80" s="425">
        <v>0</v>
      </c>
      <c r="BJ80" s="425">
        <v>0</v>
      </c>
      <c r="BK80" s="425">
        <v>0</v>
      </c>
      <c r="BL80" s="425">
        <v>0</v>
      </c>
      <c r="BM80" s="425">
        <v>0</v>
      </c>
      <c r="BN80" s="425">
        <v>0</v>
      </c>
      <c r="BO80" s="425">
        <v>0</v>
      </c>
      <c r="BP80" s="425">
        <v>0</v>
      </c>
      <c r="BQ80" s="425">
        <v>0</v>
      </c>
      <c r="BR80" s="425">
        <v>0</v>
      </c>
      <c r="BS80" s="425">
        <v>0</v>
      </c>
      <c r="BT80" s="425">
        <v>0</v>
      </c>
      <c r="BU80" s="425">
        <v>0</v>
      </c>
      <c r="BV80" s="425">
        <v>0</v>
      </c>
      <c r="BW80" s="425">
        <v>0</v>
      </c>
      <c r="BX80" s="425">
        <v>0</v>
      </c>
      <c r="BY80" s="425">
        <v>0</v>
      </c>
      <c r="BZ80" s="425">
        <v>0</v>
      </c>
      <c r="CA80" s="426">
        <v>0</v>
      </c>
    </row>
    <row r="81" spans="1:79" ht="26.25" customHeight="1" x14ac:dyDescent="0.4">
      <c r="A81" s="326"/>
      <c r="B81" s="68" t="s">
        <v>483</v>
      </c>
      <c r="C81" s="68"/>
      <c r="D81" s="425">
        <v>0</v>
      </c>
      <c r="E81" s="425">
        <v>0</v>
      </c>
      <c r="F81" s="425">
        <v>0</v>
      </c>
      <c r="G81" s="425">
        <v>0</v>
      </c>
      <c r="H81" s="425">
        <v>0</v>
      </c>
      <c r="I81" s="425">
        <v>0</v>
      </c>
      <c r="J81" s="425">
        <v>0</v>
      </c>
      <c r="K81" s="425">
        <v>0</v>
      </c>
      <c r="L81" s="425">
        <v>0</v>
      </c>
      <c r="M81" s="425">
        <v>0</v>
      </c>
      <c r="N81" s="425">
        <v>0</v>
      </c>
      <c r="O81" s="425">
        <v>0</v>
      </c>
      <c r="P81" s="425">
        <v>0</v>
      </c>
      <c r="Q81" s="425">
        <v>0</v>
      </c>
      <c r="R81" s="425">
        <v>0</v>
      </c>
      <c r="S81" s="425">
        <v>0</v>
      </c>
      <c r="T81" s="425">
        <v>0</v>
      </c>
      <c r="U81" s="425">
        <v>0</v>
      </c>
      <c r="V81" s="425">
        <v>0</v>
      </c>
      <c r="W81" s="425">
        <v>0</v>
      </c>
      <c r="X81" s="425">
        <v>0</v>
      </c>
      <c r="Y81" s="425">
        <v>0</v>
      </c>
      <c r="Z81" s="425">
        <v>0</v>
      </c>
      <c r="AA81" s="425">
        <v>0</v>
      </c>
      <c r="AB81" s="425">
        <v>0</v>
      </c>
      <c r="AC81" s="425">
        <v>0</v>
      </c>
      <c r="AD81" s="425">
        <v>0</v>
      </c>
      <c r="AE81" s="425">
        <v>0</v>
      </c>
      <c r="AF81" s="425">
        <v>0</v>
      </c>
      <c r="AG81" s="425">
        <v>0</v>
      </c>
      <c r="AH81" s="425">
        <v>0</v>
      </c>
      <c r="AI81" s="425">
        <v>12.038781381783785</v>
      </c>
      <c r="AJ81" s="425">
        <v>33.675089297526128</v>
      </c>
      <c r="AK81" s="425">
        <v>79.232611037950434</v>
      </c>
      <c r="AL81" s="425">
        <v>150.54146790526403</v>
      </c>
      <c r="AM81" s="425">
        <v>181.67132699528639</v>
      </c>
      <c r="AN81" s="425">
        <v>256.68044771604315</v>
      </c>
      <c r="AO81" s="425">
        <v>309.00996487203383</v>
      </c>
      <c r="AP81" s="425">
        <v>451.98659231722422</v>
      </c>
      <c r="AQ81" s="425">
        <v>577.99418015864387</v>
      </c>
      <c r="AR81" s="425">
        <v>692.42296379444042</v>
      </c>
      <c r="AS81" s="425">
        <v>840.6189123019783</v>
      </c>
      <c r="AT81" s="425">
        <v>1018.3729782650576</v>
      </c>
      <c r="AU81" s="425">
        <v>1333.8983268186032</v>
      </c>
      <c r="AV81" s="425">
        <v>1627.990019061773</v>
      </c>
      <c r="AW81" s="425">
        <v>1982.9224210692319</v>
      </c>
      <c r="AX81" s="425">
        <v>2289.0873616305162</v>
      </c>
      <c r="AY81" s="425">
        <v>78.550419520159622</v>
      </c>
      <c r="AZ81" s="425">
        <v>0</v>
      </c>
      <c r="BA81" s="425">
        <v>0</v>
      </c>
      <c r="BB81" s="425">
        <v>0</v>
      </c>
      <c r="BC81" s="425">
        <v>0</v>
      </c>
      <c r="BD81" s="425">
        <v>0</v>
      </c>
      <c r="BE81" s="425">
        <v>0</v>
      </c>
      <c r="BF81" s="425">
        <v>0</v>
      </c>
      <c r="BG81" s="425">
        <v>0</v>
      </c>
      <c r="BH81" s="425">
        <v>0</v>
      </c>
      <c r="BI81" s="425">
        <v>0</v>
      </c>
      <c r="BJ81" s="425">
        <v>0</v>
      </c>
      <c r="BK81" s="425">
        <v>0</v>
      </c>
      <c r="BL81" s="425">
        <v>0</v>
      </c>
      <c r="BM81" s="425">
        <v>0</v>
      </c>
      <c r="BN81" s="425">
        <v>0</v>
      </c>
      <c r="BO81" s="425">
        <v>0</v>
      </c>
      <c r="BP81" s="425">
        <v>0</v>
      </c>
      <c r="BQ81" s="425">
        <v>0</v>
      </c>
      <c r="BR81" s="425">
        <v>0</v>
      </c>
      <c r="BS81" s="425">
        <v>0</v>
      </c>
      <c r="BT81" s="425">
        <v>0</v>
      </c>
      <c r="BU81" s="425">
        <v>0</v>
      </c>
      <c r="BV81" s="425">
        <v>0</v>
      </c>
      <c r="BW81" s="425">
        <v>0</v>
      </c>
      <c r="BX81" s="425">
        <v>0</v>
      </c>
      <c r="BY81" s="425">
        <v>0</v>
      </c>
      <c r="BZ81" s="425">
        <v>0</v>
      </c>
      <c r="CA81" s="426">
        <v>0</v>
      </c>
    </row>
    <row r="82" spans="1:79" x14ac:dyDescent="0.4">
      <c r="A82" s="326"/>
      <c r="B82" s="429" t="s">
        <v>332</v>
      </c>
      <c r="C82" s="68"/>
      <c r="D82" s="425">
        <v>0</v>
      </c>
      <c r="E82" s="425">
        <v>0</v>
      </c>
      <c r="F82" s="425">
        <v>0</v>
      </c>
      <c r="G82" s="425">
        <v>0</v>
      </c>
      <c r="H82" s="425">
        <v>0</v>
      </c>
      <c r="I82" s="425">
        <v>0</v>
      </c>
      <c r="J82" s="425">
        <v>0</v>
      </c>
      <c r="K82" s="425">
        <v>0</v>
      </c>
      <c r="L82" s="425">
        <v>0</v>
      </c>
      <c r="M82" s="425">
        <v>0</v>
      </c>
      <c r="N82" s="425">
        <v>0</v>
      </c>
      <c r="O82" s="425">
        <v>0</v>
      </c>
      <c r="P82" s="425">
        <v>0</v>
      </c>
      <c r="Q82" s="425">
        <v>0</v>
      </c>
      <c r="R82" s="425">
        <v>0</v>
      </c>
      <c r="S82" s="425">
        <v>0</v>
      </c>
      <c r="T82" s="425">
        <v>0</v>
      </c>
      <c r="U82" s="425">
        <v>0</v>
      </c>
      <c r="V82" s="425">
        <v>0</v>
      </c>
      <c r="W82" s="425">
        <v>0</v>
      </c>
      <c r="X82" s="425">
        <v>0</v>
      </c>
      <c r="Y82" s="425">
        <v>0</v>
      </c>
      <c r="Z82" s="425">
        <v>0</v>
      </c>
      <c r="AA82" s="425">
        <v>0</v>
      </c>
      <c r="AB82" s="425">
        <v>0</v>
      </c>
      <c r="AC82" s="425">
        <v>0</v>
      </c>
      <c r="AD82" s="425">
        <v>0</v>
      </c>
      <c r="AE82" s="425">
        <v>0</v>
      </c>
      <c r="AF82" s="425">
        <v>0</v>
      </c>
      <c r="AG82" s="425">
        <v>0</v>
      </c>
      <c r="AH82" s="425">
        <v>0</v>
      </c>
      <c r="AI82" s="425">
        <v>11.627202985449367</v>
      </c>
      <c r="AJ82" s="425">
        <v>32.533468461460757</v>
      </c>
      <c r="AK82" s="425">
        <v>76.543848674748787</v>
      </c>
      <c r="AL82" s="425">
        <v>145.32236503111505</v>
      </c>
      <c r="AM82" s="425">
        <v>175.23015757393426</v>
      </c>
      <c r="AN82" s="425">
        <v>246.73427136338711</v>
      </c>
      <c r="AO82" s="425">
        <v>295.1738349835822</v>
      </c>
      <c r="AP82" s="425">
        <v>428.722322399571</v>
      </c>
      <c r="AQ82" s="425">
        <v>544.3055161806293</v>
      </c>
      <c r="AR82" s="425">
        <v>647.62246516800803</v>
      </c>
      <c r="AS82" s="425">
        <v>780.56592348926597</v>
      </c>
      <c r="AT82" s="425">
        <v>939.33063850009739</v>
      </c>
      <c r="AU82" s="425">
        <v>1226.5066302456203</v>
      </c>
      <c r="AV82" s="425">
        <v>1498.9126059755256</v>
      </c>
      <c r="AW82" s="425">
        <v>1825.8771762974447</v>
      </c>
      <c r="AX82" s="425">
        <v>2104.9566898715575</v>
      </c>
      <c r="AY82" s="425">
        <v>72.231944412729646</v>
      </c>
      <c r="AZ82" s="425">
        <v>0</v>
      </c>
      <c r="BA82" s="425">
        <v>0</v>
      </c>
      <c r="BB82" s="425">
        <v>0</v>
      </c>
      <c r="BC82" s="425">
        <v>0</v>
      </c>
      <c r="BD82" s="425">
        <v>0</v>
      </c>
      <c r="BE82" s="425">
        <v>0</v>
      </c>
      <c r="BF82" s="425">
        <v>0</v>
      </c>
      <c r="BG82" s="425">
        <v>0</v>
      </c>
      <c r="BH82" s="425">
        <v>0</v>
      </c>
      <c r="BI82" s="425">
        <v>0</v>
      </c>
      <c r="BJ82" s="425">
        <v>0</v>
      </c>
      <c r="BK82" s="425">
        <v>0</v>
      </c>
      <c r="BL82" s="425">
        <v>0</v>
      </c>
      <c r="BM82" s="425">
        <v>0</v>
      </c>
      <c r="BN82" s="425">
        <v>0</v>
      </c>
      <c r="BO82" s="425">
        <v>0</v>
      </c>
      <c r="BP82" s="425">
        <v>0</v>
      </c>
      <c r="BQ82" s="425">
        <v>0</v>
      </c>
      <c r="BR82" s="425">
        <v>0</v>
      </c>
      <c r="BS82" s="425">
        <v>0</v>
      </c>
      <c r="BT82" s="425">
        <v>0</v>
      </c>
      <c r="BU82" s="425">
        <v>0</v>
      </c>
      <c r="BV82" s="425">
        <v>0</v>
      </c>
      <c r="BW82" s="425">
        <v>0</v>
      </c>
      <c r="BX82" s="425">
        <v>0</v>
      </c>
      <c r="BY82" s="425">
        <v>0</v>
      </c>
      <c r="BZ82" s="425">
        <v>0</v>
      </c>
      <c r="CA82" s="426">
        <v>0</v>
      </c>
    </row>
    <row r="83" spans="1:79" x14ac:dyDescent="0.4">
      <c r="A83" s="326"/>
      <c r="B83" s="429" t="s">
        <v>331</v>
      </c>
      <c r="C83" s="68"/>
      <c r="D83" s="425">
        <v>0</v>
      </c>
      <c r="E83" s="425">
        <v>0</v>
      </c>
      <c r="F83" s="425">
        <v>0</v>
      </c>
      <c r="G83" s="425">
        <v>0</v>
      </c>
      <c r="H83" s="425">
        <v>0</v>
      </c>
      <c r="I83" s="425">
        <v>0</v>
      </c>
      <c r="J83" s="425">
        <v>0</v>
      </c>
      <c r="K83" s="425">
        <v>0</v>
      </c>
      <c r="L83" s="425">
        <v>0</v>
      </c>
      <c r="M83" s="425">
        <v>0</v>
      </c>
      <c r="N83" s="425">
        <v>0</v>
      </c>
      <c r="O83" s="425">
        <v>0</v>
      </c>
      <c r="P83" s="425">
        <v>0</v>
      </c>
      <c r="Q83" s="425">
        <v>0</v>
      </c>
      <c r="R83" s="425">
        <v>0</v>
      </c>
      <c r="S83" s="425">
        <v>0</v>
      </c>
      <c r="T83" s="425">
        <v>0</v>
      </c>
      <c r="U83" s="425">
        <v>0</v>
      </c>
      <c r="V83" s="425">
        <v>0</v>
      </c>
      <c r="W83" s="425">
        <v>0</v>
      </c>
      <c r="X83" s="425">
        <v>0</v>
      </c>
      <c r="Y83" s="425">
        <v>0</v>
      </c>
      <c r="Z83" s="425">
        <v>0</v>
      </c>
      <c r="AA83" s="425">
        <v>0</v>
      </c>
      <c r="AB83" s="425">
        <v>0</v>
      </c>
      <c r="AC83" s="425">
        <v>0</v>
      </c>
      <c r="AD83" s="425">
        <v>0</v>
      </c>
      <c r="AE83" s="425">
        <v>0</v>
      </c>
      <c r="AF83" s="425">
        <v>0</v>
      </c>
      <c r="AG83" s="425">
        <v>0</v>
      </c>
      <c r="AH83" s="425">
        <v>0</v>
      </c>
      <c r="AI83" s="425">
        <v>0.41157839633441773</v>
      </c>
      <c r="AJ83" s="425">
        <v>1.1416208360653699</v>
      </c>
      <c r="AK83" s="425">
        <v>2.6887623632016333</v>
      </c>
      <c r="AL83" s="425">
        <v>5.2191028741489811</v>
      </c>
      <c r="AM83" s="425">
        <v>6.4411694213521642</v>
      </c>
      <c r="AN83" s="425">
        <v>9.9461763526560016</v>
      </c>
      <c r="AO83" s="425">
        <v>13.836129888451614</v>
      </c>
      <c r="AP83" s="425">
        <v>23.264269917653191</v>
      </c>
      <c r="AQ83" s="425">
        <v>33.688663978014489</v>
      </c>
      <c r="AR83" s="425">
        <v>44.800498626432443</v>
      </c>
      <c r="AS83" s="425">
        <v>60.052988812712307</v>
      </c>
      <c r="AT83" s="425">
        <v>79.042339764960346</v>
      </c>
      <c r="AU83" s="425">
        <v>107.39169657298305</v>
      </c>
      <c r="AV83" s="425">
        <v>129.07741308624736</v>
      </c>
      <c r="AW83" s="425">
        <v>157.04524477178714</v>
      </c>
      <c r="AX83" s="425">
        <v>184.1306717589585</v>
      </c>
      <c r="AY83" s="425">
        <v>6.3184751074299861</v>
      </c>
      <c r="AZ83" s="425">
        <v>0</v>
      </c>
      <c r="BA83" s="425">
        <v>0</v>
      </c>
      <c r="BB83" s="425">
        <v>0</v>
      </c>
      <c r="BC83" s="425">
        <v>0</v>
      </c>
      <c r="BD83" s="425">
        <v>0</v>
      </c>
      <c r="BE83" s="425">
        <v>0</v>
      </c>
      <c r="BF83" s="425">
        <v>0</v>
      </c>
      <c r="BG83" s="425">
        <v>0</v>
      </c>
      <c r="BH83" s="425">
        <v>0</v>
      </c>
      <c r="BI83" s="425">
        <v>0</v>
      </c>
      <c r="BJ83" s="425">
        <v>0</v>
      </c>
      <c r="BK83" s="425">
        <v>0</v>
      </c>
      <c r="BL83" s="425">
        <v>0</v>
      </c>
      <c r="BM83" s="425">
        <v>0</v>
      </c>
      <c r="BN83" s="425">
        <v>0</v>
      </c>
      <c r="BO83" s="425">
        <v>0</v>
      </c>
      <c r="BP83" s="425">
        <v>0</v>
      </c>
      <c r="BQ83" s="425">
        <v>0</v>
      </c>
      <c r="BR83" s="425">
        <v>0</v>
      </c>
      <c r="BS83" s="425">
        <v>0</v>
      </c>
      <c r="BT83" s="425">
        <v>0</v>
      </c>
      <c r="BU83" s="425">
        <v>0</v>
      </c>
      <c r="BV83" s="425">
        <v>0</v>
      </c>
      <c r="BW83" s="425">
        <v>0</v>
      </c>
      <c r="BX83" s="425">
        <v>0</v>
      </c>
      <c r="BY83" s="425">
        <v>0</v>
      </c>
      <c r="BZ83" s="425">
        <v>0</v>
      </c>
      <c r="CA83" s="426">
        <v>0</v>
      </c>
    </row>
    <row r="84" spans="1:79" s="243" customFormat="1" ht="26.25" customHeight="1" x14ac:dyDescent="0.4">
      <c r="B84" s="237" t="s">
        <v>177</v>
      </c>
      <c r="C84" s="234"/>
      <c r="D84" s="421">
        <v>1384.0074994141087</v>
      </c>
      <c r="E84" s="421">
        <v>2031.866182329506</v>
      </c>
      <c r="F84" s="421">
        <v>2076.1276500883132</v>
      </c>
      <c r="G84" s="421">
        <v>1785.1093593540277</v>
      </c>
      <c r="H84" s="421">
        <v>2047.3766112022499</v>
      </c>
      <c r="I84" s="421">
        <v>2149.9353653812123</v>
      </c>
      <c r="J84" s="421">
        <v>2097.0099835950314</v>
      </c>
      <c r="K84" s="421">
        <v>2376.6749472697443</v>
      </c>
      <c r="L84" s="421">
        <v>2170.1551686136213</v>
      </c>
      <c r="M84" s="421">
        <v>2388.449778900821</v>
      </c>
      <c r="N84" s="421">
        <v>2792.311010682005</v>
      </c>
      <c r="O84" s="421">
        <v>2718.8084236352483</v>
      </c>
      <c r="P84" s="421">
        <v>2753.5456730769229</v>
      </c>
      <c r="Q84" s="421">
        <v>3051.836370686312</v>
      </c>
      <c r="R84" s="421">
        <v>3090.9642857142853</v>
      </c>
      <c r="S84" s="421">
        <v>3606.9494725152695</v>
      </c>
      <c r="T84" s="421">
        <v>3614.7089591800668</v>
      </c>
      <c r="U84" s="421">
        <v>4246.0597415673774</v>
      </c>
      <c r="V84" s="421">
        <v>4259.5838926174492</v>
      </c>
      <c r="W84" s="421">
        <v>5111.5792910447753</v>
      </c>
      <c r="X84" s="421">
        <v>5247.6461538461526</v>
      </c>
      <c r="Y84" s="421">
        <v>5400.764241164241</v>
      </c>
      <c r="Z84" s="421">
        <v>4798.8566023458188</v>
      </c>
      <c r="AA84" s="421">
        <v>3853.7783251231526</v>
      </c>
      <c r="AB84" s="421">
        <v>3197.4164685541391</v>
      </c>
      <c r="AC84" s="421">
        <v>3096.4360798331841</v>
      </c>
      <c r="AD84" s="421">
        <v>2905.3447694595934</v>
      </c>
      <c r="AE84" s="421">
        <v>2873.8885958972314</v>
      </c>
      <c r="AF84" s="421">
        <v>2943.891517482517</v>
      </c>
      <c r="AG84" s="421">
        <v>3052.9571531014699</v>
      </c>
      <c r="AH84" s="421">
        <f t="shared" ref="AH84:BY84" si="36">SUM(AH85:AH86)</f>
        <v>3264.3935694873094</v>
      </c>
      <c r="AI84" s="421">
        <f t="shared" si="36"/>
        <v>2628.4672683561262</v>
      </c>
      <c r="AJ84" s="421">
        <f t="shared" si="36"/>
        <v>2202.3508400582086</v>
      </c>
      <c r="AK84" s="421">
        <f t="shared" si="36"/>
        <v>2072.2375194540882</v>
      </c>
      <c r="AL84" s="421">
        <f t="shared" si="36"/>
        <v>1573.5844003682316</v>
      </c>
      <c r="AM84" s="421">
        <f t="shared" si="36"/>
        <v>718.5507709515058</v>
      </c>
      <c r="AN84" s="421">
        <f t="shared" si="36"/>
        <v>716.13844912776028</v>
      </c>
      <c r="AO84" s="421">
        <f t="shared" si="36"/>
        <v>671.54921499749094</v>
      </c>
      <c r="AP84" s="421">
        <f t="shared" si="36"/>
        <v>418.2335123227316</v>
      </c>
      <c r="AQ84" s="421">
        <f t="shared" si="36"/>
        <v>427.06425774204064</v>
      </c>
      <c r="AR84" s="421">
        <f t="shared" si="36"/>
        <v>398.90132658475858</v>
      </c>
      <c r="AS84" s="421">
        <f t="shared" si="36"/>
        <v>393.00991889638442</v>
      </c>
      <c r="AT84" s="421">
        <f t="shared" si="36"/>
        <v>385.70943201919533</v>
      </c>
      <c r="AU84" s="421">
        <f t="shared" si="36"/>
        <v>461.25930568437792</v>
      </c>
      <c r="AV84" s="421">
        <f t="shared" si="36"/>
        <v>598.70896872576884</v>
      </c>
      <c r="AW84" s="421">
        <f t="shared" si="36"/>
        <v>586.09525311465063</v>
      </c>
      <c r="AX84" s="421">
        <f t="shared" si="36"/>
        <v>542.35459985041132</v>
      </c>
      <c r="AY84" s="421">
        <f t="shared" si="36"/>
        <v>18.471586012971109</v>
      </c>
      <c r="AZ84" s="421">
        <f t="shared" si="36"/>
        <v>0</v>
      </c>
      <c r="BA84" s="421">
        <f t="shared" si="36"/>
        <v>0</v>
      </c>
      <c r="BB84" s="421">
        <f t="shared" si="36"/>
        <v>0</v>
      </c>
      <c r="BC84" s="421">
        <f t="shared" si="36"/>
        <v>0</v>
      </c>
      <c r="BD84" s="421">
        <f t="shared" si="36"/>
        <v>0</v>
      </c>
      <c r="BE84" s="421">
        <f t="shared" si="36"/>
        <v>0</v>
      </c>
      <c r="BF84" s="421">
        <f t="shared" si="36"/>
        <v>0</v>
      </c>
      <c r="BG84" s="421">
        <f t="shared" si="36"/>
        <v>0</v>
      </c>
      <c r="BH84" s="421">
        <f t="shared" si="36"/>
        <v>0</v>
      </c>
      <c r="BI84" s="421">
        <f t="shared" si="36"/>
        <v>0</v>
      </c>
      <c r="BJ84" s="421">
        <f t="shared" si="36"/>
        <v>0</v>
      </c>
      <c r="BK84" s="421">
        <f t="shared" si="36"/>
        <v>0</v>
      </c>
      <c r="BL84" s="421">
        <f t="shared" si="36"/>
        <v>0</v>
      </c>
      <c r="BM84" s="421">
        <f t="shared" si="36"/>
        <v>0</v>
      </c>
      <c r="BN84" s="421">
        <f t="shared" si="36"/>
        <v>0</v>
      </c>
      <c r="BO84" s="421">
        <f t="shared" si="36"/>
        <v>0</v>
      </c>
      <c r="BP84" s="421">
        <f t="shared" si="36"/>
        <v>0</v>
      </c>
      <c r="BQ84" s="421">
        <f t="shared" si="36"/>
        <v>0</v>
      </c>
      <c r="BR84" s="421">
        <f t="shared" si="36"/>
        <v>0</v>
      </c>
      <c r="BS84" s="421">
        <f t="shared" si="36"/>
        <v>0</v>
      </c>
      <c r="BT84" s="421">
        <f t="shared" si="36"/>
        <v>0</v>
      </c>
      <c r="BU84" s="421">
        <f t="shared" si="36"/>
        <v>0</v>
      </c>
      <c r="BV84" s="421">
        <f t="shared" si="36"/>
        <v>0</v>
      </c>
      <c r="BW84" s="421">
        <f t="shared" si="36"/>
        <v>0</v>
      </c>
      <c r="BX84" s="421">
        <f t="shared" si="36"/>
        <v>0</v>
      </c>
      <c r="BY84" s="421">
        <f t="shared" si="36"/>
        <v>0</v>
      </c>
      <c r="BZ84" s="421">
        <f t="shared" ref="BZ84:CA84" si="37">SUM(BZ85:BZ86)</f>
        <v>0</v>
      </c>
      <c r="CA84" s="422">
        <f t="shared" si="37"/>
        <v>0</v>
      </c>
    </row>
    <row r="85" spans="1:79" x14ac:dyDescent="0.4">
      <c r="A85" s="326"/>
      <c r="B85" s="341" t="s">
        <v>332</v>
      </c>
      <c r="C85" s="68"/>
      <c r="D85" s="425">
        <v>0</v>
      </c>
      <c r="E85" s="425">
        <v>0</v>
      </c>
      <c r="F85" s="425">
        <v>0</v>
      </c>
      <c r="G85" s="425">
        <v>0</v>
      </c>
      <c r="H85" s="425">
        <v>0</v>
      </c>
      <c r="I85" s="425">
        <v>0</v>
      </c>
      <c r="J85" s="425">
        <v>0</v>
      </c>
      <c r="K85" s="425">
        <v>0</v>
      </c>
      <c r="L85" s="425">
        <v>0</v>
      </c>
      <c r="M85" s="425">
        <v>0</v>
      </c>
      <c r="N85" s="425">
        <v>0</v>
      </c>
      <c r="O85" s="425">
        <v>0</v>
      </c>
      <c r="P85" s="425">
        <v>0</v>
      </c>
      <c r="Q85" s="425">
        <v>0</v>
      </c>
      <c r="R85" s="425">
        <v>0</v>
      </c>
      <c r="S85" s="425">
        <v>0</v>
      </c>
      <c r="T85" s="425">
        <v>0</v>
      </c>
      <c r="U85" s="425">
        <v>0</v>
      </c>
      <c r="V85" s="425">
        <v>0</v>
      </c>
      <c r="W85" s="425">
        <v>0</v>
      </c>
      <c r="X85" s="425">
        <v>0</v>
      </c>
      <c r="Y85" s="425">
        <v>0</v>
      </c>
      <c r="Z85" s="425">
        <v>0</v>
      </c>
      <c r="AA85" s="425">
        <v>0</v>
      </c>
      <c r="AB85" s="425">
        <v>0</v>
      </c>
      <c r="AC85" s="425">
        <v>0</v>
      </c>
      <c r="AD85" s="425">
        <v>0</v>
      </c>
      <c r="AE85" s="425">
        <v>0</v>
      </c>
      <c r="AF85" s="425">
        <v>0</v>
      </c>
      <c r="AG85" s="425">
        <v>0</v>
      </c>
      <c r="AH85" s="425">
        <v>3245.950667964782</v>
      </c>
      <c r="AI85" s="425">
        <v>2612.8282593618464</v>
      </c>
      <c r="AJ85" s="425">
        <v>2190.1870768003932</v>
      </c>
      <c r="AK85" s="425">
        <v>2062.8684698923353</v>
      </c>
      <c r="AL85" s="425">
        <v>1568.2862623152125</v>
      </c>
      <c r="AM85" s="425">
        <v>714.79429901163428</v>
      </c>
      <c r="AN85" s="425">
        <v>710.21175232051996</v>
      </c>
      <c r="AO85" s="425">
        <v>668.66702952539868</v>
      </c>
      <c r="AP85" s="425">
        <v>417.17736708959336</v>
      </c>
      <c r="AQ85" s="425">
        <v>424.98331438912203</v>
      </c>
      <c r="AR85" s="425">
        <v>396.15175064607149</v>
      </c>
      <c r="AS85" s="425">
        <v>389.46113385620714</v>
      </c>
      <c r="AT85" s="425">
        <v>382.37267067717579</v>
      </c>
      <c r="AU85" s="425">
        <v>458.47036314060961</v>
      </c>
      <c r="AV85" s="425">
        <v>595.48284270381293</v>
      </c>
      <c r="AW85" s="425">
        <v>581.95303031059382</v>
      </c>
      <c r="AX85" s="425">
        <v>540.42451230645963</v>
      </c>
      <c r="AY85" s="425">
        <v>18.405850831430286</v>
      </c>
      <c r="AZ85" s="425">
        <v>0</v>
      </c>
      <c r="BA85" s="425">
        <v>0</v>
      </c>
      <c r="BB85" s="425">
        <v>0</v>
      </c>
      <c r="BC85" s="425">
        <v>0</v>
      </c>
      <c r="BD85" s="425">
        <v>0</v>
      </c>
      <c r="BE85" s="425">
        <v>0</v>
      </c>
      <c r="BF85" s="425">
        <v>0</v>
      </c>
      <c r="BG85" s="425">
        <v>0</v>
      </c>
      <c r="BH85" s="425">
        <v>0</v>
      </c>
      <c r="BI85" s="425">
        <v>0</v>
      </c>
      <c r="BJ85" s="425">
        <v>0</v>
      </c>
      <c r="BK85" s="425">
        <v>0</v>
      </c>
      <c r="BL85" s="425">
        <v>0</v>
      </c>
      <c r="BM85" s="425">
        <v>0</v>
      </c>
      <c r="BN85" s="425">
        <v>0</v>
      </c>
      <c r="BO85" s="425">
        <v>0</v>
      </c>
      <c r="BP85" s="425">
        <v>0</v>
      </c>
      <c r="BQ85" s="425">
        <v>0</v>
      </c>
      <c r="BR85" s="425">
        <v>0</v>
      </c>
      <c r="BS85" s="425">
        <v>0</v>
      </c>
      <c r="BT85" s="425">
        <v>0</v>
      </c>
      <c r="BU85" s="425">
        <v>0</v>
      </c>
      <c r="BV85" s="425">
        <v>0</v>
      </c>
      <c r="BW85" s="425">
        <v>0</v>
      </c>
      <c r="BX85" s="425">
        <v>0</v>
      </c>
      <c r="BY85" s="425">
        <v>0</v>
      </c>
      <c r="BZ85" s="425">
        <v>0</v>
      </c>
      <c r="CA85" s="426">
        <v>0</v>
      </c>
    </row>
    <row r="86" spans="1:79" x14ac:dyDescent="0.4">
      <c r="A86" s="326"/>
      <c r="B86" s="341" t="s">
        <v>331</v>
      </c>
      <c r="C86" s="68"/>
      <c r="D86" s="425">
        <v>0</v>
      </c>
      <c r="E86" s="425">
        <v>0</v>
      </c>
      <c r="F86" s="425">
        <v>0</v>
      </c>
      <c r="G86" s="425">
        <v>0</v>
      </c>
      <c r="H86" s="425">
        <v>0</v>
      </c>
      <c r="I86" s="425">
        <v>0</v>
      </c>
      <c r="J86" s="425">
        <v>0</v>
      </c>
      <c r="K86" s="425">
        <v>0</v>
      </c>
      <c r="L86" s="425">
        <v>0</v>
      </c>
      <c r="M86" s="425">
        <v>0</v>
      </c>
      <c r="N86" s="425">
        <v>0</v>
      </c>
      <c r="O86" s="425">
        <v>0</v>
      </c>
      <c r="P86" s="425">
        <v>0</v>
      </c>
      <c r="Q86" s="425">
        <v>0</v>
      </c>
      <c r="R86" s="425">
        <v>0</v>
      </c>
      <c r="S86" s="425">
        <v>0</v>
      </c>
      <c r="T86" s="425">
        <v>0</v>
      </c>
      <c r="U86" s="425">
        <v>0</v>
      </c>
      <c r="V86" s="425">
        <v>0</v>
      </c>
      <c r="W86" s="425">
        <v>0</v>
      </c>
      <c r="X86" s="425">
        <v>0</v>
      </c>
      <c r="Y86" s="425">
        <v>0</v>
      </c>
      <c r="Z86" s="425">
        <v>0</v>
      </c>
      <c r="AA86" s="425">
        <v>0</v>
      </c>
      <c r="AB86" s="425">
        <v>0</v>
      </c>
      <c r="AC86" s="425">
        <v>0</v>
      </c>
      <c r="AD86" s="425">
        <v>0</v>
      </c>
      <c r="AE86" s="425">
        <v>0</v>
      </c>
      <c r="AF86" s="425">
        <v>0</v>
      </c>
      <c r="AG86" s="425">
        <v>0</v>
      </c>
      <c r="AH86" s="425">
        <v>18.442901522527173</v>
      </c>
      <c r="AI86" s="425">
        <v>15.639008994279919</v>
      </c>
      <c r="AJ86" s="425">
        <v>12.163763257815496</v>
      </c>
      <c r="AK86" s="425">
        <v>9.3690495617530445</v>
      </c>
      <c r="AL86" s="425">
        <v>5.2981380530191275</v>
      </c>
      <c r="AM86" s="425">
        <v>3.7564719398715516</v>
      </c>
      <c r="AN86" s="425">
        <v>5.9266968072403259</v>
      </c>
      <c r="AO86" s="425">
        <v>2.8821854720922353</v>
      </c>
      <c r="AP86" s="425">
        <v>1.0561452331382111</v>
      </c>
      <c r="AQ86" s="425">
        <v>2.0809433529186072</v>
      </c>
      <c r="AR86" s="425">
        <v>2.7495759386870895</v>
      </c>
      <c r="AS86" s="425">
        <v>3.5487850401772993</v>
      </c>
      <c r="AT86" s="425">
        <v>3.336761342019571</v>
      </c>
      <c r="AU86" s="425">
        <v>2.7889425437683251</v>
      </c>
      <c r="AV86" s="425">
        <v>3.2261260219558974</v>
      </c>
      <c r="AW86" s="425">
        <v>4.1422228040568427</v>
      </c>
      <c r="AX86" s="425">
        <v>1.9300875439516414</v>
      </c>
      <c r="AY86" s="425">
        <v>6.5735181540822446E-2</v>
      </c>
      <c r="AZ86" s="425">
        <v>0</v>
      </c>
      <c r="BA86" s="425">
        <v>0</v>
      </c>
      <c r="BB86" s="425">
        <v>0</v>
      </c>
      <c r="BC86" s="425">
        <v>0</v>
      </c>
      <c r="BD86" s="425">
        <v>0</v>
      </c>
      <c r="BE86" s="425">
        <v>0</v>
      </c>
      <c r="BF86" s="425">
        <v>0</v>
      </c>
      <c r="BG86" s="425">
        <v>0</v>
      </c>
      <c r="BH86" s="425">
        <v>0</v>
      </c>
      <c r="BI86" s="425">
        <v>0</v>
      </c>
      <c r="BJ86" s="425">
        <v>0</v>
      </c>
      <c r="BK86" s="425">
        <v>0</v>
      </c>
      <c r="BL86" s="425">
        <v>0</v>
      </c>
      <c r="BM86" s="425">
        <v>0</v>
      </c>
      <c r="BN86" s="425">
        <v>0</v>
      </c>
      <c r="BO86" s="425">
        <v>0</v>
      </c>
      <c r="BP86" s="425">
        <v>0</v>
      </c>
      <c r="BQ86" s="425">
        <v>0</v>
      </c>
      <c r="BR86" s="425">
        <v>0</v>
      </c>
      <c r="BS86" s="425">
        <v>0</v>
      </c>
      <c r="BT86" s="425">
        <v>0</v>
      </c>
      <c r="BU86" s="425">
        <v>0</v>
      </c>
      <c r="BV86" s="425">
        <v>0</v>
      </c>
      <c r="BW86" s="425">
        <v>0</v>
      </c>
      <c r="BX86" s="425">
        <v>0</v>
      </c>
      <c r="BY86" s="425">
        <v>0</v>
      </c>
      <c r="BZ86" s="425">
        <v>0</v>
      </c>
      <c r="CA86" s="426">
        <v>0</v>
      </c>
    </row>
    <row r="87" spans="1:79" s="243" customFormat="1" ht="25.5" customHeight="1" x14ac:dyDescent="0.4">
      <c r="A87" s="368"/>
      <c r="B87" s="97" t="s">
        <v>484</v>
      </c>
      <c r="C87" s="97"/>
      <c r="D87" s="421">
        <v>0</v>
      </c>
      <c r="E87" s="421">
        <v>0</v>
      </c>
      <c r="F87" s="421">
        <v>0</v>
      </c>
      <c r="G87" s="421">
        <v>0</v>
      </c>
      <c r="H87" s="421">
        <v>0</v>
      </c>
      <c r="I87" s="421">
        <v>0</v>
      </c>
      <c r="J87" s="421">
        <v>0</v>
      </c>
      <c r="K87" s="421">
        <v>0</v>
      </c>
      <c r="L87" s="421">
        <v>0</v>
      </c>
      <c r="M87" s="421">
        <v>0</v>
      </c>
      <c r="N87" s="421">
        <v>0</v>
      </c>
      <c r="O87" s="421">
        <v>0</v>
      </c>
      <c r="P87" s="421">
        <v>0</v>
      </c>
      <c r="Q87" s="421">
        <v>0</v>
      </c>
      <c r="R87" s="421">
        <v>0</v>
      </c>
      <c r="S87" s="421">
        <v>0</v>
      </c>
      <c r="T87" s="421">
        <v>0</v>
      </c>
      <c r="U87" s="421">
        <v>0</v>
      </c>
      <c r="V87" s="421">
        <v>0</v>
      </c>
      <c r="W87" s="421">
        <v>0</v>
      </c>
      <c r="X87" s="421">
        <v>0</v>
      </c>
      <c r="Y87" s="421">
        <v>0</v>
      </c>
      <c r="Z87" s="421">
        <v>0</v>
      </c>
      <c r="AA87" s="421">
        <v>0</v>
      </c>
      <c r="AB87" s="421">
        <v>0</v>
      </c>
      <c r="AC87" s="421">
        <v>0</v>
      </c>
      <c r="AD87" s="421">
        <v>0</v>
      </c>
      <c r="AE87" s="421">
        <v>78.41147181836287</v>
      </c>
      <c r="AF87" s="421">
        <v>201.14790209790206</v>
      </c>
      <c r="AG87" s="421">
        <v>232.0847205859755</v>
      </c>
      <c r="AH87" s="421">
        <f t="shared" ref="AH87:BO87" si="38">SUM(AH88:AH89)</f>
        <v>323.62522456124185</v>
      </c>
      <c r="AI87" s="421">
        <f t="shared" si="38"/>
        <v>341.09880581720728</v>
      </c>
      <c r="AJ87" s="421">
        <f t="shared" si="38"/>
        <v>363.69096441328219</v>
      </c>
      <c r="AK87" s="421">
        <f t="shared" si="38"/>
        <v>396.16305518975213</v>
      </c>
      <c r="AL87" s="421">
        <f t="shared" si="38"/>
        <v>437.42237844171058</v>
      </c>
      <c r="AM87" s="421">
        <f t="shared" si="38"/>
        <v>493.49524646480779</v>
      </c>
      <c r="AN87" s="421">
        <f t="shared" si="38"/>
        <v>605.76585660986188</v>
      </c>
      <c r="AO87" s="421">
        <f t="shared" si="38"/>
        <v>647.2177217004803</v>
      </c>
      <c r="AP87" s="421">
        <f t="shared" si="38"/>
        <v>665.90251961999161</v>
      </c>
      <c r="AQ87" s="421">
        <f t="shared" si="38"/>
        <v>653.13939802238394</v>
      </c>
      <c r="AR87" s="421">
        <f t="shared" si="38"/>
        <v>657.1273864239356</v>
      </c>
      <c r="AS87" s="421">
        <f t="shared" si="38"/>
        <v>667.57199044948084</v>
      </c>
      <c r="AT87" s="421">
        <f t="shared" si="38"/>
        <v>764.56036499290667</v>
      </c>
      <c r="AU87" s="421">
        <f t="shared" si="38"/>
        <v>1005.4657542732209</v>
      </c>
      <c r="AV87" s="421">
        <f t="shared" si="38"/>
        <v>1052.8642624063064</v>
      </c>
      <c r="AW87" s="421">
        <f t="shared" si="38"/>
        <v>1129.2192868632708</v>
      </c>
      <c r="AX87" s="421">
        <f t="shared" si="38"/>
        <v>1230.4677916978308</v>
      </c>
      <c r="AY87" s="421">
        <f t="shared" si="38"/>
        <v>1262.8592353394711</v>
      </c>
      <c r="AZ87" s="421">
        <f t="shared" si="38"/>
        <v>1346.8262543627786</v>
      </c>
      <c r="BA87" s="421">
        <f t="shared" si="38"/>
        <v>1475.4165576671985</v>
      </c>
      <c r="BB87" s="421">
        <f t="shared" si="38"/>
        <v>1435.3325604778067</v>
      </c>
      <c r="BC87" s="421">
        <f t="shared" si="38"/>
        <v>1461.8505119424706</v>
      </c>
      <c r="BD87" s="421">
        <f t="shared" si="38"/>
        <v>1440.943523567661</v>
      </c>
      <c r="BE87" s="421">
        <f t="shared" si="38"/>
        <v>1462.4541555881979</v>
      </c>
      <c r="BF87" s="421">
        <f t="shared" si="38"/>
        <v>1314.4873464818445</v>
      </c>
      <c r="BG87" s="421">
        <f t="shared" si="38"/>
        <v>1258.709382603939</v>
      </c>
      <c r="BH87" s="421">
        <f t="shared" si="38"/>
        <v>1202.5861351097619</v>
      </c>
      <c r="BI87" s="421">
        <f t="shared" si="38"/>
        <v>1148.6591331922025</v>
      </c>
      <c r="BJ87" s="421">
        <f t="shared" si="38"/>
        <v>1119.5767712413831</v>
      </c>
      <c r="BK87" s="421">
        <f t="shared" si="38"/>
        <v>1086.2555701543042</v>
      </c>
      <c r="BL87" s="421">
        <f t="shared" si="38"/>
        <v>1044.7120577074793</v>
      </c>
      <c r="BM87" s="421">
        <f t="shared" si="38"/>
        <v>1052.3148025382689</v>
      </c>
      <c r="BN87" s="421">
        <f t="shared" si="38"/>
        <v>1012.2562734485734</v>
      </c>
      <c r="BO87" s="421">
        <f t="shared" si="38"/>
        <v>990.60425001112208</v>
      </c>
      <c r="BP87" s="421">
        <f t="shared" ref="BP87:BX87" si="39">SUM(BP88:BP89)</f>
        <v>977.86112224517615</v>
      </c>
      <c r="BQ87" s="421">
        <f t="shared" si="39"/>
        <v>930.86355526795887</v>
      </c>
      <c r="BR87" s="421">
        <f t="shared" si="39"/>
        <v>785.90097392521329</v>
      </c>
      <c r="BS87" s="421">
        <f t="shared" si="39"/>
        <v>498.01507452740043</v>
      </c>
      <c r="BT87" s="421">
        <f t="shared" si="39"/>
        <v>243.08206361641166</v>
      </c>
      <c r="BU87" s="421">
        <f t="shared" si="39"/>
        <v>121.76244142503002</v>
      </c>
      <c r="BV87" s="421">
        <f t="shared" si="39"/>
        <v>98.728732560005014</v>
      </c>
      <c r="BW87" s="421">
        <f t="shared" si="39"/>
        <v>93.017394399458283</v>
      </c>
      <c r="BX87" s="421">
        <f t="shared" si="39"/>
        <v>87.509229098358858</v>
      </c>
      <c r="BY87" s="421">
        <f>SUM(BY88:BY89)</f>
        <v>82.28395775512989</v>
      </c>
      <c r="BZ87" s="421">
        <f>SUM(BZ88:BZ89)</f>
        <v>77.133852150418079</v>
      </c>
      <c r="CA87" s="422">
        <f>SUM(CA88:CA89)</f>
        <v>72.158596176549551</v>
      </c>
    </row>
    <row r="88" spans="1:79" x14ac:dyDescent="0.4">
      <c r="B88" s="341" t="s">
        <v>332</v>
      </c>
      <c r="C88" s="341"/>
      <c r="D88" s="425">
        <v>0</v>
      </c>
      <c r="E88" s="425">
        <v>0</v>
      </c>
      <c r="F88" s="425">
        <v>0</v>
      </c>
      <c r="G88" s="425">
        <v>0</v>
      </c>
      <c r="H88" s="425">
        <v>0</v>
      </c>
      <c r="I88" s="425">
        <v>0</v>
      </c>
      <c r="J88" s="425">
        <v>0</v>
      </c>
      <c r="K88" s="425">
        <v>0</v>
      </c>
      <c r="L88" s="425">
        <v>0</v>
      </c>
      <c r="M88" s="425">
        <v>0</v>
      </c>
      <c r="N88" s="425">
        <v>0</v>
      </c>
      <c r="O88" s="425">
        <v>0</v>
      </c>
      <c r="P88" s="425">
        <v>0</v>
      </c>
      <c r="Q88" s="425">
        <v>0</v>
      </c>
      <c r="R88" s="425">
        <v>0</v>
      </c>
      <c r="S88" s="425">
        <v>0</v>
      </c>
      <c r="T88" s="425">
        <v>0</v>
      </c>
      <c r="U88" s="425">
        <v>0</v>
      </c>
      <c r="V88" s="425">
        <v>0</v>
      </c>
      <c r="W88" s="425">
        <v>0</v>
      </c>
      <c r="X88" s="425">
        <v>0</v>
      </c>
      <c r="Y88" s="425">
        <v>0</v>
      </c>
      <c r="Z88" s="425">
        <v>0</v>
      </c>
      <c r="AA88" s="425">
        <v>0</v>
      </c>
      <c r="AB88" s="425">
        <v>0</v>
      </c>
      <c r="AC88" s="425">
        <v>0</v>
      </c>
      <c r="AD88" s="425">
        <v>0</v>
      </c>
      <c r="AE88" s="425">
        <v>0</v>
      </c>
      <c r="AF88" s="425">
        <v>0</v>
      </c>
      <c r="AG88" s="425">
        <v>0</v>
      </c>
      <c r="AH88" s="425">
        <v>305.16271072765022</v>
      </c>
      <c r="AI88" s="425">
        <v>318.94640350996434</v>
      </c>
      <c r="AJ88" s="425">
        <v>335.33935055676648</v>
      </c>
      <c r="AK88" s="425">
        <v>361.39557169415343</v>
      </c>
      <c r="AL88" s="425">
        <v>396.91593244238453</v>
      </c>
      <c r="AM88" s="425">
        <v>446.05228414300274</v>
      </c>
      <c r="AN88" s="425">
        <v>545.99227313469032</v>
      </c>
      <c r="AO88" s="425">
        <v>581.3235649002778</v>
      </c>
      <c r="AP88" s="425">
        <v>594.05697956471408</v>
      </c>
      <c r="AQ88" s="425">
        <v>578.03565481982412</v>
      </c>
      <c r="AR88" s="425">
        <v>576.46704533674063</v>
      </c>
      <c r="AS88" s="425">
        <v>581.63698635158198</v>
      </c>
      <c r="AT88" s="425">
        <v>662.82975326713813</v>
      </c>
      <c r="AU88" s="425">
        <v>874.20423635571194</v>
      </c>
      <c r="AV88" s="425">
        <v>900.77780244029168</v>
      </c>
      <c r="AW88" s="425">
        <v>962.46398542367797</v>
      </c>
      <c r="AX88" s="425">
        <v>1060.1486077484176</v>
      </c>
      <c r="AY88" s="425">
        <v>1091.9316141987504</v>
      </c>
      <c r="AZ88" s="425">
        <v>1191.1267158940905</v>
      </c>
      <c r="BA88" s="425">
        <v>1273.9583600465362</v>
      </c>
      <c r="BB88" s="425">
        <v>1225.0663369571405</v>
      </c>
      <c r="BC88" s="425">
        <v>1252.2931561233231</v>
      </c>
      <c r="BD88" s="425">
        <v>1209.2861875924427</v>
      </c>
      <c r="BE88" s="425">
        <v>1229.6694747194977</v>
      </c>
      <c r="BF88" s="425">
        <v>1091.228066022459</v>
      </c>
      <c r="BG88" s="425">
        <v>1030.2393511775483</v>
      </c>
      <c r="BH88" s="425">
        <v>1039.8461942669014</v>
      </c>
      <c r="BI88" s="425">
        <v>985.00022525125348</v>
      </c>
      <c r="BJ88" s="425">
        <v>952.08526402533573</v>
      </c>
      <c r="BK88" s="425">
        <v>843.50496079202719</v>
      </c>
      <c r="BL88" s="425">
        <v>838.06650939750602</v>
      </c>
      <c r="BM88" s="425">
        <v>839.61317988965425</v>
      </c>
      <c r="BN88" s="425">
        <v>818.54330888094864</v>
      </c>
      <c r="BO88" s="425">
        <v>800.14886724280723</v>
      </c>
      <c r="BP88" s="425">
        <v>802.03241840483838</v>
      </c>
      <c r="BQ88" s="425">
        <v>774.21833657828722</v>
      </c>
      <c r="BR88" s="425">
        <v>638.04722697586294</v>
      </c>
      <c r="BS88" s="425">
        <v>362.05823197034073</v>
      </c>
      <c r="BT88" s="425">
        <v>121.44179336251835</v>
      </c>
      <c r="BU88" s="425">
        <v>15.419637809113095</v>
      </c>
      <c r="BV88" s="425">
        <v>1.9311562269902587</v>
      </c>
      <c r="BW88" s="425">
        <v>3.9006927796584892E-21</v>
      </c>
      <c r="BX88" s="425">
        <v>-1.5987579171690706E-21</v>
      </c>
      <c r="BY88" s="425">
        <v>0</v>
      </c>
      <c r="BZ88" s="425">
        <v>0</v>
      </c>
      <c r="CA88" s="426">
        <v>0</v>
      </c>
    </row>
    <row r="89" spans="1:79" x14ac:dyDescent="0.4">
      <c r="B89" s="341" t="s">
        <v>331</v>
      </c>
      <c r="C89" s="341"/>
      <c r="D89" s="425">
        <v>0</v>
      </c>
      <c r="E89" s="425">
        <v>0</v>
      </c>
      <c r="F89" s="425">
        <v>0</v>
      </c>
      <c r="G89" s="425">
        <v>0</v>
      </c>
      <c r="H89" s="425">
        <v>0</v>
      </c>
      <c r="I89" s="425">
        <v>0</v>
      </c>
      <c r="J89" s="425">
        <v>0</v>
      </c>
      <c r="K89" s="425">
        <v>0</v>
      </c>
      <c r="L89" s="425">
        <v>0</v>
      </c>
      <c r="M89" s="425">
        <v>0</v>
      </c>
      <c r="N89" s="425">
        <v>0</v>
      </c>
      <c r="O89" s="425">
        <v>0</v>
      </c>
      <c r="P89" s="425">
        <v>0</v>
      </c>
      <c r="Q89" s="425">
        <v>0</v>
      </c>
      <c r="R89" s="425">
        <v>0</v>
      </c>
      <c r="S89" s="425">
        <v>0</v>
      </c>
      <c r="T89" s="425">
        <v>0</v>
      </c>
      <c r="U89" s="425">
        <v>0</v>
      </c>
      <c r="V89" s="425">
        <v>0</v>
      </c>
      <c r="W89" s="425">
        <v>0</v>
      </c>
      <c r="X89" s="425">
        <v>0</v>
      </c>
      <c r="Y89" s="425">
        <v>0</v>
      </c>
      <c r="Z89" s="425">
        <v>0</v>
      </c>
      <c r="AA89" s="425">
        <v>0</v>
      </c>
      <c r="AB89" s="425">
        <v>0</v>
      </c>
      <c r="AC89" s="425">
        <v>0</v>
      </c>
      <c r="AD89" s="425">
        <v>0</v>
      </c>
      <c r="AE89" s="425">
        <v>0</v>
      </c>
      <c r="AF89" s="425">
        <v>0</v>
      </c>
      <c r="AG89" s="425">
        <v>0</v>
      </c>
      <c r="AH89" s="425">
        <v>18.462513833591622</v>
      </c>
      <c r="AI89" s="425">
        <v>22.152402307242919</v>
      </c>
      <c r="AJ89" s="425">
        <v>28.351613856515694</v>
      </c>
      <c r="AK89" s="425">
        <v>34.767483495598697</v>
      </c>
      <c r="AL89" s="425">
        <v>40.50644599932604</v>
      </c>
      <c r="AM89" s="425">
        <v>47.442962321805076</v>
      </c>
      <c r="AN89" s="425">
        <v>59.773583475171506</v>
      </c>
      <c r="AO89" s="425">
        <v>65.894156800202467</v>
      </c>
      <c r="AP89" s="425">
        <v>71.845540055277553</v>
      </c>
      <c r="AQ89" s="425">
        <v>75.103743202559855</v>
      </c>
      <c r="AR89" s="425">
        <v>80.660341087194951</v>
      </c>
      <c r="AS89" s="425">
        <v>85.935004097898798</v>
      </c>
      <c r="AT89" s="425">
        <v>101.73061172576858</v>
      </c>
      <c r="AU89" s="425">
        <v>131.26151791750897</v>
      </c>
      <c r="AV89" s="425">
        <v>152.08645996601467</v>
      </c>
      <c r="AW89" s="425">
        <v>166.75530143959273</v>
      </c>
      <c r="AX89" s="425">
        <v>170.31918394941317</v>
      </c>
      <c r="AY89" s="425">
        <v>170.92762114072082</v>
      </c>
      <c r="AZ89" s="425">
        <v>155.69953846868808</v>
      </c>
      <c r="BA89" s="425">
        <v>201.45819762066225</v>
      </c>
      <c r="BB89" s="425">
        <v>210.26622352066624</v>
      </c>
      <c r="BC89" s="425">
        <v>209.55735581914749</v>
      </c>
      <c r="BD89" s="425">
        <v>231.65733597521836</v>
      </c>
      <c r="BE89" s="425">
        <v>232.78468086870026</v>
      </c>
      <c r="BF89" s="425">
        <v>223.25928045938545</v>
      </c>
      <c r="BG89" s="425">
        <v>228.4700314263907</v>
      </c>
      <c r="BH89" s="425">
        <v>162.73994084286062</v>
      </c>
      <c r="BI89" s="425">
        <v>163.65890794094895</v>
      </c>
      <c r="BJ89" s="425">
        <v>167.49150721604744</v>
      </c>
      <c r="BK89" s="425">
        <v>242.75060936227706</v>
      </c>
      <c r="BL89" s="425">
        <v>206.64554830997329</v>
      </c>
      <c r="BM89" s="425">
        <v>212.70162264861466</v>
      </c>
      <c r="BN89" s="425">
        <v>193.71296456762485</v>
      </c>
      <c r="BO89" s="425">
        <v>190.45538276831488</v>
      </c>
      <c r="BP89" s="425">
        <v>175.82870384033777</v>
      </c>
      <c r="BQ89" s="425">
        <v>156.64521868967165</v>
      </c>
      <c r="BR89" s="425">
        <v>147.85374694935035</v>
      </c>
      <c r="BS89" s="425">
        <v>135.95684255705973</v>
      </c>
      <c r="BT89" s="425">
        <v>121.64027025389331</v>
      </c>
      <c r="BU89" s="425">
        <v>106.34280361591692</v>
      </c>
      <c r="BV89" s="425">
        <v>96.79757633301476</v>
      </c>
      <c r="BW89" s="425">
        <v>93.017394399458283</v>
      </c>
      <c r="BX89" s="425">
        <v>87.509229098358858</v>
      </c>
      <c r="BY89" s="425">
        <v>82.28395775512989</v>
      </c>
      <c r="BZ89" s="425">
        <v>77.133852150418079</v>
      </c>
      <c r="CA89" s="426">
        <v>72.158596176549551</v>
      </c>
    </row>
    <row r="90" spans="1:79" ht="26.25" customHeight="1" x14ac:dyDescent="0.4">
      <c r="A90" s="326"/>
      <c r="B90" s="423" t="s">
        <v>485</v>
      </c>
      <c r="C90" s="427"/>
      <c r="D90" s="421">
        <v>0</v>
      </c>
      <c r="E90" s="421">
        <v>0</v>
      </c>
      <c r="F90" s="421">
        <v>0</v>
      </c>
      <c r="G90" s="421">
        <v>0</v>
      </c>
      <c r="H90" s="421">
        <v>0</v>
      </c>
      <c r="I90" s="421">
        <v>0</v>
      </c>
      <c r="J90" s="421">
        <v>0</v>
      </c>
      <c r="K90" s="421">
        <v>0</v>
      </c>
      <c r="L90" s="421">
        <v>0</v>
      </c>
      <c r="M90" s="421">
        <v>0</v>
      </c>
      <c r="N90" s="421">
        <v>0</v>
      </c>
      <c r="O90" s="421">
        <v>0</v>
      </c>
      <c r="P90" s="421">
        <v>0</v>
      </c>
      <c r="Q90" s="421">
        <v>0</v>
      </c>
      <c r="R90" s="421">
        <v>0</v>
      </c>
      <c r="S90" s="421">
        <v>0</v>
      </c>
      <c r="T90" s="421">
        <v>0</v>
      </c>
      <c r="U90" s="421">
        <v>0</v>
      </c>
      <c r="V90" s="421">
        <v>0</v>
      </c>
      <c r="W90" s="421">
        <v>0</v>
      </c>
      <c r="X90" s="421">
        <v>0</v>
      </c>
      <c r="Y90" s="421">
        <v>0</v>
      </c>
      <c r="Z90" s="421">
        <v>0</v>
      </c>
      <c r="AA90" s="421">
        <v>0</v>
      </c>
      <c r="AB90" s="421">
        <v>0</v>
      </c>
      <c r="AC90" s="421">
        <v>0</v>
      </c>
      <c r="AD90" s="421">
        <v>0</v>
      </c>
      <c r="AE90" s="421">
        <v>0</v>
      </c>
      <c r="AF90" s="421">
        <v>0</v>
      </c>
      <c r="AG90" s="421">
        <v>0</v>
      </c>
      <c r="AH90" s="421">
        <f>AH91</f>
        <v>609.72868395596288</v>
      </c>
      <c r="AI90" s="421">
        <f t="shared" ref="AI90:BG90" si="40">AI91</f>
        <v>585.88736058014422</v>
      </c>
      <c r="AJ90" s="421">
        <f t="shared" si="40"/>
        <v>579.2115359174494</v>
      </c>
      <c r="AK90" s="421">
        <f t="shared" si="40"/>
        <v>603.38680713516101</v>
      </c>
      <c r="AL90" s="421">
        <f t="shared" si="40"/>
        <v>735.66490919742239</v>
      </c>
      <c r="AM90" s="421">
        <f t="shared" si="40"/>
        <v>827.01126468003508</v>
      </c>
      <c r="AN90" s="421">
        <f t="shared" si="40"/>
        <v>906.08198043763218</v>
      </c>
      <c r="AO90" s="421">
        <f t="shared" si="40"/>
        <v>1051.1205104308551</v>
      </c>
      <c r="AP90" s="421">
        <f t="shared" si="40"/>
        <v>1259.373537105879</v>
      </c>
      <c r="AQ90" s="421">
        <f t="shared" si="40"/>
        <v>1298.888188634141</v>
      </c>
      <c r="AR90" s="421">
        <f t="shared" si="40"/>
        <v>1604.2499693865057</v>
      </c>
      <c r="AS90" s="421">
        <f t="shared" si="40"/>
        <v>1740.3479117713937</v>
      </c>
      <c r="AT90" s="421">
        <f t="shared" si="40"/>
        <v>1929.4958656321694</v>
      </c>
      <c r="AU90" s="421">
        <f t="shared" si="40"/>
        <v>2359.3179409036702</v>
      </c>
      <c r="AV90" s="421">
        <f t="shared" si="40"/>
        <v>3123.4844275006458</v>
      </c>
      <c r="AW90" s="421">
        <f t="shared" si="40"/>
        <v>3786.3359091625925</v>
      </c>
      <c r="AX90" s="421">
        <f t="shared" si="40"/>
        <v>4375.7722513089002</v>
      </c>
      <c r="AY90" s="421">
        <f t="shared" si="40"/>
        <v>4959.6208444827425</v>
      </c>
      <c r="AZ90" s="421">
        <f t="shared" si="40"/>
        <v>5214.6376155497455</v>
      </c>
      <c r="BA90" s="421">
        <f t="shared" si="40"/>
        <v>5434.4375453358471</v>
      </c>
      <c r="BB90" s="421">
        <f t="shared" si="40"/>
        <v>5611.701112877583</v>
      </c>
      <c r="BC90" s="421">
        <f t="shared" si="40"/>
        <v>5885.2384213680334</v>
      </c>
      <c r="BD90" s="421">
        <f t="shared" si="40"/>
        <v>6251.3325705355401</v>
      </c>
      <c r="BE90" s="421">
        <f t="shared" si="40"/>
        <v>6708.3827917771887</v>
      </c>
      <c r="BF90" s="421">
        <f t="shared" si="40"/>
        <v>6551.5423502608546</v>
      </c>
      <c r="BG90" s="421">
        <f t="shared" si="40"/>
        <v>6730.2671720440048</v>
      </c>
      <c r="BH90" s="457">
        <f t="shared" ref="BH90:BX90" si="41">+BH94</f>
        <v>6176.1106735293497</v>
      </c>
      <c r="BI90" s="421">
        <f t="shared" si="41"/>
        <v>5783.0192904150799</v>
      </c>
      <c r="BJ90" s="421">
        <f t="shared" si="41"/>
        <v>5668.1989952632957</v>
      </c>
      <c r="BK90" s="421">
        <f t="shared" si="41"/>
        <v>6114.7119861596921</v>
      </c>
      <c r="BL90" s="421">
        <f t="shared" si="41"/>
        <v>6002.4152340113305</v>
      </c>
      <c r="BM90" s="421">
        <f t="shared" si="41"/>
        <v>5786.4535635178081</v>
      </c>
      <c r="BN90" s="421">
        <f t="shared" si="41"/>
        <v>5282.008632709274</v>
      </c>
      <c r="BO90" s="421">
        <f t="shared" si="41"/>
        <v>4546.8017135382715</v>
      </c>
      <c r="BP90" s="421">
        <f t="shared" si="41"/>
        <v>2744.8364442844922</v>
      </c>
      <c r="BQ90" s="421">
        <f t="shared" si="41"/>
        <v>1073.7011127825162</v>
      </c>
      <c r="BR90" s="421">
        <f t="shared" si="41"/>
        <v>491.57716309547908</v>
      </c>
      <c r="BS90" s="421">
        <f t="shared" si="41"/>
        <v>246.65576048545969</v>
      </c>
      <c r="BT90" s="421">
        <f t="shared" si="41"/>
        <v>94.419887961794132</v>
      </c>
      <c r="BU90" s="421">
        <f t="shared" si="41"/>
        <v>20.097175885882312</v>
      </c>
      <c r="BV90" s="421">
        <f t="shared" si="41"/>
        <v>3.8268448299677513</v>
      </c>
      <c r="BW90" s="421">
        <f t="shared" si="41"/>
        <v>0</v>
      </c>
      <c r="BX90" s="421">
        <f t="shared" si="41"/>
        <v>0</v>
      </c>
      <c r="BY90" s="421">
        <f>+BY94</f>
        <v>0</v>
      </c>
      <c r="BZ90" s="421">
        <f>+BZ94</f>
        <v>0</v>
      </c>
      <c r="CA90" s="422">
        <f>+CA94</f>
        <v>0</v>
      </c>
    </row>
    <row r="91" spans="1:79" ht="24" customHeight="1" x14ac:dyDescent="0.4">
      <c r="A91" s="326"/>
      <c r="B91" s="427" t="s">
        <v>486</v>
      </c>
      <c r="C91" s="433"/>
      <c r="D91" s="425">
        <v>0</v>
      </c>
      <c r="E91" s="425">
        <v>0</v>
      </c>
      <c r="F91" s="425">
        <v>0</v>
      </c>
      <c r="G91" s="425">
        <v>0</v>
      </c>
      <c r="H91" s="425">
        <v>0</v>
      </c>
      <c r="I91" s="425">
        <v>0</v>
      </c>
      <c r="J91" s="425">
        <v>0</v>
      </c>
      <c r="K91" s="425">
        <v>0</v>
      </c>
      <c r="L91" s="425">
        <v>0</v>
      </c>
      <c r="M91" s="425">
        <v>0</v>
      </c>
      <c r="N91" s="425">
        <v>0</v>
      </c>
      <c r="O91" s="425">
        <v>0</v>
      </c>
      <c r="P91" s="425">
        <v>0</v>
      </c>
      <c r="Q91" s="425">
        <v>0</v>
      </c>
      <c r="R91" s="425">
        <v>0</v>
      </c>
      <c r="S91" s="425">
        <v>0</v>
      </c>
      <c r="T91" s="425">
        <v>0</v>
      </c>
      <c r="U91" s="425">
        <v>0</v>
      </c>
      <c r="V91" s="425">
        <v>0</v>
      </c>
      <c r="W91" s="425">
        <v>0</v>
      </c>
      <c r="X91" s="425">
        <v>0</v>
      </c>
      <c r="Y91" s="425">
        <v>0</v>
      </c>
      <c r="Z91" s="425">
        <v>0</v>
      </c>
      <c r="AA91" s="425">
        <v>0</v>
      </c>
      <c r="AB91" s="425">
        <v>0</v>
      </c>
      <c r="AC91" s="425">
        <v>0</v>
      </c>
      <c r="AD91" s="425">
        <v>0</v>
      </c>
      <c r="AE91" s="425">
        <v>0</v>
      </c>
      <c r="AF91" s="425">
        <v>0</v>
      </c>
      <c r="AG91" s="425">
        <v>0</v>
      </c>
      <c r="AH91" s="425">
        <f>SUM(AH92:AH93)</f>
        <v>609.72868395596288</v>
      </c>
      <c r="AI91" s="425">
        <f t="shared" ref="AI91:BM91" si="42">SUM(AI92:AI93)</f>
        <v>585.88736058014422</v>
      </c>
      <c r="AJ91" s="425">
        <f t="shared" si="42"/>
        <v>579.2115359174494</v>
      </c>
      <c r="AK91" s="425">
        <f t="shared" si="42"/>
        <v>603.38680713516101</v>
      </c>
      <c r="AL91" s="425">
        <f t="shared" si="42"/>
        <v>735.66490919742239</v>
      </c>
      <c r="AM91" s="425">
        <f t="shared" si="42"/>
        <v>827.01126468003508</v>
      </c>
      <c r="AN91" s="425">
        <f t="shared" si="42"/>
        <v>906.08198043763218</v>
      </c>
      <c r="AO91" s="425">
        <f t="shared" si="42"/>
        <v>1051.1205104308551</v>
      </c>
      <c r="AP91" s="425">
        <f t="shared" si="42"/>
        <v>1259.373537105879</v>
      </c>
      <c r="AQ91" s="425">
        <f t="shared" si="42"/>
        <v>1298.888188634141</v>
      </c>
      <c r="AR91" s="425">
        <f t="shared" si="42"/>
        <v>1604.2499693865057</v>
      </c>
      <c r="AS91" s="425">
        <f t="shared" si="42"/>
        <v>1740.3479117713937</v>
      </c>
      <c r="AT91" s="425">
        <f t="shared" si="42"/>
        <v>1929.4958656321694</v>
      </c>
      <c r="AU91" s="425">
        <f t="shared" si="42"/>
        <v>2359.3179409036702</v>
      </c>
      <c r="AV91" s="425">
        <f t="shared" si="42"/>
        <v>3123.4844275006458</v>
      </c>
      <c r="AW91" s="425">
        <f t="shared" si="42"/>
        <v>3786.3359091625925</v>
      </c>
      <c r="AX91" s="425">
        <f t="shared" si="42"/>
        <v>4375.7722513089002</v>
      </c>
      <c r="AY91" s="425">
        <f t="shared" si="42"/>
        <v>4959.6208444827425</v>
      </c>
      <c r="AZ91" s="425">
        <f t="shared" si="42"/>
        <v>5214.6376155497455</v>
      </c>
      <c r="BA91" s="425">
        <f t="shared" si="42"/>
        <v>5434.4375453358471</v>
      </c>
      <c r="BB91" s="425">
        <f t="shared" si="42"/>
        <v>5611.701112877583</v>
      </c>
      <c r="BC91" s="425">
        <f t="shared" si="42"/>
        <v>5885.2384213680334</v>
      </c>
      <c r="BD91" s="425">
        <f t="shared" si="42"/>
        <v>6251.3325705355401</v>
      </c>
      <c r="BE91" s="425">
        <f t="shared" si="42"/>
        <v>6708.3827917771887</v>
      </c>
      <c r="BF91" s="425">
        <f t="shared" si="42"/>
        <v>6551.5423502608546</v>
      </c>
      <c r="BG91" s="425">
        <f t="shared" si="42"/>
        <v>6730.2671720440048</v>
      </c>
      <c r="BH91" s="425">
        <f t="shared" si="42"/>
        <v>6633.5745058449811</v>
      </c>
      <c r="BI91" s="425">
        <f t="shared" si="42"/>
        <v>6415.6667543892627</v>
      </c>
      <c r="BJ91" s="425">
        <f t="shared" si="42"/>
        <v>6312.2476846499285</v>
      </c>
      <c r="BK91" s="425">
        <f t="shared" si="42"/>
        <v>6526.0084318033378</v>
      </c>
      <c r="BL91" s="425">
        <f t="shared" si="42"/>
        <v>6265.2303707900237</v>
      </c>
      <c r="BM91" s="425">
        <f t="shared" si="42"/>
        <v>6048.8852660860048</v>
      </c>
      <c r="BN91" s="425">
        <v>0</v>
      </c>
      <c r="BO91" s="425">
        <v>0</v>
      </c>
      <c r="BP91" s="425">
        <v>0</v>
      </c>
      <c r="BQ91" s="425">
        <v>0</v>
      </c>
      <c r="BR91" s="425">
        <v>0</v>
      </c>
      <c r="BS91" s="425">
        <v>0</v>
      </c>
      <c r="BT91" s="425">
        <v>0</v>
      </c>
      <c r="BU91" s="425">
        <v>0</v>
      </c>
      <c r="BV91" s="425">
        <v>0</v>
      </c>
      <c r="BW91" s="425">
        <v>0</v>
      </c>
      <c r="BX91" s="425">
        <v>0</v>
      </c>
      <c r="BY91" s="425">
        <v>0</v>
      </c>
      <c r="BZ91" s="425">
        <v>0</v>
      </c>
      <c r="CA91" s="426">
        <v>0</v>
      </c>
    </row>
    <row r="92" spans="1:79" x14ac:dyDescent="0.4">
      <c r="A92" s="326"/>
      <c r="B92" s="299" t="s">
        <v>487</v>
      </c>
      <c r="C92" s="427"/>
      <c r="D92" s="425">
        <v>0</v>
      </c>
      <c r="E92" s="425">
        <v>0</v>
      </c>
      <c r="F92" s="425">
        <v>0</v>
      </c>
      <c r="G92" s="425">
        <v>0</v>
      </c>
      <c r="H92" s="425">
        <v>0</v>
      </c>
      <c r="I92" s="425">
        <v>0</v>
      </c>
      <c r="J92" s="425">
        <v>0</v>
      </c>
      <c r="K92" s="425">
        <v>0</v>
      </c>
      <c r="L92" s="425">
        <v>0</v>
      </c>
      <c r="M92" s="425">
        <v>0</v>
      </c>
      <c r="N92" s="425">
        <v>0</v>
      </c>
      <c r="O92" s="425">
        <v>0</v>
      </c>
      <c r="P92" s="425">
        <v>0</v>
      </c>
      <c r="Q92" s="425">
        <v>0</v>
      </c>
      <c r="R92" s="425">
        <v>0</v>
      </c>
      <c r="S92" s="425">
        <v>0</v>
      </c>
      <c r="T92" s="425">
        <v>0</v>
      </c>
      <c r="U92" s="425">
        <v>0</v>
      </c>
      <c r="V92" s="425">
        <v>0</v>
      </c>
      <c r="W92" s="425">
        <v>0</v>
      </c>
      <c r="X92" s="425">
        <v>0</v>
      </c>
      <c r="Y92" s="425">
        <v>0</v>
      </c>
      <c r="Z92" s="425">
        <v>0</v>
      </c>
      <c r="AA92" s="425">
        <v>0</v>
      </c>
      <c r="AB92" s="425">
        <v>0</v>
      </c>
      <c r="AC92" s="425">
        <v>0</v>
      </c>
      <c r="AD92" s="425">
        <v>0</v>
      </c>
      <c r="AE92" s="425">
        <v>0</v>
      </c>
      <c r="AF92" s="425">
        <v>0</v>
      </c>
      <c r="AG92" s="425">
        <v>0</v>
      </c>
      <c r="AH92" s="425">
        <v>464.33184393569485</v>
      </c>
      <c r="AI92" s="425">
        <v>449.4478382532613</v>
      </c>
      <c r="AJ92" s="425">
        <v>441.14366979759228</v>
      </c>
      <c r="AK92" s="425">
        <v>460.15862564348134</v>
      </c>
      <c r="AL92" s="425">
        <v>562.40020085362789</v>
      </c>
      <c r="AM92" s="425">
        <v>631.78237596868257</v>
      </c>
      <c r="AN92" s="425">
        <v>693.03720883331641</v>
      </c>
      <c r="AO92" s="425">
        <v>805.37242813104876</v>
      </c>
      <c r="AP92" s="425">
        <v>962.6380283629353</v>
      </c>
      <c r="AQ92" s="425">
        <v>993.52776268608056</v>
      </c>
      <c r="AR92" s="425">
        <v>1226.0459610596351</v>
      </c>
      <c r="AS92" s="425">
        <v>1358.3203213825511</v>
      </c>
      <c r="AT92" s="425">
        <v>1637.7635634096359</v>
      </c>
      <c r="AU92" s="425">
        <v>1905.6678150258381</v>
      </c>
      <c r="AV92" s="425">
        <v>2684.3215301111395</v>
      </c>
      <c r="AW92" s="425">
        <v>3362.4204384166533</v>
      </c>
      <c r="AX92" s="425">
        <v>3923.5985415108448</v>
      </c>
      <c r="AY92" s="425">
        <v>4399.3160687559521</v>
      </c>
      <c r="AZ92" s="425">
        <v>4475.6370752223365</v>
      </c>
      <c r="BA92" s="425">
        <v>4672.227767300159</v>
      </c>
      <c r="BB92" s="425">
        <v>4952.530400034374</v>
      </c>
      <c r="BC92" s="425">
        <v>5235.8428216762259</v>
      </c>
      <c r="BD92" s="425">
        <v>5614.8332542628305</v>
      </c>
      <c r="BE92" s="425">
        <v>6093.6704244031835</v>
      </c>
      <c r="BF92" s="425">
        <v>5965.4311867240049</v>
      </c>
      <c r="BG92" s="425">
        <v>6141.284750194799</v>
      </c>
      <c r="BH92" s="425">
        <v>6100.6363250556196</v>
      </c>
      <c r="BI92" s="425">
        <v>6022.6625061092518</v>
      </c>
      <c r="BJ92" s="425">
        <v>5935.545035232265</v>
      </c>
      <c r="BK92" s="425">
        <v>6105.2096668843897</v>
      </c>
      <c r="BL92" s="425">
        <v>5950.9093431686524</v>
      </c>
      <c r="BM92" s="425">
        <v>5961.8258926535636</v>
      </c>
      <c r="BN92" s="425">
        <v>0</v>
      </c>
      <c r="BO92" s="425">
        <v>0</v>
      </c>
      <c r="BP92" s="425">
        <v>0</v>
      </c>
      <c r="BQ92" s="425">
        <v>0</v>
      </c>
      <c r="BR92" s="425">
        <v>0</v>
      </c>
      <c r="BS92" s="425">
        <v>0</v>
      </c>
      <c r="BT92" s="425">
        <v>0</v>
      </c>
      <c r="BU92" s="425">
        <v>0</v>
      </c>
      <c r="BV92" s="425">
        <v>0</v>
      </c>
      <c r="BW92" s="425">
        <v>0</v>
      </c>
      <c r="BX92" s="425">
        <v>0</v>
      </c>
      <c r="BY92" s="425">
        <v>0</v>
      </c>
      <c r="BZ92" s="425">
        <v>0</v>
      </c>
      <c r="CA92" s="426">
        <v>0</v>
      </c>
    </row>
    <row r="93" spans="1:79" x14ac:dyDescent="0.4">
      <c r="A93" s="326"/>
      <c r="B93" s="299" t="s">
        <v>488</v>
      </c>
      <c r="C93" s="427"/>
      <c r="D93" s="425">
        <v>0</v>
      </c>
      <c r="E93" s="425">
        <v>0</v>
      </c>
      <c r="F93" s="425">
        <v>0</v>
      </c>
      <c r="G93" s="425">
        <v>0</v>
      </c>
      <c r="H93" s="425">
        <v>0</v>
      </c>
      <c r="I93" s="425">
        <v>0</v>
      </c>
      <c r="J93" s="425">
        <v>0</v>
      </c>
      <c r="K93" s="425">
        <v>0</v>
      </c>
      <c r="L93" s="425">
        <v>0</v>
      </c>
      <c r="M93" s="425">
        <v>0</v>
      </c>
      <c r="N93" s="425">
        <v>0</v>
      </c>
      <c r="O93" s="425">
        <v>0</v>
      </c>
      <c r="P93" s="425">
        <v>0</v>
      </c>
      <c r="Q93" s="425">
        <v>0</v>
      </c>
      <c r="R93" s="425">
        <v>0</v>
      </c>
      <c r="S93" s="425">
        <v>0</v>
      </c>
      <c r="T93" s="425">
        <v>0</v>
      </c>
      <c r="U93" s="425">
        <v>0</v>
      </c>
      <c r="V93" s="425">
        <v>0</v>
      </c>
      <c r="W93" s="425">
        <v>0</v>
      </c>
      <c r="X93" s="425">
        <v>0</v>
      </c>
      <c r="Y93" s="425">
        <v>0</v>
      </c>
      <c r="Z93" s="425">
        <v>0</v>
      </c>
      <c r="AA93" s="425">
        <v>0</v>
      </c>
      <c r="AB93" s="425">
        <v>0</v>
      </c>
      <c r="AC93" s="425">
        <v>0</v>
      </c>
      <c r="AD93" s="425">
        <v>0</v>
      </c>
      <c r="AE93" s="425">
        <v>0</v>
      </c>
      <c r="AF93" s="425">
        <v>0</v>
      </c>
      <c r="AG93" s="425">
        <v>0</v>
      </c>
      <c r="AH93" s="425">
        <v>145.39684002026809</v>
      </c>
      <c r="AI93" s="425">
        <v>136.43952232688289</v>
      </c>
      <c r="AJ93" s="425">
        <v>138.06786611985711</v>
      </c>
      <c r="AK93" s="425">
        <v>143.22818149167961</v>
      </c>
      <c r="AL93" s="425">
        <v>173.26470834379447</v>
      </c>
      <c r="AM93" s="425">
        <v>195.22888871135254</v>
      </c>
      <c r="AN93" s="425">
        <v>213.0447716043158</v>
      </c>
      <c r="AO93" s="425">
        <v>245.74808229980641</v>
      </c>
      <c r="AP93" s="425">
        <v>296.73550874294364</v>
      </c>
      <c r="AQ93" s="425">
        <v>305.36042594806042</v>
      </c>
      <c r="AR93" s="425">
        <v>378.20400832687045</v>
      </c>
      <c r="AS93" s="425">
        <v>382.02759038884255</v>
      </c>
      <c r="AT93" s="425">
        <v>291.73230222253352</v>
      </c>
      <c r="AU93" s="425">
        <v>453.65012587783224</v>
      </c>
      <c r="AV93" s="425">
        <v>439.16289738950627</v>
      </c>
      <c r="AW93" s="425">
        <v>423.9154707459391</v>
      </c>
      <c r="AX93" s="425">
        <v>452.17370979805531</v>
      </c>
      <c r="AY93" s="425">
        <v>560.30477572679024</v>
      </c>
      <c r="AZ93" s="425">
        <v>739.00054032740911</v>
      </c>
      <c r="BA93" s="425">
        <v>762.20977803568826</v>
      </c>
      <c r="BB93" s="425">
        <v>659.17071284320878</v>
      </c>
      <c r="BC93" s="425">
        <v>649.39559969180721</v>
      </c>
      <c r="BD93" s="425">
        <v>636.49931627270951</v>
      </c>
      <c r="BE93" s="425">
        <v>614.71236737400534</v>
      </c>
      <c r="BF93" s="425">
        <v>586.11116353684997</v>
      </c>
      <c r="BG93" s="425">
        <v>588.98242184920559</v>
      </c>
      <c r="BH93" s="425">
        <v>532.93818078936192</v>
      </c>
      <c r="BI93" s="425">
        <v>393.00424828001047</v>
      </c>
      <c r="BJ93" s="425">
        <v>376.70264941766357</v>
      </c>
      <c r="BK93" s="425">
        <v>420.79876491894782</v>
      </c>
      <c r="BL93" s="425">
        <v>314.32102762137094</v>
      </c>
      <c r="BM93" s="425">
        <v>87.059373432441063</v>
      </c>
      <c r="BN93" s="425">
        <v>0</v>
      </c>
      <c r="BO93" s="425">
        <v>0</v>
      </c>
      <c r="BP93" s="425">
        <v>0</v>
      </c>
      <c r="BQ93" s="425">
        <v>0</v>
      </c>
      <c r="BR93" s="425">
        <v>0</v>
      </c>
      <c r="BS93" s="425">
        <v>0</v>
      </c>
      <c r="BT93" s="425">
        <v>0</v>
      </c>
      <c r="BU93" s="425">
        <v>0</v>
      </c>
      <c r="BV93" s="425">
        <v>0</v>
      </c>
      <c r="BW93" s="425">
        <v>0</v>
      </c>
      <c r="BX93" s="425">
        <v>0</v>
      </c>
      <c r="BY93" s="425">
        <v>0</v>
      </c>
      <c r="BZ93" s="425">
        <v>0</v>
      </c>
      <c r="CA93" s="426">
        <v>0</v>
      </c>
    </row>
    <row r="94" spans="1:79" ht="27" customHeight="1" x14ac:dyDescent="0.4">
      <c r="A94" s="326"/>
      <c r="B94" s="427" t="s">
        <v>489</v>
      </c>
      <c r="C94" s="427"/>
      <c r="D94" s="425">
        <v>0</v>
      </c>
      <c r="E94" s="425">
        <v>0</v>
      </c>
      <c r="F94" s="425">
        <v>0</v>
      </c>
      <c r="G94" s="425">
        <v>0</v>
      </c>
      <c r="H94" s="425">
        <v>0</v>
      </c>
      <c r="I94" s="425">
        <v>0</v>
      </c>
      <c r="J94" s="425">
        <v>0</v>
      </c>
      <c r="K94" s="425">
        <v>0</v>
      </c>
      <c r="L94" s="425">
        <v>0</v>
      </c>
      <c r="M94" s="425">
        <v>0</v>
      </c>
      <c r="N94" s="425">
        <v>0</v>
      </c>
      <c r="O94" s="425">
        <v>0</v>
      </c>
      <c r="P94" s="425">
        <v>0</v>
      </c>
      <c r="Q94" s="425">
        <v>0</v>
      </c>
      <c r="R94" s="425">
        <v>0</v>
      </c>
      <c r="S94" s="425">
        <v>0</v>
      </c>
      <c r="T94" s="425">
        <v>0</v>
      </c>
      <c r="U94" s="425">
        <v>0</v>
      </c>
      <c r="V94" s="425">
        <v>0</v>
      </c>
      <c r="W94" s="425">
        <v>0</v>
      </c>
      <c r="X94" s="425">
        <v>0</v>
      </c>
      <c r="Y94" s="425">
        <v>0</v>
      </c>
      <c r="Z94" s="425">
        <v>0</v>
      </c>
      <c r="AA94" s="425">
        <v>0</v>
      </c>
      <c r="AB94" s="425">
        <v>0</v>
      </c>
      <c r="AC94" s="425">
        <v>0</v>
      </c>
      <c r="AD94" s="425">
        <v>0</v>
      </c>
      <c r="AE94" s="425">
        <v>0</v>
      </c>
      <c r="AF94" s="425">
        <v>0</v>
      </c>
      <c r="AG94" s="425">
        <v>0</v>
      </c>
      <c r="AH94" s="425">
        <v>0</v>
      </c>
      <c r="AI94" s="425">
        <v>0</v>
      </c>
      <c r="AJ94" s="425">
        <v>0</v>
      </c>
      <c r="AK94" s="425">
        <v>0</v>
      </c>
      <c r="AL94" s="425">
        <v>0</v>
      </c>
      <c r="AM94" s="425">
        <v>0</v>
      </c>
      <c r="AN94" s="425">
        <v>0</v>
      </c>
      <c r="AO94" s="425">
        <v>0</v>
      </c>
      <c r="AP94" s="425">
        <v>0</v>
      </c>
      <c r="AQ94" s="425">
        <v>0</v>
      </c>
      <c r="AR94" s="425">
        <v>0</v>
      </c>
      <c r="AS94" s="425">
        <v>0</v>
      </c>
      <c r="AT94" s="425">
        <v>0</v>
      </c>
      <c r="AU94" s="425">
        <v>0</v>
      </c>
      <c r="AV94" s="425">
        <v>0</v>
      </c>
      <c r="AW94" s="425">
        <v>0</v>
      </c>
      <c r="AX94" s="425">
        <v>0</v>
      </c>
      <c r="AY94" s="425">
        <v>0</v>
      </c>
      <c r="AZ94" s="425">
        <v>0</v>
      </c>
      <c r="BA94" s="425">
        <v>0</v>
      </c>
      <c r="BB94" s="425">
        <v>0</v>
      </c>
      <c r="BC94" s="425">
        <v>0</v>
      </c>
      <c r="BD94" s="425">
        <v>6565.8954311764946</v>
      </c>
      <c r="BE94" s="425">
        <v>7107.7545305398999</v>
      </c>
      <c r="BF94" s="425">
        <v>6915.8371208734525</v>
      </c>
      <c r="BG94" s="425">
        <v>6791.7167938560779</v>
      </c>
      <c r="BH94" s="425">
        <v>6176.1106735293497</v>
      </c>
      <c r="BI94" s="425">
        <v>5783.0192904150799</v>
      </c>
      <c r="BJ94" s="425">
        <v>5668.1989952632957</v>
      </c>
      <c r="BK94" s="425">
        <v>6114.7119861596921</v>
      </c>
      <c r="BL94" s="425">
        <v>6002.4152340113305</v>
      </c>
      <c r="BM94" s="425">
        <v>5786.4535635178081</v>
      </c>
      <c r="BN94" s="425">
        <v>5282.008632709274</v>
      </c>
      <c r="BO94" s="425">
        <v>4546.8017135382715</v>
      </c>
      <c r="BP94" s="425">
        <v>2744.8364442844922</v>
      </c>
      <c r="BQ94" s="425">
        <v>1073.7011127825162</v>
      </c>
      <c r="BR94" s="425">
        <v>491.57716309547908</v>
      </c>
      <c r="BS94" s="425">
        <v>246.65576048545969</v>
      </c>
      <c r="BT94" s="425">
        <v>94.419887961794132</v>
      </c>
      <c r="BU94" s="425">
        <v>20.097175885882312</v>
      </c>
      <c r="BV94" s="425">
        <v>3.8268448299677513</v>
      </c>
      <c r="BW94" s="425">
        <v>0</v>
      </c>
      <c r="BX94" s="425">
        <v>0</v>
      </c>
      <c r="BY94" s="425">
        <v>0</v>
      </c>
      <c r="BZ94" s="425">
        <v>0</v>
      </c>
      <c r="CA94" s="426">
        <v>0</v>
      </c>
    </row>
    <row r="95" spans="1:79" ht="25.5" customHeight="1" x14ac:dyDescent="0.4">
      <c r="B95" s="274" t="s">
        <v>405</v>
      </c>
      <c r="D95" s="421">
        <v>0</v>
      </c>
      <c r="E95" s="421">
        <v>0</v>
      </c>
      <c r="F95" s="421">
        <v>0</v>
      </c>
      <c r="G95" s="421">
        <v>0</v>
      </c>
      <c r="H95" s="421">
        <v>0</v>
      </c>
      <c r="I95" s="421">
        <v>0</v>
      </c>
      <c r="J95" s="421">
        <v>0</v>
      </c>
      <c r="K95" s="421">
        <v>0</v>
      </c>
      <c r="L95" s="421">
        <v>0</v>
      </c>
      <c r="M95" s="421">
        <v>0</v>
      </c>
      <c r="N95" s="421">
        <v>0</v>
      </c>
      <c r="O95" s="421">
        <v>0</v>
      </c>
      <c r="P95" s="421">
        <v>0</v>
      </c>
      <c r="Q95" s="421">
        <v>0</v>
      </c>
      <c r="R95" s="421">
        <v>0</v>
      </c>
      <c r="S95" s="421">
        <v>0</v>
      </c>
      <c r="T95" s="421">
        <v>0</v>
      </c>
      <c r="U95" s="421">
        <v>0</v>
      </c>
      <c r="V95" s="421">
        <v>0</v>
      </c>
      <c r="W95" s="421">
        <v>0</v>
      </c>
      <c r="X95" s="421">
        <v>0</v>
      </c>
      <c r="Y95" s="421">
        <v>0</v>
      </c>
      <c r="Z95" s="421">
        <v>0</v>
      </c>
      <c r="AA95" s="421">
        <v>0</v>
      </c>
      <c r="AB95" s="421">
        <v>0</v>
      </c>
      <c r="AC95" s="421">
        <v>0</v>
      </c>
      <c r="AD95" s="421">
        <v>0</v>
      </c>
      <c r="AE95" s="421">
        <v>0</v>
      </c>
      <c r="AF95" s="421">
        <v>0</v>
      </c>
      <c r="AG95" s="421">
        <v>0</v>
      </c>
      <c r="AH95" s="421">
        <v>0</v>
      </c>
      <c r="AI95" s="421">
        <v>0</v>
      </c>
      <c r="AJ95" s="421">
        <v>0</v>
      </c>
      <c r="AK95" s="421">
        <v>0</v>
      </c>
      <c r="AL95" s="421">
        <v>0</v>
      </c>
      <c r="AM95" s="421">
        <v>0</v>
      </c>
      <c r="AN95" s="421">
        <v>0</v>
      </c>
      <c r="AO95" s="421">
        <v>0</v>
      </c>
      <c r="AP95" s="421">
        <v>0</v>
      </c>
      <c r="AQ95" s="421">
        <v>0</v>
      </c>
      <c r="AR95" s="421">
        <v>0</v>
      </c>
      <c r="AS95" s="421">
        <v>0</v>
      </c>
      <c r="AT95" s="421">
        <v>0</v>
      </c>
      <c r="AU95" s="421">
        <v>0</v>
      </c>
      <c r="AV95" s="421">
        <v>0</v>
      </c>
      <c r="AW95" s="421">
        <v>0</v>
      </c>
      <c r="AX95" s="421">
        <v>0</v>
      </c>
      <c r="AY95" s="421">
        <v>0</v>
      </c>
      <c r="AZ95" s="421">
        <v>1.003355110026978</v>
      </c>
      <c r="BA95" s="421">
        <v>0.8847129650937493</v>
      </c>
      <c r="BB95" s="421">
        <v>1.1561025390127717</v>
      </c>
      <c r="BC95" s="421">
        <v>1.2078231478447363</v>
      </c>
      <c r="BD95" s="421">
        <f t="shared" ref="BD95:BI95" si="43">SUM(BD96:BD101)</f>
        <v>49.191548620272371</v>
      </c>
      <c r="BE95" s="421">
        <f t="shared" si="43"/>
        <v>50.169829267273656</v>
      </c>
      <c r="BF95" s="421">
        <f t="shared" si="43"/>
        <v>50.139915028279574</v>
      </c>
      <c r="BG95" s="421">
        <f t="shared" si="43"/>
        <v>51.710459559635055</v>
      </c>
      <c r="BH95" s="421">
        <f t="shared" si="43"/>
        <v>53.202810000442504</v>
      </c>
      <c r="BI95" s="421">
        <f t="shared" si="43"/>
        <v>55.190108124506111</v>
      </c>
      <c r="BJ95" s="421">
        <f t="shared" ref="BJ95:BX95" si="44">SUM(BJ96:BJ101)</f>
        <v>54.333478763073174</v>
      </c>
      <c r="BK95" s="421">
        <f t="shared" si="44"/>
        <v>55.171582288557204</v>
      </c>
      <c r="BL95" s="421">
        <f t="shared" si="44"/>
        <v>53.219413634027973</v>
      </c>
      <c r="BM95" s="421">
        <f t="shared" si="44"/>
        <v>51.50611258093236</v>
      </c>
      <c r="BN95" s="421">
        <f t="shared" si="44"/>
        <v>46.53174055718231</v>
      </c>
      <c r="BO95" s="421">
        <f t="shared" si="44"/>
        <v>43.741832789959467</v>
      </c>
      <c r="BP95" s="421">
        <f t="shared" si="44"/>
        <v>40.083674991705863</v>
      </c>
      <c r="BQ95" s="421">
        <f t="shared" si="44"/>
        <v>35.138365949383001</v>
      </c>
      <c r="BR95" s="421">
        <f t="shared" si="44"/>
        <v>28.224136539709402</v>
      </c>
      <c r="BS95" s="421">
        <f t="shared" si="44"/>
        <v>29.635733362143387</v>
      </c>
      <c r="BT95" s="421">
        <f t="shared" si="44"/>
        <v>29.058267605410876</v>
      </c>
      <c r="BU95" s="421">
        <f t="shared" si="44"/>
        <v>29.159845118796664</v>
      </c>
      <c r="BV95" s="421">
        <f t="shared" si="44"/>
        <v>26.692242374544229</v>
      </c>
      <c r="BW95" s="421">
        <f t="shared" si="44"/>
        <v>28.218024286054707</v>
      </c>
      <c r="BX95" s="421">
        <f t="shared" si="44"/>
        <v>27.592208457137136</v>
      </c>
      <c r="BY95" s="421">
        <f>SUM(BY96:BY101)</f>
        <v>27.185744098280683</v>
      </c>
      <c r="BZ95" s="421">
        <f>SUM(BZ96:BZ101)</f>
        <v>26.79323872556148</v>
      </c>
      <c r="CA95" s="422">
        <f>SUM(CA96:CA101)</f>
        <v>26.548888109636447</v>
      </c>
    </row>
    <row r="96" spans="1:79" x14ac:dyDescent="0.4">
      <c r="B96" s="128" t="s">
        <v>477</v>
      </c>
      <c r="D96" s="425">
        <v>0</v>
      </c>
      <c r="E96" s="425">
        <v>0</v>
      </c>
      <c r="F96" s="425">
        <v>0</v>
      </c>
      <c r="G96" s="425">
        <v>0</v>
      </c>
      <c r="H96" s="425">
        <v>0</v>
      </c>
      <c r="I96" s="425">
        <v>0</v>
      </c>
      <c r="J96" s="425">
        <v>0</v>
      </c>
      <c r="K96" s="425">
        <v>0</v>
      </c>
      <c r="L96" s="425">
        <v>0</v>
      </c>
      <c r="M96" s="425">
        <v>0</v>
      </c>
      <c r="N96" s="425">
        <v>0</v>
      </c>
      <c r="O96" s="425">
        <v>0</v>
      </c>
      <c r="P96" s="425">
        <v>0</v>
      </c>
      <c r="Q96" s="425">
        <v>0</v>
      </c>
      <c r="R96" s="425">
        <v>0</v>
      </c>
      <c r="S96" s="425">
        <v>0</v>
      </c>
      <c r="T96" s="425">
        <v>0</v>
      </c>
      <c r="U96" s="425">
        <v>0</v>
      </c>
      <c r="V96" s="425">
        <v>0</v>
      </c>
      <c r="W96" s="425">
        <v>0</v>
      </c>
      <c r="X96" s="425">
        <v>0</v>
      </c>
      <c r="Y96" s="425">
        <v>0</v>
      </c>
      <c r="Z96" s="425">
        <v>0</v>
      </c>
      <c r="AA96" s="425">
        <v>0</v>
      </c>
      <c r="AB96" s="425">
        <v>0</v>
      </c>
      <c r="AC96" s="425">
        <v>0</v>
      </c>
      <c r="AD96" s="425">
        <v>0</v>
      </c>
      <c r="AE96" s="425">
        <v>0</v>
      </c>
      <c r="AF96" s="425">
        <v>0</v>
      </c>
      <c r="AG96" s="425">
        <v>0</v>
      </c>
      <c r="AH96" s="425">
        <v>0</v>
      </c>
      <c r="AI96" s="425">
        <v>0</v>
      </c>
      <c r="AJ96" s="425">
        <v>0</v>
      </c>
      <c r="AK96" s="425">
        <v>0</v>
      </c>
      <c r="AL96" s="425">
        <v>0</v>
      </c>
      <c r="AM96" s="425">
        <v>0</v>
      </c>
      <c r="AN96" s="425">
        <v>0</v>
      </c>
      <c r="AO96" s="425">
        <v>0</v>
      </c>
      <c r="AP96" s="425">
        <v>0</v>
      </c>
      <c r="AQ96" s="425">
        <v>0</v>
      </c>
      <c r="AR96" s="425">
        <v>0</v>
      </c>
      <c r="AS96" s="425">
        <v>0</v>
      </c>
      <c r="AT96" s="425">
        <v>0</v>
      </c>
      <c r="AU96" s="425">
        <v>0</v>
      </c>
      <c r="AV96" s="425">
        <v>0</v>
      </c>
      <c r="AW96" s="425">
        <v>0</v>
      </c>
      <c r="AX96" s="425">
        <v>0</v>
      </c>
      <c r="AY96" s="425">
        <v>0</v>
      </c>
      <c r="AZ96" s="425">
        <v>0</v>
      </c>
      <c r="BA96" s="425">
        <v>0</v>
      </c>
      <c r="BB96" s="425">
        <v>0</v>
      </c>
      <c r="BC96" s="425">
        <v>0</v>
      </c>
      <c r="BD96" s="425">
        <v>0.93370512706468067</v>
      </c>
      <c r="BE96" s="425">
        <v>0.9278608403585572</v>
      </c>
      <c r="BF96" s="425">
        <v>0.84301193141716857</v>
      </c>
      <c r="BG96" s="425">
        <v>0.86501460231743244</v>
      </c>
      <c r="BH96" s="425">
        <v>0.74519175360240897</v>
      </c>
      <c r="BI96" s="425">
        <v>0.47159010298358595</v>
      </c>
      <c r="BJ96" s="425">
        <v>0.37818824750803987</v>
      </c>
      <c r="BK96" s="425">
        <v>0.28507579129649002</v>
      </c>
      <c r="BL96" s="425">
        <v>0.29041123534369606</v>
      </c>
      <c r="BM96" s="425">
        <v>2.6706358443082608E-2</v>
      </c>
      <c r="BN96" s="425">
        <v>7.5473862405325193E-2</v>
      </c>
      <c r="BO96" s="425">
        <v>5.1190471186665643E-2</v>
      </c>
      <c r="BP96" s="425">
        <v>4.1551995647569034E-2</v>
      </c>
      <c r="BQ96" s="425">
        <v>1.1172707401620864E-2</v>
      </c>
      <c r="BR96" s="425">
        <v>2.0137866898494762E-3</v>
      </c>
      <c r="BS96" s="425">
        <v>1.5326075677792593E-2</v>
      </c>
      <c r="BT96" s="425">
        <v>2.6065486504938803E-3</v>
      </c>
      <c r="BU96" s="425">
        <v>1.7344683130254214E-3</v>
      </c>
      <c r="BV96" s="425">
        <v>5.6988922346626716E-4</v>
      </c>
      <c r="BW96" s="425">
        <v>1.9103212869386351E-4</v>
      </c>
      <c r="BX96" s="425">
        <v>1.9623804365457933E-4</v>
      </c>
      <c r="BY96" s="425">
        <v>1.4398124327214519E-4</v>
      </c>
      <c r="BZ96" s="425">
        <v>9.4871737668163891E-5</v>
      </c>
      <c r="CA96" s="426">
        <v>4.5973472563978842E-5</v>
      </c>
    </row>
    <row r="97" spans="1:79" x14ac:dyDescent="0.4">
      <c r="B97" s="128" t="s">
        <v>478</v>
      </c>
      <c r="D97" s="425">
        <v>0</v>
      </c>
      <c r="E97" s="425">
        <v>0</v>
      </c>
      <c r="F97" s="425">
        <v>0</v>
      </c>
      <c r="G97" s="425">
        <v>0</v>
      </c>
      <c r="H97" s="425">
        <v>0</v>
      </c>
      <c r="I97" s="425">
        <v>0</v>
      </c>
      <c r="J97" s="425">
        <v>0</v>
      </c>
      <c r="K97" s="425">
        <v>0</v>
      </c>
      <c r="L97" s="425">
        <v>0</v>
      </c>
      <c r="M97" s="425">
        <v>0</v>
      </c>
      <c r="N97" s="425">
        <v>0</v>
      </c>
      <c r="O97" s="425">
        <v>0</v>
      </c>
      <c r="P97" s="425">
        <v>0</v>
      </c>
      <c r="Q97" s="425">
        <v>0</v>
      </c>
      <c r="R97" s="425">
        <v>0</v>
      </c>
      <c r="S97" s="425">
        <v>0</v>
      </c>
      <c r="T97" s="425">
        <v>0</v>
      </c>
      <c r="U97" s="425">
        <v>0</v>
      </c>
      <c r="V97" s="425">
        <v>0</v>
      </c>
      <c r="W97" s="425">
        <v>0</v>
      </c>
      <c r="X97" s="425">
        <v>0</v>
      </c>
      <c r="Y97" s="425">
        <v>0</v>
      </c>
      <c r="Z97" s="425">
        <v>0</v>
      </c>
      <c r="AA97" s="425">
        <v>0</v>
      </c>
      <c r="AB97" s="425">
        <v>0</v>
      </c>
      <c r="AC97" s="425">
        <v>0</v>
      </c>
      <c r="AD97" s="425">
        <v>0</v>
      </c>
      <c r="AE97" s="425">
        <v>0</v>
      </c>
      <c r="AF97" s="425">
        <v>0</v>
      </c>
      <c r="AG97" s="425">
        <v>0</v>
      </c>
      <c r="AH97" s="425">
        <v>0</v>
      </c>
      <c r="AI97" s="425">
        <v>0</v>
      </c>
      <c r="AJ97" s="425">
        <v>0</v>
      </c>
      <c r="AK97" s="425">
        <v>0</v>
      </c>
      <c r="AL97" s="425">
        <v>0</v>
      </c>
      <c r="AM97" s="425">
        <v>0</v>
      </c>
      <c r="AN97" s="425">
        <v>0</v>
      </c>
      <c r="AO97" s="425">
        <v>0</v>
      </c>
      <c r="AP97" s="425">
        <v>0</v>
      </c>
      <c r="AQ97" s="425">
        <v>0</v>
      </c>
      <c r="AR97" s="425">
        <v>0</v>
      </c>
      <c r="AS97" s="425">
        <v>0</v>
      </c>
      <c r="AT97" s="425">
        <v>0</v>
      </c>
      <c r="AU97" s="425">
        <v>0</v>
      </c>
      <c r="AV97" s="425">
        <v>0</v>
      </c>
      <c r="AW97" s="425">
        <v>0</v>
      </c>
      <c r="AX97" s="425">
        <v>0</v>
      </c>
      <c r="AY97" s="425">
        <v>0</v>
      </c>
      <c r="AZ97" s="425">
        <v>0</v>
      </c>
      <c r="BA97" s="425">
        <v>0</v>
      </c>
      <c r="BB97" s="425">
        <v>0</v>
      </c>
      <c r="BC97" s="425">
        <v>0</v>
      </c>
      <c r="BD97" s="425">
        <v>1.1861986631855219</v>
      </c>
      <c r="BE97" s="425">
        <v>1.3626508593630287</v>
      </c>
      <c r="BF97" s="425">
        <v>1.1893247479691591</v>
      </c>
      <c r="BG97" s="425">
        <v>1.2544882412312319</v>
      </c>
      <c r="BH97" s="425">
        <v>1.1283647977573692</v>
      </c>
      <c r="BI97" s="425">
        <v>0.96153267477066451</v>
      </c>
      <c r="BJ97" s="425">
        <v>0.76339808495364636</v>
      </c>
      <c r="BK97" s="425">
        <v>0.71942311714927931</v>
      </c>
      <c r="BL97" s="425">
        <v>0.59784813802683445</v>
      </c>
      <c r="BM97" s="425">
        <v>0.19911205936826318</v>
      </c>
      <c r="BN97" s="425">
        <v>6.0413752425307256E-2</v>
      </c>
      <c r="BO97" s="425">
        <v>4.851888909198316E-2</v>
      </c>
      <c r="BP97" s="425">
        <v>4.3172763319804908E-2</v>
      </c>
      <c r="BQ97" s="425">
        <v>0</v>
      </c>
      <c r="BR97" s="425">
        <v>0</v>
      </c>
      <c r="BS97" s="425">
        <v>1.453073116705513E-2</v>
      </c>
      <c r="BT97" s="425">
        <v>1.1490468497973893E-3</v>
      </c>
      <c r="BU97" s="425">
        <v>5.7954681480678382E-3</v>
      </c>
      <c r="BV97" s="425">
        <v>6.2586956912678556E-4</v>
      </c>
      <c r="BW97" s="425">
        <v>2.0979725734729228E-4</v>
      </c>
      <c r="BX97" s="425">
        <v>2.1551455049692621E-4</v>
      </c>
      <c r="BY97" s="425">
        <v>1.5812455294552589E-4</v>
      </c>
      <c r="BZ97" s="425">
        <v>1.041910096413638E-4</v>
      </c>
      <c r="CA97" s="426">
        <v>5.0489457038456686E-5</v>
      </c>
    </row>
    <row r="98" spans="1:79" x14ac:dyDescent="0.4">
      <c r="B98" s="128" t="s">
        <v>479</v>
      </c>
      <c r="D98" s="425">
        <v>0</v>
      </c>
      <c r="E98" s="425">
        <v>0</v>
      </c>
      <c r="F98" s="425">
        <v>0</v>
      </c>
      <c r="G98" s="425">
        <v>0</v>
      </c>
      <c r="H98" s="425">
        <v>0</v>
      </c>
      <c r="I98" s="425">
        <v>0</v>
      </c>
      <c r="J98" s="425">
        <v>0</v>
      </c>
      <c r="K98" s="425">
        <v>0</v>
      </c>
      <c r="L98" s="425">
        <v>0</v>
      </c>
      <c r="M98" s="425">
        <v>0</v>
      </c>
      <c r="N98" s="425">
        <v>0</v>
      </c>
      <c r="O98" s="425">
        <v>0</v>
      </c>
      <c r="P98" s="425">
        <v>0</v>
      </c>
      <c r="Q98" s="425">
        <v>0</v>
      </c>
      <c r="R98" s="425">
        <v>0</v>
      </c>
      <c r="S98" s="425">
        <v>0</v>
      </c>
      <c r="T98" s="425">
        <v>0</v>
      </c>
      <c r="U98" s="425">
        <v>0</v>
      </c>
      <c r="V98" s="425">
        <v>0</v>
      </c>
      <c r="W98" s="425">
        <v>0</v>
      </c>
      <c r="X98" s="425">
        <v>0</v>
      </c>
      <c r="Y98" s="425">
        <v>0</v>
      </c>
      <c r="Z98" s="425">
        <v>0</v>
      </c>
      <c r="AA98" s="425">
        <v>0</v>
      </c>
      <c r="AB98" s="425">
        <v>0</v>
      </c>
      <c r="AC98" s="425">
        <v>0</v>
      </c>
      <c r="AD98" s="425">
        <v>0</v>
      </c>
      <c r="AE98" s="425">
        <v>0</v>
      </c>
      <c r="AF98" s="425">
        <v>0</v>
      </c>
      <c r="AG98" s="425">
        <v>0</v>
      </c>
      <c r="AH98" s="425">
        <v>0</v>
      </c>
      <c r="AI98" s="425">
        <v>0</v>
      </c>
      <c r="AJ98" s="425">
        <v>0</v>
      </c>
      <c r="AK98" s="425">
        <v>0</v>
      </c>
      <c r="AL98" s="425">
        <v>0</v>
      </c>
      <c r="AM98" s="425">
        <v>0</v>
      </c>
      <c r="AN98" s="425">
        <v>0</v>
      </c>
      <c r="AO98" s="425">
        <v>0</v>
      </c>
      <c r="AP98" s="425">
        <v>0</v>
      </c>
      <c r="AQ98" s="425">
        <v>0</v>
      </c>
      <c r="AR98" s="425">
        <v>0</v>
      </c>
      <c r="AS98" s="425">
        <v>0</v>
      </c>
      <c r="AT98" s="425">
        <v>0</v>
      </c>
      <c r="AU98" s="425">
        <v>0</v>
      </c>
      <c r="AV98" s="425">
        <v>0</v>
      </c>
      <c r="AW98" s="425">
        <v>0</v>
      </c>
      <c r="AX98" s="425">
        <v>0</v>
      </c>
      <c r="AY98" s="425">
        <v>0</v>
      </c>
      <c r="AZ98" s="425">
        <v>0</v>
      </c>
      <c r="BA98" s="425">
        <v>0</v>
      </c>
      <c r="BB98" s="425">
        <v>0</v>
      </c>
      <c r="BC98" s="425">
        <v>0</v>
      </c>
      <c r="BD98" s="425">
        <v>43.723625298572379</v>
      </c>
      <c r="BE98" s="425">
        <v>44.862760287638046</v>
      </c>
      <c r="BF98" s="425">
        <v>45.806388916500815</v>
      </c>
      <c r="BG98" s="425">
        <v>47.459337096249108</v>
      </c>
      <c r="BH98" s="425">
        <v>49.165897281137219</v>
      </c>
      <c r="BI98" s="425">
        <v>51.588671279551889</v>
      </c>
      <c r="BJ98" s="425">
        <v>50.870090552894204</v>
      </c>
      <c r="BK98" s="425">
        <v>51.870064732122778</v>
      </c>
      <c r="BL98" s="425">
        <v>50.005604624593914</v>
      </c>
      <c r="BM98" s="425">
        <v>48.451638608219824</v>
      </c>
      <c r="BN98" s="425">
        <v>43.061997612322386</v>
      </c>
      <c r="BO98" s="425">
        <v>38.596560112569421</v>
      </c>
      <c r="BP98" s="425">
        <v>26.487424735721273</v>
      </c>
      <c r="BQ98" s="425">
        <v>10.017138845452706</v>
      </c>
      <c r="BR98" s="425">
        <v>2.0386572195703612</v>
      </c>
      <c r="BS98" s="425">
        <v>1.4223398943950083</v>
      </c>
      <c r="BT98" s="425">
        <v>0.44879566507849</v>
      </c>
      <c r="BU98" s="425">
        <v>0.25875568050256281</v>
      </c>
      <c r="BV98" s="425">
        <v>6.1908518031934909E-2</v>
      </c>
      <c r="BW98" s="425">
        <v>2.075230675882923E-2</v>
      </c>
      <c r="BX98" s="425">
        <v>2.1317838562111828E-2</v>
      </c>
      <c r="BY98" s="425">
        <v>1.5641049222089077E-2</v>
      </c>
      <c r="BZ98" s="425">
        <v>1.0306158530997698E-2</v>
      </c>
      <c r="CA98" s="426">
        <v>4.9942154334950643E-3</v>
      </c>
    </row>
    <row r="99" spans="1:79" x14ac:dyDescent="0.4">
      <c r="B99" s="68" t="s">
        <v>481</v>
      </c>
      <c r="C99" s="326"/>
      <c r="D99" s="425">
        <v>0</v>
      </c>
      <c r="E99" s="425">
        <v>0</v>
      </c>
      <c r="F99" s="425">
        <v>0</v>
      </c>
      <c r="G99" s="425">
        <v>0</v>
      </c>
      <c r="H99" s="425">
        <v>0</v>
      </c>
      <c r="I99" s="425">
        <v>0</v>
      </c>
      <c r="J99" s="425">
        <v>0</v>
      </c>
      <c r="K99" s="425">
        <v>0</v>
      </c>
      <c r="L99" s="425">
        <v>0</v>
      </c>
      <c r="M99" s="425">
        <v>0</v>
      </c>
      <c r="N99" s="425">
        <v>0</v>
      </c>
      <c r="O99" s="425">
        <v>0</v>
      </c>
      <c r="P99" s="425">
        <v>0</v>
      </c>
      <c r="Q99" s="425">
        <v>0</v>
      </c>
      <c r="R99" s="425">
        <v>0</v>
      </c>
      <c r="S99" s="425">
        <v>0</v>
      </c>
      <c r="T99" s="425">
        <v>0</v>
      </c>
      <c r="U99" s="425">
        <v>0</v>
      </c>
      <c r="V99" s="425">
        <v>0</v>
      </c>
      <c r="W99" s="425">
        <v>0</v>
      </c>
      <c r="X99" s="425">
        <v>0</v>
      </c>
      <c r="Y99" s="425">
        <v>0</v>
      </c>
      <c r="Z99" s="425">
        <v>0</v>
      </c>
      <c r="AA99" s="425">
        <v>0</v>
      </c>
      <c r="AB99" s="425">
        <v>0</v>
      </c>
      <c r="AC99" s="425">
        <v>0</v>
      </c>
      <c r="AD99" s="425">
        <v>0</v>
      </c>
      <c r="AE99" s="425">
        <v>0</v>
      </c>
      <c r="AF99" s="425">
        <v>0</v>
      </c>
      <c r="AG99" s="425">
        <v>0</v>
      </c>
      <c r="AH99" s="425">
        <v>0</v>
      </c>
      <c r="AI99" s="425">
        <v>0</v>
      </c>
      <c r="AJ99" s="425">
        <v>0</v>
      </c>
      <c r="AK99" s="425">
        <v>0</v>
      </c>
      <c r="AL99" s="425">
        <v>0</v>
      </c>
      <c r="AM99" s="425">
        <v>0</v>
      </c>
      <c r="AN99" s="425">
        <v>0</v>
      </c>
      <c r="AO99" s="425">
        <v>0</v>
      </c>
      <c r="AP99" s="425">
        <v>0</v>
      </c>
      <c r="AQ99" s="425">
        <v>0</v>
      </c>
      <c r="AR99" s="425">
        <v>0</v>
      </c>
      <c r="AS99" s="425">
        <v>0</v>
      </c>
      <c r="AT99" s="425">
        <v>0</v>
      </c>
      <c r="AU99" s="425">
        <v>0</v>
      </c>
      <c r="AV99" s="425">
        <v>0</v>
      </c>
      <c r="AW99" s="425">
        <v>0</v>
      </c>
      <c r="AX99" s="425">
        <v>0</v>
      </c>
      <c r="AY99" s="425">
        <v>0</v>
      </c>
      <c r="AZ99" s="425">
        <v>0</v>
      </c>
      <c r="BA99" s="425">
        <v>0</v>
      </c>
      <c r="BB99" s="425">
        <v>0</v>
      </c>
      <c r="BC99" s="425">
        <v>0</v>
      </c>
      <c r="BD99" s="425">
        <v>0</v>
      </c>
      <c r="BE99" s="425">
        <v>0</v>
      </c>
      <c r="BF99" s="425">
        <v>0</v>
      </c>
      <c r="BG99" s="425">
        <v>0</v>
      </c>
      <c r="BH99" s="425">
        <v>0</v>
      </c>
      <c r="BI99" s="425">
        <v>0</v>
      </c>
      <c r="BJ99" s="425">
        <v>0</v>
      </c>
      <c r="BK99" s="425">
        <v>0</v>
      </c>
      <c r="BL99" s="425">
        <v>0</v>
      </c>
      <c r="BM99" s="425">
        <v>0</v>
      </c>
      <c r="BN99" s="425">
        <v>0</v>
      </c>
      <c r="BO99" s="425">
        <v>0</v>
      </c>
      <c r="BP99" s="425">
        <v>0</v>
      </c>
      <c r="BQ99" s="425">
        <v>0</v>
      </c>
      <c r="BR99" s="425">
        <v>0</v>
      </c>
      <c r="BS99" s="425">
        <v>0</v>
      </c>
      <c r="BT99" s="425">
        <v>0</v>
      </c>
      <c r="BU99" s="425">
        <v>0</v>
      </c>
      <c r="BV99" s="425">
        <v>0</v>
      </c>
      <c r="BW99" s="425">
        <v>0</v>
      </c>
      <c r="BX99" s="425">
        <v>0</v>
      </c>
      <c r="BY99" s="425">
        <v>0</v>
      </c>
      <c r="BZ99" s="425">
        <v>0</v>
      </c>
      <c r="CA99" s="426">
        <v>0</v>
      </c>
    </row>
    <row r="100" spans="1:79" x14ac:dyDescent="0.4">
      <c r="A100" s="326"/>
      <c r="B100" s="68" t="s">
        <v>474</v>
      </c>
      <c r="C100" s="326"/>
      <c r="D100" s="425">
        <v>0</v>
      </c>
      <c r="E100" s="425">
        <v>0</v>
      </c>
      <c r="F100" s="425">
        <v>0</v>
      </c>
      <c r="G100" s="425">
        <v>0</v>
      </c>
      <c r="H100" s="425">
        <v>0</v>
      </c>
      <c r="I100" s="425">
        <v>0</v>
      </c>
      <c r="J100" s="425">
        <v>0</v>
      </c>
      <c r="K100" s="425">
        <v>0</v>
      </c>
      <c r="L100" s="425">
        <v>0</v>
      </c>
      <c r="M100" s="425">
        <v>0</v>
      </c>
      <c r="N100" s="425">
        <v>0</v>
      </c>
      <c r="O100" s="425">
        <v>0</v>
      </c>
      <c r="P100" s="425">
        <v>0</v>
      </c>
      <c r="Q100" s="425">
        <v>0</v>
      </c>
      <c r="R100" s="425">
        <v>0</v>
      </c>
      <c r="S100" s="425">
        <v>0</v>
      </c>
      <c r="T100" s="425">
        <v>0</v>
      </c>
      <c r="U100" s="425">
        <v>0</v>
      </c>
      <c r="V100" s="425">
        <v>0</v>
      </c>
      <c r="W100" s="425">
        <v>0</v>
      </c>
      <c r="X100" s="425">
        <v>0</v>
      </c>
      <c r="Y100" s="425">
        <v>0</v>
      </c>
      <c r="Z100" s="425">
        <v>0</v>
      </c>
      <c r="AA100" s="425">
        <v>0</v>
      </c>
      <c r="AB100" s="425">
        <v>0</v>
      </c>
      <c r="AC100" s="425">
        <v>0</v>
      </c>
      <c r="AD100" s="425">
        <v>0</v>
      </c>
      <c r="AE100" s="425">
        <v>0</v>
      </c>
      <c r="AF100" s="425">
        <v>0</v>
      </c>
      <c r="AG100" s="425">
        <v>0</v>
      </c>
      <c r="AH100" s="425">
        <v>0</v>
      </c>
      <c r="AI100" s="425">
        <v>0</v>
      </c>
      <c r="AJ100" s="425">
        <v>0</v>
      </c>
      <c r="AK100" s="425">
        <v>0</v>
      </c>
      <c r="AL100" s="425">
        <v>0</v>
      </c>
      <c r="AM100" s="425">
        <v>0</v>
      </c>
      <c r="AN100" s="425">
        <v>0</v>
      </c>
      <c r="AO100" s="425">
        <v>0</v>
      </c>
      <c r="AP100" s="425">
        <v>0</v>
      </c>
      <c r="AQ100" s="425">
        <v>0</v>
      </c>
      <c r="AR100" s="425">
        <v>0</v>
      </c>
      <c r="AS100" s="425">
        <v>0</v>
      </c>
      <c r="AT100" s="425">
        <v>0</v>
      </c>
      <c r="AU100" s="425">
        <v>0</v>
      </c>
      <c r="AV100" s="425">
        <v>0</v>
      </c>
      <c r="AW100" s="425">
        <v>0</v>
      </c>
      <c r="AX100" s="425">
        <v>0</v>
      </c>
      <c r="AY100" s="425">
        <v>0</v>
      </c>
      <c r="AZ100" s="425">
        <v>0</v>
      </c>
      <c r="BA100" s="425">
        <v>0</v>
      </c>
      <c r="BB100" s="425">
        <v>0</v>
      </c>
      <c r="BC100" s="425">
        <v>0</v>
      </c>
      <c r="BD100" s="425">
        <v>0</v>
      </c>
      <c r="BE100" s="425">
        <v>0</v>
      </c>
      <c r="BF100" s="425">
        <v>0</v>
      </c>
      <c r="BG100" s="425">
        <v>0</v>
      </c>
      <c r="BH100" s="425">
        <v>0</v>
      </c>
      <c r="BI100" s="425">
        <v>0</v>
      </c>
      <c r="BJ100" s="425">
        <v>0</v>
      </c>
      <c r="BK100" s="425">
        <v>0</v>
      </c>
      <c r="BL100" s="425">
        <v>2.8541461528573505E-2</v>
      </c>
      <c r="BM100" s="425">
        <v>0.57010401830124358</v>
      </c>
      <c r="BN100" s="425">
        <v>1.2457512603805578</v>
      </c>
      <c r="BO100" s="425">
        <v>2.9432256704217461</v>
      </c>
      <c r="BP100" s="425">
        <v>11.425497700667286</v>
      </c>
      <c r="BQ100" s="425">
        <v>23.599452215579518</v>
      </c>
      <c r="BR100" s="425">
        <v>25.656616482655352</v>
      </c>
      <c r="BS100" s="425">
        <v>27.816622779519776</v>
      </c>
      <c r="BT100" s="425">
        <v>28.279169241987358</v>
      </c>
      <c r="BU100" s="425">
        <v>28.72998851723996</v>
      </c>
      <c r="BV100" s="425">
        <v>26.496509712451928</v>
      </c>
      <c r="BW100" s="425">
        <v>28.071915156845527</v>
      </c>
      <c r="BX100" s="425">
        <v>27.452922330508397</v>
      </c>
      <c r="BY100" s="425">
        <v>27.059263836510077</v>
      </c>
      <c r="BZ100" s="425">
        <v>26.679114851486474</v>
      </c>
      <c r="CA100" s="426">
        <v>26.446862346157491</v>
      </c>
    </row>
    <row r="101" spans="1:79" s="348" customFormat="1" ht="27" customHeight="1" thickBot="1" x14ac:dyDescent="0.4">
      <c r="B101" s="78" t="s">
        <v>490</v>
      </c>
      <c r="C101" s="352"/>
      <c r="D101" s="436">
        <v>0</v>
      </c>
      <c r="E101" s="436">
        <v>0</v>
      </c>
      <c r="F101" s="436">
        <v>0</v>
      </c>
      <c r="G101" s="436">
        <v>0</v>
      </c>
      <c r="H101" s="436">
        <v>0</v>
      </c>
      <c r="I101" s="436">
        <v>0</v>
      </c>
      <c r="J101" s="436">
        <v>0</v>
      </c>
      <c r="K101" s="436">
        <v>0</v>
      </c>
      <c r="L101" s="436">
        <v>0</v>
      </c>
      <c r="M101" s="436">
        <v>0</v>
      </c>
      <c r="N101" s="436">
        <v>0</v>
      </c>
      <c r="O101" s="436">
        <v>0</v>
      </c>
      <c r="P101" s="436">
        <v>0</v>
      </c>
      <c r="Q101" s="436">
        <v>0</v>
      </c>
      <c r="R101" s="436">
        <v>0</v>
      </c>
      <c r="S101" s="436">
        <v>0</v>
      </c>
      <c r="T101" s="436">
        <v>0</v>
      </c>
      <c r="U101" s="436">
        <v>0</v>
      </c>
      <c r="V101" s="436">
        <v>0</v>
      </c>
      <c r="W101" s="436">
        <v>0</v>
      </c>
      <c r="X101" s="436">
        <v>0</v>
      </c>
      <c r="Y101" s="436">
        <v>0</v>
      </c>
      <c r="Z101" s="436">
        <v>0</v>
      </c>
      <c r="AA101" s="436">
        <v>0</v>
      </c>
      <c r="AB101" s="436">
        <v>0</v>
      </c>
      <c r="AC101" s="436">
        <v>0</v>
      </c>
      <c r="AD101" s="436">
        <v>0</v>
      </c>
      <c r="AE101" s="436">
        <v>0</v>
      </c>
      <c r="AF101" s="436">
        <v>0</v>
      </c>
      <c r="AG101" s="436">
        <v>0</v>
      </c>
      <c r="AH101" s="436">
        <v>0</v>
      </c>
      <c r="AI101" s="436">
        <v>0</v>
      </c>
      <c r="AJ101" s="436">
        <v>0</v>
      </c>
      <c r="AK101" s="436">
        <v>0</v>
      </c>
      <c r="AL101" s="436">
        <v>0</v>
      </c>
      <c r="AM101" s="436">
        <v>0</v>
      </c>
      <c r="AN101" s="436">
        <v>0</v>
      </c>
      <c r="AO101" s="436">
        <v>0</v>
      </c>
      <c r="AP101" s="436">
        <v>0</v>
      </c>
      <c r="AQ101" s="436">
        <v>0</v>
      </c>
      <c r="AR101" s="436">
        <v>0</v>
      </c>
      <c r="AS101" s="436">
        <v>0</v>
      </c>
      <c r="AT101" s="436">
        <v>0</v>
      </c>
      <c r="AU101" s="436">
        <v>0</v>
      </c>
      <c r="AV101" s="436">
        <v>0</v>
      </c>
      <c r="AW101" s="436">
        <v>0</v>
      </c>
      <c r="AX101" s="436">
        <v>0</v>
      </c>
      <c r="AY101" s="436">
        <v>0</v>
      </c>
      <c r="AZ101" s="436">
        <v>1.003355110026978</v>
      </c>
      <c r="BA101" s="436">
        <v>0.8847129650937493</v>
      </c>
      <c r="BB101" s="436">
        <v>1.1561025390127717</v>
      </c>
      <c r="BC101" s="436">
        <v>1.2078231478447363</v>
      </c>
      <c r="BD101" s="436">
        <v>3.3480195314497876</v>
      </c>
      <c r="BE101" s="436">
        <v>3.0165572799140272</v>
      </c>
      <c r="BF101" s="436">
        <v>2.3011894323924302</v>
      </c>
      <c r="BG101" s="436">
        <v>2.1316196198372821</v>
      </c>
      <c r="BH101" s="436">
        <v>2.1633561679455058</v>
      </c>
      <c r="BI101" s="436">
        <v>2.1683140671999701</v>
      </c>
      <c r="BJ101" s="436">
        <v>2.3218018777172875</v>
      </c>
      <c r="BK101" s="436">
        <v>2.2970186479886592</v>
      </c>
      <c r="BL101" s="436">
        <v>2.2970081745349509</v>
      </c>
      <c r="BM101" s="436">
        <v>2.2585515365999451</v>
      </c>
      <c r="BN101" s="436">
        <v>2.0881040696487339</v>
      </c>
      <c r="BO101" s="436">
        <v>2.1023376466896475</v>
      </c>
      <c r="BP101" s="436">
        <v>2.0860277963499239</v>
      </c>
      <c r="BQ101" s="436">
        <v>1.5106021809491534</v>
      </c>
      <c r="BR101" s="436">
        <v>0.52684905079384003</v>
      </c>
      <c r="BS101" s="436">
        <v>0.36691388138375686</v>
      </c>
      <c r="BT101" s="436">
        <v>0.32654710284473992</v>
      </c>
      <c r="BU101" s="436">
        <v>0.163570984593046</v>
      </c>
      <c r="BV101" s="436">
        <v>0.13262838526777312</v>
      </c>
      <c r="BW101" s="436">
        <v>0.12495599306430649</v>
      </c>
      <c r="BX101" s="436">
        <v>0.11755653547247738</v>
      </c>
      <c r="BY101" s="436">
        <v>0.11053710675229984</v>
      </c>
      <c r="BZ101" s="436">
        <v>0.10361865279669685</v>
      </c>
      <c r="CA101" s="437">
        <v>9.6935085115860103E-2</v>
      </c>
    </row>
    <row r="102" spans="1:79" ht="39.75" customHeight="1" x14ac:dyDescent="0.4">
      <c r="A102" s="360"/>
      <c r="B102" s="386" t="s">
        <v>492</v>
      </c>
      <c r="C102" s="387"/>
      <c r="D102" s="388" t="s">
        <v>673</v>
      </c>
      <c r="E102" s="388" t="s">
        <v>674</v>
      </c>
      <c r="F102" s="388" t="s">
        <v>675</v>
      </c>
      <c r="G102" s="388" t="s">
        <v>676</v>
      </c>
      <c r="H102" s="388" t="s">
        <v>677</v>
      </c>
      <c r="I102" s="388" t="s">
        <v>678</v>
      </c>
      <c r="J102" s="388" t="s">
        <v>679</v>
      </c>
      <c r="K102" s="388" t="s">
        <v>680</v>
      </c>
      <c r="L102" s="388" t="s">
        <v>681</v>
      </c>
      <c r="M102" s="388" t="s">
        <v>682</v>
      </c>
      <c r="N102" s="388" t="s">
        <v>683</v>
      </c>
      <c r="O102" s="388" t="s">
        <v>684</v>
      </c>
      <c r="P102" s="388" t="s">
        <v>685</v>
      </c>
      <c r="Q102" s="388" t="s">
        <v>686</v>
      </c>
      <c r="R102" s="388" t="s">
        <v>687</v>
      </c>
      <c r="S102" s="388" t="s">
        <v>688</v>
      </c>
      <c r="T102" s="388" t="s">
        <v>689</v>
      </c>
      <c r="U102" s="388" t="s">
        <v>690</v>
      </c>
      <c r="V102" s="388" t="s">
        <v>691</v>
      </c>
      <c r="W102" s="388" t="s">
        <v>692</v>
      </c>
      <c r="X102" s="388" t="s">
        <v>693</v>
      </c>
      <c r="Y102" s="388" t="s">
        <v>694</v>
      </c>
      <c r="Z102" s="388" t="s">
        <v>695</v>
      </c>
      <c r="AA102" s="388" t="s">
        <v>696</v>
      </c>
      <c r="AB102" s="388" t="s">
        <v>697</v>
      </c>
      <c r="AC102" s="388" t="s">
        <v>698</v>
      </c>
      <c r="AD102" s="388" t="s">
        <v>699</v>
      </c>
      <c r="AE102" s="388" t="s">
        <v>700</v>
      </c>
      <c r="AF102" s="388" t="s">
        <v>701</v>
      </c>
      <c r="AG102" s="388" t="s">
        <v>702</v>
      </c>
      <c r="AH102" s="388" t="s">
        <v>703</v>
      </c>
      <c r="AI102" s="388" t="s">
        <v>704</v>
      </c>
      <c r="AJ102" s="388" t="s">
        <v>705</v>
      </c>
      <c r="AK102" s="388" t="s">
        <v>706</v>
      </c>
      <c r="AL102" s="388" t="s">
        <v>707</v>
      </c>
      <c r="AM102" s="388" t="s">
        <v>708</v>
      </c>
      <c r="AN102" s="388" t="s">
        <v>709</v>
      </c>
      <c r="AO102" s="388" t="s">
        <v>710</v>
      </c>
      <c r="AP102" s="388" t="s">
        <v>711</v>
      </c>
      <c r="AQ102" s="388" t="s">
        <v>712</v>
      </c>
      <c r="AR102" s="388" t="s">
        <v>713</v>
      </c>
      <c r="AS102" s="388" t="s">
        <v>714</v>
      </c>
      <c r="AT102" s="388" t="s">
        <v>715</v>
      </c>
      <c r="AU102" s="388" t="s">
        <v>716</v>
      </c>
      <c r="AV102" s="388" t="s">
        <v>717</v>
      </c>
      <c r="AW102" s="388" t="s">
        <v>718</v>
      </c>
      <c r="AX102" s="388" t="s">
        <v>719</v>
      </c>
      <c r="AY102" s="388" t="s">
        <v>720</v>
      </c>
      <c r="AZ102" s="388" t="s">
        <v>721</v>
      </c>
      <c r="BA102" s="388" t="s">
        <v>722</v>
      </c>
      <c r="BB102" s="388" t="s">
        <v>723</v>
      </c>
      <c r="BC102" s="388" t="s">
        <v>724</v>
      </c>
      <c r="BD102" s="388" t="s">
        <v>725</v>
      </c>
      <c r="BE102" s="388" t="s">
        <v>726</v>
      </c>
      <c r="BF102" s="388" t="s">
        <v>727</v>
      </c>
      <c r="BG102" s="388" t="s">
        <v>728</v>
      </c>
      <c r="BH102" s="388" t="s">
        <v>729</v>
      </c>
      <c r="BI102" s="388" t="s">
        <v>730</v>
      </c>
      <c r="BJ102" s="388" t="s">
        <v>731</v>
      </c>
      <c r="BK102" s="388" t="s">
        <v>732</v>
      </c>
      <c r="BL102" s="388" t="s">
        <v>733</v>
      </c>
      <c r="BM102" s="388" t="s">
        <v>734</v>
      </c>
      <c r="BN102" s="388" t="s">
        <v>735</v>
      </c>
      <c r="BO102" s="388" t="s">
        <v>736</v>
      </c>
      <c r="BP102" s="388" t="s">
        <v>737</v>
      </c>
      <c r="BQ102" s="388" t="s">
        <v>738</v>
      </c>
      <c r="BR102" s="388" t="s">
        <v>739</v>
      </c>
      <c r="BS102" s="388" t="s">
        <v>740</v>
      </c>
      <c r="BT102" s="388" t="s">
        <v>741</v>
      </c>
      <c r="BU102" s="388" t="s">
        <v>742</v>
      </c>
      <c r="BV102" s="388" t="s">
        <v>743</v>
      </c>
      <c r="BW102" s="388" t="s">
        <v>744</v>
      </c>
      <c r="BX102" s="388" t="s">
        <v>745</v>
      </c>
      <c r="BY102" s="388" t="s">
        <v>746</v>
      </c>
      <c r="BZ102" s="388" t="s">
        <v>747</v>
      </c>
      <c r="CA102" s="389" t="s">
        <v>748</v>
      </c>
    </row>
    <row r="103" spans="1:79" s="243" customFormat="1" ht="30.75" customHeight="1" x14ac:dyDescent="0.4">
      <c r="A103" s="374"/>
      <c r="B103" s="125" t="s">
        <v>473</v>
      </c>
      <c r="C103" s="97"/>
      <c r="D103" s="421" t="s">
        <v>411</v>
      </c>
      <c r="E103" s="421" t="s">
        <v>411</v>
      </c>
      <c r="F103" s="421" t="s">
        <v>411</v>
      </c>
      <c r="G103" s="421" t="s">
        <v>411</v>
      </c>
      <c r="H103" s="421" t="s">
        <v>411</v>
      </c>
      <c r="I103" s="421" t="s">
        <v>411</v>
      </c>
      <c r="J103" s="421" t="s">
        <v>411</v>
      </c>
      <c r="K103" s="421" t="s">
        <v>411</v>
      </c>
      <c r="L103" s="421" t="s">
        <v>411</v>
      </c>
      <c r="M103" s="421" t="s">
        <v>411</v>
      </c>
      <c r="N103" s="421" t="s">
        <v>411</v>
      </c>
      <c r="O103" s="421" t="s">
        <v>411</v>
      </c>
      <c r="P103" s="421" t="s">
        <v>411</v>
      </c>
      <c r="Q103" s="421" t="s">
        <v>411</v>
      </c>
      <c r="R103" s="421" t="s">
        <v>411</v>
      </c>
      <c r="S103" s="421" t="s">
        <v>411</v>
      </c>
      <c r="T103" s="421" t="s">
        <v>411</v>
      </c>
      <c r="U103" s="421" t="s">
        <v>411</v>
      </c>
      <c r="V103" s="421" t="s">
        <v>411</v>
      </c>
      <c r="W103" s="421" t="s">
        <v>411</v>
      </c>
      <c r="X103" s="421" t="s">
        <v>411</v>
      </c>
      <c r="Y103" s="421" t="s">
        <v>411</v>
      </c>
      <c r="Z103" s="421" t="s">
        <v>411</v>
      </c>
      <c r="AA103" s="421" t="s">
        <v>411</v>
      </c>
      <c r="AB103" s="421" t="s">
        <v>411</v>
      </c>
      <c r="AC103" s="421" t="s">
        <v>411</v>
      </c>
      <c r="AD103" s="421" t="s">
        <v>411</v>
      </c>
      <c r="AE103" s="421" t="s">
        <v>411</v>
      </c>
      <c r="AF103" s="421" t="s">
        <v>411</v>
      </c>
      <c r="AG103" s="421" t="s">
        <v>411</v>
      </c>
      <c r="AH103" s="421">
        <v>1253</v>
      </c>
      <c r="AI103" s="421">
        <v>1271</v>
      </c>
      <c r="AJ103" s="421">
        <v>1270</v>
      </c>
      <c r="AK103" s="421">
        <v>1340</v>
      </c>
      <c r="AL103" s="421">
        <v>1386</v>
      </c>
      <c r="AM103" s="421">
        <v>1331</v>
      </c>
      <c r="AN103" s="421">
        <v>1338</v>
      </c>
      <c r="AO103" s="421">
        <v>1408</v>
      </c>
      <c r="AP103" s="421">
        <v>1446</v>
      </c>
      <c r="AQ103" s="421">
        <v>1531</v>
      </c>
      <c r="AR103" s="421">
        <v>1661</v>
      </c>
      <c r="AS103" s="421">
        <v>1798</v>
      </c>
      <c r="AT103" s="421">
        <v>1959</v>
      </c>
      <c r="AU103" s="421">
        <v>2172</v>
      </c>
      <c r="AV103" s="421">
        <v>2409</v>
      </c>
      <c r="AW103" s="421">
        <v>2594</v>
      </c>
      <c r="AX103" s="421">
        <v>2766</v>
      </c>
      <c r="AY103" s="421">
        <v>2847</v>
      </c>
      <c r="AZ103" s="421">
        <v>2819</v>
      </c>
      <c r="BA103" s="421">
        <v>2813</v>
      </c>
      <c r="BB103" s="421">
        <v>2749</v>
      </c>
      <c r="BC103" s="458">
        <v>2731</v>
      </c>
      <c r="BD103" s="452">
        <v>2767</v>
      </c>
      <c r="BE103" s="421">
        <v>2796</v>
      </c>
      <c r="BF103" s="421">
        <v>2814</v>
      </c>
      <c r="BG103" s="452">
        <v>2819</v>
      </c>
      <c r="BH103" s="452">
        <v>2812</v>
      </c>
      <c r="BI103" s="421">
        <v>2763</v>
      </c>
      <c r="BJ103" s="421">
        <v>2719</v>
      </c>
      <c r="BK103" s="421">
        <v>2678</v>
      </c>
      <c r="BL103" s="421">
        <v>2719</v>
      </c>
      <c r="BM103" s="421">
        <v>2662</v>
      </c>
      <c r="BN103" s="421">
        <v>2636</v>
      </c>
      <c r="BO103" s="421">
        <v>2609</v>
      </c>
      <c r="BP103" s="421">
        <v>2540</v>
      </c>
      <c r="BQ103" s="421">
        <v>2476</v>
      </c>
      <c r="BR103" s="421">
        <v>2531</v>
      </c>
      <c r="BS103" s="421">
        <v>2543</v>
      </c>
      <c r="BT103" s="421">
        <v>2492</v>
      </c>
      <c r="BU103" s="421">
        <v>2403</v>
      </c>
      <c r="BV103" s="421">
        <v>2219</v>
      </c>
      <c r="BW103" s="421">
        <v>2423</v>
      </c>
      <c r="BX103" s="421">
        <v>2405</v>
      </c>
      <c r="BY103" s="421">
        <v>2374</v>
      </c>
      <c r="BZ103" s="421">
        <v>2343</v>
      </c>
      <c r="CA103" s="422">
        <v>2317</v>
      </c>
    </row>
    <row r="104" spans="1:79" x14ac:dyDescent="0.4">
      <c r="A104" s="459"/>
      <c r="B104" s="341" t="s">
        <v>332</v>
      </c>
      <c r="D104" s="460" t="s">
        <v>411</v>
      </c>
      <c r="E104" s="460" t="s">
        <v>411</v>
      </c>
      <c r="F104" s="460" t="s">
        <v>411</v>
      </c>
      <c r="G104" s="460" t="s">
        <v>411</v>
      </c>
      <c r="H104" s="460" t="s">
        <v>411</v>
      </c>
      <c r="I104" s="460" t="s">
        <v>411</v>
      </c>
      <c r="J104" s="460" t="s">
        <v>411</v>
      </c>
      <c r="K104" s="460" t="s">
        <v>411</v>
      </c>
      <c r="L104" s="460" t="s">
        <v>411</v>
      </c>
      <c r="M104" s="460" t="s">
        <v>411</v>
      </c>
      <c r="N104" s="460" t="s">
        <v>411</v>
      </c>
      <c r="O104" s="460" t="s">
        <v>411</v>
      </c>
      <c r="P104" s="460" t="s">
        <v>411</v>
      </c>
      <c r="Q104" s="460" t="s">
        <v>411</v>
      </c>
      <c r="R104" s="460" t="s">
        <v>411</v>
      </c>
      <c r="S104" s="460" t="s">
        <v>411</v>
      </c>
      <c r="T104" s="460" t="s">
        <v>411</v>
      </c>
      <c r="U104" s="460" t="s">
        <v>411</v>
      </c>
      <c r="V104" s="460" t="s">
        <v>411</v>
      </c>
      <c r="W104" s="460" t="s">
        <v>411</v>
      </c>
      <c r="X104" s="460" t="s">
        <v>411</v>
      </c>
      <c r="Y104" s="460" t="s">
        <v>411</v>
      </c>
      <c r="Z104" s="460" t="s">
        <v>411</v>
      </c>
      <c r="AA104" s="460" t="s">
        <v>411</v>
      </c>
      <c r="AB104" s="460" t="s">
        <v>411</v>
      </c>
      <c r="AC104" s="460" t="s">
        <v>411</v>
      </c>
      <c r="AD104" s="460" t="s">
        <v>411</v>
      </c>
      <c r="AE104" s="460" t="s">
        <v>411</v>
      </c>
      <c r="AF104" s="460" t="s">
        <v>411</v>
      </c>
      <c r="AG104" s="460" t="s">
        <v>411</v>
      </c>
      <c r="AH104" s="425">
        <v>1204</v>
      </c>
      <c r="AI104" s="425">
        <v>1210</v>
      </c>
      <c r="AJ104" s="425">
        <v>1201</v>
      </c>
      <c r="AK104" s="425">
        <v>1265</v>
      </c>
      <c r="AL104" s="425">
        <v>1306</v>
      </c>
      <c r="AM104" s="425">
        <v>1244</v>
      </c>
      <c r="AN104" s="425">
        <v>1234</v>
      </c>
      <c r="AO104" s="425">
        <v>1285</v>
      </c>
      <c r="AP104" s="425">
        <v>1300</v>
      </c>
      <c r="AQ104" s="425">
        <v>1358</v>
      </c>
      <c r="AR104" s="425">
        <v>1460</v>
      </c>
      <c r="AS104" s="425">
        <v>1564</v>
      </c>
      <c r="AT104" s="425">
        <v>1691</v>
      </c>
      <c r="AU104" s="425">
        <v>1874</v>
      </c>
      <c r="AV104" s="425">
        <v>2085</v>
      </c>
      <c r="AW104" s="425">
        <v>2248</v>
      </c>
      <c r="AX104" s="425">
        <v>2411</v>
      </c>
      <c r="AY104" s="425">
        <v>2526</v>
      </c>
      <c r="AZ104" s="425">
        <v>2568</v>
      </c>
      <c r="BA104" s="425">
        <v>2624</v>
      </c>
      <c r="BB104" s="425">
        <v>2626</v>
      </c>
      <c r="BC104" s="461">
        <v>2664</v>
      </c>
      <c r="BD104" s="425">
        <v>2720</v>
      </c>
      <c r="BE104" s="425">
        <v>2753</v>
      </c>
      <c r="BF104" s="425">
        <v>2773</v>
      </c>
      <c r="BG104" s="425">
        <v>2778</v>
      </c>
      <c r="BH104" s="425">
        <v>2770</v>
      </c>
      <c r="BI104" s="425">
        <v>2721</v>
      </c>
      <c r="BJ104" s="425">
        <v>2677</v>
      </c>
      <c r="BK104" s="425">
        <v>2636</v>
      </c>
      <c r="BL104" s="425">
        <v>2678</v>
      </c>
      <c r="BM104" s="425">
        <v>2621</v>
      </c>
      <c r="BN104" s="425">
        <v>2597</v>
      </c>
      <c r="BO104" s="425">
        <v>2572</v>
      </c>
      <c r="BP104" s="425">
        <v>2506</v>
      </c>
      <c r="BQ104" s="425">
        <v>2445</v>
      </c>
      <c r="BR104" s="425">
        <v>2502</v>
      </c>
      <c r="BS104" s="425">
        <v>2505</v>
      </c>
      <c r="BT104" s="425">
        <v>2457</v>
      </c>
      <c r="BU104" s="425">
        <v>2371</v>
      </c>
      <c r="BV104" s="425">
        <v>2189</v>
      </c>
      <c r="BW104" s="425">
        <v>2394</v>
      </c>
      <c r="BX104" s="425">
        <v>2379</v>
      </c>
      <c r="BY104" s="425">
        <v>2349</v>
      </c>
      <c r="BZ104" s="425">
        <v>2319</v>
      </c>
      <c r="CA104" s="426">
        <v>2295</v>
      </c>
    </row>
    <row r="105" spans="1:79" x14ac:dyDescent="0.4">
      <c r="A105" s="459"/>
      <c r="B105" s="341" t="s">
        <v>331</v>
      </c>
      <c r="D105" s="460" t="s">
        <v>411</v>
      </c>
      <c r="E105" s="460" t="s">
        <v>411</v>
      </c>
      <c r="F105" s="460" t="s">
        <v>411</v>
      </c>
      <c r="G105" s="460" t="s">
        <v>411</v>
      </c>
      <c r="H105" s="460" t="s">
        <v>411</v>
      </c>
      <c r="I105" s="460" t="s">
        <v>411</v>
      </c>
      <c r="J105" s="460" t="s">
        <v>411</v>
      </c>
      <c r="K105" s="460" t="s">
        <v>411</v>
      </c>
      <c r="L105" s="460" t="s">
        <v>411</v>
      </c>
      <c r="M105" s="460" t="s">
        <v>411</v>
      </c>
      <c r="N105" s="460" t="s">
        <v>411</v>
      </c>
      <c r="O105" s="460" t="s">
        <v>411</v>
      </c>
      <c r="P105" s="460" t="s">
        <v>411</v>
      </c>
      <c r="Q105" s="460" t="s">
        <v>411</v>
      </c>
      <c r="R105" s="460" t="s">
        <v>411</v>
      </c>
      <c r="S105" s="460" t="s">
        <v>411</v>
      </c>
      <c r="T105" s="460" t="s">
        <v>411</v>
      </c>
      <c r="U105" s="460" t="s">
        <v>411</v>
      </c>
      <c r="V105" s="460" t="s">
        <v>411</v>
      </c>
      <c r="W105" s="460" t="s">
        <v>411</v>
      </c>
      <c r="X105" s="460" t="s">
        <v>411</v>
      </c>
      <c r="Y105" s="460" t="s">
        <v>411</v>
      </c>
      <c r="Z105" s="460" t="s">
        <v>411</v>
      </c>
      <c r="AA105" s="460" t="s">
        <v>411</v>
      </c>
      <c r="AB105" s="460" t="s">
        <v>411</v>
      </c>
      <c r="AC105" s="460" t="s">
        <v>411</v>
      </c>
      <c r="AD105" s="460" t="s">
        <v>411</v>
      </c>
      <c r="AE105" s="460" t="s">
        <v>411</v>
      </c>
      <c r="AF105" s="460" t="s">
        <v>411</v>
      </c>
      <c r="AG105" s="460" t="s">
        <v>411</v>
      </c>
      <c r="AH105" s="425">
        <v>49</v>
      </c>
      <c r="AI105" s="425">
        <v>61</v>
      </c>
      <c r="AJ105" s="425">
        <v>68</v>
      </c>
      <c r="AK105" s="425">
        <v>75</v>
      </c>
      <c r="AL105" s="425">
        <v>80</v>
      </c>
      <c r="AM105" s="425">
        <v>88</v>
      </c>
      <c r="AN105" s="425">
        <v>104</v>
      </c>
      <c r="AO105" s="425">
        <v>123</v>
      </c>
      <c r="AP105" s="425">
        <v>146</v>
      </c>
      <c r="AQ105" s="425">
        <v>173</v>
      </c>
      <c r="AR105" s="425">
        <v>201</v>
      </c>
      <c r="AS105" s="425">
        <v>234</v>
      </c>
      <c r="AT105" s="425">
        <v>269</v>
      </c>
      <c r="AU105" s="425">
        <v>298</v>
      </c>
      <c r="AV105" s="425">
        <v>323</v>
      </c>
      <c r="AW105" s="425">
        <v>346</v>
      </c>
      <c r="AX105" s="425">
        <v>354</v>
      </c>
      <c r="AY105" s="425">
        <v>322</v>
      </c>
      <c r="AZ105" s="425">
        <v>250</v>
      </c>
      <c r="BA105" s="425">
        <v>189</v>
      </c>
      <c r="BB105" s="425">
        <v>123</v>
      </c>
      <c r="BC105" s="425">
        <v>67</v>
      </c>
      <c r="BD105" s="425">
        <v>47</v>
      </c>
      <c r="BE105" s="425">
        <v>43</v>
      </c>
      <c r="BF105" s="425">
        <v>41</v>
      </c>
      <c r="BG105" s="425">
        <v>41</v>
      </c>
      <c r="BH105" s="425">
        <v>42</v>
      </c>
      <c r="BI105" s="425">
        <v>42</v>
      </c>
      <c r="BJ105" s="425">
        <v>42</v>
      </c>
      <c r="BK105" s="425">
        <v>42</v>
      </c>
      <c r="BL105" s="425">
        <v>41</v>
      </c>
      <c r="BM105" s="425">
        <v>40</v>
      </c>
      <c r="BN105" s="425">
        <v>39</v>
      </c>
      <c r="BO105" s="425">
        <v>36</v>
      </c>
      <c r="BP105" s="425">
        <v>34</v>
      </c>
      <c r="BQ105" s="425">
        <v>31</v>
      </c>
      <c r="BR105" s="425">
        <v>29</v>
      </c>
      <c r="BS105" s="425">
        <v>38</v>
      </c>
      <c r="BT105" s="425">
        <v>35</v>
      </c>
      <c r="BU105" s="425">
        <v>32</v>
      </c>
      <c r="BV105" s="425">
        <v>30</v>
      </c>
      <c r="BW105" s="425">
        <v>28</v>
      </c>
      <c r="BX105" s="425">
        <v>27</v>
      </c>
      <c r="BY105" s="425">
        <v>25</v>
      </c>
      <c r="BZ105" s="425">
        <v>24</v>
      </c>
      <c r="CA105" s="426">
        <v>22</v>
      </c>
    </row>
    <row r="106" spans="1:79" s="243" customFormat="1" x14ac:dyDescent="0.4">
      <c r="A106" s="459"/>
      <c r="B106" s="456"/>
      <c r="C106" s="368"/>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c r="AA106" s="462"/>
      <c r="AB106" s="462"/>
      <c r="AC106" s="462"/>
      <c r="AD106" s="462"/>
      <c r="AE106" s="462"/>
      <c r="AF106" s="462"/>
      <c r="AG106" s="462"/>
      <c r="AH106" s="425"/>
      <c r="AI106" s="425"/>
      <c r="AJ106" s="425"/>
      <c r="AK106" s="425"/>
      <c r="AL106" s="425"/>
      <c r="AM106" s="425"/>
      <c r="AN106" s="425"/>
      <c r="AO106" s="425"/>
      <c r="AP106" s="425"/>
      <c r="AQ106" s="425"/>
      <c r="AR106" s="425"/>
      <c r="AS106" s="425"/>
      <c r="AT106" s="425"/>
      <c r="AU106" s="425"/>
      <c r="AV106" s="425"/>
      <c r="AW106" s="425"/>
      <c r="AX106" s="425"/>
      <c r="AY106" s="425"/>
      <c r="AZ106" s="425"/>
      <c r="BA106" s="425"/>
      <c r="BB106" s="425"/>
      <c r="BC106" s="425"/>
      <c r="BD106" s="425"/>
      <c r="BE106" s="425"/>
      <c r="BF106" s="425"/>
      <c r="BG106" s="425"/>
      <c r="BH106" s="425"/>
      <c r="BI106" s="425"/>
      <c r="BJ106" s="425"/>
      <c r="BK106" s="425"/>
      <c r="BL106" s="425"/>
      <c r="BM106" s="425"/>
      <c r="BN106" s="425"/>
      <c r="BO106" s="425"/>
      <c r="BP106" s="425"/>
      <c r="BQ106" s="425"/>
      <c r="BR106" s="425"/>
      <c r="BS106" s="425"/>
      <c r="BT106" s="425"/>
      <c r="BU106" s="425"/>
      <c r="BV106" s="425"/>
      <c r="BW106" s="425"/>
      <c r="BX106" s="425"/>
      <c r="BY106" s="425"/>
      <c r="BZ106" s="425"/>
      <c r="CA106" s="426"/>
    </row>
    <row r="107" spans="1:79" s="243" customFormat="1" x14ac:dyDescent="0.4">
      <c r="A107" s="368"/>
      <c r="B107" s="337" t="s">
        <v>146</v>
      </c>
      <c r="C107" s="368"/>
      <c r="D107" s="421">
        <v>0</v>
      </c>
      <c r="E107" s="421">
        <v>0</v>
      </c>
      <c r="F107" s="421">
        <v>0</v>
      </c>
      <c r="G107" s="421">
        <v>0</v>
      </c>
      <c r="H107" s="421">
        <v>0</v>
      </c>
      <c r="I107" s="421">
        <v>0</v>
      </c>
      <c r="J107" s="421">
        <v>0</v>
      </c>
      <c r="K107" s="421">
        <v>0</v>
      </c>
      <c r="L107" s="421">
        <v>0</v>
      </c>
      <c r="M107" s="421">
        <v>0</v>
      </c>
      <c r="N107" s="421">
        <v>0</v>
      </c>
      <c r="O107" s="421">
        <v>0</v>
      </c>
      <c r="P107" s="421">
        <v>0</v>
      </c>
      <c r="Q107" s="421">
        <v>0</v>
      </c>
      <c r="R107" s="421">
        <v>0</v>
      </c>
      <c r="S107" s="421">
        <v>0</v>
      </c>
      <c r="T107" s="421">
        <v>0</v>
      </c>
      <c r="U107" s="421">
        <v>0</v>
      </c>
      <c r="V107" s="421">
        <v>0</v>
      </c>
      <c r="W107" s="421">
        <v>0</v>
      </c>
      <c r="X107" s="421">
        <v>0</v>
      </c>
      <c r="Y107" s="421">
        <v>0</v>
      </c>
      <c r="Z107" s="421">
        <v>0</v>
      </c>
      <c r="AA107" s="421">
        <v>0</v>
      </c>
      <c r="AB107" s="421">
        <v>0</v>
      </c>
      <c r="AC107" s="421">
        <v>0</v>
      </c>
      <c r="AD107" s="421">
        <v>0</v>
      </c>
      <c r="AE107" s="421">
        <v>0</v>
      </c>
      <c r="AF107" s="421">
        <v>0</v>
      </c>
      <c r="AG107" s="421">
        <v>0</v>
      </c>
      <c r="AH107" s="421">
        <v>0</v>
      </c>
      <c r="AI107" s="421">
        <v>0</v>
      </c>
      <c r="AJ107" s="421">
        <v>0</v>
      </c>
      <c r="AK107" s="421">
        <v>0</v>
      </c>
      <c r="AL107" s="421">
        <v>0</v>
      </c>
      <c r="AM107" s="421">
        <v>0</v>
      </c>
      <c r="AN107" s="421">
        <v>0</v>
      </c>
      <c r="AO107" s="421">
        <v>0</v>
      </c>
      <c r="AP107" s="421">
        <v>0</v>
      </c>
      <c r="AQ107" s="421">
        <v>0</v>
      </c>
      <c r="AR107" s="421">
        <v>0</v>
      </c>
      <c r="AS107" s="421">
        <v>0</v>
      </c>
      <c r="AT107" s="421">
        <v>0</v>
      </c>
      <c r="AU107" s="421">
        <v>0</v>
      </c>
      <c r="AV107" s="421">
        <v>0</v>
      </c>
      <c r="AW107" s="421">
        <v>0</v>
      </c>
      <c r="AX107" s="421">
        <v>0</v>
      </c>
      <c r="AY107" s="421">
        <v>0</v>
      </c>
      <c r="AZ107" s="421">
        <v>0</v>
      </c>
      <c r="BA107" s="421">
        <v>0</v>
      </c>
      <c r="BB107" s="421">
        <v>0</v>
      </c>
      <c r="BC107" s="421">
        <v>0</v>
      </c>
      <c r="BD107" s="421">
        <v>0</v>
      </c>
      <c r="BE107" s="421">
        <v>0</v>
      </c>
      <c r="BF107" s="421">
        <v>0</v>
      </c>
      <c r="BG107" s="421">
        <v>0</v>
      </c>
      <c r="BH107" s="421">
        <v>0</v>
      </c>
      <c r="BI107" s="421">
        <v>0</v>
      </c>
      <c r="BJ107" s="421">
        <v>0</v>
      </c>
      <c r="BK107" s="421">
        <v>0</v>
      </c>
      <c r="BL107" s="421">
        <v>136</v>
      </c>
      <c r="BM107" s="421">
        <v>391</v>
      </c>
      <c r="BN107" s="421">
        <v>579</v>
      </c>
      <c r="BO107" s="421">
        <v>811</v>
      </c>
      <c r="BP107" s="421">
        <v>1365</v>
      </c>
      <c r="BQ107" s="421">
        <v>1912</v>
      </c>
      <c r="BR107" s="421">
        <v>2235</v>
      </c>
      <c r="BS107" s="421">
        <v>2356</v>
      </c>
      <c r="BT107" s="421">
        <v>2381</v>
      </c>
      <c r="BU107" s="421">
        <v>2328</v>
      </c>
      <c r="BV107" s="421">
        <v>2151</v>
      </c>
      <c r="BW107" s="421">
        <v>2356</v>
      </c>
      <c r="BX107" s="421">
        <v>2339</v>
      </c>
      <c r="BY107" s="421">
        <v>2309</v>
      </c>
      <c r="BZ107" s="421">
        <v>2279</v>
      </c>
      <c r="CA107" s="422">
        <v>2254</v>
      </c>
    </row>
    <row r="108" spans="1:79" x14ac:dyDescent="0.4">
      <c r="B108" s="128" t="s">
        <v>474</v>
      </c>
      <c r="D108" s="425">
        <v>0</v>
      </c>
      <c r="E108" s="425">
        <v>0</v>
      </c>
      <c r="F108" s="425">
        <v>0</v>
      </c>
      <c r="G108" s="425">
        <v>0</v>
      </c>
      <c r="H108" s="425">
        <v>0</v>
      </c>
      <c r="I108" s="425">
        <v>0</v>
      </c>
      <c r="J108" s="425">
        <v>0</v>
      </c>
      <c r="K108" s="425">
        <v>0</v>
      </c>
      <c r="L108" s="425">
        <v>0</v>
      </c>
      <c r="M108" s="425">
        <v>0</v>
      </c>
      <c r="N108" s="425">
        <v>0</v>
      </c>
      <c r="O108" s="425">
        <v>0</v>
      </c>
      <c r="P108" s="425">
        <v>0</v>
      </c>
      <c r="Q108" s="425">
        <v>0</v>
      </c>
      <c r="R108" s="425">
        <v>0</v>
      </c>
      <c r="S108" s="425">
        <v>0</v>
      </c>
      <c r="T108" s="425">
        <v>0</v>
      </c>
      <c r="U108" s="425">
        <v>0</v>
      </c>
      <c r="V108" s="425">
        <v>0</v>
      </c>
      <c r="W108" s="425">
        <v>0</v>
      </c>
      <c r="X108" s="425">
        <v>0</v>
      </c>
      <c r="Y108" s="425">
        <v>0</v>
      </c>
      <c r="Z108" s="425">
        <v>0</v>
      </c>
      <c r="AA108" s="425">
        <v>0</v>
      </c>
      <c r="AB108" s="425">
        <v>0</v>
      </c>
      <c r="AC108" s="425">
        <v>0</v>
      </c>
      <c r="AD108" s="425">
        <v>0</v>
      </c>
      <c r="AE108" s="425">
        <v>0</v>
      </c>
      <c r="AF108" s="425">
        <v>0</v>
      </c>
      <c r="AG108" s="425">
        <v>0</v>
      </c>
      <c r="AH108" s="425">
        <v>0</v>
      </c>
      <c r="AI108" s="425">
        <v>0</v>
      </c>
      <c r="AJ108" s="425">
        <v>0</v>
      </c>
      <c r="AK108" s="425">
        <v>0</v>
      </c>
      <c r="AL108" s="425">
        <v>0</v>
      </c>
      <c r="AM108" s="425">
        <v>0</v>
      </c>
      <c r="AN108" s="425">
        <v>0</v>
      </c>
      <c r="AO108" s="425">
        <v>0</v>
      </c>
      <c r="AP108" s="425">
        <v>0</v>
      </c>
      <c r="AQ108" s="425">
        <v>0</v>
      </c>
      <c r="AR108" s="425">
        <v>0</v>
      </c>
      <c r="AS108" s="425">
        <v>0</v>
      </c>
      <c r="AT108" s="425">
        <v>0</v>
      </c>
      <c r="AU108" s="425">
        <v>0</v>
      </c>
      <c r="AV108" s="425">
        <v>0</v>
      </c>
      <c r="AW108" s="425">
        <v>0</v>
      </c>
      <c r="AX108" s="425">
        <v>0</v>
      </c>
      <c r="AY108" s="425">
        <v>0</v>
      </c>
      <c r="AZ108" s="425">
        <v>0</v>
      </c>
      <c r="BA108" s="425">
        <v>0</v>
      </c>
      <c r="BB108" s="425">
        <v>0</v>
      </c>
      <c r="BC108" s="425">
        <v>0</v>
      </c>
      <c r="BD108" s="425">
        <v>0</v>
      </c>
      <c r="BE108" s="425">
        <v>0</v>
      </c>
      <c r="BF108" s="425">
        <v>0</v>
      </c>
      <c r="BG108" s="425">
        <v>0</v>
      </c>
      <c r="BH108" s="425">
        <v>0</v>
      </c>
      <c r="BI108" s="425">
        <v>0</v>
      </c>
      <c r="BJ108" s="425">
        <v>0</v>
      </c>
      <c r="BK108" s="425">
        <v>0</v>
      </c>
      <c r="BL108" s="425">
        <v>65</v>
      </c>
      <c r="BM108" s="425">
        <v>167</v>
      </c>
      <c r="BN108" s="425">
        <v>237</v>
      </c>
      <c r="BO108" s="425">
        <v>321</v>
      </c>
      <c r="BP108" s="425">
        <v>467</v>
      </c>
      <c r="BQ108" s="425">
        <v>672</v>
      </c>
      <c r="BR108" s="425">
        <v>755</v>
      </c>
      <c r="BS108" s="425">
        <v>814</v>
      </c>
      <c r="BT108" s="425">
        <v>862</v>
      </c>
      <c r="BU108" s="425">
        <v>859</v>
      </c>
      <c r="BV108" s="425">
        <v>824</v>
      </c>
      <c r="BW108" s="425">
        <v>825</v>
      </c>
      <c r="BX108" s="425">
        <v>802</v>
      </c>
      <c r="BY108" s="425">
        <v>775</v>
      </c>
      <c r="BZ108" s="425">
        <v>749</v>
      </c>
      <c r="CA108" s="426">
        <v>726</v>
      </c>
    </row>
    <row r="109" spans="1:79" x14ac:dyDescent="0.4">
      <c r="B109" s="429" t="s">
        <v>310</v>
      </c>
      <c r="D109" s="425">
        <v>0</v>
      </c>
      <c r="E109" s="425">
        <v>0</v>
      </c>
      <c r="F109" s="425">
        <v>0</v>
      </c>
      <c r="G109" s="425">
        <v>0</v>
      </c>
      <c r="H109" s="425">
        <v>0</v>
      </c>
      <c r="I109" s="425">
        <v>0</v>
      </c>
      <c r="J109" s="425">
        <v>0</v>
      </c>
      <c r="K109" s="425">
        <v>0</v>
      </c>
      <c r="L109" s="425">
        <v>0</v>
      </c>
      <c r="M109" s="425">
        <v>0</v>
      </c>
      <c r="N109" s="425">
        <v>0</v>
      </c>
      <c r="O109" s="425">
        <v>0</v>
      </c>
      <c r="P109" s="425">
        <v>0</v>
      </c>
      <c r="Q109" s="425">
        <v>0</v>
      </c>
      <c r="R109" s="425">
        <v>0</v>
      </c>
      <c r="S109" s="425">
        <v>0</v>
      </c>
      <c r="T109" s="425">
        <v>0</v>
      </c>
      <c r="U109" s="425">
        <v>0</v>
      </c>
      <c r="V109" s="425">
        <v>0</v>
      </c>
      <c r="W109" s="425">
        <v>0</v>
      </c>
      <c r="X109" s="425">
        <v>0</v>
      </c>
      <c r="Y109" s="425">
        <v>0</v>
      </c>
      <c r="Z109" s="425">
        <v>0</v>
      </c>
      <c r="AA109" s="425">
        <v>0</v>
      </c>
      <c r="AB109" s="425">
        <v>0</v>
      </c>
      <c r="AC109" s="425">
        <v>0</v>
      </c>
      <c r="AD109" s="425">
        <v>0</v>
      </c>
      <c r="AE109" s="425">
        <v>0</v>
      </c>
      <c r="AF109" s="425">
        <v>0</v>
      </c>
      <c r="AG109" s="425">
        <v>0</v>
      </c>
      <c r="AH109" s="425">
        <v>0</v>
      </c>
      <c r="AI109" s="425">
        <v>0</v>
      </c>
      <c r="AJ109" s="425">
        <v>0</v>
      </c>
      <c r="AK109" s="425">
        <v>0</v>
      </c>
      <c r="AL109" s="425">
        <v>0</v>
      </c>
      <c r="AM109" s="425">
        <v>0</v>
      </c>
      <c r="AN109" s="425">
        <v>0</v>
      </c>
      <c r="AO109" s="425">
        <v>0</v>
      </c>
      <c r="AP109" s="425">
        <v>0</v>
      </c>
      <c r="AQ109" s="425">
        <v>0</v>
      </c>
      <c r="AR109" s="425">
        <v>0</v>
      </c>
      <c r="AS109" s="425">
        <v>0</v>
      </c>
      <c r="AT109" s="425">
        <v>0</v>
      </c>
      <c r="AU109" s="425">
        <v>0</v>
      </c>
      <c r="AV109" s="425">
        <v>0</v>
      </c>
      <c r="AW109" s="425">
        <v>0</v>
      </c>
      <c r="AX109" s="425">
        <v>0</v>
      </c>
      <c r="AY109" s="425">
        <v>0</v>
      </c>
      <c r="AZ109" s="425">
        <v>0</v>
      </c>
      <c r="BA109" s="425">
        <v>0</v>
      </c>
      <c r="BB109" s="425">
        <v>0</v>
      </c>
      <c r="BC109" s="425">
        <v>0</v>
      </c>
      <c r="BD109" s="425">
        <v>0</v>
      </c>
      <c r="BE109" s="425">
        <v>0</v>
      </c>
      <c r="BF109" s="425">
        <v>0</v>
      </c>
      <c r="BG109" s="425">
        <v>0</v>
      </c>
      <c r="BH109" s="425">
        <v>0</v>
      </c>
      <c r="BI109" s="425">
        <v>0</v>
      </c>
      <c r="BJ109" s="425">
        <v>0</v>
      </c>
      <c r="BK109" s="425">
        <v>0</v>
      </c>
      <c r="BL109" s="425">
        <v>62</v>
      </c>
      <c r="BM109" s="425">
        <v>124</v>
      </c>
      <c r="BN109" s="425">
        <v>135</v>
      </c>
      <c r="BO109" s="425">
        <v>138</v>
      </c>
      <c r="BP109" s="425">
        <v>156</v>
      </c>
      <c r="BQ109" s="425">
        <v>133</v>
      </c>
      <c r="BR109" s="425">
        <v>118</v>
      </c>
      <c r="BS109" s="425">
        <v>91</v>
      </c>
      <c r="BT109" s="425">
        <v>88</v>
      </c>
      <c r="BU109" s="425">
        <v>76</v>
      </c>
      <c r="BV109" s="425">
        <v>55</v>
      </c>
      <c r="BW109" s="425">
        <v>55</v>
      </c>
      <c r="BX109" s="425">
        <v>55</v>
      </c>
      <c r="BY109" s="425">
        <v>55</v>
      </c>
      <c r="BZ109" s="425">
        <v>55</v>
      </c>
      <c r="CA109" s="426">
        <v>55</v>
      </c>
    </row>
    <row r="110" spans="1:79" x14ac:dyDescent="0.4">
      <c r="B110" s="429" t="s">
        <v>475</v>
      </c>
      <c r="D110" s="425">
        <v>0</v>
      </c>
      <c r="E110" s="425">
        <v>0</v>
      </c>
      <c r="F110" s="425">
        <v>0</v>
      </c>
      <c r="G110" s="425">
        <v>0</v>
      </c>
      <c r="H110" s="425">
        <v>0</v>
      </c>
      <c r="I110" s="425">
        <v>0</v>
      </c>
      <c r="J110" s="425">
        <v>0</v>
      </c>
      <c r="K110" s="425">
        <v>0</v>
      </c>
      <c r="L110" s="425">
        <v>0</v>
      </c>
      <c r="M110" s="425">
        <v>0</v>
      </c>
      <c r="N110" s="425">
        <v>0</v>
      </c>
      <c r="O110" s="425">
        <v>0</v>
      </c>
      <c r="P110" s="425">
        <v>0</v>
      </c>
      <c r="Q110" s="425">
        <v>0</v>
      </c>
      <c r="R110" s="425">
        <v>0</v>
      </c>
      <c r="S110" s="425">
        <v>0</v>
      </c>
      <c r="T110" s="425">
        <v>0</v>
      </c>
      <c r="U110" s="425">
        <v>0</v>
      </c>
      <c r="V110" s="425">
        <v>0</v>
      </c>
      <c r="W110" s="425">
        <v>0</v>
      </c>
      <c r="X110" s="425">
        <v>0</v>
      </c>
      <c r="Y110" s="425">
        <v>0</v>
      </c>
      <c r="Z110" s="425">
        <v>0</v>
      </c>
      <c r="AA110" s="425">
        <v>0</v>
      </c>
      <c r="AB110" s="425">
        <v>0</v>
      </c>
      <c r="AC110" s="425">
        <v>0</v>
      </c>
      <c r="AD110" s="425">
        <v>0</v>
      </c>
      <c r="AE110" s="425">
        <v>0</v>
      </c>
      <c r="AF110" s="425">
        <v>0</v>
      </c>
      <c r="AG110" s="425">
        <v>0</v>
      </c>
      <c r="AH110" s="425">
        <v>0</v>
      </c>
      <c r="AI110" s="425">
        <v>0</v>
      </c>
      <c r="AJ110" s="425">
        <v>0</v>
      </c>
      <c r="AK110" s="425">
        <v>0</v>
      </c>
      <c r="AL110" s="425">
        <v>0</v>
      </c>
      <c r="AM110" s="425">
        <v>0</v>
      </c>
      <c r="AN110" s="425">
        <v>0</v>
      </c>
      <c r="AO110" s="425">
        <v>0</v>
      </c>
      <c r="AP110" s="425">
        <v>0</v>
      </c>
      <c r="AQ110" s="425">
        <v>0</v>
      </c>
      <c r="AR110" s="425">
        <v>0</v>
      </c>
      <c r="AS110" s="425">
        <v>0</v>
      </c>
      <c r="AT110" s="425">
        <v>0</v>
      </c>
      <c r="AU110" s="425">
        <v>0</v>
      </c>
      <c r="AV110" s="425">
        <v>0</v>
      </c>
      <c r="AW110" s="425">
        <v>0</v>
      </c>
      <c r="AX110" s="425">
        <v>0</v>
      </c>
      <c r="AY110" s="425">
        <v>0</v>
      </c>
      <c r="AZ110" s="425">
        <v>0</v>
      </c>
      <c r="BA110" s="425">
        <v>0</v>
      </c>
      <c r="BB110" s="425">
        <v>0</v>
      </c>
      <c r="BC110" s="425">
        <v>0</v>
      </c>
      <c r="BD110" s="425">
        <v>0</v>
      </c>
      <c r="BE110" s="425">
        <v>0</v>
      </c>
      <c r="BF110" s="425">
        <v>0</v>
      </c>
      <c r="BG110" s="425">
        <v>0</v>
      </c>
      <c r="BH110" s="425">
        <v>0</v>
      </c>
      <c r="BI110" s="425">
        <v>0</v>
      </c>
      <c r="BJ110" s="425">
        <v>0</v>
      </c>
      <c r="BK110" s="425">
        <v>0</v>
      </c>
      <c r="BL110" s="425">
        <v>1</v>
      </c>
      <c r="BM110" s="425">
        <v>12</v>
      </c>
      <c r="BN110" s="425">
        <v>75</v>
      </c>
      <c r="BO110" s="425">
        <v>120</v>
      </c>
      <c r="BP110" s="425">
        <v>119</v>
      </c>
      <c r="BQ110" s="425">
        <v>112</v>
      </c>
      <c r="BR110" s="425">
        <v>35</v>
      </c>
      <c r="BS110" s="425">
        <v>16</v>
      </c>
      <c r="BT110" s="425">
        <v>20</v>
      </c>
      <c r="BU110" s="425">
        <v>24</v>
      </c>
      <c r="BV110" s="425">
        <v>22</v>
      </c>
      <c r="BW110" s="425">
        <v>22</v>
      </c>
      <c r="BX110" s="425">
        <v>22</v>
      </c>
      <c r="BY110" s="425">
        <v>21</v>
      </c>
      <c r="BZ110" s="425">
        <v>21</v>
      </c>
      <c r="CA110" s="426">
        <v>21</v>
      </c>
    </row>
    <row r="111" spans="1:79" x14ac:dyDescent="0.4">
      <c r="B111" s="429" t="s">
        <v>312</v>
      </c>
      <c r="D111" s="425">
        <v>0</v>
      </c>
      <c r="E111" s="425">
        <v>0</v>
      </c>
      <c r="F111" s="425">
        <v>0</v>
      </c>
      <c r="G111" s="425">
        <v>0</v>
      </c>
      <c r="H111" s="425">
        <v>0</v>
      </c>
      <c r="I111" s="425">
        <v>0</v>
      </c>
      <c r="J111" s="425">
        <v>0</v>
      </c>
      <c r="K111" s="425">
        <v>0</v>
      </c>
      <c r="L111" s="425">
        <v>0</v>
      </c>
      <c r="M111" s="425">
        <v>0</v>
      </c>
      <c r="N111" s="425">
        <v>0</v>
      </c>
      <c r="O111" s="425">
        <v>0</v>
      </c>
      <c r="P111" s="425">
        <v>0</v>
      </c>
      <c r="Q111" s="425">
        <v>0</v>
      </c>
      <c r="R111" s="425">
        <v>0</v>
      </c>
      <c r="S111" s="425">
        <v>0</v>
      </c>
      <c r="T111" s="425">
        <v>0</v>
      </c>
      <c r="U111" s="425">
        <v>0</v>
      </c>
      <c r="V111" s="425">
        <v>0</v>
      </c>
      <c r="W111" s="425">
        <v>0</v>
      </c>
      <c r="X111" s="425">
        <v>0</v>
      </c>
      <c r="Y111" s="425">
        <v>0</v>
      </c>
      <c r="Z111" s="425">
        <v>0</v>
      </c>
      <c r="AA111" s="425">
        <v>0</v>
      </c>
      <c r="AB111" s="425">
        <v>0</v>
      </c>
      <c r="AC111" s="425">
        <v>0</v>
      </c>
      <c r="AD111" s="425">
        <v>0</v>
      </c>
      <c r="AE111" s="425">
        <v>0</v>
      </c>
      <c r="AF111" s="425">
        <v>0</v>
      </c>
      <c r="AG111" s="425">
        <v>0</v>
      </c>
      <c r="AH111" s="425">
        <v>0</v>
      </c>
      <c r="AI111" s="425">
        <v>0</v>
      </c>
      <c r="AJ111" s="425">
        <v>0</v>
      </c>
      <c r="AK111" s="425">
        <v>0</v>
      </c>
      <c r="AL111" s="425">
        <v>0</v>
      </c>
      <c r="AM111" s="425">
        <v>0</v>
      </c>
      <c r="AN111" s="425">
        <v>0</v>
      </c>
      <c r="AO111" s="425">
        <v>0</v>
      </c>
      <c r="AP111" s="425">
        <v>0</v>
      </c>
      <c r="AQ111" s="425">
        <v>0</v>
      </c>
      <c r="AR111" s="425">
        <v>0</v>
      </c>
      <c r="AS111" s="425">
        <v>0</v>
      </c>
      <c r="AT111" s="425">
        <v>0</v>
      </c>
      <c r="AU111" s="425">
        <v>0</v>
      </c>
      <c r="AV111" s="425">
        <v>0</v>
      </c>
      <c r="AW111" s="425">
        <v>0</v>
      </c>
      <c r="AX111" s="425">
        <v>0</v>
      </c>
      <c r="AY111" s="425">
        <v>0</v>
      </c>
      <c r="AZ111" s="425">
        <v>0</v>
      </c>
      <c r="BA111" s="425">
        <v>0</v>
      </c>
      <c r="BB111" s="425">
        <v>0</v>
      </c>
      <c r="BC111" s="425">
        <v>0</v>
      </c>
      <c r="BD111" s="425">
        <v>0</v>
      </c>
      <c r="BE111" s="425">
        <v>0</v>
      </c>
      <c r="BF111" s="425">
        <v>0</v>
      </c>
      <c r="BG111" s="425">
        <v>0</v>
      </c>
      <c r="BH111" s="425">
        <v>0</v>
      </c>
      <c r="BI111" s="425">
        <v>0</v>
      </c>
      <c r="BJ111" s="425">
        <v>0</v>
      </c>
      <c r="BK111" s="425">
        <v>0</v>
      </c>
      <c r="BL111" s="425">
        <v>2</v>
      </c>
      <c r="BM111" s="425">
        <v>31</v>
      </c>
      <c r="BN111" s="425">
        <v>27</v>
      </c>
      <c r="BO111" s="425">
        <v>64</v>
      </c>
      <c r="BP111" s="425">
        <v>193</v>
      </c>
      <c r="BQ111" s="425">
        <v>427</v>
      </c>
      <c r="BR111" s="425">
        <v>602</v>
      </c>
      <c r="BS111" s="425">
        <v>707</v>
      </c>
      <c r="BT111" s="425">
        <v>755</v>
      </c>
      <c r="BU111" s="425">
        <v>759</v>
      </c>
      <c r="BV111" s="425">
        <v>747</v>
      </c>
      <c r="BW111" s="425">
        <v>747</v>
      </c>
      <c r="BX111" s="425">
        <v>726</v>
      </c>
      <c r="BY111" s="425">
        <v>699</v>
      </c>
      <c r="BZ111" s="425">
        <v>673</v>
      </c>
      <c r="CA111" s="426">
        <v>650</v>
      </c>
    </row>
    <row r="112" spans="1:79" ht="26.25" customHeight="1" x14ac:dyDescent="0.4">
      <c r="B112" s="128" t="s">
        <v>493</v>
      </c>
      <c r="D112" s="425">
        <v>0</v>
      </c>
      <c r="E112" s="425">
        <v>0</v>
      </c>
      <c r="F112" s="425">
        <v>0</v>
      </c>
      <c r="G112" s="425">
        <v>0</v>
      </c>
      <c r="H112" s="425">
        <v>0</v>
      </c>
      <c r="I112" s="425">
        <v>0</v>
      </c>
      <c r="J112" s="425">
        <v>0</v>
      </c>
      <c r="K112" s="425">
        <v>0</v>
      </c>
      <c r="L112" s="425">
        <v>0</v>
      </c>
      <c r="M112" s="425">
        <v>0</v>
      </c>
      <c r="N112" s="425">
        <v>0</v>
      </c>
      <c r="O112" s="425">
        <v>0</v>
      </c>
      <c r="P112" s="425">
        <v>0</v>
      </c>
      <c r="Q112" s="425">
        <v>0</v>
      </c>
      <c r="R112" s="425">
        <v>0</v>
      </c>
      <c r="S112" s="425">
        <v>0</v>
      </c>
      <c r="T112" s="425">
        <v>0</v>
      </c>
      <c r="U112" s="425">
        <v>0</v>
      </c>
      <c r="V112" s="425">
        <v>0</v>
      </c>
      <c r="W112" s="425">
        <v>0</v>
      </c>
      <c r="X112" s="425">
        <v>0</v>
      </c>
      <c r="Y112" s="425">
        <v>0</v>
      </c>
      <c r="Z112" s="425">
        <v>0</v>
      </c>
      <c r="AA112" s="425">
        <v>0</v>
      </c>
      <c r="AB112" s="425">
        <v>0</v>
      </c>
      <c r="AC112" s="425">
        <v>0</v>
      </c>
      <c r="AD112" s="425">
        <v>0</v>
      </c>
      <c r="AE112" s="425">
        <v>0</v>
      </c>
      <c r="AF112" s="425">
        <v>0</v>
      </c>
      <c r="AG112" s="425">
        <v>0</v>
      </c>
      <c r="AH112" s="425">
        <v>0</v>
      </c>
      <c r="AI112" s="425">
        <v>0</v>
      </c>
      <c r="AJ112" s="425">
        <v>0</v>
      </c>
      <c r="AK112" s="425">
        <v>0</v>
      </c>
      <c r="AL112" s="425">
        <v>0</v>
      </c>
      <c r="AM112" s="425">
        <v>0</v>
      </c>
      <c r="AN112" s="425">
        <v>0</v>
      </c>
      <c r="AO112" s="425">
        <v>0</v>
      </c>
      <c r="AP112" s="425">
        <v>0</v>
      </c>
      <c r="AQ112" s="425">
        <v>0</v>
      </c>
      <c r="AR112" s="425">
        <v>0</v>
      </c>
      <c r="AS112" s="425">
        <v>0</v>
      </c>
      <c r="AT112" s="425">
        <v>0</v>
      </c>
      <c r="AU112" s="425">
        <v>0</v>
      </c>
      <c r="AV112" s="425">
        <v>0</v>
      </c>
      <c r="AW112" s="425">
        <v>0</v>
      </c>
      <c r="AX112" s="425">
        <v>0</v>
      </c>
      <c r="AY112" s="425">
        <v>0</v>
      </c>
      <c r="AZ112" s="425">
        <v>0</v>
      </c>
      <c r="BA112" s="425">
        <v>0</v>
      </c>
      <c r="BB112" s="425">
        <v>0</v>
      </c>
      <c r="BC112" s="425">
        <v>0</v>
      </c>
      <c r="BD112" s="425">
        <v>0</v>
      </c>
      <c r="BE112" s="425">
        <v>0</v>
      </c>
      <c r="BF112" s="425">
        <v>0</v>
      </c>
      <c r="BG112" s="425">
        <v>0</v>
      </c>
      <c r="BH112" s="425">
        <v>0</v>
      </c>
      <c r="BI112" s="425">
        <v>0</v>
      </c>
      <c r="BJ112" s="425">
        <v>0</v>
      </c>
      <c r="BK112" s="425">
        <v>0</v>
      </c>
      <c r="BL112" s="425">
        <v>56</v>
      </c>
      <c r="BM112" s="425">
        <v>168</v>
      </c>
      <c r="BN112" s="425">
        <v>275</v>
      </c>
      <c r="BO112" s="425">
        <v>424</v>
      </c>
      <c r="BP112" s="425">
        <v>784</v>
      </c>
      <c r="BQ112" s="425">
        <v>1116</v>
      </c>
      <c r="BR112" s="425">
        <v>1340</v>
      </c>
      <c r="BS112" s="425">
        <v>1398</v>
      </c>
      <c r="BT112" s="425">
        <v>1381</v>
      </c>
      <c r="BU112" s="425">
        <v>1336</v>
      </c>
      <c r="BV112" s="425">
        <v>1189</v>
      </c>
      <c r="BW112" s="425">
        <v>1389</v>
      </c>
      <c r="BX112" s="425">
        <v>1391</v>
      </c>
      <c r="BY112" s="425">
        <v>1387</v>
      </c>
      <c r="BZ112" s="425">
        <v>1382</v>
      </c>
      <c r="CA112" s="426">
        <v>1379</v>
      </c>
    </row>
    <row r="113" spans="1:79" x14ac:dyDescent="0.4">
      <c r="B113" s="429" t="s">
        <v>310</v>
      </c>
      <c r="D113" s="425">
        <v>0</v>
      </c>
      <c r="E113" s="425">
        <v>0</v>
      </c>
      <c r="F113" s="425">
        <v>0</v>
      </c>
      <c r="G113" s="425">
        <v>0</v>
      </c>
      <c r="H113" s="425">
        <v>0</v>
      </c>
      <c r="I113" s="425">
        <v>0</v>
      </c>
      <c r="J113" s="425">
        <v>0</v>
      </c>
      <c r="K113" s="425">
        <v>0</v>
      </c>
      <c r="L113" s="425">
        <v>0</v>
      </c>
      <c r="M113" s="425">
        <v>0</v>
      </c>
      <c r="N113" s="425">
        <v>0</v>
      </c>
      <c r="O113" s="425">
        <v>0</v>
      </c>
      <c r="P113" s="425">
        <v>0</v>
      </c>
      <c r="Q113" s="425">
        <v>0</v>
      </c>
      <c r="R113" s="425">
        <v>0</v>
      </c>
      <c r="S113" s="425">
        <v>0</v>
      </c>
      <c r="T113" s="425">
        <v>0</v>
      </c>
      <c r="U113" s="425">
        <v>0</v>
      </c>
      <c r="V113" s="425">
        <v>0</v>
      </c>
      <c r="W113" s="425">
        <v>0</v>
      </c>
      <c r="X113" s="425">
        <v>0</v>
      </c>
      <c r="Y113" s="425">
        <v>0</v>
      </c>
      <c r="Z113" s="425">
        <v>0</v>
      </c>
      <c r="AA113" s="425">
        <v>0</v>
      </c>
      <c r="AB113" s="425">
        <v>0</v>
      </c>
      <c r="AC113" s="425">
        <v>0</v>
      </c>
      <c r="AD113" s="425">
        <v>0</v>
      </c>
      <c r="AE113" s="425">
        <v>0</v>
      </c>
      <c r="AF113" s="425">
        <v>0</v>
      </c>
      <c r="AG113" s="425">
        <v>0</v>
      </c>
      <c r="AH113" s="425">
        <v>0</v>
      </c>
      <c r="AI113" s="425">
        <v>0</v>
      </c>
      <c r="AJ113" s="425">
        <v>0</v>
      </c>
      <c r="AK113" s="425">
        <v>0</v>
      </c>
      <c r="AL113" s="425">
        <v>0</v>
      </c>
      <c r="AM113" s="425">
        <v>0</v>
      </c>
      <c r="AN113" s="425">
        <v>0</v>
      </c>
      <c r="AO113" s="425">
        <v>0</v>
      </c>
      <c r="AP113" s="425">
        <v>0</v>
      </c>
      <c r="AQ113" s="425">
        <v>0</v>
      </c>
      <c r="AR113" s="425">
        <v>0</v>
      </c>
      <c r="AS113" s="425">
        <v>0</v>
      </c>
      <c r="AT113" s="425">
        <v>0</v>
      </c>
      <c r="AU113" s="425">
        <v>0</v>
      </c>
      <c r="AV113" s="425">
        <v>0</v>
      </c>
      <c r="AW113" s="425">
        <v>0</v>
      </c>
      <c r="AX113" s="425">
        <v>0</v>
      </c>
      <c r="AY113" s="425">
        <v>0</v>
      </c>
      <c r="AZ113" s="425">
        <v>0</v>
      </c>
      <c r="BA113" s="425">
        <v>0</v>
      </c>
      <c r="BB113" s="425">
        <v>0</v>
      </c>
      <c r="BC113" s="425">
        <v>0</v>
      </c>
      <c r="BD113" s="425">
        <v>0</v>
      </c>
      <c r="BE113" s="425">
        <v>0</v>
      </c>
      <c r="BF113" s="425">
        <v>0</v>
      </c>
      <c r="BG113" s="425">
        <v>0</v>
      </c>
      <c r="BH113" s="425">
        <v>0</v>
      </c>
      <c r="BI113" s="425">
        <v>0</v>
      </c>
      <c r="BJ113" s="425">
        <v>0</v>
      </c>
      <c r="BK113" s="425">
        <v>0</v>
      </c>
      <c r="BL113" s="425">
        <v>53</v>
      </c>
      <c r="BM113" s="425">
        <v>132</v>
      </c>
      <c r="BN113" s="425">
        <v>181</v>
      </c>
      <c r="BO113" s="425">
        <v>226</v>
      </c>
      <c r="BP113" s="425">
        <v>313</v>
      </c>
      <c r="BQ113" s="425">
        <v>354</v>
      </c>
      <c r="BR113" s="425">
        <v>392</v>
      </c>
      <c r="BS113" s="425">
        <v>295</v>
      </c>
      <c r="BT113" s="425">
        <v>222</v>
      </c>
      <c r="BU113" s="425">
        <v>189</v>
      </c>
      <c r="BV113" s="425">
        <v>97</v>
      </c>
      <c r="BW113" s="425">
        <v>180</v>
      </c>
      <c r="BX113" s="425">
        <v>180</v>
      </c>
      <c r="BY113" s="425">
        <v>180</v>
      </c>
      <c r="BZ113" s="425">
        <v>180</v>
      </c>
      <c r="CA113" s="426">
        <v>180</v>
      </c>
    </row>
    <row r="114" spans="1:79" x14ac:dyDescent="0.4">
      <c r="B114" s="429" t="s">
        <v>475</v>
      </c>
      <c r="D114" s="425">
        <v>0</v>
      </c>
      <c r="E114" s="425">
        <v>0</v>
      </c>
      <c r="F114" s="425">
        <v>0</v>
      </c>
      <c r="G114" s="425">
        <v>0</v>
      </c>
      <c r="H114" s="425">
        <v>0</v>
      </c>
      <c r="I114" s="425">
        <v>0</v>
      </c>
      <c r="J114" s="425">
        <v>0</v>
      </c>
      <c r="K114" s="425">
        <v>0</v>
      </c>
      <c r="L114" s="425">
        <v>0</v>
      </c>
      <c r="M114" s="425">
        <v>0</v>
      </c>
      <c r="N114" s="425">
        <v>0</v>
      </c>
      <c r="O114" s="425">
        <v>0</v>
      </c>
      <c r="P114" s="425">
        <v>0</v>
      </c>
      <c r="Q114" s="425">
        <v>0</v>
      </c>
      <c r="R114" s="425">
        <v>0</v>
      </c>
      <c r="S114" s="425">
        <v>0</v>
      </c>
      <c r="T114" s="425">
        <v>0</v>
      </c>
      <c r="U114" s="425">
        <v>0</v>
      </c>
      <c r="V114" s="425">
        <v>0</v>
      </c>
      <c r="W114" s="425">
        <v>0</v>
      </c>
      <c r="X114" s="425">
        <v>0</v>
      </c>
      <c r="Y114" s="425">
        <v>0</v>
      </c>
      <c r="Z114" s="425">
        <v>0</v>
      </c>
      <c r="AA114" s="425">
        <v>0</v>
      </c>
      <c r="AB114" s="425">
        <v>0</v>
      </c>
      <c r="AC114" s="425">
        <v>0</v>
      </c>
      <c r="AD114" s="425">
        <v>0</v>
      </c>
      <c r="AE114" s="425">
        <v>0</v>
      </c>
      <c r="AF114" s="425">
        <v>0</v>
      </c>
      <c r="AG114" s="425">
        <v>0</v>
      </c>
      <c r="AH114" s="425">
        <v>0</v>
      </c>
      <c r="AI114" s="425">
        <v>0</v>
      </c>
      <c r="AJ114" s="425">
        <v>0</v>
      </c>
      <c r="AK114" s="425">
        <v>0</v>
      </c>
      <c r="AL114" s="425">
        <v>0</v>
      </c>
      <c r="AM114" s="425">
        <v>0</v>
      </c>
      <c r="AN114" s="425">
        <v>0</v>
      </c>
      <c r="AO114" s="425">
        <v>0</v>
      </c>
      <c r="AP114" s="425">
        <v>0</v>
      </c>
      <c r="AQ114" s="425">
        <v>0</v>
      </c>
      <c r="AR114" s="425">
        <v>0</v>
      </c>
      <c r="AS114" s="425">
        <v>0</v>
      </c>
      <c r="AT114" s="425">
        <v>0</v>
      </c>
      <c r="AU114" s="425">
        <v>0</v>
      </c>
      <c r="AV114" s="425">
        <v>0</v>
      </c>
      <c r="AW114" s="425">
        <v>0</v>
      </c>
      <c r="AX114" s="425">
        <v>0</v>
      </c>
      <c r="AY114" s="425">
        <v>0</v>
      </c>
      <c r="AZ114" s="425">
        <v>0</v>
      </c>
      <c r="BA114" s="425">
        <v>0</v>
      </c>
      <c r="BB114" s="425">
        <v>0</v>
      </c>
      <c r="BC114" s="425">
        <v>0</v>
      </c>
      <c r="BD114" s="425">
        <v>0</v>
      </c>
      <c r="BE114" s="425">
        <v>0</v>
      </c>
      <c r="BF114" s="425">
        <v>0</v>
      </c>
      <c r="BG114" s="425">
        <v>0</v>
      </c>
      <c r="BH114" s="425">
        <v>0</v>
      </c>
      <c r="BI114" s="425">
        <v>0</v>
      </c>
      <c r="BJ114" s="425">
        <v>0</v>
      </c>
      <c r="BK114" s="425">
        <v>0</v>
      </c>
      <c r="BL114" s="425">
        <v>0</v>
      </c>
      <c r="BM114" s="425">
        <v>8</v>
      </c>
      <c r="BN114" s="425">
        <v>71</v>
      </c>
      <c r="BO114" s="425">
        <v>132</v>
      </c>
      <c r="BP114" s="425">
        <v>285</v>
      </c>
      <c r="BQ114" s="425">
        <v>394</v>
      </c>
      <c r="BR114" s="425">
        <v>414</v>
      </c>
      <c r="BS114" s="425">
        <v>395</v>
      </c>
      <c r="BT114" s="425">
        <v>363</v>
      </c>
      <c r="BU114" s="425">
        <v>343</v>
      </c>
      <c r="BV114" s="425">
        <v>315</v>
      </c>
      <c r="BW114" s="425">
        <v>341</v>
      </c>
      <c r="BX114" s="425">
        <v>331</v>
      </c>
      <c r="BY114" s="425">
        <v>322</v>
      </c>
      <c r="BZ114" s="425">
        <v>315</v>
      </c>
      <c r="CA114" s="426">
        <v>310</v>
      </c>
    </row>
    <row r="115" spans="1:79" x14ac:dyDescent="0.4">
      <c r="B115" s="429" t="s">
        <v>312</v>
      </c>
      <c r="D115" s="425">
        <v>0</v>
      </c>
      <c r="E115" s="425">
        <v>0</v>
      </c>
      <c r="F115" s="425">
        <v>0</v>
      </c>
      <c r="G115" s="425">
        <v>0</v>
      </c>
      <c r="H115" s="425">
        <v>0</v>
      </c>
      <c r="I115" s="425">
        <v>0</v>
      </c>
      <c r="J115" s="425">
        <v>0</v>
      </c>
      <c r="K115" s="425">
        <v>0</v>
      </c>
      <c r="L115" s="425">
        <v>0</v>
      </c>
      <c r="M115" s="425">
        <v>0</v>
      </c>
      <c r="N115" s="425">
        <v>0</v>
      </c>
      <c r="O115" s="425">
        <v>0</v>
      </c>
      <c r="P115" s="425">
        <v>0</v>
      </c>
      <c r="Q115" s="425">
        <v>0</v>
      </c>
      <c r="R115" s="425">
        <v>0</v>
      </c>
      <c r="S115" s="425">
        <v>0</v>
      </c>
      <c r="T115" s="425">
        <v>0</v>
      </c>
      <c r="U115" s="425">
        <v>0</v>
      </c>
      <c r="V115" s="425">
        <v>0</v>
      </c>
      <c r="W115" s="425">
        <v>0</v>
      </c>
      <c r="X115" s="425">
        <v>0</v>
      </c>
      <c r="Y115" s="425">
        <v>0</v>
      </c>
      <c r="Z115" s="425">
        <v>0</v>
      </c>
      <c r="AA115" s="425">
        <v>0</v>
      </c>
      <c r="AB115" s="425">
        <v>0</v>
      </c>
      <c r="AC115" s="425">
        <v>0</v>
      </c>
      <c r="AD115" s="425">
        <v>0</v>
      </c>
      <c r="AE115" s="425">
        <v>0</v>
      </c>
      <c r="AF115" s="425">
        <v>0</v>
      </c>
      <c r="AG115" s="425">
        <v>0</v>
      </c>
      <c r="AH115" s="425">
        <v>0</v>
      </c>
      <c r="AI115" s="425">
        <v>0</v>
      </c>
      <c r="AJ115" s="425">
        <v>0</v>
      </c>
      <c r="AK115" s="425">
        <v>0</v>
      </c>
      <c r="AL115" s="425">
        <v>0</v>
      </c>
      <c r="AM115" s="425">
        <v>0</v>
      </c>
      <c r="AN115" s="425">
        <v>0</v>
      </c>
      <c r="AO115" s="425">
        <v>0</v>
      </c>
      <c r="AP115" s="425">
        <v>0</v>
      </c>
      <c r="AQ115" s="425">
        <v>0</v>
      </c>
      <c r="AR115" s="425">
        <v>0</v>
      </c>
      <c r="AS115" s="425">
        <v>0</v>
      </c>
      <c r="AT115" s="425">
        <v>0</v>
      </c>
      <c r="AU115" s="425">
        <v>0</v>
      </c>
      <c r="AV115" s="425">
        <v>0</v>
      </c>
      <c r="AW115" s="425">
        <v>0</v>
      </c>
      <c r="AX115" s="425">
        <v>0</v>
      </c>
      <c r="AY115" s="425">
        <v>0</v>
      </c>
      <c r="AZ115" s="425">
        <v>0</v>
      </c>
      <c r="BA115" s="425">
        <v>0</v>
      </c>
      <c r="BB115" s="425">
        <v>0</v>
      </c>
      <c r="BC115" s="425">
        <v>0</v>
      </c>
      <c r="BD115" s="425">
        <v>0</v>
      </c>
      <c r="BE115" s="425">
        <v>0</v>
      </c>
      <c r="BF115" s="425">
        <v>0</v>
      </c>
      <c r="BG115" s="425">
        <v>0</v>
      </c>
      <c r="BH115" s="425">
        <v>0</v>
      </c>
      <c r="BI115" s="425">
        <v>0</v>
      </c>
      <c r="BJ115" s="425">
        <v>0</v>
      </c>
      <c r="BK115" s="425">
        <v>0</v>
      </c>
      <c r="BL115" s="425">
        <v>2</v>
      </c>
      <c r="BM115" s="425">
        <v>28</v>
      </c>
      <c r="BN115" s="425">
        <v>23</v>
      </c>
      <c r="BO115" s="425">
        <v>66</v>
      </c>
      <c r="BP115" s="425">
        <v>186</v>
      </c>
      <c r="BQ115" s="425">
        <v>367</v>
      </c>
      <c r="BR115" s="425">
        <v>533</v>
      </c>
      <c r="BS115" s="425">
        <v>707</v>
      </c>
      <c r="BT115" s="425">
        <v>796</v>
      </c>
      <c r="BU115" s="425">
        <v>804</v>
      </c>
      <c r="BV115" s="425">
        <v>777</v>
      </c>
      <c r="BW115" s="425">
        <v>868</v>
      </c>
      <c r="BX115" s="425">
        <v>880</v>
      </c>
      <c r="BY115" s="425">
        <v>885</v>
      </c>
      <c r="BZ115" s="425">
        <v>887</v>
      </c>
      <c r="CA115" s="426">
        <v>889</v>
      </c>
    </row>
    <row r="116" spans="1:79" ht="26.25" customHeight="1" x14ac:dyDescent="0.4">
      <c r="B116" s="128" t="s">
        <v>494</v>
      </c>
      <c r="D116" s="425">
        <v>0</v>
      </c>
      <c r="E116" s="425">
        <v>0</v>
      </c>
      <c r="F116" s="425">
        <v>0</v>
      </c>
      <c r="G116" s="425">
        <v>0</v>
      </c>
      <c r="H116" s="425">
        <v>0</v>
      </c>
      <c r="I116" s="425">
        <v>0</v>
      </c>
      <c r="J116" s="425">
        <v>0</v>
      </c>
      <c r="K116" s="425">
        <v>0</v>
      </c>
      <c r="L116" s="425">
        <v>0</v>
      </c>
      <c r="M116" s="425">
        <v>0</v>
      </c>
      <c r="N116" s="425">
        <v>0</v>
      </c>
      <c r="O116" s="425">
        <v>0</v>
      </c>
      <c r="P116" s="425">
        <v>0</v>
      </c>
      <c r="Q116" s="425">
        <v>0</v>
      </c>
      <c r="R116" s="425">
        <v>0</v>
      </c>
      <c r="S116" s="425">
        <v>0</v>
      </c>
      <c r="T116" s="425">
        <v>0</v>
      </c>
      <c r="U116" s="425">
        <v>0</v>
      </c>
      <c r="V116" s="425">
        <v>0</v>
      </c>
      <c r="W116" s="425">
        <v>0</v>
      </c>
      <c r="X116" s="425">
        <v>0</v>
      </c>
      <c r="Y116" s="425">
        <v>0</v>
      </c>
      <c r="Z116" s="425">
        <v>0</v>
      </c>
      <c r="AA116" s="425">
        <v>0</v>
      </c>
      <c r="AB116" s="425">
        <v>0</v>
      </c>
      <c r="AC116" s="425">
        <v>0</v>
      </c>
      <c r="AD116" s="425">
        <v>0</v>
      </c>
      <c r="AE116" s="425">
        <v>0</v>
      </c>
      <c r="AF116" s="425">
        <v>0</v>
      </c>
      <c r="AG116" s="425">
        <v>0</v>
      </c>
      <c r="AH116" s="425">
        <v>0</v>
      </c>
      <c r="AI116" s="425">
        <v>0</v>
      </c>
      <c r="AJ116" s="425">
        <v>0</v>
      </c>
      <c r="AK116" s="425">
        <v>0</v>
      </c>
      <c r="AL116" s="425">
        <v>0</v>
      </c>
      <c r="AM116" s="425">
        <v>0</v>
      </c>
      <c r="AN116" s="425">
        <v>0</v>
      </c>
      <c r="AO116" s="425">
        <v>0</v>
      </c>
      <c r="AP116" s="425">
        <v>0</v>
      </c>
      <c r="AQ116" s="425">
        <v>0</v>
      </c>
      <c r="AR116" s="425">
        <v>0</v>
      </c>
      <c r="AS116" s="425">
        <v>0</v>
      </c>
      <c r="AT116" s="425">
        <v>0</v>
      </c>
      <c r="AU116" s="425">
        <v>0</v>
      </c>
      <c r="AV116" s="425">
        <v>0</v>
      </c>
      <c r="AW116" s="425">
        <v>0</v>
      </c>
      <c r="AX116" s="425">
        <v>0</v>
      </c>
      <c r="AY116" s="425">
        <v>0</v>
      </c>
      <c r="AZ116" s="425">
        <v>0</v>
      </c>
      <c r="BA116" s="425">
        <v>0</v>
      </c>
      <c r="BB116" s="425">
        <v>0</v>
      </c>
      <c r="BC116" s="425">
        <v>0</v>
      </c>
      <c r="BD116" s="425">
        <v>0</v>
      </c>
      <c r="BE116" s="425">
        <v>0</v>
      </c>
      <c r="BF116" s="425">
        <v>0</v>
      </c>
      <c r="BG116" s="425">
        <v>0</v>
      </c>
      <c r="BH116" s="425">
        <v>0</v>
      </c>
      <c r="BI116" s="425">
        <v>0</v>
      </c>
      <c r="BJ116" s="425">
        <v>0</v>
      </c>
      <c r="BK116" s="425">
        <v>0</v>
      </c>
      <c r="BL116" s="425">
        <v>16</v>
      </c>
      <c r="BM116" s="425">
        <v>56</v>
      </c>
      <c r="BN116" s="425">
        <v>67</v>
      </c>
      <c r="BO116" s="425">
        <v>65</v>
      </c>
      <c r="BP116" s="425">
        <v>114</v>
      </c>
      <c r="BQ116" s="425">
        <v>124</v>
      </c>
      <c r="BR116" s="425">
        <v>141</v>
      </c>
      <c r="BS116" s="425">
        <v>144</v>
      </c>
      <c r="BT116" s="425">
        <v>137</v>
      </c>
      <c r="BU116" s="425">
        <v>133</v>
      </c>
      <c r="BV116" s="425">
        <v>138</v>
      </c>
      <c r="BW116" s="425">
        <v>142</v>
      </c>
      <c r="BX116" s="425">
        <v>146</v>
      </c>
      <c r="BY116" s="425">
        <v>147</v>
      </c>
      <c r="BZ116" s="425">
        <v>148</v>
      </c>
      <c r="CA116" s="426">
        <v>149</v>
      </c>
    </row>
    <row r="117" spans="1:79" ht="26.25" customHeight="1" x14ac:dyDescent="0.4">
      <c r="B117" s="275" t="s">
        <v>495</v>
      </c>
      <c r="D117" s="425">
        <v>0</v>
      </c>
      <c r="E117" s="425">
        <v>0</v>
      </c>
      <c r="F117" s="425">
        <v>0</v>
      </c>
      <c r="G117" s="425">
        <v>0</v>
      </c>
      <c r="H117" s="425">
        <v>0</v>
      </c>
      <c r="I117" s="425">
        <v>0</v>
      </c>
      <c r="J117" s="425">
        <v>0</v>
      </c>
      <c r="K117" s="425">
        <v>0</v>
      </c>
      <c r="L117" s="425">
        <v>0</v>
      </c>
      <c r="M117" s="425">
        <v>0</v>
      </c>
      <c r="N117" s="425">
        <v>0</v>
      </c>
      <c r="O117" s="425">
        <v>0</v>
      </c>
      <c r="P117" s="425">
        <v>0</v>
      </c>
      <c r="Q117" s="425">
        <v>0</v>
      </c>
      <c r="R117" s="425">
        <v>0</v>
      </c>
      <c r="S117" s="425">
        <v>0</v>
      </c>
      <c r="T117" s="425">
        <v>0</v>
      </c>
      <c r="U117" s="425">
        <v>0</v>
      </c>
      <c r="V117" s="425">
        <v>0</v>
      </c>
      <c r="W117" s="425">
        <v>0</v>
      </c>
      <c r="X117" s="425">
        <v>0</v>
      </c>
      <c r="Y117" s="425">
        <v>0</v>
      </c>
      <c r="Z117" s="425">
        <v>0</v>
      </c>
      <c r="AA117" s="425">
        <v>0</v>
      </c>
      <c r="AB117" s="425">
        <v>0</v>
      </c>
      <c r="AC117" s="425">
        <v>0</v>
      </c>
      <c r="AD117" s="425">
        <v>0</v>
      </c>
      <c r="AE117" s="425">
        <v>0</v>
      </c>
      <c r="AF117" s="425">
        <v>0</v>
      </c>
      <c r="AG117" s="425">
        <v>0</v>
      </c>
      <c r="AH117" s="425">
        <v>0</v>
      </c>
      <c r="AI117" s="425">
        <v>0</v>
      </c>
      <c r="AJ117" s="425">
        <v>0</v>
      </c>
      <c r="AK117" s="425">
        <v>0</v>
      </c>
      <c r="AL117" s="425">
        <v>0</v>
      </c>
      <c r="AM117" s="425">
        <v>0</v>
      </c>
      <c r="AN117" s="425">
        <v>0</v>
      </c>
      <c r="AO117" s="425">
        <v>0</v>
      </c>
      <c r="AP117" s="425">
        <v>0</v>
      </c>
      <c r="AQ117" s="425">
        <v>0</v>
      </c>
      <c r="AR117" s="425">
        <v>0</v>
      </c>
      <c r="AS117" s="425">
        <v>0</v>
      </c>
      <c r="AT117" s="425">
        <v>0</v>
      </c>
      <c r="AU117" s="425">
        <v>0</v>
      </c>
      <c r="AV117" s="425">
        <v>0</v>
      </c>
      <c r="AW117" s="425">
        <v>0</v>
      </c>
      <c r="AX117" s="425">
        <v>0</v>
      </c>
      <c r="AY117" s="425">
        <v>0</v>
      </c>
      <c r="AZ117" s="425">
        <v>0</v>
      </c>
      <c r="BA117" s="425">
        <v>0</v>
      </c>
      <c r="BB117" s="425">
        <v>0</v>
      </c>
      <c r="BC117" s="425">
        <v>0</v>
      </c>
      <c r="BD117" s="425">
        <v>0</v>
      </c>
      <c r="BE117" s="425">
        <v>0</v>
      </c>
      <c r="BF117" s="425">
        <v>0</v>
      </c>
      <c r="BG117" s="425">
        <v>0</v>
      </c>
      <c r="BH117" s="425">
        <v>0</v>
      </c>
      <c r="BI117" s="425">
        <v>0</v>
      </c>
      <c r="BJ117" s="425">
        <v>0</v>
      </c>
      <c r="BK117" s="425">
        <v>0</v>
      </c>
      <c r="BL117" s="425">
        <v>59</v>
      </c>
      <c r="BM117" s="425">
        <v>145</v>
      </c>
      <c r="BN117" s="425">
        <v>199</v>
      </c>
      <c r="BO117" s="425">
        <v>262</v>
      </c>
      <c r="BP117" s="425">
        <v>364</v>
      </c>
      <c r="BQ117" s="425">
        <v>492</v>
      </c>
      <c r="BR117" s="425">
        <v>507</v>
      </c>
      <c r="BS117" s="425">
        <v>489</v>
      </c>
      <c r="BT117" s="425">
        <v>483</v>
      </c>
      <c r="BU117" s="425">
        <v>461</v>
      </c>
      <c r="BV117" s="425">
        <v>412</v>
      </c>
      <c r="BW117" s="425">
        <v>363</v>
      </c>
      <c r="BX117" s="425">
        <v>357</v>
      </c>
      <c r="BY117" s="425">
        <v>347</v>
      </c>
      <c r="BZ117" s="425">
        <v>338</v>
      </c>
      <c r="CA117" s="426">
        <v>331</v>
      </c>
    </row>
    <row r="118" spans="1:79" x14ac:dyDescent="0.4">
      <c r="B118" s="275" t="s">
        <v>496</v>
      </c>
      <c r="D118" s="425">
        <v>0</v>
      </c>
      <c r="E118" s="425">
        <v>0</v>
      </c>
      <c r="F118" s="425">
        <v>0</v>
      </c>
      <c r="G118" s="425">
        <v>0</v>
      </c>
      <c r="H118" s="425">
        <v>0</v>
      </c>
      <c r="I118" s="425">
        <v>0</v>
      </c>
      <c r="J118" s="425">
        <v>0</v>
      </c>
      <c r="K118" s="425">
        <v>0</v>
      </c>
      <c r="L118" s="425">
        <v>0</v>
      </c>
      <c r="M118" s="425">
        <v>0</v>
      </c>
      <c r="N118" s="425">
        <v>0</v>
      </c>
      <c r="O118" s="425">
        <v>0</v>
      </c>
      <c r="P118" s="425">
        <v>0</v>
      </c>
      <c r="Q118" s="425">
        <v>0</v>
      </c>
      <c r="R118" s="425">
        <v>0</v>
      </c>
      <c r="S118" s="425">
        <v>0</v>
      </c>
      <c r="T118" s="425">
        <v>0</v>
      </c>
      <c r="U118" s="425">
        <v>0</v>
      </c>
      <c r="V118" s="425">
        <v>0</v>
      </c>
      <c r="W118" s="425">
        <v>0</v>
      </c>
      <c r="X118" s="425">
        <v>0</v>
      </c>
      <c r="Y118" s="425">
        <v>0</v>
      </c>
      <c r="Z118" s="425">
        <v>0</v>
      </c>
      <c r="AA118" s="425">
        <v>0</v>
      </c>
      <c r="AB118" s="425">
        <v>0</v>
      </c>
      <c r="AC118" s="425">
        <v>0</v>
      </c>
      <c r="AD118" s="425">
        <v>0</v>
      </c>
      <c r="AE118" s="425">
        <v>0</v>
      </c>
      <c r="AF118" s="425">
        <v>0</v>
      </c>
      <c r="AG118" s="425">
        <v>0</v>
      </c>
      <c r="AH118" s="425">
        <v>0</v>
      </c>
      <c r="AI118" s="425">
        <v>0</v>
      </c>
      <c r="AJ118" s="425">
        <v>0</v>
      </c>
      <c r="AK118" s="425">
        <v>0</v>
      </c>
      <c r="AL118" s="425">
        <v>0</v>
      </c>
      <c r="AM118" s="425">
        <v>0</v>
      </c>
      <c r="AN118" s="425">
        <v>0</v>
      </c>
      <c r="AO118" s="425">
        <v>0</v>
      </c>
      <c r="AP118" s="425">
        <v>0</v>
      </c>
      <c r="AQ118" s="425">
        <v>0</v>
      </c>
      <c r="AR118" s="425">
        <v>0</v>
      </c>
      <c r="AS118" s="425">
        <v>0</v>
      </c>
      <c r="AT118" s="425">
        <v>0</v>
      </c>
      <c r="AU118" s="425">
        <v>0</v>
      </c>
      <c r="AV118" s="425">
        <v>0</v>
      </c>
      <c r="AW118" s="425">
        <v>0</v>
      </c>
      <c r="AX118" s="425">
        <v>0</v>
      </c>
      <c r="AY118" s="425">
        <v>0</v>
      </c>
      <c r="AZ118" s="425">
        <v>0</v>
      </c>
      <c r="BA118" s="425">
        <v>0</v>
      </c>
      <c r="BB118" s="425">
        <v>0</v>
      </c>
      <c r="BC118" s="425">
        <v>0</v>
      </c>
      <c r="BD118" s="425">
        <v>0</v>
      </c>
      <c r="BE118" s="425">
        <v>0</v>
      </c>
      <c r="BF118" s="425">
        <v>0</v>
      </c>
      <c r="BG118" s="425">
        <v>0</v>
      </c>
      <c r="BH118" s="425">
        <v>0</v>
      </c>
      <c r="BI118" s="425">
        <v>0</v>
      </c>
      <c r="BJ118" s="425">
        <v>0</v>
      </c>
      <c r="BK118" s="425">
        <v>0</v>
      </c>
      <c r="BL118" s="425">
        <v>6</v>
      </c>
      <c r="BM118" s="425">
        <v>22</v>
      </c>
      <c r="BN118" s="425">
        <v>38</v>
      </c>
      <c r="BO118" s="425">
        <v>59</v>
      </c>
      <c r="BP118" s="425">
        <v>103</v>
      </c>
      <c r="BQ118" s="425">
        <v>180</v>
      </c>
      <c r="BR118" s="425">
        <v>248</v>
      </c>
      <c r="BS118" s="425">
        <v>325</v>
      </c>
      <c r="BT118" s="425">
        <v>379</v>
      </c>
      <c r="BU118" s="425">
        <v>398</v>
      </c>
      <c r="BV118" s="425">
        <v>412</v>
      </c>
      <c r="BW118" s="425">
        <v>462</v>
      </c>
      <c r="BX118" s="425">
        <v>446</v>
      </c>
      <c r="BY118" s="425">
        <v>428</v>
      </c>
      <c r="BZ118" s="425">
        <v>410</v>
      </c>
      <c r="CA118" s="426">
        <v>395</v>
      </c>
    </row>
    <row r="119" spans="1:79" x14ac:dyDescent="0.4">
      <c r="B119" s="275" t="s">
        <v>497</v>
      </c>
      <c r="D119" s="425">
        <v>0</v>
      </c>
      <c r="E119" s="425">
        <v>0</v>
      </c>
      <c r="F119" s="425">
        <v>0</v>
      </c>
      <c r="G119" s="425">
        <v>0</v>
      </c>
      <c r="H119" s="425">
        <v>0</v>
      </c>
      <c r="I119" s="425">
        <v>0</v>
      </c>
      <c r="J119" s="425">
        <v>0</v>
      </c>
      <c r="K119" s="425">
        <v>0</v>
      </c>
      <c r="L119" s="425">
        <v>0</v>
      </c>
      <c r="M119" s="425">
        <v>0</v>
      </c>
      <c r="N119" s="425">
        <v>0</v>
      </c>
      <c r="O119" s="425">
        <v>0</v>
      </c>
      <c r="P119" s="425">
        <v>0</v>
      </c>
      <c r="Q119" s="425">
        <v>0</v>
      </c>
      <c r="R119" s="425">
        <v>0</v>
      </c>
      <c r="S119" s="425">
        <v>0</v>
      </c>
      <c r="T119" s="425">
        <v>0</v>
      </c>
      <c r="U119" s="425">
        <v>0</v>
      </c>
      <c r="V119" s="425">
        <v>0</v>
      </c>
      <c r="W119" s="425">
        <v>0</v>
      </c>
      <c r="X119" s="425">
        <v>0</v>
      </c>
      <c r="Y119" s="425">
        <v>0</v>
      </c>
      <c r="Z119" s="425">
        <v>0</v>
      </c>
      <c r="AA119" s="425">
        <v>0</v>
      </c>
      <c r="AB119" s="425">
        <v>0</v>
      </c>
      <c r="AC119" s="425">
        <v>0</v>
      </c>
      <c r="AD119" s="425">
        <v>0</v>
      </c>
      <c r="AE119" s="425">
        <v>0</v>
      </c>
      <c r="AF119" s="425">
        <v>0</v>
      </c>
      <c r="AG119" s="425">
        <v>0</v>
      </c>
      <c r="AH119" s="425">
        <v>0</v>
      </c>
      <c r="AI119" s="425">
        <v>0</v>
      </c>
      <c r="AJ119" s="425">
        <v>0</v>
      </c>
      <c r="AK119" s="425">
        <v>0</v>
      </c>
      <c r="AL119" s="425">
        <v>0</v>
      </c>
      <c r="AM119" s="425">
        <v>0</v>
      </c>
      <c r="AN119" s="425">
        <v>0</v>
      </c>
      <c r="AO119" s="425">
        <v>0</v>
      </c>
      <c r="AP119" s="425">
        <v>0</v>
      </c>
      <c r="AQ119" s="425">
        <v>0</v>
      </c>
      <c r="AR119" s="425">
        <v>0</v>
      </c>
      <c r="AS119" s="425">
        <v>0</v>
      </c>
      <c r="AT119" s="425">
        <v>0</v>
      </c>
      <c r="AU119" s="425">
        <v>0</v>
      </c>
      <c r="AV119" s="425">
        <v>0</v>
      </c>
      <c r="AW119" s="425">
        <v>0</v>
      </c>
      <c r="AX119" s="425">
        <v>0</v>
      </c>
      <c r="AY119" s="425">
        <v>0</v>
      </c>
      <c r="AZ119" s="425">
        <v>0</v>
      </c>
      <c r="BA119" s="425">
        <v>0</v>
      </c>
      <c r="BB119" s="425">
        <v>0</v>
      </c>
      <c r="BC119" s="425">
        <v>0</v>
      </c>
      <c r="BD119" s="425">
        <v>0</v>
      </c>
      <c r="BE119" s="425">
        <v>0</v>
      </c>
      <c r="BF119" s="425">
        <v>0</v>
      </c>
      <c r="BG119" s="425">
        <v>0</v>
      </c>
      <c r="BH119" s="425">
        <v>0</v>
      </c>
      <c r="BI119" s="425">
        <v>0</v>
      </c>
      <c r="BJ119" s="425">
        <v>0</v>
      </c>
      <c r="BK119" s="425">
        <v>0</v>
      </c>
      <c r="BL119" s="425">
        <v>56</v>
      </c>
      <c r="BM119" s="425">
        <v>168</v>
      </c>
      <c r="BN119" s="425">
        <v>275</v>
      </c>
      <c r="BO119" s="425">
        <v>424</v>
      </c>
      <c r="BP119" s="425">
        <v>784</v>
      </c>
      <c r="BQ119" s="425">
        <v>1116</v>
      </c>
      <c r="BR119" s="425">
        <v>1340</v>
      </c>
      <c r="BS119" s="425">
        <v>1398</v>
      </c>
      <c r="BT119" s="425">
        <v>1381</v>
      </c>
      <c r="BU119" s="425">
        <v>1336</v>
      </c>
      <c r="BV119" s="425">
        <v>1189</v>
      </c>
      <c r="BW119" s="425">
        <v>1389</v>
      </c>
      <c r="BX119" s="425">
        <v>1391</v>
      </c>
      <c r="BY119" s="425">
        <v>1387</v>
      </c>
      <c r="BZ119" s="425">
        <v>1382</v>
      </c>
      <c r="CA119" s="426">
        <v>1379</v>
      </c>
    </row>
    <row r="120" spans="1:79" s="243" customFormat="1" ht="26.25" customHeight="1" x14ac:dyDescent="0.4">
      <c r="B120" s="165" t="s">
        <v>156</v>
      </c>
      <c r="C120" s="368"/>
      <c r="D120" s="462" t="s">
        <v>411</v>
      </c>
      <c r="E120" s="462" t="s">
        <v>411</v>
      </c>
      <c r="F120" s="462" t="s">
        <v>411</v>
      </c>
      <c r="G120" s="462" t="s">
        <v>411</v>
      </c>
      <c r="H120" s="462" t="s">
        <v>411</v>
      </c>
      <c r="I120" s="462" t="s">
        <v>411</v>
      </c>
      <c r="J120" s="462" t="s">
        <v>411</v>
      </c>
      <c r="K120" s="462" t="s">
        <v>411</v>
      </c>
      <c r="L120" s="462" t="s">
        <v>411</v>
      </c>
      <c r="M120" s="462" t="s">
        <v>411</v>
      </c>
      <c r="N120" s="462" t="s">
        <v>411</v>
      </c>
      <c r="O120" s="462" t="s">
        <v>411</v>
      </c>
      <c r="P120" s="462" t="s">
        <v>411</v>
      </c>
      <c r="Q120" s="462" t="s">
        <v>411</v>
      </c>
      <c r="R120" s="462" t="s">
        <v>411</v>
      </c>
      <c r="S120" s="462" t="s">
        <v>411</v>
      </c>
      <c r="T120" s="462" t="s">
        <v>411</v>
      </c>
      <c r="U120" s="462" t="s">
        <v>411</v>
      </c>
      <c r="V120" s="462" t="s">
        <v>411</v>
      </c>
      <c r="W120" s="462" t="s">
        <v>411</v>
      </c>
      <c r="X120" s="462" t="s">
        <v>411</v>
      </c>
      <c r="Y120" s="462" t="s">
        <v>411</v>
      </c>
      <c r="Z120" s="462" t="s">
        <v>411</v>
      </c>
      <c r="AA120" s="462" t="s">
        <v>411</v>
      </c>
      <c r="AB120" s="462" t="s">
        <v>411</v>
      </c>
      <c r="AC120" s="462" t="s">
        <v>411</v>
      </c>
      <c r="AD120" s="462" t="s">
        <v>411</v>
      </c>
      <c r="AE120" s="462" t="s">
        <v>411</v>
      </c>
      <c r="AF120" s="462" t="s">
        <v>411</v>
      </c>
      <c r="AG120" s="462" t="s">
        <v>411</v>
      </c>
      <c r="AH120" s="421">
        <v>0</v>
      </c>
      <c r="AI120" s="421">
        <v>0</v>
      </c>
      <c r="AJ120" s="421">
        <v>0</v>
      </c>
      <c r="AK120" s="421">
        <v>0</v>
      </c>
      <c r="AL120" s="421">
        <v>0</v>
      </c>
      <c r="AM120" s="421">
        <v>0</v>
      </c>
      <c r="AN120" s="421">
        <v>0</v>
      </c>
      <c r="AO120" s="421">
        <v>0</v>
      </c>
      <c r="AP120" s="421">
        <v>0</v>
      </c>
      <c r="AQ120" s="421">
        <v>0</v>
      </c>
      <c r="AR120" s="421">
        <v>0</v>
      </c>
      <c r="AS120" s="421">
        <v>0</v>
      </c>
      <c r="AT120" s="421">
        <v>0</v>
      </c>
      <c r="AU120" s="421">
        <v>0</v>
      </c>
      <c r="AV120" s="421">
        <v>0</v>
      </c>
      <c r="AW120" s="421">
        <v>0</v>
      </c>
      <c r="AX120" s="421">
        <v>0</v>
      </c>
      <c r="AY120" s="421">
        <v>2490</v>
      </c>
      <c r="AZ120" s="421">
        <v>2455</v>
      </c>
      <c r="BA120" s="421">
        <v>2437</v>
      </c>
      <c r="BB120" s="421">
        <v>2371</v>
      </c>
      <c r="BC120" s="421">
        <v>2354</v>
      </c>
      <c r="BD120" s="421">
        <v>2391</v>
      </c>
      <c r="BE120" s="421">
        <v>2430</v>
      </c>
      <c r="BF120" s="421">
        <v>2483</v>
      </c>
      <c r="BG120" s="421">
        <v>2504</v>
      </c>
      <c r="BH120" s="421">
        <v>2510</v>
      </c>
      <c r="BI120" s="421">
        <v>2475</v>
      </c>
      <c r="BJ120" s="421">
        <v>2443</v>
      </c>
      <c r="BK120" s="421">
        <v>2415</v>
      </c>
      <c r="BL120" s="421">
        <v>2332</v>
      </c>
      <c r="BM120" s="421">
        <v>2031</v>
      </c>
      <c r="BN120" s="421">
        <v>1827</v>
      </c>
      <c r="BO120" s="421">
        <v>1577</v>
      </c>
      <c r="BP120" s="421">
        <v>965</v>
      </c>
      <c r="BQ120" s="421">
        <v>366</v>
      </c>
      <c r="BR120" s="421">
        <v>133</v>
      </c>
      <c r="BS120" s="421">
        <v>74</v>
      </c>
      <c r="BT120" s="421">
        <v>52</v>
      </c>
      <c r="BU120" s="421">
        <v>40</v>
      </c>
      <c r="BV120" s="421">
        <v>37</v>
      </c>
      <c r="BW120" s="421">
        <v>38</v>
      </c>
      <c r="BX120" s="421">
        <v>39</v>
      </c>
      <c r="BY120" s="421">
        <v>40</v>
      </c>
      <c r="BZ120" s="421">
        <v>40</v>
      </c>
      <c r="CA120" s="422">
        <v>40</v>
      </c>
    </row>
    <row r="121" spans="1:79" x14ac:dyDescent="0.4">
      <c r="A121" s="326"/>
      <c r="B121" s="341" t="s">
        <v>332</v>
      </c>
      <c r="D121" s="425">
        <v>0</v>
      </c>
      <c r="E121" s="425">
        <v>0</v>
      </c>
      <c r="F121" s="425">
        <v>0</v>
      </c>
      <c r="G121" s="425">
        <v>0</v>
      </c>
      <c r="H121" s="425">
        <v>0</v>
      </c>
      <c r="I121" s="425">
        <v>0</v>
      </c>
      <c r="J121" s="425">
        <v>0</v>
      </c>
      <c r="K121" s="425">
        <v>0</v>
      </c>
      <c r="L121" s="425">
        <v>0</v>
      </c>
      <c r="M121" s="425">
        <v>0</v>
      </c>
      <c r="N121" s="425">
        <v>0</v>
      </c>
      <c r="O121" s="425">
        <v>0</v>
      </c>
      <c r="P121" s="425">
        <v>0</v>
      </c>
      <c r="Q121" s="425">
        <v>0</v>
      </c>
      <c r="R121" s="425">
        <v>0</v>
      </c>
      <c r="S121" s="425">
        <v>0</v>
      </c>
      <c r="T121" s="425">
        <v>0</v>
      </c>
      <c r="U121" s="425">
        <v>0</v>
      </c>
      <c r="V121" s="425">
        <v>0</v>
      </c>
      <c r="W121" s="425">
        <v>0</v>
      </c>
      <c r="X121" s="425">
        <v>0</v>
      </c>
      <c r="Y121" s="425">
        <v>0</v>
      </c>
      <c r="Z121" s="425">
        <v>0</v>
      </c>
      <c r="AA121" s="425">
        <v>0</v>
      </c>
      <c r="AB121" s="425">
        <v>0</v>
      </c>
      <c r="AC121" s="425">
        <v>0</v>
      </c>
      <c r="AD121" s="425">
        <v>0</v>
      </c>
      <c r="AE121" s="425">
        <v>0</v>
      </c>
      <c r="AF121" s="425">
        <v>0</v>
      </c>
      <c r="AG121" s="425">
        <v>0</v>
      </c>
      <c r="AH121" s="425">
        <v>0</v>
      </c>
      <c r="AI121" s="425">
        <v>0</v>
      </c>
      <c r="AJ121" s="425">
        <v>0</v>
      </c>
      <c r="AK121" s="425">
        <v>0</v>
      </c>
      <c r="AL121" s="425">
        <v>0</v>
      </c>
      <c r="AM121" s="425">
        <v>0</v>
      </c>
      <c r="AN121" s="425">
        <v>0</v>
      </c>
      <c r="AO121" s="425">
        <v>0</v>
      </c>
      <c r="AP121" s="425">
        <v>0</v>
      </c>
      <c r="AQ121" s="425">
        <v>0</v>
      </c>
      <c r="AR121" s="425">
        <v>0</v>
      </c>
      <c r="AS121" s="425">
        <v>0</v>
      </c>
      <c r="AT121" s="425">
        <v>0</v>
      </c>
      <c r="AU121" s="425">
        <v>0</v>
      </c>
      <c r="AV121" s="425">
        <v>0</v>
      </c>
      <c r="AW121" s="425">
        <v>0</v>
      </c>
      <c r="AX121" s="425">
        <v>0</v>
      </c>
      <c r="AY121" s="425">
        <v>2218</v>
      </c>
      <c r="AZ121" s="425">
        <v>2240</v>
      </c>
      <c r="BA121" s="425">
        <v>2285</v>
      </c>
      <c r="BB121" s="425">
        <v>2288</v>
      </c>
      <c r="BC121" s="425">
        <v>2328</v>
      </c>
      <c r="BD121" s="425">
        <v>2384</v>
      </c>
      <c r="BE121" s="425">
        <v>2427</v>
      </c>
      <c r="BF121" s="425">
        <v>2483</v>
      </c>
      <c r="BG121" s="425">
        <v>2504</v>
      </c>
      <c r="BH121" s="425">
        <v>2510</v>
      </c>
      <c r="BI121" s="425">
        <v>2475</v>
      </c>
      <c r="BJ121" s="425">
        <v>2443</v>
      </c>
      <c r="BK121" s="425">
        <v>2415</v>
      </c>
      <c r="BL121" s="425">
        <v>2332</v>
      </c>
      <c r="BM121" s="425">
        <v>2031</v>
      </c>
      <c r="BN121" s="425">
        <v>1827</v>
      </c>
      <c r="BO121" s="425">
        <v>1577</v>
      </c>
      <c r="BP121" s="425">
        <v>965</v>
      </c>
      <c r="BQ121" s="425">
        <v>366</v>
      </c>
      <c r="BR121" s="425">
        <v>133</v>
      </c>
      <c r="BS121" s="425">
        <v>74</v>
      </c>
      <c r="BT121" s="425">
        <v>52</v>
      </c>
      <c r="BU121" s="425">
        <v>40</v>
      </c>
      <c r="BV121" s="425">
        <v>37</v>
      </c>
      <c r="BW121" s="425">
        <v>38</v>
      </c>
      <c r="BX121" s="425">
        <v>39</v>
      </c>
      <c r="BY121" s="425">
        <v>40</v>
      </c>
      <c r="BZ121" s="425">
        <v>40</v>
      </c>
      <c r="CA121" s="426">
        <v>40</v>
      </c>
    </row>
    <row r="122" spans="1:79" x14ac:dyDescent="0.4">
      <c r="A122" s="326"/>
      <c r="B122" s="341" t="s">
        <v>331</v>
      </c>
      <c r="D122" s="460" t="s">
        <v>411</v>
      </c>
      <c r="E122" s="460" t="s">
        <v>411</v>
      </c>
      <c r="F122" s="460" t="s">
        <v>411</v>
      </c>
      <c r="G122" s="460" t="s">
        <v>411</v>
      </c>
      <c r="H122" s="460" t="s">
        <v>411</v>
      </c>
      <c r="I122" s="460" t="s">
        <v>411</v>
      </c>
      <c r="J122" s="460" t="s">
        <v>411</v>
      </c>
      <c r="K122" s="460" t="s">
        <v>411</v>
      </c>
      <c r="L122" s="460" t="s">
        <v>411</v>
      </c>
      <c r="M122" s="460" t="s">
        <v>411</v>
      </c>
      <c r="N122" s="460" t="s">
        <v>411</v>
      </c>
      <c r="O122" s="460" t="s">
        <v>411</v>
      </c>
      <c r="P122" s="460" t="s">
        <v>411</v>
      </c>
      <c r="Q122" s="460" t="s">
        <v>411</v>
      </c>
      <c r="R122" s="460" t="s">
        <v>411</v>
      </c>
      <c r="S122" s="460" t="s">
        <v>411</v>
      </c>
      <c r="T122" s="460" t="s">
        <v>411</v>
      </c>
      <c r="U122" s="460" t="s">
        <v>411</v>
      </c>
      <c r="V122" s="460" t="s">
        <v>411</v>
      </c>
      <c r="W122" s="460" t="s">
        <v>411</v>
      </c>
      <c r="X122" s="460" t="s">
        <v>411</v>
      </c>
      <c r="Y122" s="460" t="s">
        <v>411</v>
      </c>
      <c r="Z122" s="460" t="s">
        <v>411</v>
      </c>
      <c r="AA122" s="460" t="s">
        <v>411</v>
      </c>
      <c r="AB122" s="460" t="s">
        <v>411</v>
      </c>
      <c r="AC122" s="460" t="s">
        <v>411</v>
      </c>
      <c r="AD122" s="460" t="s">
        <v>411</v>
      </c>
      <c r="AE122" s="460" t="s">
        <v>411</v>
      </c>
      <c r="AF122" s="460" t="s">
        <v>411</v>
      </c>
      <c r="AG122" s="460" t="s">
        <v>411</v>
      </c>
      <c r="AH122" s="425">
        <v>0</v>
      </c>
      <c r="AI122" s="425">
        <v>0</v>
      </c>
      <c r="AJ122" s="425">
        <v>0</v>
      </c>
      <c r="AK122" s="425">
        <v>0</v>
      </c>
      <c r="AL122" s="425">
        <v>0</v>
      </c>
      <c r="AM122" s="425">
        <v>0</v>
      </c>
      <c r="AN122" s="425">
        <v>0</v>
      </c>
      <c r="AO122" s="425">
        <v>0</v>
      </c>
      <c r="AP122" s="425">
        <v>0</v>
      </c>
      <c r="AQ122" s="425">
        <v>0</v>
      </c>
      <c r="AR122" s="425">
        <v>0</v>
      </c>
      <c r="AS122" s="425">
        <v>0</v>
      </c>
      <c r="AT122" s="425">
        <v>0</v>
      </c>
      <c r="AU122" s="425">
        <v>0</v>
      </c>
      <c r="AV122" s="425">
        <v>0</v>
      </c>
      <c r="AW122" s="425">
        <v>0</v>
      </c>
      <c r="AX122" s="425">
        <v>0</v>
      </c>
      <c r="AY122" s="425">
        <v>272</v>
      </c>
      <c r="AZ122" s="425">
        <v>215</v>
      </c>
      <c r="BA122" s="425">
        <v>152</v>
      </c>
      <c r="BB122" s="425">
        <v>83</v>
      </c>
      <c r="BC122" s="425">
        <v>26</v>
      </c>
      <c r="BD122" s="425">
        <v>7</v>
      </c>
      <c r="BE122" s="425">
        <v>2</v>
      </c>
      <c r="BF122" s="425">
        <v>0</v>
      </c>
      <c r="BG122" s="425">
        <v>0</v>
      </c>
      <c r="BH122" s="425">
        <v>0</v>
      </c>
      <c r="BI122" s="425">
        <v>0</v>
      </c>
      <c r="BJ122" s="425">
        <v>0</v>
      </c>
      <c r="BK122" s="425">
        <v>0</v>
      </c>
      <c r="BL122" s="425">
        <v>0</v>
      </c>
      <c r="BM122" s="425">
        <v>0</v>
      </c>
      <c r="BN122" s="425">
        <v>0</v>
      </c>
      <c r="BO122" s="425">
        <v>0</v>
      </c>
      <c r="BP122" s="425">
        <v>0</v>
      </c>
      <c r="BQ122" s="425">
        <v>0</v>
      </c>
      <c r="BR122" s="425">
        <v>0</v>
      </c>
      <c r="BS122" s="425">
        <v>0</v>
      </c>
      <c r="BT122" s="425">
        <v>0</v>
      </c>
      <c r="BU122" s="425">
        <v>0</v>
      </c>
      <c r="BV122" s="425">
        <v>0</v>
      </c>
      <c r="BW122" s="425">
        <v>0</v>
      </c>
      <c r="BX122" s="425">
        <v>0</v>
      </c>
      <c r="BY122" s="425">
        <v>0</v>
      </c>
      <c r="BZ122" s="425">
        <v>0</v>
      </c>
      <c r="CA122" s="426">
        <v>0</v>
      </c>
    </row>
    <row r="123" spans="1:79" ht="25.5" customHeight="1" x14ac:dyDescent="0.4">
      <c r="B123" s="128" t="s">
        <v>477</v>
      </c>
      <c r="D123" s="425"/>
      <c r="E123" s="425"/>
      <c r="F123" s="425"/>
      <c r="G123" s="425"/>
      <c r="H123" s="425"/>
      <c r="I123" s="425"/>
      <c r="J123" s="425"/>
      <c r="K123" s="425"/>
      <c r="L123" s="425"/>
      <c r="M123" s="425"/>
      <c r="N123" s="425"/>
      <c r="O123" s="425"/>
      <c r="P123" s="425"/>
      <c r="Q123" s="425"/>
      <c r="R123" s="425"/>
      <c r="S123" s="425"/>
      <c r="T123" s="425"/>
      <c r="U123" s="425"/>
      <c r="V123" s="425"/>
      <c r="W123" s="425"/>
      <c r="X123" s="425"/>
      <c r="Y123" s="425"/>
      <c r="Z123" s="425"/>
      <c r="AA123" s="425"/>
      <c r="AB123" s="425"/>
      <c r="AC123" s="425"/>
      <c r="AD123" s="425"/>
      <c r="AE123" s="425"/>
      <c r="AF123" s="425"/>
      <c r="AG123" s="425"/>
      <c r="AH123" s="425"/>
      <c r="AI123" s="425"/>
      <c r="AJ123" s="425"/>
      <c r="AK123" s="425"/>
      <c r="AL123" s="425"/>
      <c r="AM123" s="425"/>
      <c r="AN123" s="425"/>
      <c r="AO123" s="425"/>
      <c r="AP123" s="425"/>
      <c r="AQ123" s="425"/>
      <c r="AR123" s="425"/>
      <c r="AS123" s="425"/>
      <c r="AT123" s="425"/>
      <c r="AU123" s="425"/>
      <c r="AV123" s="425"/>
      <c r="AW123" s="425"/>
      <c r="AX123" s="425"/>
      <c r="AY123" s="425"/>
      <c r="AZ123" s="425"/>
      <c r="BA123" s="425">
        <v>0</v>
      </c>
      <c r="BB123" s="425">
        <v>0</v>
      </c>
      <c r="BC123" s="425">
        <v>0</v>
      </c>
      <c r="BD123" s="425">
        <v>115</v>
      </c>
      <c r="BE123" s="425">
        <v>111</v>
      </c>
      <c r="BF123" s="425">
        <v>123</v>
      </c>
      <c r="BG123" s="425">
        <v>108</v>
      </c>
      <c r="BH123" s="425">
        <v>100</v>
      </c>
      <c r="BI123" s="425">
        <v>94</v>
      </c>
      <c r="BJ123" s="425">
        <v>91</v>
      </c>
      <c r="BK123" s="425">
        <v>91</v>
      </c>
      <c r="BL123" s="425">
        <v>72</v>
      </c>
      <c r="BM123" s="425">
        <v>7</v>
      </c>
      <c r="BN123" s="425">
        <v>5</v>
      </c>
      <c r="BO123" s="425">
        <v>2</v>
      </c>
      <c r="BP123" s="425">
        <v>1</v>
      </c>
      <c r="BQ123" s="425">
        <v>1</v>
      </c>
      <c r="BR123" s="425">
        <v>0</v>
      </c>
      <c r="BS123" s="425">
        <v>0</v>
      </c>
      <c r="BT123" s="425">
        <v>0</v>
      </c>
      <c r="BU123" s="425">
        <v>0</v>
      </c>
      <c r="BV123" s="425">
        <v>0</v>
      </c>
      <c r="BW123" s="425">
        <v>0</v>
      </c>
      <c r="BX123" s="425">
        <v>0</v>
      </c>
      <c r="BY123" s="425">
        <v>0</v>
      </c>
      <c r="BZ123" s="425">
        <v>0</v>
      </c>
      <c r="CA123" s="426">
        <v>0</v>
      </c>
    </row>
    <row r="124" spans="1:79" x14ac:dyDescent="0.4">
      <c r="B124" s="128" t="s">
        <v>478</v>
      </c>
      <c r="D124" s="425">
        <v>0</v>
      </c>
      <c r="E124" s="425">
        <v>0</v>
      </c>
      <c r="F124" s="425">
        <v>0</v>
      </c>
      <c r="G124" s="425">
        <v>0</v>
      </c>
      <c r="H124" s="425">
        <v>0</v>
      </c>
      <c r="I124" s="425">
        <v>0</v>
      </c>
      <c r="J124" s="425">
        <v>0</v>
      </c>
      <c r="K124" s="425">
        <v>0</v>
      </c>
      <c r="L124" s="425">
        <v>0</v>
      </c>
      <c r="M124" s="425">
        <v>0</v>
      </c>
      <c r="N124" s="425">
        <v>0</v>
      </c>
      <c r="O124" s="425">
        <v>0</v>
      </c>
      <c r="P124" s="425">
        <v>0</v>
      </c>
      <c r="Q124" s="425">
        <v>0</v>
      </c>
      <c r="R124" s="425">
        <v>0</v>
      </c>
      <c r="S124" s="425">
        <v>0</v>
      </c>
      <c r="T124" s="425">
        <v>0</v>
      </c>
      <c r="U124" s="425">
        <v>0</v>
      </c>
      <c r="V124" s="425">
        <v>0</v>
      </c>
      <c r="W124" s="425">
        <v>0</v>
      </c>
      <c r="X124" s="425">
        <v>0</v>
      </c>
      <c r="Y124" s="425">
        <v>0</v>
      </c>
      <c r="Z124" s="425">
        <v>0</v>
      </c>
      <c r="AA124" s="425">
        <v>0</v>
      </c>
      <c r="AB124" s="425">
        <v>0</v>
      </c>
      <c r="AC124" s="425">
        <v>0</v>
      </c>
      <c r="AD124" s="425">
        <v>0</v>
      </c>
      <c r="AE124" s="425">
        <v>0</v>
      </c>
      <c r="AF124" s="425">
        <v>0</v>
      </c>
      <c r="AG124" s="425">
        <v>0</v>
      </c>
      <c r="AH124" s="425">
        <v>0</v>
      </c>
      <c r="AI124" s="425">
        <v>0</v>
      </c>
      <c r="AJ124" s="425">
        <v>0</v>
      </c>
      <c r="AK124" s="425">
        <v>0</v>
      </c>
      <c r="AL124" s="425">
        <v>0</v>
      </c>
      <c r="AM124" s="425">
        <v>0</v>
      </c>
      <c r="AN124" s="425">
        <v>0</v>
      </c>
      <c r="AO124" s="425">
        <v>0</v>
      </c>
      <c r="AP124" s="425">
        <v>0</v>
      </c>
      <c r="AQ124" s="425">
        <v>0</v>
      </c>
      <c r="AR124" s="425">
        <v>0</v>
      </c>
      <c r="AS124" s="425">
        <v>0</v>
      </c>
      <c r="AT124" s="425">
        <v>0</v>
      </c>
      <c r="AU124" s="425">
        <v>0</v>
      </c>
      <c r="AV124" s="425">
        <v>0</v>
      </c>
      <c r="AW124" s="425">
        <v>0</v>
      </c>
      <c r="AX124" s="425">
        <v>0</v>
      </c>
      <c r="AY124" s="425">
        <v>0</v>
      </c>
      <c r="AZ124" s="425">
        <v>0</v>
      </c>
      <c r="BA124" s="425">
        <v>0</v>
      </c>
      <c r="BB124" s="425">
        <v>0</v>
      </c>
      <c r="BC124" s="425">
        <v>0</v>
      </c>
      <c r="BD124" s="425">
        <v>115</v>
      </c>
      <c r="BE124" s="425">
        <v>117</v>
      </c>
      <c r="BF124" s="425">
        <v>123</v>
      </c>
      <c r="BG124" s="425">
        <v>113</v>
      </c>
      <c r="BH124" s="425">
        <v>109</v>
      </c>
      <c r="BI124" s="425">
        <v>98</v>
      </c>
      <c r="BJ124" s="425">
        <v>92</v>
      </c>
      <c r="BK124" s="425">
        <v>92</v>
      </c>
      <c r="BL124" s="425">
        <v>82</v>
      </c>
      <c r="BM124" s="425">
        <v>23</v>
      </c>
      <c r="BN124" s="425">
        <v>4</v>
      </c>
      <c r="BO124" s="425">
        <v>3</v>
      </c>
      <c r="BP124" s="425">
        <v>1</v>
      </c>
      <c r="BQ124" s="425">
        <v>0</v>
      </c>
      <c r="BR124" s="425">
        <v>0</v>
      </c>
      <c r="BS124" s="425">
        <v>0</v>
      </c>
      <c r="BT124" s="425">
        <v>0</v>
      </c>
      <c r="BU124" s="425">
        <v>0</v>
      </c>
      <c r="BV124" s="425">
        <v>0</v>
      </c>
      <c r="BW124" s="425">
        <v>0</v>
      </c>
      <c r="BX124" s="425">
        <v>0</v>
      </c>
      <c r="BY124" s="425">
        <v>0</v>
      </c>
      <c r="BZ124" s="425">
        <v>0</v>
      </c>
      <c r="CA124" s="426">
        <v>0</v>
      </c>
    </row>
    <row r="125" spans="1:79" x14ac:dyDescent="0.4">
      <c r="B125" s="128" t="s">
        <v>479</v>
      </c>
      <c r="D125" s="425">
        <v>0</v>
      </c>
      <c r="E125" s="425">
        <v>0</v>
      </c>
      <c r="F125" s="425">
        <v>0</v>
      </c>
      <c r="G125" s="425">
        <v>0</v>
      </c>
      <c r="H125" s="425">
        <v>0</v>
      </c>
      <c r="I125" s="425">
        <v>0</v>
      </c>
      <c r="J125" s="425">
        <v>0</v>
      </c>
      <c r="K125" s="425">
        <v>0</v>
      </c>
      <c r="L125" s="425">
        <v>0</v>
      </c>
      <c r="M125" s="425">
        <v>0</v>
      </c>
      <c r="N125" s="425">
        <v>0</v>
      </c>
      <c r="O125" s="425">
        <v>0</v>
      </c>
      <c r="P125" s="425">
        <v>0</v>
      </c>
      <c r="Q125" s="425">
        <v>0</v>
      </c>
      <c r="R125" s="425">
        <v>0</v>
      </c>
      <c r="S125" s="425">
        <v>0</v>
      </c>
      <c r="T125" s="425">
        <v>0</v>
      </c>
      <c r="U125" s="425">
        <v>0</v>
      </c>
      <c r="V125" s="425">
        <v>0</v>
      </c>
      <c r="W125" s="425">
        <v>0</v>
      </c>
      <c r="X125" s="425">
        <v>0</v>
      </c>
      <c r="Y125" s="425">
        <v>0</v>
      </c>
      <c r="Z125" s="425">
        <v>0</v>
      </c>
      <c r="AA125" s="425">
        <v>0</v>
      </c>
      <c r="AB125" s="425">
        <v>0</v>
      </c>
      <c r="AC125" s="425">
        <v>0</v>
      </c>
      <c r="AD125" s="425">
        <v>0</v>
      </c>
      <c r="AE125" s="425">
        <v>0</v>
      </c>
      <c r="AF125" s="425">
        <v>0</v>
      </c>
      <c r="AG125" s="425">
        <v>0</v>
      </c>
      <c r="AH125" s="425">
        <v>0</v>
      </c>
      <c r="AI125" s="425">
        <v>0</v>
      </c>
      <c r="AJ125" s="425">
        <v>0</v>
      </c>
      <c r="AK125" s="425">
        <v>0</v>
      </c>
      <c r="AL125" s="425">
        <v>0</v>
      </c>
      <c r="AM125" s="425">
        <v>0</v>
      </c>
      <c r="AN125" s="425">
        <v>0</v>
      </c>
      <c r="AO125" s="425">
        <v>0</v>
      </c>
      <c r="AP125" s="425">
        <v>0</v>
      </c>
      <c r="AQ125" s="425">
        <v>0</v>
      </c>
      <c r="AR125" s="425">
        <v>0</v>
      </c>
      <c r="AS125" s="425">
        <v>0</v>
      </c>
      <c r="AT125" s="425">
        <v>0</v>
      </c>
      <c r="AU125" s="425">
        <v>0</v>
      </c>
      <c r="AV125" s="425">
        <v>0</v>
      </c>
      <c r="AW125" s="425">
        <v>0</v>
      </c>
      <c r="AX125" s="425">
        <v>0</v>
      </c>
      <c r="AY125" s="425">
        <v>0</v>
      </c>
      <c r="AZ125" s="425">
        <v>0</v>
      </c>
      <c r="BA125" s="425">
        <v>0</v>
      </c>
      <c r="BB125" s="425">
        <v>0</v>
      </c>
      <c r="BC125" s="425">
        <v>0</v>
      </c>
      <c r="BD125" s="425">
        <v>1343</v>
      </c>
      <c r="BE125" s="425">
        <v>1344</v>
      </c>
      <c r="BF125" s="425">
        <v>1340</v>
      </c>
      <c r="BG125" s="425">
        <v>1349</v>
      </c>
      <c r="BH125" s="425">
        <v>1334</v>
      </c>
      <c r="BI125" s="425">
        <v>1308</v>
      </c>
      <c r="BJ125" s="425">
        <v>1273</v>
      </c>
      <c r="BK125" s="425">
        <v>1230</v>
      </c>
      <c r="BL125" s="425">
        <v>1191</v>
      </c>
      <c r="BM125" s="425">
        <v>1146</v>
      </c>
      <c r="BN125" s="425">
        <v>1045</v>
      </c>
      <c r="BO125" s="425">
        <v>904</v>
      </c>
      <c r="BP125" s="425">
        <v>564</v>
      </c>
      <c r="BQ125" s="425">
        <v>192</v>
      </c>
      <c r="BR125" s="425">
        <v>37</v>
      </c>
      <c r="BS125" s="425">
        <v>10</v>
      </c>
      <c r="BT125" s="425">
        <v>3</v>
      </c>
      <c r="BU125" s="425">
        <v>2</v>
      </c>
      <c r="BV125" s="425">
        <v>0</v>
      </c>
      <c r="BW125" s="425">
        <v>0</v>
      </c>
      <c r="BX125" s="425">
        <v>0</v>
      </c>
      <c r="BY125" s="425">
        <v>0</v>
      </c>
      <c r="BZ125" s="425">
        <v>0</v>
      </c>
      <c r="CA125" s="426">
        <v>0</v>
      </c>
    </row>
    <row r="126" spans="1:79" x14ac:dyDescent="0.4">
      <c r="B126" s="128" t="s">
        <v>480</v>
      </c>
      <c r="D126" s="425">
        <v>0</v>
      </c>
      <c r="E126" s="425">
        <v>0</v>
      </c>
      <c r="F126" s="425">
        <v>0</v>
      </c>
      <c r="G126" s="425">
        <v>0</v>
      </c>
      <c r="H126" s="425">
        <v>0</v>
      </c>
      <c r="I126" s="425">
        <v>0</v>
      </c>
      <c r="J126" s="425">
        <v>0</v>
      </c>
      <c r="K126" s="425">
        <v>0</v>
      </c>
      <c r="L126" s="425">
        <v>0</v>
      </c>
      <c r="M126" s="425">
        <v>0</v>
      </c>
      <c r="N126" s="425">
        <v>0</v>
      </c>
      <c r="O126" s="425">
        <v>0</v>
      </c>
      <c r="P126" s="425">
        <v>0</v>
      </c>
      <c r="Q126" s="425">
        <v>0</v>
      </c>
      <c r="R126" s="425">
        <v>0</v>
      </c>
      <c r="S126" s="425">
        <v>0</v>
      </c>
      <c r="T126" s="425">
        <v>0</v>
      </c>
      <c r="U126" s="425">
        <v>0</v>
      </c>
      <c r="V126" s="425">
        <v>0</v>
      </c>
      <c r="W126" s="425">
        <v>0</v>
      </c>
      <c r="X126" s="425">
        <v>0</v>
      </c>
      <c r="Y126" s="425">
        <v>0</v>
      </c>
      <c r="Z126" s="425">
        <v>0</v>
      </c>
      <c r="AA126" s="425">
        <v>0</v>
      </c>
      <c r="AB126" s="425">
        <v>0</v>
      </c>
      <c r="AC126" s="425">
        <v>0</v>
      </c>
      <c r="AD126" s="425">
        <v>0</v>
      </c>
      <c r="AE126" s="425">
        <v>0</v>
      </c>
      <c r="AF126" s="425">
        <v>0</v>
      </c>
      <c r="AG126" s="425">
        <v>0</v>
      </c>
      <c r="AH126" s="425">
        <v>0</v>
      </c>
      <c r="AI126" s="425">
        <v>0</v>
      </c>
      <c r="AJ126" s="425">
        <v>0</v>
      </c>
      <c r="AK126" s="425">
        <v>0</v>
      </c>
      <c r="AL126" s="425">
        <v>0</v>
      </c>
      <c r="AM126" s="425">
        <v>0</v>
      </c>
      <c r="AN126" s="425">
        <v>0</v>
      </c>
      <c r="AO126" s="425">
        <v>0</v>
      </c>
      <c r="AP126" s="425">
        <v>0</v>
      </c>
      <c r="AQ126" s="425">
        <v>0</v>
      </c>
      <c r="AR126" s="425">
        <v>0</v>
      </c>
      <c r="AS126" s="425">
        <v>0</v>
      </c>
      <c r="AT126" s="425">
        <v>0</v>
      </c>
      <c r="AU126" s="425">
        <v>0</v>
      </c>
      <c r="AV126" s="425">
        <v>0</v>
      </c>
      <c r="AW126" s="425">
        <v>0</v>
      </c>
      <c r="AX126" s="425">
        <v>0</v>
      </c>
      <c r="AY126" s="425">
        <v>1899</v>
      </c>
      <c r="AZ126" s="425">
        <v>1832</v>
      </c>
      <c r="BA126" s="425">
        <v>1765</v>
      </c>
      <c r="BB126" s="425">
        <v>1660</v>
      </c>
      <c r="BC126" s="425">
        <v>1595</v>
      </c>
      <c r="BD126" s="425">
        <v>1580</v>
      </c>
      <c r="BE126" s="425">
        <v>1574</v>
      </c>
      <c r="BF126" s="425">
        <v>1586</v>
      </c>
      <c r="BG126" s="425">
        <v>1570</v>
      </c>
      <c r="BH126" s="425">
        <v>1543</v>
      </c>
      <c r="BI126" s="425">
        <v>1500</v>
      </c>
      <c r="BJ126" s="425">
        <v>1456</v>
      </c>
      <c r="BK126" s="425">
        <v>1413</v>
      </c>
      <c r="BL126" s="425">
        <v>1346</v>
      </c>
      <c r="BM126" s="425">
        <v>1177</v>
      </c>
      <c r="BN126" s="425">
        <v>1054</v>
      </c>
      <c r="BO126" s="425">
        <v>909</v>
      </c>
      <c r="BP126" s="425">
        <v>566</v>
      </c>
      <c r="BQ126" s="425">
        <v>192</v>
      </c>
      <c r="BR126" s="425">
        <v>38</v>
      </c>
      <c r="BS126" s="425">
        <v>10</v>
      </c>
      <c r="BT126" s="425">
        <v>3</v>
      </c>
      <c r="BU126" s="425">
        <v>2</v>
      </c>
      <c r="BV126" s="425">
        <v>0</v>
      </c>
      <c r="BW126" s="425">
        <v>0</v>
      </c>
      <c r="BX126" s="425">
        <v>0</v>
      </c>
      <c r="BY126" s="425">
        <v>0</v>
      </c>
      <c r="BZ126" s="425">
        <v>0</v>
      </c>
      <c r="CA126" s="426">
        <v>0</v>
      </c>
    </row>
    <row r="127" spans="1:79" x14ac:dyDescent="0.4">
      <c r="B127" s="429" t="s">
        <v>332</v>
      </c>
      <c r="D127" s="425">
        <v>0</v>
      </c>
      <c r="E127" s="425">
        <v>0</v>
      </c>
      <c r="F127" s="425">
        <v>0</v>
      </c>
      <c r="G127" s="425">
        <v>0</v>
      </c>
      <c r="H127" s="425">
        <v>0</v>
      </c>
      <c r="I127" s="425">
        <v>0</v>
      </c>
      <c r="J127" s="425">
        <v>0</v>
      </c>
      <c r="K127" s="425">
        <v>0</v>
      </c>
      <c r="L127" s="425">
        <v>0</v>
      </c>
      <c r="M127" s="425">
        <v>0</v>
      </c>
      <c r="N127" s="425">
        <v>0</v>
      </c>
      <c r="O127" s="425">
        <v>0</v>
      </c>
      <c r="P127" s="425">
        <v>0</v>
      </c>
      <c r="Q127" s="425">
        <v>0</v>
      </c>
      <c r="R127" s="425">
        <v>0</v>
      </c>
      <c r="S127" s="425">
        <v>0</v>
      </c>
      <c r="T127" s="425">
        <v>0</v>
      </c>
      <c r="U127" s="425">
        <v>0</v>
      </c>
      <c r="V127" s="425">
        <v>0</v>
      </c>
      <c r="W127" s="425">
        <v>0</v>
      </c>
      <c r="X127" s="425">
        <v>0</v>
      </c>
      <c r="Y127" s="425">
        <v>0</v>
      </c>
      <c r="Z127" s="425">
        <v>0</v>
      </c>
      <c r="AA127" s="425">
        <v>0</v>
      </c>
      <c r="AB127" s="425">
        <v>0</v>
      </c>
      <c r="AC127" s="425">
        <v>0</v>
      </c>
      <c r="AD127" s="425">
        <v>0</v>
      </c>
      <c r="AE127" s="425">
        <v>0</v>
      </c>
      <c r="AF127" s="425">
        <v>0</v>
      </c>
      <c r="AG127" s="425">
        <v>0</v>
      </c>
      <c r="AH127" s="425">
        <v>0</v>
      </c>
      <c r="AI127" s="425">
        <v>0</v>
      </c>
      <c r="AJ127" s="425">
        <v>0</v>
      </c>
      <c r="AK127" s="425">
        <v>0</v>
      </c>
      <c r="AL127" s="425">
        <v>0</v>
      </c>
      <c r="AM127" s="425">
        <v>0</v>
      </c>
      <c r="AN127" s="425">
        <v>0</v>
      </c>
      <c r="AO127" s="425">
        <v>0</v>
      </c>
      <c r="AP127" s="425">
        <v>0</v>
      </c>
      <c r="AQ127" s="425">
        <v>0</v>
      </c>
      <c r="AR127" s="425">
        <v>0</v>
      </c>
      <c r="AS127" s="425">
        <v>0</v>
      </c>
      <c r="AT127" s="425">
        <v>0</v>
      </c>
      <c r="AU127" s="425">
        <v>0</v>
      </c>
      <c r="AV127" s="425">
        <v>0</v>
      </c>
      <c r="AW127" s="425">
        <v>0</v>
      </c>
      <c r="AX127" s="425">
        <v>0</v>
      </c>
      <c r="AY127" s="425">
        <v>1634</v>
      </c>
      <c r="AZ127" s="425">
        <v>1622</v>
      </c>
      <c r="BA127" s="425">
        <v>1618</v>
      </c>
      <c r="BB127" s="425">
        <v>1581</v>
      </c>
      <c r="BC127" s="425">
        <v>1569</v>
      </c>
      <c r="BD127" s="425">
        <v>1573</v>
      </c>
      <c r="BE127" s="425">
        <v>1572</v>
      </c>
      <c r="BF127" s="425">
        <v>1586</v>
      </c>
      <c r="BG127" s="425">
        <v>1570</v>
      </c>
      <c r="BH127" s="425">
        <v>1543</v>
      </c>
      <c r="BI127" s="425">
        <v>1500</v>
      </c>
      <c r="BJ127" s="425">
        <v>1456</v>
      </c>
      <c r="BK127" s="425">
        <v>1413</v>
      </c>
      <c r="BL127" s="425">
        <v>1346</v>
      </c>
      <c r="BM127" s="425">
        <v>1177</v>
      </c>
      <c r="BN127" s="425">
        <v>1054</v>
      </c>
      <c r="BO127" s="425">
        <v>909</v>
      </c>
      <c r="BP127" s="425">
        <v>566</v>
      </c>
      <c r="BQ127" s="425">
        <v>192</v>
      </c>
      <c r="BR127" s="425">
        <v>38</v>
      </c>
      <c r="BS127" s="425">
        <v>10</v>
      </c>
      <c r="BT127" s="425">
        <v>3</v>
      </c>
      <c r="BU127" s="425">
        <v>2</v>
      </c>
      <c r="BV127" s="425">
        <v>0</v>
      </c>
      <c r="BW127" s="425">
        <v>0</v>
      </c>
      <c r="BX127" s="425">
        <v>0</v>
      </c>
      <c r="BY127" s="425">
        <v>0</v>
      </c>
      <c r="BZ127" s="425">
        <v>0</v>
      </c>
      <c r="CA127" s="426">
        <v>0</v>
      </c>
    </row>
    <row r="128" spans="1:79" x14ac:dyDescent="0.4">
      <c r="B128" s="429" t="s">
        <v>331</v>
      </c>
      <c r="D128" s="425">
        <v>0</v>
      </c>
      <c r="E128" s="425">
        <v>0</v>
      </c>
      <c r="F128" s="425">
        <v>0</v>
      </c>
      <c r="G128" s="425">
        <v>0</v>
      </c>
      <c r="H128" s="425">
        <v>0</v>
      </c>
      <c r="I128" s="425">
        <v>0</v>
      </c>
      <c r="J128" s="425">
        <v>0</v>
      </c>
      <c r="K128" s="425">
        <v>0</v>
      </c>
      <c r="L128" s="425">
        <v>0</v>
      </c>
      <c r="M128" s="425">
        <v>0</v>
      </c>
      <c r="N128" s="425">
        <v>0</v>
      </c>
      <c r="O128" s="425">
        <v>0</v>
      </c>
      <c r="P128" s="425">
        <v>0</v>
      </c>
      <c r="Q128" s="425">
        <v>0</v>
      </c>
      <c r="R128" s="425">
        <v>0</v>
      </c>
      <c r="S128" s="425">
        <v>0</v>
      </c>
      <c r="T128" s="425">
        <v>0</v>
      </c>
      <c r="U128" s="425">
        <v>0</v>
      </c>
      <c r="V128" s="425">
        <v>0</v>
      </c>
      <c r="W128" s="425">
        <v>0</v>
      </c>
      <c r="X128" s="425">
        <v>0</v>
      </c>
      <c r="Y128" s="425">
        <v>0</v>
      </c>
      <c r="Z128" s="425">
        <v>0</v>
      </c>
      <c r="AA128" s="425">
        <v>0</v>
      </c>
      <c r="AB128" s="425">
        <v>0</v>
      </c>
      <c r="AC128" s="425">
        <v>0</v>
      </c>
      <c r="AD128" s="425">
        <v>0</v>
      </c>
      <c r="AE128" s="425">
        <v>0</v>
      </c>
      <c r="AF128" s="425">
        <v>0</v>
      </c>
      <c r="AG128" s="425">
        <v>0</v>
      </c>
      <c r="AH128" s="425">
        <v>0</v>
      </c>
      <c r="AI128" s="425">
        <v>0</v>
      </c>
      <c r="AJ128" s="425">
        <v>0</v>
      </c>
      <c r="AK128" s="425">
        <v>0</v>
      </c>
      <c r="AL128" s="425">
        <v>0</v>
      </c>
      <c r="AM128" s="425">
        <v>0</v>
      </c>
      <c r="AN128" s="425">
        <v>0</v>
      </c>
      <c r="AO128" s="425">
        <v>0</v>
      </c>
      <c r="AP128" s="425">
        <v>0</v>
      </c>
      <c r="AQ128" s="425">
        <v>0</v>
      </c>
      <c r="AR128" s="425">
        <v>0</v>
      </c>
      <c r="AS128" s="425">
        <v>0</v>
      </c>
      <c r="AT128" s="425">
        <v>0</v>
      </c>
      <c r="AU128" s="425">
        <v>0</v>
      </c>
      <c r="AV128" s="425">
        <v>0</v>
      </c>
      <c r="AW128" s="425">
        <v>0</v>
      </c>
      <c r="AX128" s="425">
        <v>0</v>
      </c>
      <c r="AY128" s="425">
        <v>266</v>
      </c>
      <c r="AZ128" s="425">
        <v>210</v>
      </c>
      <c r="BA128" s="425">
        <v>148</v>
      </c>
      <c r="BB128" s="425">
        <v>78</v>
      </c>
      <c r="BC128" s="425">
        <v>26</v>
      </c>
      <c r="BD128" s="425">
        <v>7</v>
      </c>
      <c r="BE128" s="425">
        <v>2</v>
      </c>
      <c r="BF128" s="425">
        <v>0</v>
      </c>
      <c r="BG128" s="425">
        <v>0</v>
      </c>
      <c r="BH128" s="425">
        <v>0</v>
      </c>
      <c r="BI128" s="425">
        <v>0</v>
      </c>
      <c r="BJ128" s="425">
        <v>0</v>
      </c>
      <c r="BK128" s="425">
        <v>0</v>
      </c>
      <c r="BL128" s="425">
        <v>0</v>
      </c>
      <c r="BM128" s="425">
        <v>0</v>
      </c>
      <c r="BN128" s="425">
        <v>0</v>
      </c>
      <c r="BO128" s="425">
        <v>0</v>
      </c>
      <c r="BP128" s="425">
        <v>0</v>
      </c>
      <c r="BQ128" s="425">
        <v>0</v>
      </c>
      <c r="BR128" s="425">
        <v>0</v>
      </c>
      <c r="BS128" s="425">
        <v>0</v>
      </c>
      <c r="BT128" s="425">
        <v>0</v>
      </c>
      <c r="BU128" s="425">
        <v>0</v>
      </c>
      <c r="BV128" s="425">
        <v>0</v>
      </c>
      <c r="BW128" s="425">
        <v>0</v>
      </c>
      <c r="BX128" s="425">
        <v>0</v>
      </c>
      <c r="BY128" s="425">
        <v>0</v>
      </c>
      <c r="BZ128" s="425">
        <v>0</v>
      </c>
      <c r="CA128" s="426">
        <v>0</v>
      </c>
    </row>
    <row r="129" spans="1:79" ht="24.75" customHeight="1" x14ac:dyDescent="0.4">
      <c r="B129" s="128" t="s">
        <v>498</v>
      </c>
      <c r="D129" s="425">
        <v>0</v>
      </c>
      <c r="E129" s="425">
        <v>0</v>
      </c>
      <c r="F129" s="425">
        <v>0</v>
      </c>
      <c r="G129" s="425">
        <v>0</v>
      </c>
      <c r="H129" s="425">
        <v>0</v>
      </c>
      <c r="I129" s="425">
        <v>0</v>
      </c>
      <c r="J129" s="425">
        <v>0</v>
      </c>
      <c r="K129" s="425">
        <v>0</v>
      </c>
      <c r="L129" s="425">
        <v>0</v>
      </c>
      <c r="M129" s="425">
        <v>0</v>
      </c>
      <c r="N129" s="425">
        <v>0</v>
      </c>
      <c r="O129" s="425">
        <v>0</v>
      </c>
      <c r="P129" s="425">
        <v>0</v>
      </c>
      <c r="Q129" s="425">
        <v>0</v>
      </c>
      <c r="R129" s="425">
        <v>0</v>
      </c>
      <c r="S129" s="425">
        <v>0</v>
      </c>
      <c r="T129" s="425">
        <v>0</v>
      </c>
      <c r="U129" s="425">
        <v>0</v>
      </c>
      <c r="V129" s="425">
        <v>0</v>
      </c>
      <c r="W129" s="425">
        <v>0</v>
      </c>
      <c r="X129" s="425">
        <v>0</v>
      </c>
      <c r="Y129" s="425">
        <v>0</v>
      </c>
      <c r="Z129" s="425">
        <v>0</v>
      </c>
      <c r="AA129" s="425">
        <v>0</v>
      </c>
      <c r="AB129" s="425">
        <v>0</v>
      </c>
      <c r="AC129" s="425">
        <v>0</v>
      </c>
      <c r="AD129" s="425">
        <v>0</v>
      </c>
      <c r="AE129" s="425">
        <v>0</v>
      </c>
      <c r="AF129" s="425">
        <v>0</v>
      </c>
      <c r="AG129" s="425">
        <v>0</v>
      </c>
      <c r="AH129" s="425">
        <v>0</v>
      </c>
      <c r="AI129" s="425">
        <v>0</v>
      </c>
      <c r="AJ129" s="425">
        <v>0</v>
      </c>
      <c r="AK129" s="425">
        <v>0</v>
      </c>
      <c r="AL129" s="425">
        <v>0</v>
      </c>
      <c r="AM129" s="425">
        <v>0</v>
      </c>
      <c r="AN129" s="425">
        <v>0</v>
      </c>
      <c r="AO129" s="425">
        <v>0</v>
      </c>
      <c r="AP129" s="425">
        <v>0</v>
      </c>
      <c r="AQ129" s="425">
        <v>0</v>
      </c>
      <c r="AR129" s="425">
        <v>0</v>
      </c>
      <c r="AS129" s="425">
        <v>0</v>
      </c>
      <c r="AT129" s="425">
        <v>0</v>
      </c>
      <c r="AU129" s="425">
        <v>0</v>
      </c>
      <c r="AV129" s="425">
        <v>0</v>
      </c>
      <c r="AW129" s="425">
        <v>0</v>
      </c>
      <c r="AX129" s="425">
        <v>0</v>
      </c>
      <c r="AY129" s="425">
        <v>590</v>
      </c>
      <c r="AZ129" s="425">
        <v>623</v>
      </c>
      <c r="BA129" s="425">
        <v>671</v>
      </c>
      <c r="BB129" s="425">
        <v>712</v>
      </c>
      <c r="BC129" s="425">
        <v>759</v>
      </c>
      <c r="BD129" s="425">
        <v>811</v>
      </c>
      <c r="BE129" s="425">
        <v>856</v>
      </c>
      <c r="BF129" s="425">
        <v>898</v>
      </c>
      <c r="BG129" s="425">
        <v>934</v>
      </c>
      <c r="BH129" s="425">
        <v>967</v>
      </c>
      <c r="BI129" s="425">
        <v>975</v>
      </c>
      <c r="BJ129" s="425">
        <v>987</v>
      </c>
      <c r="BK129" s="425">
        <v>1002</v>
      </c>
      <c r="BL129" s="425">
        <v>986</v>
      </c>
      <c r="BM129" s="425">
        <v>854</v>
      </c>
      <c r="BN129" s="425">
        <v>773</v>
      </c>
      <c r="BO129" s="425">
        <v>668</v>
      </c>
      <c r="BP129" s="425">
        <v>399</v>
      </c>
      <c r="BQ129" s="425">
        <v>174</v>
      </c>
      <c r="BR129" s="425">
        <v>95</v>
      </c>
      <c r="BS129" s="425">
        <v>65</v>
      </c>
      <c r="BT129" s="425">
        <v>49</v>
      </c>
      <c r="BU129" s="425">
        <v>39</v>
      </c>
      <c r="BV129" s="425">
        <v>37</v>
      </c>
      <c r="BW129" s="425">
        <v>38</v>
      </c>
      <c r="BX129" s="425">
        <v>39</v>
      </c>
      <c r="BY129" s="425">
        <v>40</v>
      </c>
      <c r="BZ129" s="425">
        <v>40</v>
      </c>
      <c r="CA129" s="426">
        <v>40</v>
      </c>
    </row>
    <row r="130" spans="1:79" x14ac:dyDescent="0.4">
      <c r="B130" s="429" t="s">
        <v>332</v>
      </c>
      <c r="D130" s="425">
        <v>0</v>
      </c>
      <c r="E130" s="425">
        <v>0</v>
      </c>
      <c r="F130" s="425">
        <v>0</v>
      </c>
      <c r="G130" s="425">
        <v>0</v>
      </c>
      <c r="H130" s="425">
        <v>0</v>
      </c>
      <c r="I130" s="425">
        <v>0</v>
      </c>
      <c r="J130" s="425">
        <v>0</v>
      </c>
      <c r="K130" s="425">
        <v>0</v>
      </c>
      <c r="L130" s="425">
        <v>0</v>
      </c>
      <c r="M130" s="425">
        <v>0</v>
      </c>
      <c r="N130" s="425">
        <v>0</v>
      </c>
      <c r="O130" s="425">
        <v>0</v>
      </c>
      <c r="P130" s="425">
        <v>0</v>
      </c>
      <c r="Q130" s="425">
        <v>0</v>
      </c>
      <c r="R130" s="425">
        <v>0</v>
      </c>
      <c r="S130" s="425">
        <v>0</v>
      </c>
      <c r="T130" s="425">
        <v>0</v>
      </c>
      <c r="U130" s="425">
        <v>0</v>
      </c>
      <c r="V130" s="425">
        <v>0</v>
      </c>
      <c r="W130" s="425">
        <v>0</v>
      </c>
      <c r="X130" s="425">
        <v>0</v>
      </c>
      <c r="Y130" s="425">
        <v>0</v>
      </c>
      <c r="Z130" s="425">
        <v>0</v>
      </c>
      <c r="AA130" s="425">
        <v>0</v>
      </c>
      <c r="AB130" s="425">
        <v>0</v>
      </c>
      <c r="AC130" s="425">
        <v>0</v>
      </c>
      <c r="AD130" s="425">
        <v>0</v>
      </c>
      <c r="AE130" s="425">
        <v>0</v>
      </c>
      <c r="AF130" s="425">
        <v>0</v>
      </c>
      <c r="AG130" s="425">
        <v>0</v>
      </c>
      <c r="AH130" s="425">
        <v>0</v>
      </c>
      <c r="AI130" s="425">
        <v>0</v>
      </c>
      <c r="AJ130" s="425">
        <v>0</v>
      </c>
      <c r="AK130" s="425">
        <v>0</v>
      </c>
      <c r="AL130" s="425">
        <v>0</v>
      </c>
      <c r="AM130" s="425">
        <v>0</v>
      </c>
      <c r="AN130" s="425">
        <v>0</v>
      </c>
      <c r="AO130" s="425">
        <v>0</v>
      </c>
      <c r="AP130" s="425">
        <v>0</v>
      </c>
      <c r="AQ130" s="425">
        <v>0</v>
      </c>
      <c r="AR130" s="425">
        <v>0</v>
      </c>
      <c r="AS130" s="425">
        <v>0</v>
      </c>
      <c r="AT130" s="425">
        <v>0</v>
      </c>
      <c r="AU130" s="425">
        <v>0</v>
      </c>
      <c r="AV130" s="425">
        <v>0</v>
      </c>
      <c r="AW130" s="425">
        <v>0</v>
      </c>
      <c r="AX130" s="425">
        <v>0</v>
      </c>
      <c r="AY130" s="425">
        <v>584</v>
      </c>
      <c r="AZ130" s="425">
        <v>618</v>
      </c>
      <c r="BA130" s="425">
        <v>667</v>
      </c>
      <c r="BB130" s="425">
        <v>707</v>
      </c>
      <c r="BC130" s="425">
        <v>759</v>
      </c>
      <c r="BD130" s="425">
        <v>811</v>
      </c>
      <c r="BE130" s="425">
        <v>856</v>
      </c>
      <c r="BF130" s="425">
        <v>898</v>
      </c>
      <c r="BG130" s="425">
        <v>934</v>
      </c>
      <c r="BH130" s="425">
        <v>967</v>
      </c>
      <c r="BI130" s="425">
        <v>975</v>
      </c>
      <c r="BJ130" s="425">
        <v>987</v>
      </c>
      <c r="BK130" s="425">
        <v>1002</v>
      </c>
      <c r="BL130" s="425">
        <v>986</v>
      </c>
      <c r="BM130" s="425">
        <v>854</v>
      </c>
      <c r="BN130" s="425">
        <v>773</v>
      </c>
      <c r="BO130" s="425">
        <v>668</v>
      </c>
      <c r="BP130" s="425">
        <v>399</v>
      </c>
      <c r="BQ130" s="425">
        <v>174</v>
      </c>
      <c r="BR130" s="425">
        <v>95</v>
      </c>
      <c r="BS130" s="425">
        <v>65</v>
      </c>
      <c r="BT130" s="425">
        <v>49</v>
      </c>
      <c r="BU130" s="425">
        <v>39</v>
      </c>
      <c r="BV130" s="425">
        <v>37</v>
      </c>
      <c r="BW130" s="425">
        <v>38</v>
      </c>
      <c r="BX130" s="425">
        <v>39</v>
      </c>
      <c r="BY130" s="425">
        <v>40</v>
      </c>
      <c r="BZ130" s="425">
        <v>40</v>
      </c>
      <c r="CA130" s="426">
        <v>40</v>
      </c>
    </row>
    <row r="131" spans="1:79" x14ac:dyDescent="0.4">
      <c r="B131" s="429" t="s">
        <v>331</v>
      </c>
      <c r="D131" s="425">
        <v>0</v>
      </c>
      <c r="E131" s="425">
        <v>0</v>
      </c>
      <c r="F131" s="425">
        <v>0</v>
      </c>
      <c r="G131" s="425">
        <v>0</v>
      </c>
      <c r="H131" s="425">
        <v>0</v>
      </c>
      <c r="I131" s="425">
        <v>0</v>
      </c>
      <c r="J131" s="425">
        <v>0</v>
      </c>
      <c r="K131" s="425">
        <v>0</v>
      </c>
      <c r="L131" s="425">
        <v>0</v>
      </c>
      <c r="M131" s="425">
        <v>0</v>
      </c>
      <c r="N131" s="425">
        <v>0</v>
      </c>
      <c r="O131" s="425">
        <v>0</v>
      </c>
      <c r="P131" s="425">
        <v>0</v>
      </c>
      <c r="Q131" s="425">
        <v>0</v>
      </c>
      <c r="R131" s="425">
        <v>0</v>
      </c>
      <c r="S131" s="425">
        <v>0</v>
      </c>
      <c r="T131" s="425">
        <v>0</v>
      </c>
      <c r="U131" s="425">
        <v>0</v>
      </c>
      <c r="V131" s="425">
        <v>0</v>
      </c>
      <c r="W131" s="425">
        <v>0</v>
      </c>
      <c r="X131" s="425">
        <v>0</v>
      </c>
      <c r="Y131" s="425">
        <v>0</v>
      </c>
      <c r="Z131" s="425">
        <v>0</v>
      </c>
      <c r="AA131" s="425">
        <v>0</v>
      </c>
      <c r="AB131" s="425">
        <v>0</v>
      </c>
      <c r="AC131" s="425">
        <v>0</v>
      </c>
      <c r="AD131" s="425">
        <v>0</v>
      </c>
      <c r="AE131" s="425">
        <v>0</v>
      </c>
      <c r="AF131" s="425">
        <v>0</v>
      </c>
      <c r="AG131" s="425">
        <v>0</v>
      </c>
      <c r="AH131" s="425">
        <v>0</v>
      </c>
      <c r="AI131" s="425">
        <v>0</v>
      </c>
      <c r="AJ131" s="425">
        <v>0</v>
      </c>
      <c r="AK131" s="425">
        <v>0</v>
      </c>
      <c r="AL131" s="425">
        <v>0</v>
      </c>
      <c r="AM131" s="425">
        <v>0</v>
      </c>
      <c r="AN131" s="425">
        <v>0</v>
      </c>
      <c r="AO131" s="425">
        <v>0</v>
      </c>
      <c r="AP131" s="425">
        <v>0</v>
      </c>
      <c r="AQ131" s="425">
        <v>0</v>
      </c>
      <c r="AR131" s="425">
        <v>0</v>
      </c>
      <c r="AS131" s="425">
        <v>0</v>
      </c>
      <c r="AT131" s="425">
        <v>0</v>
      </c>
      <c r="AU131" s="425">
        <v>0</v>
      </c>
      <c r="AV131" s="425">
        <v>0</v>
      </c>
      <c r="AW131" s="425">
        <v>0</v>
      </c>
      <c r="AX131" s="425">
        <v>0</v>
      </c>
      <c r="AY131" s="425">
        <v>6</v>
      </c>
      <c r="AZ131" s="425">
        <v>5</v>
      </c>
      <c r="BA131" s="425">
        <v>4</v>
      </c>
      <c r="BB131" s="425">
        <v>5</v>
      </c>
      <c r="BC131" s="425">
        <v>0</v>
      </c>
      <c r="BD131" s="425">
        <v>0</v>
      </c>
      <c r="BE131" s="425">
        <v>0</v>
      </c>
      <c r="BF131" s="425">
        <v>0</v>
      </c>
      <c r="BG131" s="425">
        <v>0</v>
      </c>
      <c r="BH131" s="425">
        <v>0</v>
      </c>
      <c r="BI131" s="425">
        <v>0</v>
      </c>
      <c r="BJ131" s="425">
        <v>0</v>
      </c>
      <c r="BK131" s="425">
        <v>0</v>
      </c>
      <c r="BL131" s="425">
        <v>0</v>
      </c>
      <c r="BM131" s="425">
        <v>0</v>
      </c>
      <c r="BN131" s="425">
        <v>0</v>
      </c>
      <c r="BO131" s="425">
        <v>0</v>
      </c>
      <c r="BP131" s="425">
        <v>0</v>
      </c>
      <c r="BQ131" s="425">
        <v>0</v>
      </c>
      <c r="BR131" s="425">
        <v>0</v>
      </c>
      <c r="BS131" s="425">
        <v>0</v>
      </c>
      <c r="BT131" s="425">
        <v>0</v>
      </c>
      <c r="BU131" s="425">
        <v>0</v>
      </c>
      <c r="BV131" s="425">
        <v>0</v>
      </c>
      <c r="BW131" s="425">
        <v>0</v>
      </c>
      <c r="BX131" s="425">
        <v>0</v>
      </c>
      <c r="BY131" s="425">
        <v>0</v>
      </c>
      <c r="BZ131" s="425">
        <v>0</v>
      </c>
      <c r="CA131" s="426">
        <v>0</v>
      </c>
    </row>
    <row r="132" spans="1:79" s="243" customFormat="1" ht="26.25" customHeight="1" x14ac:dyDescent="0.4">
      <c r="A132" s="374"/>
      <c r="B132" s="337" t="s">
        <v>159</v>
      </c>
      <c r="C132" s="368"/>
      <c r="D132" s="462" t="s">
        <v>411</v>
      </c>
      <c r="E132" s="462" t="s">
        <v>411</v>
      </c>
      <c r="F132" s="462" t="s">
        <v>411</v>
      </c>
      <c r="G132" s="462" t="s">
        <v>411</v>
      </c>
      <c r="H132" s="462" t="s">
        <v>411</v>
      </c>
      <c r="I132" s="462" t="s">
        <v>411</v>
      </c>
      <c r="J132" s="462" t="s">
        <v>411</v>
      </c>
      <c r="K132" s="462" t="s">
        <v>411</v>
      </c>
      <c r="L132" s="462" t="s">
        <v>411</v>
      </c>
      <c r="M132" s="462" t="s">
        <v>411</v>
      </c>
      <c r="N132" s="462" t="s">
        <v>411</v>
      </c>
      <c r="O132" s="462" t="s">
        <v>411</v>
      </c>
      <c r="P132" s="462" t="s">
        <v>411</v>
      </c>
      <c r="Q132" s="462" t="s">
        <v>411</v>
      </c>
      <c r="R132" s="462" t="s">
        <v>411</v>
      </c>
      <c r="S132" s="462" t="s">
        <v>411</v>
      </c>
      <c r="T132" s="462" t="s">
        <v>411</v>
      </c>
      <c r="U132" s="462" t="s">
        <v>411</v>
      </c>
      <c r="V132" s="462" t="s">
        <v>411</v>
      </c>
      <c r="W132" s="462" t="s">
        <v>411</v>
      </c>
      <c r="X132" s="462" t="s">
        <v>411</v>
      </c>
      <c r="Y132" s="462" t="s">
        <v>411</v>
      </c>
      <c r="Z132" s="462" t="s">
        <v>411</v>
      </c>
      <c r="AA132" s="462" t="s">
        <v>411</v>
      </c>
      <c r="AB132" s="462" t="s">
        <v>411</v>
      </c>
      <c r="AC132" s="462" t="s">
        <v>411</v>
      </c>
      <c r="AD132" s="462" t="s">
        <v>411</v>
      </c>
      <c r="AE132" s="462" t="s">
        <v>411</v>
      </c>
      <c r="AF132" s="462" t="s">
        <v>411</v>
      </c>
      <c r="AG132" s="462" t="s">
        <v>411</v>
      </c>
      <c r="AH132" s="421">
        <v>586</v>
      </c>
      <c r="AI132" s="421">
        <v>613</v>
      </c>
      <c r="AJ132" s="421">
        <v>643</v>
      </c>
      <c r="AK132" s="421">
        <v>710</v>
      </c>
      <c r="AL132" s="421">
        <v>754</v>
      </c>
      <c r="AM132" s="421">
        <v>796</v>
      </c>
      <c r="AN132" s="421">
        <v>861</v>
      </c>
      <c r="AO132" s="421">
        <v>921</v>
      </c>
      <c r="AP132" s="421">
        <v>974</v>
      </c>
      <c r="AQ132" s="421">
        <v>1067</v>
      </c>
      <c r="AR132" s="421">
        <v>1178</v>
      </c>
      <c r="AS132" s="421">
        <v>1300</v>
      </c>
      <c r="AT132" s="421">
        <v>1441</v>
      </c>
      <c r="AU132" s="421">
        <v>1623</v>
      </c>
      <c r="AV132" s="421">
        <v>1826</v>
      </c>
      <c r="AW132" s="421">
        <v>1990</v>
      </c>
      <c r="AX132" s="421">
        <v>2142</v>
      </c>
      <c r="AY132" s="421">
        <v>0</v>
      </c>
      <c r="AZ132" s="421">
        <v>0</v>
      </c>
      <c r="BA132" s="421">
        <v>0</v>
      </c>
      <c r="BB132" s="421">
        <v>0</v>
      </c>
      <c r="BC132" s="421">
        <v>0</v>
      </c>
      <c r="BD132" s="421">
        <v>0</v>
      </c>
      <c r="BE132" s="421">
        <v>0</v>
      </c>
      <c r="BF132" s="421">
        <v>0</v>
      </c>
      <c r="BG132" s="421">
        <v>0</v>
      </c>
      <c r="BH132" s="421">
        <v>0</v>
      </c>
      <c r="BI132" s="421">
        <v>0</v>
      </c>
      <c r="BJ132" s="421">
        <v>0</v>
      </c>
      <c r="BK132" s="421">
        <v>0</v>
      </c>
      <c r="BL132" s="421">
        <v>0</v>
      </c>
      <c r="BM132" s="421">
        <v>0</v>
      </c>
      <c r="BN132" s="421">
        <v>0</v>
      </c>
      <c r="BO132" s="421">
        <v>0</v>
      </c>
      <c r="BP132" s="421">
        <v>0</v>
      </c>
      <c r="BQ132" s="421">
        <v>0</v>
      </c>
      <c r="BR132" s="421">
        <v>0</v>
      </c>
      <c r="BS132" s="421">
        <v>0</v>
      </c>
      <c r="BT132" s="421">
        <v>0</v>
      </c>
      <c r="BU132" s="421">
        <v>0</v>
      </c>
      <c r="BV132" s="421">
        <v>0</v>
      </c>
      <c r="BW132" s="421">
        <v>0</v>
      </c>
      <c r="BX132" s="421">
        <v>0</v>
      </c>
      <c r="BY132" s="421">
        <v>0</v>
      </c>
      <c r="BZ132" s="421">
        <v>0</v>
      </c>
      <c r="CA132" s="422">
        <v>0</v>
      </c>
    </row>
    <row r="133" spans="1:79" x14ac:dyDescent="0.4">
      <c r="A133" s="459"/>
      <c r="B133" s="341" t="s">
        <v>332</v>
      </c>
      <c r="D133" s="460" t="s">
        <v>411</v>
      </c>
      <c r="E133" s="460" t="s">
        <v>411</v>
      </c>
      <c r="F133" s="460" t="s">
        <v>411</v>
      </c>
      <c r="G133" s="460" t="s">
        <v>411</v>
      </c>
      <c r="H133" s="460" t="s">
        <v>411</v>
      </c>
      <c r="I133" s="460" t="s">
        <v>411</v>
      </c>
      <c r="J133" s="460" t="s">
        <v>411</v>
      </c>
      <c r="K133" s="460" t="s">
        <v>411</v>
      </c>
      <c r="L133" s="460" t="s">
        <v>411</v>
      </c>
      <c r="M133" s="460" t="s">
        <v>411</v>
      </c>
      <c r="N133" s="460" t="s">
        <v>411</v>
      </c>
      <c r="O133" s="460" t="s">
        <v>411</v>
      </c>
      <c r="P133" s="460" t="s">
        <v>411</v>
      </c>
      <c r="Q133" s="460" t="s">
        <v>411</v>
      </c>
      <c r="R133" s="460" t="s">
        <v>411</v>
      </c>
      <c r="S133" s="460" t="s">
        <v>411</v>
      </c>
      <c r="T133" s="460" t="s">
        <v>411</v>
      </c>
      <c r="U133" s="460" t="s">
        <v>411</v>
      </c>
      <c r="V133" s="460" t="s">
        <v>411</v>
      </c>
      <c r="W133" s="460" t="s">
        <v>411</v>
      </c>
      <c r="X133" s="460" t="s">
        <v>411</v>
      </c>
      <c r="Y133" s="460" t="s">
        <v>411</v>
      </c>
      <c r="Z133" s="460" t="s">
        <v>411</v>
      </c>
      <c r="AA133" s="460" t="s">
        <v>411</v>
      </c>
      <c r="AB133" s="460" t="s">
        <v>411</v>
      </c>
      <c r="AC133" s="460" t="s">
        <v>411</v>
      </c>
      <c r="AD133" s="460" t="s">
        <v>411</v>
      </c>
      <c r="AE133" s="460" t="s">
        <v>411</v>
      </c>
      <c r="AF133" s="460" t="s">
        <v>411</v>
      </c>
      <c r="AG133" s="460" t="s">
        <v>411</v>
      </c>
      <c r="AH133" s="425">
        <v>545</v>
      </c>
      <c r="AI133" s="425">
        <v>565</v>
      </c>
      <c r="AJ133" s="425">
        <v>591</v>
      </c>
      <c r="AK133" s="425">
        <v>654</v>
      </c>
      <c r="AL133" s="425">
        <v>694</v>
      </c>
      <c r="AM133" s="425">
        <v>730</v>
      </c>
      <c r="AN133" s="425">
        <v>782</v>
      </c>
      <c r="AO133" s="425">
        <v>826</v>
      </c>
      <c r="AP133" s="425">
        <v>857</v>
      </c>
      <c r="AQ133" s="425">
        <v>926</v>
      </c>
      <c r="AR133" s="425">
        <v>1012</v>
      </c>
      <c r="AS133" s="425">
        <v>1105</v>
      </c>
      <c r="AT133" s="425">
        <v>1214</v>
      </c>
      <c r="AU133" s="425">
        <v>1366</v>
      </c>
      <c r="AV133" s="425">
        <v>1547</v>
      </c>
      <c r="AW133" s="425">
        <v>1694</v>
      </c>
      <c r="AX133" s="425">
        <v>1838</v>
      </c>
      <c r="AY133" s="425">
        <v>0</v>
      </c>
      <c r="AZ133" s="425">
        <v>0</v>
      </c>
      <c r="BA133" s="425">
        <v>0</v>
      </c>
      <c r="BB133" s="425">
        <v>0</v>
      </c>
      <c r="BC133" s="425">
        <v>0</v>
      </c>
      <c r="BD133" s="425">
        <v>0</v>
      </c>
      <c r="BE133" s="425">
        <v>0</v>
      </c>
      <c r="BF133" s="425">
        <v>0</v>
      </c>
      <c r="BG133" s="425">
        <v>0</v>
      </c>
      <c r="BH133" s="425">
        <v>0</v>
      </c>
      <c r="BI133" s="425">
        <v>0</v>
      </c>
      <c r="BJ133" s="425">
        <v>0</v>
      </c>
      <c r="BK133" s="425">
        <v>0</v>
      </c>
      <c r="BL133" s="425">
        <v>0</v>
      </c>
      <c r="BM133" s="425">
        <v>0</v>
      </c>
      <c r="BN133" s="425">
        <v>0</v>
      </c>
      <c r="BO133" s="425">
        <v>0</v>
      </c>
      <c r="BP133" s="425">
        <v>0</v>
      </c>
      <c r="BQ133" s="425">
        <v>0</v>
      </c>
      <c r="BR133" s="425">
        <v>0</v>
      </c>
      <c r="BS133" s="425">
        <v>0</v>
      </c>
      <c r="BT133" s="425">
        <v>0</v>
      </c>
      <c r="BU133" s="425">
        <v>0</v>
      </c>
      <c r="BV133" s="425">
        <v>0</v>
      </c>
      <c r="BW133" s="425">
        <v>0</v>
      </c>
      <c r="BX133" s="425">
        <v>0</v>
      </c>
      <c r="BY133" s="425">
        <v>0</v>
      </c>
      <c r="BZ133" s="425">
        <v>0</v>
      </c>
      <c r="CA133" s="426">
        <v>0</v>
      </c>
    </row>
    <row r="134" spans="1:79" x14ac:dyDescent="0.4">
      <c r="A134" s="459"/>
      <c r="B134" s="341" t="s">
        <v>331</v>
      </c>
      <c r="D134" s="460" t="s">
        <v>411</v>
      </c>
      <c r="E134" s="460" t="s">
        <v>411</v>
      </c>
      <c r="F134" s="460" t="s">
        <v>411</v>
      </c>
      <c r="G134" s="460" t="s">
        <v>411</v>
      </c>
      <c r="H134" s="460" t="s">
        <v>411</v>
      </c>
      <c r="I134" s="460" t="s">
        <v>411</v>
      </c>
      <c r="J134" s="460" t="s">
        <v>411</v>
      </c>
      <c r="K134" s="460" t="s">
        <v>411</v>
      </c>
      <c r="L134" s="460" t="s">
        <v>411</v>
      </c>
      <c r="M134" s="460" t="s">
        <v>411</v>
      </c>
      <c r="N134" s="460" t="s">
        <v>411</v>
      </c>
      <c r="O134" s="460" t="s">
        <v>411</v>
      </c>
      <c r="P134" s="460" t="s">
        <v>411</v>
      </c>
      <c r="Q134" s="460" t="s">
        <v>411</v>
      </c>
      <c r="R134" s="460" t="s">
        <v>411</v>
      </c>
      <c r="S134" s="460" t="s">
        <v>411</v>
      </c>
      <c r="T134" s="460" t="s">
        <v>411</v>
      </c>
      <c r="U134" s="460" t="s">
        <v>411</v>
      </c>
      <c r="V134" s="460" t="s">
        <v>411</v>
      </c>
      <c r="W134" s="460" t="s">
        <v>411</v>
      </c>
      <c r="X134" s="460" t="s">
        <v>411</v>
      </c>
      <c r="Y134" s="460" t="s">
        <v>411</v>
      </c>
      <c r="Z134" s="460" t="s">
        <v>411</v>
      </c>
      <c r="AA134" s="460" t="s">
        <v>411</v>
      </c>
      <c r="AB134" s="460" t="s">
        <v>411</v>
      </c>
      <c r="AC134" s="460" t="s">
        <v>411</v>
      </c>
      <c r="AD134" s="460" t="s">
        <v>411</v>
      </c>
      <c r="AE134" s="460" t="s">
        <v>411</v>
      </c>
      <c r="AF134" s="460" t="s">
        <v>411</v>
      </c>
      <c r="AG134" s="460" t="s">
        <v>411</v>
      </c>
      <c r="AH134" s="425">
        <v>40</v>
      </c>
      <c r="AI134" s="425">
        <v>48</v>
      </c>
      <c r="AJ134" s="425">
        <v>52</v>
      </c>
      <c r="AK134" s="425">
        <v>56</v>
      </c>
      <c r="AL134" s="425">
        <v>60</v>
      </c>
      <c r="AM134" s="425">
        <v>66</v>
      </c>
      <c r="AN134" s="425">
        <v>79</v>
      </c>
      <c r="AO134" s="425">
        <v>95</v>
      </c>
      <c r="AP134" s="425">
        <v>117</v>
      </c>
      <c r="AQ134" s="425">
        <v>142</v>
      </c>
      <c r="AR134" s="425">
        <v>166</v>
      </c>
      <c r="AS134" s="425">
        <v>195</v>
      </c>
      <c r="AT134" s="425">
        <v>228</v>
      </c>
      <c r="AU134" s="425">
        <v>257</v>
      </c>
      <c r="AV134" s="425">
        <v>279</v>
      </c>
      <c r="AW134" s="425">
        <v>297</v>
      </c>
      <c r="AX134" s="425">
        <v>305</v>
      </c>
      <c r="AY134" s="425">
        <v>0</v>
      </c>
      <c r="AZ134" s="425">
        <v>0</v>
      </c>
      <c r="BA134" s="425">
        <v>0</v>
      </c>
      <c r="BB134" s="425">
        <v>0</v>
      </c>
      <c r="BC134" s="425">
        <v>0</v>
      </c>
      <c r="BD134" s="425">
        <v>0</v>
      </c>
      <c r="BE134" s="425">
        <v>0</v>
      </c>
      <c r="BF134" s="425">
        <v>0</v>
      </c>
      <c r="BG134" s="425">
        <v>0</v>
      </c>
      <c r="BH134" s="425">
        <v>0</v>
      </c>
      <c r="BI134" s="425">
        <v>0</v>
      </c>
      <c r="BJ134" s="425">
        <v>0</v>
      </c>
      <c r="BK134" s="425">
        <v>0</v>
      </c>
      <c r="BL134" s="425">
        <v>0</v>
      </c>
      <c r="BM134" s="425">
        <v>0</v>
      </c>
      <c r="BN134" s="425">
        <v>0</v>
      </c>
      <c r="BO134" s="425">
        <v>0</v>
      </c>
      <c r="BP134" s="425">
        <v>0</v>
      </c>
      <c r="BQ134" s="425">
        <v>0</v>
      </c>
      <c r="BR134" s="425">
        <v>0</v>
      </c>
      <c r="BS134" s="425">
        <v>0</v>
      </c>
      <c r="BT134" s="425">
        <v>0</v>
      </c>
      <c r="BU134" s="425">
        <v>0</v>
      </c>
      <c r="BV134" s="425">
        <v>0</v>
      </c>
      <c r="BW134" s="425">
        <v>0</v>
      </c>
      <c r="BX134" s="425">
        <v>0</v>
      </c>
      <c r="BY134" s="425">
        <v>0</v>
      </c>
      <c r="BZ134" s="425">
        <v>0</v>
      </c>
      <c r="CA134" s="426">
        <v>0</v>
      </c>
    </row>
    <row r="135" spans="1:79" ht="25.5" customHeight="1" x14ac:dyDescent="0.4">
      <c r="B135" s="128" t="s">
        <v>499</v>
      </c>
      <c r="D135" s="425">
        <v>0</v>
      </c>
      <c r="E135" s="425">
        <v>0</v>
      </c>
      <c r="F135" s="425">
        <v>0</v>
      </c>
      <c r="G135" s="425">
        <v>0</v>
      </c>
      <c r="H135" s="425">
        <v>0</v>
      </c>
      <c r="I135" s="425">
        <v>0</v>
      </c>
      <c r="J135" s="425">
        <v>0</v>
      </c>
      <c r="K135" s="425">
        <v>0</v>
      </c>
      <c r="L135" s="425">
        <v>0</v>
      </c>
      <c r="M135" s="425">
        <v>0</v>
      </c>
      <c r="N135" s="425">
        <v>0</v>
      </c>
      <c r="O135" s="425">
        <v>0</v>
      </c>
      <c r="P135" s="425">
        <v>0</v>
      </c>
      <c r="Q135" s="425">
        <v>0</v>
      </c>
      <c r="R135" s="425">
        <v>0</v>
      </c>
      <c r="S135" s="425">
        <v>0</v>
      </c>
      <c r="T135" s="425">
        <v>0</v>
      </c>
      <c r="U135" s="425">
        <v>0</v>
      </c>
      <c r="V135" s="425">
        <v>0</v>
      </c>
      <c r="W135" s="425">
        <v>0</v>
      </c>
      <c r="X135" s="425">
        <v>0</v>
      </c>
      <c r="Y135" s="425">
        <v>0</v>
      </c>
      <c r="Z135" s="425">
        <v>0</v>
      </c>
      <c r="AA135" s="425">
        <v>0</v>
      </c>
      <c r="AB135" s="425">
        <v>0</v>
      </c>
      <c r="AC135" s="425">
        <v>0</v>
      </c>
      <c r="AD135" s="425">
        <v>0</v>
      </c>
      <c r="AE135" s="425">
        <v>0</v>
      </c>
      <c r="AF135" s="425">
        <v>0</v>
      </c>
      <c r="AG135" s="425">
        <v>0</v>
      </c>
      <c r="AH135" s="425">
        <v>0</v>
      </c>
      <c r="AI135" s="425">
        <v>0</v>
      </c>
      <c r="AJ135" s="425">
        <v>0</v>
      </c>
      <c r="AK135" s="425">
        <v>0</v>
      </c>
      <c r="AL135" s="425">
        <v>0</v>
      </c>
      <c r="AM135" s="425">
        <v>0</v>
      </c>
      <c r="AN135" s="425">
        <v>813</v>
      </c>
      <c r="AO135" s="425">
        <v>864</v>
      </c>
      <c r="AP135" s="425">
        <v>900</v>
      </c>
      <c r="AQ135" s="425">
        <v>964</v>
      </c>
      <c r="AR135" s="425">
        <v>1030</v>
      </c>
      <c r="AS135" s="425">
        <v>1099</v>
      </c>
      <c r="AT135" s="425">
        <v>1181</v>
      </c>
      <c r="AU135" s="425">
        <v>1303</v>
      </c>
      <c r="AV135" s="425">
        <v>1439</v>
      </c>
      <c r="AW135" s="425">
        <v>1540</v>
      </c>
      <c r="AX135" s="425">
        <v>1624</v>
      </c>
      <c r="AY135" s="425">
        <v>0</v>
      </c>
      <c r="AZ135" s="425">
        <v>0</v>
      </c>
      <c r="BA135" s="425">
        <v>0</v>
      </c>
      <c r="BB135" s="425">
        <v>0</v>
      </c>
      <c r="BC135" s="425">
        <v>0</v>
      </c>
      <c r="BD135" s="425">
        <v>0</v>
      </c>
      <c r="BE135" s="425">
        <v>0</v>
      </c>
      <c r="BF135" s="425">
        <v>0</v>
      </c>
      <c r="BG135" s="425">
        <v>0</v>
      </c>
      <c r="BH135" s="425">
        <v>0</v>
      </c>
      <c r="BI135" s="425">
        <v>0</v>
      </c>
      <c r="BJ135" s="425">
        <v>0</v>
      </c>
      <c r="BK135" s="425">
        <v>0</v>
      </c>
      <c r="BL135" s="425">
        <v>0</v>
      </c>
      <c r="BM135" s="425">
        <v>0</v>
      </c>
      <c r="BN135" s="425">
        <v>0</v>
      </c>
      <c r="BO135" s="425">
        <v>0</v>
      </c>
      <c r="BP135" s="425">
        <v>0</v>
      </c>
      <c r="BQ135" s="425">
        <v>0</v>
      </c>
      <c r="BR135" s="425">
        <v>0</v>
      </c>
      <c r="BS135" s="425">
        <v>0</v>
      </c>
      <c r="BT135" s="425">
        <v>0</v>
      </c>
      <c r="BU135" s="425">
        <v>0</v>
      </c>
      <c r="BV135" s="425">
        <v>0</v>
      </c>
      <c r="BW135" s="425">
        <v>0</v>
      </c>
      <c r="BX135" s="425">
        <v>0</v>
      </c>
      <c r="BY135" s="425">
        <v>0</v>
      </c>
      <c r="BZ135" s="425">
        <v>0</v>
      </c>
      <c r="CA135" s="426">
        <v>0</v>
      </c>
    </row>
    <row r="136" spans="1:79" x14ac:dyDescent="0.4">
      <c r="B136" s="429" t="s">
        <v>332</v>
      </c>
      <c r="D136" s="425">
        <v>0</v>
      </c>
      <c r="E136" s="425">
        <v>0</v>
      </c>
      <c r="F136" s="425">
        <v>0</v>
      </c>
      <c r="G136" s="425">
        <v>0</v>
      </c>
      <c r="H136" s="425">
        <v>0</v>
      </c>
      <c r="I136" s="425">
        <v>0</v>
      </c>
      <c r="J136" s="425">
        <v>0</v>
      </c>
      <c r="K136" s="425">
        <v>0</v>
      </c>
      <c r="L136" s="425">
        <v>0</v>
      </c>
      <c r="M136" s="425">
        <v>0</v>
      </c>
      <c r="N136" s="425">
        <v>0</v>
      </c>
      <c r="O136" s="425">
        <v>0</v>
      </c>
      <c r="P136" s="425">
        <v>0</v>
      </c>
      <c r="Q136" s="425">
        <v>0</v>
      </c>
      <c r="R136" s="425">
        <v>0</v>
      </c>
      <c r="S136" s="425">
        <v>0</v>
      </c>
      <c r="T136" s="425">
        <v>0</v>
      </c>
      <c r="U136" s="425">
        <v>0</v>
      </c>
      <c r="V136" s="425">
        <v>0</v>
      </c>
      <c r="W136" s="425">
        <v>0</v>
      </c>
      <c r="X136" s="425">
        <v>0</v>
      </c>
      <c r="Y136" s="425">
        <v>0</v>
      </c>
      <c r="Z136" s="425">
        <v>0</v>
      </c>
      <c r="AA136" s="425">
        <v>0</v>
      </c>
      <c r="AB136" s="425">
        <v>0</v>
      </c>
      <c r="AC136" s="425">
        <v>0</v>
      </c>
      <c r="AD136" s="425">
        <v>0</v>
      </c>
      <c r="AE136" s="425">
        <v>0</v>
      </c>
      <c r="AF136" s="425">
        <v>0</v>
      </c>
      <c r="AG136" s="425">
        <v>0</v>
      </c>
      <c r="AH136" s="425">
        <v>0</v>
      </c>
      <c r="AI136" s="425">
        <v>0</v>
      </c>
      <c r="AJ136" s="425">
        <v>0</v>
      </c>
      <c r="AK136" s="425">
        <v>0</v>
      </c>
      <c r="AL136" s="425">
        <v>0</v>
      </c>
      <c r="AM136" s="425">
        <v>0</v>
      </c>
      <c r="AN136" s="425">
        <v>734</v>
      </c>
      <c r="AO136" s="425">
        <v>768</v>
      </c>
      <c r="AP136" s="425">
        <v>782</v>
      </c>
      <c r="AQ136" s="425">
        <v>823</v>
      </c>
      <c r="AR136" s="425">
        <v>864</v>
      </c>
      <c r="AS136" s="425">
        <v>904</v>
      </c>
      <c r="AT136" s="425">
        <v>955</v>
      </c>
      <c r="AU136" s="425">
        <v>1048</v>
      </c>
      <c r="AV136" s="425">
        <v>1164</v>
      </c>
      <c r="AW136" s="425">
        <v>1249</v>
      </c>
      <c r="AX136" s="425">
        <v>1325</v>
      </c>
      <c r="AY136" s="425">
        <v>0</v>
      </c>
      <c r="AZ136" s="425">
        <v>0</v>
      </c>
      <c r="BA136" s="425">
        <v>0</v>
      </c>
      <c r="BB136" s="425">
        <v>0</v>
      </c>
      <c r="BC136" s="425">
        <v>0</v>
      </c>
      <c r="BD136" s="425">
        <v>0</v>
      </c>
      <c r="BE136" s="425">
        <v>0</v>
      </c>
      <c r="BF136" s="425">
        <v>0</v>
      </c>
      <c r="BG136" s="425">
        <v>0</v>
      </c>
      <c r="BH136" s="425">
        <v>0</v>
      </c>
      <c r="BI136" s="425">
        <v>0</v>
      </c>
      <c r="BJ136" s="425">
        <v>0</v>
      </c>
      <c r="BK136" s="425">
        <v>0</v>
      </c>
      <c r="BL136" s="425">
        <v>0</v>
      </c>
      <c r="BM136" s="425">
        <v>0</v>
      </c>
      <c r="BN136" s="425">
        <v>0</v>
      </c>
      <c r="BO136" s="425">
        <v>0</v>
      </c>
      <c r="BP136" s="425">
        <v>0</v>
      </c>
      <c r="BQ136" s="425">
        <v>0</v>
      </c>
      <c r="BR136" s="425">
        <v>0</v>
      </c>
      <c r="BS136" s="425">
        <v>0</v>
      </c>
      <c r="BT136" s="425">
        <v>0</v>
      </c>
      <c r="BU136" s="425">
        <v>0</v>
      </c>
      <c r="BV136" s="425">
        <v>0</v>
      </c>
      <c r="BW136" s="425">
        <v>0</v>
      </c>
      <c r="BX136" s="425">
        <v>0</v>
      </c>
      <c r="BY136" s="425">
        <v>0</v>
      </c>
      <c r="BZ136" s="425">
        <v>0</v>
      </c>
      <c r="CA136" s="426">
        <v>0</v>
      </c>
    </row>
    <row r="137" spans="1:79" x14ac:dyDescent="0.4">
      <c r="B137" s="429" t="s">
        <v>331</v>
      </c>
      <c r="D137" s="425">
        <v>0</v>
      </c>
      <c r="E137" s="425">
        <v>0</v>
      </c>
      <c r="F137" s="425">
        <v>0</v>
      </c>
      <c r="G137" s="425">
        <v>0</v>
      </c>
      <c r="H137" s="425">
        <v>0</v>
      </c>
      <c r="I137" s="425">
        <v>0</v>
      </c>
      <c r="J137" s="425">
        <v>0</v>
      </c>
      <c r="K137" s="425">
        <v>0</v>
      </c>
      <c r="L137" s="425">
        <v>0</v>
      </c>
      <c r="M137" s="425">
        <v>0</v>
      </c>
      <c r="N137" s="425">
        <v>0</v>
      </c>
      <c r="O137" s="425">
        <v>0</v>
      </c>
      <c r="P137" s="425">
        <v>0</v>
      </c>
      <c r="Q137" s="425">
        <v>0</v>
      </c>
      <c r="R137" s="425">
        <v>0</v>
      </c>
      <c r="S137" s="425">
        <v>0</v>
      </c>
      <c r="T137" s="425">
        <v>0</v>
      </c>
      <c r="U137" s="425">
        <v>0</v>
      </c>
      <c r="V137" s="425">
        <v>0</v>
      </c>
      <c r="W137" s="425">
        <v>0</v>
      </c>
      <c r="X137" s="425">
        <v>0</v>
      </c>
      <c r="Y137" s="425">
        <v>0</v>
      </c>
      <c r="Z137" s="425">
        <v>0</v>
      </c>
      <c r="AA137" s="425">
        <v>0</v>
      </c>
      <c r="AB137" s="425">
        <v>0</v>
      </c>
      <c r="AC137" s="425">
        <v>0</v>
      </c>
      <c r="AD137" s="425">
        <v>0</v>
      </c>
      <c r="AE137" s="425">
        <v>0</v>
      </c>
      <c r="AF137" s="425">
        <v>0</v>
      </c>
      <c r="AG137" s="425">
        <v>0</v>
      </c>
      <c r="AH137" s="425">
        <v>0</v>
      </c>
      <c r="AI137" s="425">
        <v>0</v>
      </c>
      <c r="AJ137" s="425">
        <v>0</v>
      </c>
      <c r="AK137" s="425">
        <v>0</v>
      </c>
      <c r="AL137" s="425">
        <v>0</v>
      </c>
      <c r="AM137" s="425">
        <v>0</v>
      </c>
      <c r="AN137" s="425">
        <v>79</v>
      </c>
      <c r="AO137" s="425">
        <v>96</v>
      </c>
      <c r="AP137" s="425">
        <v>118</v>
      </c>
      <c r="AQ137" s="425">
        <v>141</v>
      </c>
      <c r="AR137" s="425">
        <v>166</v>
      </c>
      <c r="AS137" s="425">
        <v>195</v>
      </c>
      <c r="AT137" s="425">
        <v>226</v>
      </c>
      <c r="AU137" s="425">
        <v>255</v>
      </c>
      <c r="AV137" s="425">
        <v>275</v>
      </c>
      <c r="AW137" s="425">
        <v>291</v>
      </c>
      <c r="AX137" s="425">
        <v>299</v>
      </c>
      <c r="AY137" s="425">
        <v>0</v>
      </c>
      <c r="AZ137" s="425">
        <v>0</v>
      </c>
      <c r="BA137" s="425">
        <v>0</v>
      </c>
      <c r="BB137" s="425">
        <v>0</v>
      </c>
      <c r="BC137" s="425">
        <v>0</v>
      </c>
      <c r="BD137" s="425">
        <v>0</v>
      </c>
      <c r="BE137" s="425">
        <v>0</v>
      </c>
      <c r="BF137" s="425">
        <v>0</v>
      </c>
      <c r="BG137" s="425">
        <v>0</v>
      </c>
      <c r="BH137" s="425">
        <v>0</v>
      </c>
      <c r="BI137" s="425">
        <v>0</v>
      </c>
      <c r="BJ137" s="425">
        <v>0</v>
      </c>
      <c r="BK137" s="425">
        <v>0</v>
      </c>
      <c r="BL137" s="425">
        <v>0</v>
      </c>
      <c r="BM137" s="425">
        <v>0</v>
      </c>
      <c r="BN137" s="425">
        <v>0</v>
      </c>
      <c r="BO137" s="425">
        <v>0</v>
      </c>
      <c r="BP137" s="425">
        <v>0</v>
      </c>
      <c r="BQ137" s="425">
        <v>0</v>
      </c>
      <c r="BR137" s="425">
        <v>0</v>
      </c>
      <c r="BS137" s="425">
        <v>0</v>
      </c>
      <c r="BT137" s="425">
        <v>0</v>
      </c>
      <c r="BU137" s="425">
        <v>0</v>
      </c>
      <c r="BV137" s="425">
        <v>0</v>
      </c>
      <c r="BW137" s="425">
        <v>0</v>
      </c>
      <c r="BX137" s="425">
        <v>0</v>
      </c>
      <c r="BY137" s="425">
        <v>0</v>
      </c>
      <c r="BZ137" s="425">
        <v>0</v>
      </c>
      <c r="CA137" s="426">
        <v>0</v>
      </c>
    </row>
    <row r="138" spans="1:79" ht="24.75" customHeight="1" x14ac:dyDescent="0.4">
      <c r="A138" s="326"/>
      <c r="B138" s="128" t="s">
        <v>500</v>
      </c>
      <c r="D138" s="425">
        <v>0</v>
      </c>
      <c r="E138" s="425">
        <v>0</v>
      </c>
      <c r="F138" s="425">
        <v>0</v>
      </c>
      <c r="G138" s="425">
        <v>0</v>
      </c>
      <c r="H138" s="425">
        <v>0</v>
      </c>
      <c r="I138" s="425">
        <v>0</v>
      </c>
      <c r="J138" s="425">
        <v>0</v>
      </c>
      <c r="K138" s="425">
        <v>0</v>
      </c>
      <c r="L138" s="425">
        <v>0</v>
      </c>
      <c r="M138" s="425">
        <v>0</v>
      </c>
      <c r="N138" s="425">
        <v>0</v>
      </c>
      <c r="O138" s="425">
        <v>0</v>
      </c>
      <c r="P138" s="425">
        <v>0</v>
      </c>
      <c r="Q138" s="425">
        <v>0</v>
      </c>
      <c r="R138" s="425">
        <v>0</v>
      </c>
      <c r="S138" s="425">
        <v>0</v>
      </c>
      <c r="T138" s="425">
        <v>0</v>
      </c>
      <c r="U138" s="425">
        <v>0</v>
      </c>
      <c r="V138" s="425">
        <v>0</v>
      </c>
      <c r="W138" s="425">
        <v>0</v>
      </c>
      <c r="X138" s="425">
        <v>0</v>
      </c>
      <c r="Y138" s="425">
        <v>0</v>
      </c>
      <c r="Z138" s="425">
        <v>0</v>
      </c>
      <c r="AA138" s="425">
        <v>0</v>
      </c>
      <c r="AB138" s="425">
        <v>0</v>
      </c>
      <c r="AC138" s="425">
        <v>0</v>
      </c>
      <c r="AD138" s="425">
        <v>0</v>
      </c>
      <c r="AE138" s="425">
        <v>0</v>
      </c>
      <c r="AF138" s="425">
        <v>0</v>
      </c>
      <c r="AG138" s="425">
        <v>0</v>
      </c>
      <c r="AH138" s="425">
        <v>0</v>
      </c>
      <c r="AI138" s="425">
        <v>0</v>
      </c>
      <c r="AJ138" s="425">
        <v>0</v>
      </c>
      <c r="AK138" s="425">
        <v>0</v>
      </c>
      <c r="AL138" s="425">
        <v>0</v>
      </c>
      <c r="AM138" s="425">
        <v>0</v>
      </c>
      <c r="AN138" s="425">
        <v>48</v>
      </c>
      <c r="AO138" s="425">
        <v>57</v>
      </c>
      <c r="AP138" s="425">
        <v>74</v>
      </c>
      <c r="AQ138" s="425">
        <v>103</v>
      </c>
      <c r="AR138" s="425">
        <v>148</v>
      </c>
      <c r="AS138" s="425">
        <v>201</v>
      </c>
      <c r="AT138" s="425">
        <v>260</v>
      </c>
      <c r="AU138" s="425">
        <v>320</v>
      </c>
      <c r="AV138" s="425">
        <v>387</v>
      </c>
      <c r="AW138" s="425">
        <v>450</v>
      </c>
      <c r="AX138" s="425">
        <v>518</v>
      </c>
      <c r="AY138" s="425">
        <v>0</v>
      </c>
      <c r="AZ138" s="425">
        <v>0</v>
      </c>
      <c r="BA138" s="425">
        <v>0</v>
      </c>
      <c r="BB138" s="425">
        <v>0</v>
      </c>
      <c r="BC138" s="425">
        <v>0</v>
      </c>
      <c r="BD138" s="425">
        <v>0</v>
      </c>
      <c r="BE138" s="425">
        <v>0</v>
      </c>
      <c r="BF138" s="425">
        <v>0</v>
      </c>
      <c r="BG138" s="425">
        <v>0</v>
      </c>
      <c r="BH138" s="425">
        <v>0</v>
      </c>
      <c r="BI138" s="425">
        <v>0</v>
      </c>
      <c r="BJ138" s="425">
        <v>0</v>
      </c>
      <c r="BK138" s="425">
        <v>0</v>
      </c>
      <c r="BL138" s="425">
        <v>0</v>
      </c>
      <c r="BM138" s="425">
        <v>0</v>
      </c>
      <c r="BN138" s="425">
        <v>0</v>
      </c>
      <c r="BO138" s="425">
        <v>0</v>
      </c>
      <c r="BP138" s="425">
        <v>0</v>
      </c>
      <c r="BQ138" s="425">
        <v>0</v>
      </c>
      <c r="BR138" s="425">
        <v>0</v>
      </c>
      <c r="BS138" s="425">
        <v>0</v>
      </c>
      <c r="BT138" s="425">
        <v>0</v>
      </c>
      <c r="BU138" s="425">
        <v>0</v>
      </c>
      <c r="BV138" s="425">
        <v>0</v>
      </c>
      <c r="BW138" s="425">
        <v>0</v>
      </c>
      <c r="BX138" s="425">
        <v>0</v>
      </c>
      <c r="BY138" s="425">
        <v>0</v>
      </c>
      <c r="BZ138" s="425">
        <v>0</v>
      </c>
      <c r="CA138" s="426">
        <v>0</v>
      </c>
    </row>
    <row r="139" spans="1:79" x14ac:dyDescent="0.4">
      <c r="A139" s="326"/>
      <c r="B139" s="429" t="s">
        <v>332</v>
      </c>
      <c r="D139" s="425">
        <v>0</v>
      </c>
      <c r="E139" s="425">
        <v>0</v>
      </c>
      <c r="F139" s="425">
        <v>0</v>
      </c>
      <c r="G139" s="425">
        <v>0</v>
      </c>
      <c r="H139" s="425">
        <v>0</v>
      </c>
      <c r="I139" s="425">
        <v>0</v>
      </c>
      <c r="J139" s="425">
        <v>0</v>
      </c>
      <c r="K139" s="425">
        <v>0</v>
      </c>
      <c r="L139" s="425">
        <v>0</v>
      </c>
      <c r="M139" s="425">
        <v>0</v>
      </c>
      <c r="N139" s="425">
        <v>0</v>
      </c>
      <c r="O139" s="425">
        <v>0</v>
      </c>
      <c r="P139" s="425">
        <v>0</v>
      </c>
      <c r="Q139" s="425">
        <v>0</v>
      </c>
      <c r="R139" s="425">
        <v>0</v>
      </c>
      <c r="S139" s="425">
        <v>0</v>
      </c>
      <c r="T139" s="425">
        <v>0</v>
      </c>
      <c r="U139" s="425">
        <v>0</v>
      </c>
      <c r="V139" s="425">
        <v>0</v>
      </c>
      <c r="W139" s="425">
        <v>0</v>
      </c>
      <c r="X139" s="425">
        <v>0</v>
      </c>
      <c r="Y139" s="425">
        <v>0</v>
      </c>
      <c r="Z139" s="425">
        <v>0</v>
      </c>
      <c r="AA139" s="425">
        <v>0</v>
      </c>
      <c r="AB139" s="425">
        <v>0</v>
      </c>
      <c r="AC139" s="425">
        <v>0</v>
      </c>
      <c r="AD139" s="425">
        <v>0</v>
      </c>
      <c r="AE139" s="425">
        <v>0</v>
      </c>
      <c r="AF139" s="425">
        <v>0</v>
      </c>
      <c r="AG139" s="425">
        <v>0</v>
      </c>
      <c r="AH139" s="425">
        <v>0</v>
      </c>
      <c r="AI139" s="425">
        <v>0</v>
      </c>
      <c r="AJ139" s="425">
        <v>0</v>
      </c>
      <c r="AK139" s="425">
        <v>0</v>
      </c>
      <c r="AL139" s="425">
        <v>0</v>
      </c>
      <c r="AM139" s="425">
        <v>0</v>
      </c>
      <c r="AN139" s="425">
        <v>46</v>
      </c>
      <c r="AO139" s="425">
        <v>57</v>
      </c>
      <c r="AP139" s="425">
        <v>74</v>
      </c>
      <c r="AQ139" s="425">
        <v>101</v>
      </c>
      <c r="AR139" s="425">
        <v>146</v>
      </c>
      <c r="AS139" s="425">
        <v>199</v>
      </c>
      <c r="AT139" s="425">
        <v>257</v>
      </c>
      <c r="AU139" s="425">
        <v>316</v>
      </c>
      <c r="AV139" s="425">
        <v>382</v>
      </c>
      <c r="AW139" s="425">
        <v>442</v>
      </c>
      <c r="AX139" s="425">
        <v>511</v>
      </c>
      <c r="AY139" s="425">
        <v>0</v>
      </c>
      <c r="AZ139" s="425">
        <v>0</v>
      </c>
      <c r="BA139" s="425">
        <v>0</v>
      </c>
      <c r="BB139" s="425">
        <v>0</v>
      </c>
      <c r="BC139" s="425">
        <v>0</v>
      </c>
      <c r="BD139" s="425">
        <v>0</v>
      </c>
      <c r="BE139" s="425">
        <v>0</v>
      </c>
      <c r="BF139" s="425">
        <v>0</v>
      </c>
      <c r="BG139" s="425">
        <v>0</v>
      </c>
      <c r="BH139" s="425">
        <v>0</v>
      </c>
      <c r="BI139" s="425">
        <v>0</v>
      </c>
      <c r="BJ139" s="425">
        <v>0</v>
      </c>
      <c r="BK139" s="425">
        <v>0</v>
      </c>
      <c r="BL139" s="425">
        <v>0</v>
      </c>
      <c r="BM139" s="425">
        <v>0</v>
      </c>
      <c r="BN139" s="425">
        <v>0</v>
      </c>
      <c r="BO139" s="425">
        <v>0</v>
      </c>
      <c r="BP139" s="425">
        <v>0</v>
      </c>
      <c r="BQ139" s="425">
        <v>0</v>
      </c>
      <c r="BR139" s="425">
        <v>0</v>
      </c>
      <c r="BS139" s="425">
        <v>0</v>
      </c>
      <c r="BT139" s="425">
        <v>0</v>
      </c>
      <c r="BU139" s="425">
        <v>0</v>
      </c>
      <c r="BV139" s="425">
        <v>0</v>
      </c>
      <c r="BW139" s="425">
        <v>0</v>
      </c>
      <c r="BX139" s="425">
        <v>0</v>
      </c>
      <c r="BY139" s="425">
        <v>0</v>
      </c>
      <c r="BZ139" s="425">
        <v>0</v>
      </c>
      <c r="CA139" s="426">
        <v>0</v>
      </c>
    </row>
    <row r="140" spans="1:79" x14ac:dyDescent="0.4">
      <c r="A140" s="326"/>
      <c r="B140" s="429" t="s">
        <v>331</v>
      </c>
      <c r="D140" s="425">
        <v>0</v>
      </c>
      <c r="E140" s="425">
        <v>0</v>
      </c>
      <c r="F140" s="425">
        <v>0</v>
      </c>
      <c r="G140" s="425">
        <v>0</v>
      </c>
      <c r="H140" s="425">
        <v>0</v>
      </c>
      <c r="I140" s="425">
        <v>0</v>
      </c>
      <c r="J140" s="425">
        <v>0</v>
      </c>
      <c r="K140" s="425">
        <v>0</v>
      </c>
      <c r="L140" s="425">
        <v>0</v>
      </c>
      <c r="M140" s="425">
        <v>0</v>
      </c>
      <c r="N140" s="425">
        <v>0</v>
      </c>
      <c r="O140" s="425">
        <v>0</v>
      </c>
      <c r="P140" s="425">
        <v>0</v>
      </c>
      <c r="Q140" s="425">
        <v>0</v>
      </c>
      <c r="R140" s="425">
        <v>0</v>
      </c>
      <c r="S140" s="425">
        <v>0</v>
      </c>
      <c r="T140" s="425">
        <v>0</v>
      </c>
      <c r="U140" s="425">
        <v>0</v>
      </c>
      <c r="V140" s="425">
        <v>0</v>
      </c>
      <c r="W140" s="425">
        <v>0</v>
      </c>
      <c r="X140" s="425">
        <v>0</v>
      </c>
      <c r="Y140" s="425">
        <v>0</v>
      </c>
      <c r="Z140" s="425">
        <v>0</v>
      </c>
      <c r="AA140" s="425">
        <v>0</v>
      </c>
      <c r="AB140" s="425">
        <v>0</v>
      </c>
      <c r="AC140" s="425">
        <v>0</v>
      </c>
      <c r="AD140" s="425">
        <v>0</v>
      </c>
      <c r="AE140" s="425">
        <v>0</v>
      </c>
      <c r="AF140" s="425">
        <v>0</v>
      </c>
      <c r="AG140" s="425">
        <v>0</v>
      </c>
      <c r="AH140" s="425">
        <v>0</v>
      </c>
      <c r="AI140" s="425">
        <v>0</v>
      </c>
      <c r="AJ140" s="425">
        <v>0</v>
      </c>
      <c r="AK140" s="425">
        <v>0</v>
      </c>
      <c r="AL140" s="425">
        <v>0</v>
      </c>
      <c r="AM140" s="425">
        <v>0</v>
      </c>
      <c r="AN140" s="425">
        <v>2</v>
      </c>
      <c r="AO140" s="425">
        <v>0</v>
      </c>
      <c r="AP140" s="425">
        <v>0</v>
      </c>
      <c r="AQ140" s="425">
        <v>2</v>
      </c>
      <c r="AR140" s="425">
        <v>2</v>
      </c>
      <c r="AS140" s="425">
        <v>2</v>
      </c>
      <c r="AT140" s="425">
        <v>3</v>
      </c>
      <c r="AU140" s="425">
        <v>4</v>
      </c>
      <c r="AV140" s="425">
        <v>5</v>
      </c>
      <c r="AW140" s="425">
        <v>8</v>
      </c>
      <c r="AX140" s="425">
        <v>7</v>
      </c>
      <c r="AY140" s="425">
        <v>0</v>
      </c>
      <c r="AZ140" s="425">
        <v>0</v>
      </c>
      <c r="BA140" s="425">
        <v>0</v>
      </c>
      <c r="BB140" s="425">
        <v>0</v>
      </c>
      <c r="BC140" s="425">
        <v>0</v>
      </c>
      <c r="BD140" s="425">
        <v>0</v>
      </c>
      <c r="BE140" s="425">
        <v>0</v>
      </c>
      <c r="BF140" s="425">
        <v>0</v>
      </c>
      <c r="BG140" s="425">
        <v>0</v>
      </c>
      <c r="BH140" s="425">
        <v>0</v>
      </c>
      <c r="BI140" s="425">
        <v>0</v>
      </c>
      <c r="BJ140" s="425">
        <v>0</v>
      </c>
      <c r="BK140" s="425">
        <v>0</v>
      </c>
      <c r="BL140" s="425">
        <v>0</v>
      </c>
      <c r="BM140" s="425">
        <v>0</v>
      </c>
      <c r="BN140" s="425">
        <v>0</v>
      </c>
      <c r="BO140" s="425">
        <v>0</v>
      </c>
      <c r="BP140" s="425">
        <v>0</v>
      </c>
      <c r="BQ140" s="425">
        <v>0</v>
      </c>
      <c r="BR140" s="425">
        <v>0</v>
      </c>
      <c r="BS140" s="425">
        <v>0</v>
      </c>
      <c r="BT140" s="425">
        <v>0</v>
      </c>
      <c r="BU140" s="425">
        <v>0</v>
      </c>
      <c r="BV140" s="425">
        <v>0</v>
      </c>
      <c r="BW140" s="425">
        <v>0</v>
      </c>
      <c r="BX140" s="425">
        <v>0</v>
      </c>
      <c r="BY140" s="425">
        <v>0</v>
      </c>
      <c r="BZ140" s="425">
        <v>0</v>
      </c>
      <c r="CA140" s="426">
        <v>0</v>
      </c>
    </row>
    <row r="141" spans="1:79" s="243" customFormat="1" ht="26.25" customHeight="1" x14ac:dyDescent="0.4">
      <c r="B141" s="165" t="s">
        <v>177</v>
      </c>
      <c r="C141" s="368"/>
      <c r="D141" s="421">
        <v>0</v>
      </c>
      <c r="E141" s="421">
        <v>0</v>
      </c>
      <c r="F141" s="421">
        <v>0</v>
      </c>
      <c r="G141" s="421">
        <v>0</v>
      </c>
      <c r="H141" s="421">
        <v>0</v>
      </c>
      <c r="I141" s="421">
        <v>0</v>
      </c>
      <c r="J141" s="421">
        <v>0</v>
      </c>
      <c r="K141" s="421">
        <v>0</v>
      </c>
      <c r="L141" s="421">
        <v>0</v>
      </c>
      <c r="M141" s="421">
        <v>0</v>
      </c>
      <c r="N141" s="421">
        <v>0</v>
      </c>
      <c r="O141" s="421">
        <v>0</v>
      </c>
      <c r="P141" s="421">
        <v>0</v>
      </c>
      <c r="Q141" s="421">
        <v>0</v>
      </c>
      <c r="R141" s="421">
        <v>0</v>
      </c>
      <c r="S141" s="421">
        <v>0</v>
      </c>
      <c r="T141" s="421">
        <v>0</v>
      </c>
      <c r="U141" s="421">
        <v>0</v>
      </c>
      <c r="V141" s="421">
        <v>0</v>
      </c>
      <c r="W141" s="421">
        <v>0</v>
      </c>
      <c r="X141" s="421">
        <v>0</v>
      </c>
      <c r="Y141" s="421">
        <v>0</v>
      </c>
      <c r="Z141" s="421">
        <v>0</v>
      </c>
      <c r="AA141" s="421">
        <v>0</v>
      </c>
      <c r="AB141" s="421">
        <v>0</v>
      </c>
      <c r="AC141" s="421">
        <v>0</v>
      </c>
      <c r="AD141" s="421">
        <v>0</v>
      </c>
      <c r="AE141" s="421">
        <v>0</v>
      </c>
      <c r="AF141" s="421">
        <v>0</v>
      </c>
      <c r="AG141" s="421">
        <v>0</v>
      </c>
      <c r="AH141" s="421">
        <v>552</v>
      </c>
      <c r="AI141" s="421">
        <v>506</v>
      </c>
      <c r="AJ141" s="421">
        <v>449</v>
      </c>
      <c r="AK141" s="421">
        <v>444</v>
      </c>
      <c r="AL141" s="421">
        <v>437</v>
      </c>
      <c r="AM141" s="421">
        <v>327</v>
      </c>
      <c r="AN141" s="421">
        <v>242</v>
      </c>
      <c r="AO141" s="421">
        <v>233</v>
      </c>
      <c r="AP141" s="421">
        <v>215</v>
      </c>
      <c r="AQ141" s="421">
        <v>206</v>
      </c>
      <c r="AR141" s="421">
        <v>217</v>
      </c>
      <c r="AS141" s="421">
        <v>222</v>
      </c>
      <c r="AT141" s="421">
        <v>232</v>
      </c>
      <c r="AU141" s="421">
        <v>253</v>
      </c>
      <c r="AV141" s="421">
        <v>276</v>
      </c>
      <c r="AW141" s="421">
        <v>283</v>
      </c>
      <c r="AX141" s="421">
        <v>286</v>
      </c>
      <c r="AY141" s="421">
        <v>0</v>
      </c>
      <c r="AZ141" s="421">
        <v>0</v>
      </c>
      <c r="BA141" s="421">
        <v>0</v>
      </c>
      <c r="BB141" s="421">
        <v>0</v>
      </c>
      <c r="BC141" s="421">
        <v>0</v>
      </c>
      <c r="BD141" s="421">
        <v>0</v>
      </c>
      <c r="BE141" s="421">
        <v>0</v>
      </c>
      <c r="BF141" s="421">
        <v>0</v>
      </c>
      <c r="BG141" s="421">
        <v>0</v>
      </c>
      <c r="BH141" s="421">
        <v>0</v>
      </c>
      <c r="BI141" s="421">
        <v>0</v>
      </c>
      <c r="BJ141" s="421">
        <v>0</v>
      </c>
      <c r="BK141" s="421">
        <v>0</v>
      </c>
      <c r="BL141" s="421">
        <v>0</v>
      </c>
      <c r="BM141" s="421">
        <v>0</v>
      </c>
      <c r="BN141" s="421">
        <v>0</v>
      </c>
      <c r="BO141" s="421">
        <v>0</v>
      </c>
      <c r="BP141" s="421">
        <v>0</v>
      </c>
      <c r="BQ141" s="421">
        <v>0</v>
      </c>
      <c r="BR141" s="421">
        <v>0</v>
      </c>
      <c r="BS141" s="421">
        <v>0</v>
      </c>
      <c r="BT141" s="421">
        <v>0</v>
      </c>
      <c r="BU141" s="421">
        <v>0</v>
      </c>
      <c r="BV141" s="421">
        <v>0</v>
      </c>
      <c r="BW141" s="421">
        <v>0</v>
      </c>
      <c r="BX141" s="421">
        <v>0</v>
      </c>
      <c r="BY141" s="421">
        <v>0</v>
      </c>
      <c r="BZ141" s="421">
        <v>0</v>
      </c>
      <c r="CA141" s="422">
        <v>0</v>
      </c>
    </row>
    <row r="142" spans="1:79" x14ac:dyDescent="0.4">
      <c r="A142" s="326"/>
      <c r="B142" s="341" t="s">
        <v>332</v>
      </c>
      <c r="D142" s="425">
        <v>0</v>
      </c>
      <c r="E142" s="425">
        <v>0</v>
      </c>
      <c r="F142" s="425">
        <v>0</v>
      </c>
      <c r="G142" s="425">
        <v>0</v>
      </c>
      <c r="H142" s="425">
        <v>0</v>
      </c>
      <c r="I142" s="425">
        <v>0</v>
      </c>
      <c r="J142" s="425">
        <v>0</v>
      </c>
      <c r="K142" s="425">
        <v>0</v>
      </c>
      <c r="L142" s="425">
        <v>0</v>
      </c>
      <c r="M142" s="425">
        <v>0</v>
      </c>
      <c r="N142" s="425">
        <v>0</v>
      </c>
      <c r="O142" s="425">
        <v>0</v>
      </c>
      <c r="P142" s="425">
        <v>0</v>
      </c>
      <c r="Q142" s="425">
        <v>0</v>
      </c>
      <c r="R142" s="425">
        <v>0</v>
      </c>
      <c r="S142" s="425">
        <v>0</v>
      </c>
      <c r="T142" s="425">
        <v>0</v>
      </c>
      <c r="U142" s="425">
        <v>0</v>
      </c>
      <c r="V142" s="425">
        <v>0</v>
      </c>
      <c r="W142" s="425">
        <v>0</v>
      </c>
      <c r="X142" s="425">
        <v>0</v>
      </c>
      <c r="Y142" s="425">
        <v>0</v>
      </c>
      <c r="Z142" s="425">
        <v>0</v>
      </c>
      <c r="AA142" s="425">
        <v>0</v>
      </c>
      <c r="AB142" s="425">
        <v>0</v>
      </c>
      <c r="AC142" s="425">
        <v>0</v>
      </c>
      <c r="AD142" s="425">
        <v>0</v>
      </c>
      <c r="AE142" s="425">
        <v>0</v>
      </c>
      <c r="AF142" s="425">
        <v>0</v>
      </c>
      <c r="AG142" s="425">
        <v>0</v>
      </c>
      <c r="AH142" s="425">
        <v>549</v>
      </c>
      <c r="AI142" s="425">
        <v>503</v>
      </c>
      <c r="AJ142" s="425">
        <v>446</v>
      </c>
      <c r="AK142" s="425">
        <v>442</v>
      </c>
      <c r="AL142" s="425">
        <v>435</v>
      </c>
      <c r="AM142" s="425">
        <v>325</v>
      </c>
      <c r="AN142" s="425">
        <v>240</v>
      </c>
      <c r="AO142" s="425">
        <v>232</v>
      </c>
      <c r="AP142" s="425">
        <v>215</v>
      </c>
      <c r="AQ142" s="425">
        <v>205</v>
      </c>
      <c r="AR142" s="425">
        <v>215</v>
      </c>
      <c r="AS142" s="425">
        <v>220</v>
      </c>
      <c r="AT142" s="425">
        <v>230</v>
      </c>
      <c r="AU142" s="425">
        <v>252</v>
      </c>
      <c r="AV142" s="425">
        <v>274</v>
      </c>
      <c r="AW142" s="425">
        <v>281</v>
      </c>
      <c r="AX142" s="425">
        <v>285</v>
      </c>
      <c r="AY142" s="425">
        <v>0</v>
      </c>
      <c r="AZ142" s="425">
        <v>0</v>
      </c>
      <c r="BA142" s="425">
        <v>0</v>
      </c>
      <c r="BB142" s="425">
        <v>0</v>
      </c>
      <c r="BC142" s="425">
        <v>0</v>
      </c>
      <c r="BD142" s="425">
        <v>0</v>
      </c>
      <c r="BE142" s="425">
        <v>0</v>
      </c>
      <c r="BF142" s="425">
        <v>0</v>
      </c>
      <c r="BG142" s="425">
        <v>0</v>
      </c>
      <c r="BH142" s="425">
        <v>0</v>
      </c>
      <c r="BI142" s="425">
        <v>0</v>
      </c>
      <c r="BJ142" s="425">
        <v>0</v>
      </c>
      <c r="BK142" s="425">
        <v>0</v>
      </c>
      <c r="BL142" s="425">
        <v>0</v>
      </c>
      <c r="BM142" s="425">
        <v>0</v>
      </c>
      <c r="BN142" s="425">
        <v>0</v>
      </c>
      <c r="BO142" s="425">
        <v>0</v>
      </c>
      <c r="BP142" s="425">
        <v>0</v>
      </c>
      <c r="BQ142" s="425">
        <v>0</v>
      </c>
      <c r="BR142" s="425">
        <v>0</v>
      </c>
      <c r="BS142" s="425">
        <v>0</v>
      </c>
      <c r="BT142" s="425">
        <v>0</v>
      </c>
      <c r="BU142" s="425">
        <v>0</v>
      </c>
      <c r="BV142" s="425">
        <v>0</v>
      </c>
      <c r="BW142" s="425">
        <v>0</v>
      </c>
      <c r="BX142" s="425">
        <v>0</v>
      </c>
      <c r="BY142" s="425">
        <v>0</v>
      </c>
      <c r="BZ142" s="425">
        <v>0</v>
      </c>
      <c r="CA142" s="426">
        <v>0</v>
      </c>
    </row>
    <row r="143" spans="1:79" x14ac:dyDescent="0.4">
      <c r="A143" s="326"/>
      <c r="B143" s="341" t="s">
        <v>331</v>
      </c>
      <c r="D143" s="425">
        <v>0</v>
      </c>
      <c r="E143" s="425">
        <v>0</v>
      </c>
      <c r="F143" s="425">
        <v>0</v>
      </c>
      <c r="G143" s="425">
        <v>0</v>
      </c>
      <c r="H143" s="425">
        <v>0</v>
      </c>
      <c r="I143" s="425">
        <v>0</v>
      </c>
      <c r="J143" s="425">
        <v>0</v>
      </c>
      <c r="K143" s="425">
        <v>0</v>
      </c>
      <c r="L143" s="425">
        <v>0</v>
      </c>
      <c r="M143" s="425">
        <v>0</v>
      </c>
      <c r="N143" s="425">
        <v>0</v>
      </c>
      <c r="O143" s="425">
        <v>0</v>
      </c>
      <c r="P143" s="425">
        <v>0</v>
      </c>
      <c r="Q143" s="425">
        <v>0</v>
      </c>
      <c r="R143" s="425">
        <v>0</v>
      </c>
      <c r="S143" s="425">
        <v>0</v>
      </c>
      <c r="T143" s="425">
        <v>0</v>
      </c>
      <c r="U143" s="425">
        <v>0</v>
      </c>
      <c r="V143" s="425">
        <v>0</v>
      </c>
      <c r="W143" s="425">
        <v>0</v>
      </c>
      <c r="X143" s="425">
        <v>0</v>
      </c>
      <c r="Y143" s="425">
        <v>0</v>
      </c>
      <c r="Z143" s="425">
        <v>0</v>
      </c>
      <c r="AA143" s="425">
        <v>0</v>
      </c>
      <c r="AB143" s="425">
        <v>0</v>
      </c>
      <c r="AC143" s="425">
        <v>0</v>
      </c>
      <c r="AD143" s="425">
        <v>0</v>
      </c>
      <c r="AE143" s="425">
        <v>0</v>
      </c>
      <c r="AF143" s="425">
        <v>0</v>
      </c>
      <c r="AG143" s="425">
        <v>0</v>
      </c>
      <c r="AH143" s="425">
        <v>3</v>
      </c>
      <c r="AI143" s="425">
        <v>3</v>
      </c>
      <c r="AJ143" s="425">
        <v>3</v>
      </c>
      <c r="AK143" s="425">
        <v>2</v>
      </c>
      <c r="AL143" s="425">
        <v>2</v>
      </c>
      <c r="AM143" s="425">
        <v>2</v>
      </c>
      <c r="AN143" s="425">
        <v>2</v>
      </c>
      <c r="AO143" s="425">
        <v>1</v>
      </c>
      <c r="AP143" s="425">
        <v>1</v>
      </c>
      <c r="AQ143" s="425">
        <v>1</v>
      </c>
      <c r="AR143" s="425">
        <v>2</v>
      </c>
      <c r="AS143" s="425">
        <v>2</v>
      </c>
      <c r="AT143" s="425">
        <v>2</v>
      </c>
      <c r="AU143" s="425">
        <v>2</v>
      </c>
      <c r="AV143" s="425">
        <v>2</v>
      </c>
      <c r="AW143" s="425">
        <v>2</v>
      </c>
      <c r="AX143" s="425">
        <v>1</v>
      </c>
      <c r="AY143" s="425">
        <v>0</v>
      </c>
      <c r="AZ143" s="425">
        <v>0</v>
      </c>
      <c r="BA143" s="425">
        <v>0</v>
      </c>
      <c r="BB143" s="425">
        <v>0</v>
      </c>
      <c r="BC143" s="425">
        <v>0</v>
      </c>
      <c r="BD143" s="425">
        <v>0</v>
      </c>
      <c r="BE143" s="425">
        <v>0</v>
      </c>
      <c r="BF143" s="425">
        <v>0</v>
      </c>
      <c r="BG143" s="425">
        <v>0</v>
      </c>
      <c r="BH143" s="425">
        <v>0</v>
      </c>
      <c r="BI143" s="425">
        <v>0</v>
      </c>
      <c r="BJ143" s="425">
        <v>0</v>
      </c>
      <c r="BK143" s="425">
        <v>0</v>
      </c>
      <c r="BL143" s="425">
        <v>0</v>
      </c>
      <c r="BM143" s="425">
        <v>0</v>
      </c>
      <c r="BN143" s="425">
        <v>0</v>
      </c>
      <c r="BO143" s="425">
        <v>0</v>
      </c>
      <c r="BP143" s="425">
        <v>0</v>
      </c>
      <c r="BQ143" s="425">
        <v>0</v>
      </c>
      <c r="BR143" s="425">
        <v>0</v>
      </c>
      <c r="BS143" s="425">
        <v>0</v>
      </c>
      <c r="BT143" s="425">
        <v>0</v>
      </c>
      <c r="BU143" s="425">
        <v>0</v>
      </c>
      <c r="BV143" s="425">
        <v>0</v>
      </c>
      <c r="BW143" s="425">
        <v>0</v>
      </c>
      <c r="BX143" s="425">
        <v>0</v>
      </c>
      <c r="BY143" s="425">
        <v>0</v>
      </c>
      <c r="BZ143" s="425">
        <v>0</v>
      </c>
      <c r="CA143" s="426">
        <v>0</v>
      </c>
    </row>
    <row r="144" spans="1:79" s="243" customFormat="1" ht="27.75" customHeight="1" x14ac:dyDescent="0.4">
      <c r="A144" s="368"/>
      <c r="B144" s="337" t="s">
        <v>484</v>
      </c>
      <c r="C144" s="368"/>
      <c r="D144" s="421">
        <v>0</v>
      </c>
      <c r="E144" s="421">
        <v>0</v>
      </c>
      <c r="F144" s="421">
        <v>0</v>
      </c>
      <c r="G144" s="421">
        <v>0</v>
      </c>
      <c r="H144" s="421">
        <v>0</v>
      </c>
      <c r="I144" s="421">
        <v>0</v>
      </c>
      <c r="J144" s="421">
        <v>0</v>
      </c>
      <c r="K144" s="421">
        <v>0</v>
      </c>
      <c r="L144" s="421">
        <v>0</v>
      </c>
      <c r="M144" s="421">
        <v>0</v>
      </c>
      <c r="N144" s="421">
        <v>0</v>
      </c>
      <c r="O144" s="421">
        <v>0</v>
      </c>
      <c r="P144" s="421">
        <v>0</v>
      </c>
      <c r="Q144" s="421">
        <v>0</v>
      </c>
      <c r="R144" s="421">
        <v>0</v>
      </c>
      <c r="S144" s="421">
        <v>0</v>
      </c>
      <c r="T144" s="421">
        <v>0</v>
      </c>
      <c r="U144" s="421">
        <v>0</v>
      </c>
      <c r="V144" s="421">
        <v>0</v>
      </c>
      <c r="W144" s="421">
        <v>0</v>
      </c>
      <c r="X144" s="421">
        <v>0</v>
      </c>
      <c r="Y144" s="421">
        <v>0</v>
      </c>
      <c r="Z144" s="421">
        <v>0</v>
      </c>
      <c r="AA144" s="421">
        <v>0</v>
      </c>
      <c r="AB144" s="421">
        <v>0</v>
      </c>
      <c r="AC144" s="421">
        <v>0</v>
      </c>
      <c r="AD144" s="421">
        <v>0</v>
      </c>
      <c r="AE144" s="421">
        <v>0</v>
      </c>
      <c r="AF144" s="421">
        <v>103</v>
      </c>
      <c r="AG144" s="421">
        <v>107</v>
      </c>
      <c r="AH144" s="421">
        <v>116</v>
      </c>
      <c r="AI144" s="421">
        <v>153</v>
      </c>
      <c r="AJ144" s="421">
        <v>178</v>
      </c>
      <c r="AK144" s="421">
        <v>186</v>
      </c>
      <c r="AL144" s="421">
        <v>196</v>
      </c>
      <c r="AM144" s="421">
        <v>209</v>
      </c>
      <c r="AN144" s="421">
        <v>236</v>
      </c>
      <c r="AO144" s="421">
        <v>254</v>
      </c>
      <c r="AP144" s="421">
        <v>257</v>
      </c>
      <c r="AQ144" s="421">
        <v>258</v>
      </c>
      <c r="AR144" s="421">
        <v>267</v>
      </c>
      <c r="AS144" s="421">
        <v>277</v>
      </c>
      <c r="AT144" s="421">
        <v>286</v>
      </c>
      <c r="AU144" s="421">
        <v>296</v>
      </c>
      <c r="AV144" s="421">
        <v>307</v>
      </c>
      <c r="AW144" s="421">
        <v>321</v>
      </c>
      <c r="AX144" s="421">
        <v>337</v>
      </c>
      <c r="AY144" s="421">
        <v>358</v>
      </c>
      <c r="AZ144" s="421">
        <v>364</v>
      </c>
      <c r="BA144" s="421">
        <v>376</v>
      </c>
      <c r="BB144" s="421">
        <v>378</v>
      </c>
      <c r="BC144" s="421">
        <v>377</v>
      </c>
      <c r="BD144" s="421">
        <v>376</v>
      </c>
      <c r="BE144" s="421">
        <v>367</v>
      </c>
      <c r="BF144" s="421">
        <v>331</v>
      </c>
      <c r="BG144" s="421">
        <v>315</v>
      </c>
      <c r="BH144" s="421">
        <v>301</v>
      </c>
      <c r="BI144" s="421">
        <v>288</v>
      </c>
      <c r="BJ144" s="421">
        <v>275</v>
      </c>
      <c r="BK144" s="421">
        <v>263</v>
      </c>
      <c r="BL144" s="421">
        <v>251</v>
      </c>
      <c r="BM144" s="421">
        <v>240</v>
      </c>
      <c r="BN144" s="421">
        <v>230</v>
      </c>
      <c r="BO144" s="421">
        <v>220</v>
      </c>
      <c r="BP144" s="421">
        <v>211</v>
      </c>
      <c r="BQ144" s="421">
        <v>198</v>
      </c>
      <c r="BR144" s="421">
        <v>163</v>
      </c>
      <c r="BS144" s="421">
        <v>113</v>
      </c>
      <c r="BT144" s="421">
        <v>59</v>
      </c>
      <c r="BU144" s="421">
        <v>35</v>
      </c>
      <c r="BV144" s="421">
        <v>30</v>
      </c>
      <c r="BW144" s="421">
        <v>28</v>
      </c>
      <c r="BX144" s="421">
        <v>27</v>
      </c>
      <c r="BY144" s="421">
        <v>25</v>
      </c>
      <c r="BZ144" s="421">
        <v>24</v>
      </c>
      <c r="CA144" s="422">
        <v>22</v>
      </c>
    </row>
    <row r="145" spans="1:79" x14ac:dyDescent="0.4">
      <c r="B145" s="341" t="s">
        <v>332</v>
      </c>
      <c r="D145" s="425">
        <v>0</v>
      </c>
      <c r="E145" s="425">
        <v>0</v>
      </c>
      <c r="F145" s="425">
        <v>0</v>
      </c>
      <c r="G145" s="425">
        <v>0</v>
      </c>
      <c r="H145" s="425">
        <v>0</v>
      </c>
      <c r="I145" s="425">
        <v>0</v>
      </c>
      <c r="J145" s="425">
        <v>0</v>
      </c>
      <c r="K145" s="425">
        <v>0</v>
      </c>
      <c r="L145" s="425">
        <v>0</v>
      </c>
      <c r="M145" s="425">
        <v>0</v>
      </c>
      <c r="N145" s="425">
        <v>0</v>
      </c>
      <c r="O145" s="425">
        <v>0</v>
      </c>
      <c r="P145" s="425">
        <v>0</v>
      </c>
      <c r="Q145" s="425">
        <v>0</v>
      </c>
      <c r="R145" s="425">
        <v>0</v>
      </c>
      <c r="S145" s="425">
        <v>0</v>
      </c>
      <c r="T145" s="425">
        <v>0</v>
      </c>
      <c r="U145" s="425">
        <v>0</v>
      </c>
      <c r="V145" s="425">
        <v>0</v>
      </c>
      <c r="W145" s="425">
        <v>0</v>
      </c>
      <c r="X145" s="425">
        <v>0</v>
      </c>
      <c r="Y145" s="425">
        <v>0</v>
      </c>
      <c r="Z145" s="425">
        <v>0</v>
      </c>
      <c r="AA145" s="425">
        <v>0</v>
      </c>
      <c r="AB145" s="425">
        <v>0</v>
      </c>
      <c r="AC145" s="425">
        <v>0</v>
      </c>
      <c r="AD145" s="425">
        <v>0</v>
      </c>
      <c r="AE145" s="425">
        <v>0</v>
      </c>
      <c r="AF145" s="425">
        <v>100</v>
      </c>
      <c r="AG145" s="425">
        <v>103</v>
      </c>
      <c r="AH145" s="425">
        <v>110</v>
      </c>
      <c r="AI145" s="425">
        <v>143</v>
      </c>
      <c r="AJ145" s="425">
        <v>164</v>
      </c>
      <c r="AK145" s="425">
        <v>169</v>
      </c>
      <c r="AL145" s="425">
        <v>177</v>
      </c>
      <c r="AM145" s="425">
        <v>188</v>
      </c>
      <c r="AN145" s="425">
        <v>212</v>
      </c>
      <c r="AO145" s="425">
        <v>227</v>
      </c>
      <c r="AP145" s="425">
        <v>228</v>
      </c>
      <c r="AQ145" s="425">
        <v>228</v>
      </c>
      <c r="AR145" s="425">
        <v>233</v>
      </c>
      <c r="AS145" s="425">
        <v>240</v>
      </c>
      <c r="AT145" s="425">
        <v>247</v>
      </c>
      <c r="AU145" s="425">
        <v>257</v>
      </c>
      <c r="AV145" s="425">
        <v>265</v>
      </c>
      <c r="AW145" s="425">
        <v>273</v>
      </c>
      <c r="AX145" s="425">
        <v>289</v>
      </c>
      <c r="AY145" s="425">
        <v>308</v>
      </c>
      <c r="AZ145" s="425">
        <v>328</v>
      </c>
      <c r="BA145" s="425">
        <v>339</v>
      </c>
      <c r="BB145" s="425">
        <v>338</v>
      </c>
      <c r="BC145" s="425">
        <v>337</v>
      </c>
      <c r="BD145" s="425">
        <v>336</v>
      </c>
      <c r="BE145" s="425">
        <v>326</v>
      </c>
      <c r="BF145" s="425">
        <v>289</v>
      </c>
      <c r="BG145" s="425">
        <v>274</v>
      </c>
      <c r="BH145" s="425">
        <v>260</v>
      </c>
      <c r="BI145" s="425">
        <v>246</v>
      </c>
      <c r="BJ145" s="425">
        <v>234</v>
      </c>
      <c r="BK145" s="425">
        <v>221</v>
      </c>
      <c r="BL145" s="425">
        <v>210</v>
      </c>
      <c r="BM145" s="425">
        <v>200</v>
      </c>
      <c r="BN145" s="425">
        <v>191</v>
      </c>
      <c r="BO145" s="425">
        <v>184</v>
      </c>
      <c r="BP145" s="425">
        <v>177</v>
      </c>
      <c r="BQ145" s="425">
        <v>167</v>
      </c>
      <c r="BR145" s="425">
        <v>134</v>
      </c>
      <c r="BS145" s="425">
        <v>75</v>
      </c>
      <c r="BT145" s="425">
        <v>25</v>
      </c>
      <c r="BU145" s="425">
        <v>3</v>
      </c>
      <c r="BV145" s="425">
        <v>0</v>
      </c>
      <c r="BW145" s="425">
        <v>0</v>
      </c>
      <c r="BX145" s="425">
        <v>0</v>
      </c>
      <c r="BY145" s="425">
        <v>0</v>
      </c>
      <c r="BZ145" s="425">
        <v>0</v>
      </c>
      <c r="CA145" s="426">
        <v>0</v>
      </c>
    </row>
    <row r="146" spans="1:79" x14ac:dyDescent="0.4">
      <c r="B146" s="341" t="s">
        <v>331</v>
      </c>
      <c r="D146" s="425">
        <v>0</v>
      </c>
      <c r="E146" s="425">
        <v>0</v>
      </c>
      <c r="F146" s="425">
        <v>0</v>
      </c>
      <c r="G146" s="425">
        <v>0</v>
      </c>
      <c r="H146" s="425">
        <v>0</v>
      </c>
      <c r="I146" s="425">
        <v>0</v>
      </c>
      <c r="J146" s="425">
        <v>0</v>
      </c>
      <c r="K146" s="425">
        <v>0</v>
      </c>
      <c r="L146" s="425">
        <v>0</v>
      </c>
      <c r="M146" s="425">
        <v>0</v>
      </c>
      <c r="N146" s="425">
        <v>0</v>
      </c>
      <c r="O146" s="425">
        <v>0</v>
      </c>
      <c r="P146" s="425">
        <v>0</v>
      </c>
      <c r="Q146" s="425">
        <v>0</v>
      </c>
      <c r="R146" s="425">
        <v>0</v>
      </c>
      <c r="S146" s="425">
        <v>0</v>
      </c>
      <c r="T146" s="425">
        <v>0</v>
      </c>
      <c r="U146" s="425">
        <v>0</v>
      </c>
      <c r="V146" s="425">
        <v>0</v>
      </c>
      <c r="W146" s="425">
        <v>0</v>
      </c>
      <c r="X146" s="425">
        <v>0</v>
      </c>
      <c r="Y146" s="425">
        <v>0</v>
      </c>
      <c r="Z146" s="425">
        <v>0</v>
      </c>
      <c r="AA146" s="425">
        <v>0</v>
      </c>
      <c r="AB146" s="425">
        <v>0</v>
      </c>
      <c r="AC146" s="425">
        <v>0</v>
      </c>
      <c r="AD146" s="425">
        <v>0</v>
      </c>
      <c r="AE146" s="425">
        <v>0</v>
      </c>
      <c r="AF146" s="425">
        <v>3</v>
      </c>
      <c r="AG146" s="425">
        <v>4</v>
      </c>
      <c r="AH146" s="425">
        <v>6</v>
      </c>
      <c r="AI146" s="425">
        <v>10</v>
      </c>
      <c r="AJ146" s="425">
        <v>14</v>
      </c>
      <c r="AK146" s="425">
        <v>17</v>
      </c>
      <c r="AL146" s="425">
        <v>19</v>
      </c>
      <c r="AM146" s="425">
        <v>21</v>
      </c>
      <c r="AN146" s="425">
        <v>24</v>
      </c>
      <c r="AO146" s="425">
        <v>27</v>
      </c>
      <c r="AP146" s="425">
        <v>29</v>
      </c>
      <c r="AQ146" s="425">
        <v>31</v>
      </c>
      <c r="AR146" s="425">
        <v>34</v>
      </c>
      <c r="AS146" s="425">
        <v>37</v>
      </c>
      <c r="AT146" s="425">
        <v>39</v>
      </c>
      <c r="AU146" s="425">
        <v>40</v>
      </c>
      <c r="AV146" s="425">
        <v>43</v>
      </c>
      <c r="AW146" s="425">
        <v>48</v>
      </c>
      <c r="AX146" s="425">
        <v>49</v>
      </c>
      <c r="AY146" s="425">
        <v>50</v>
      </c>
      <c r="AZ146" s="425">
        <v>36</v>
      </c>
      <c r="BA146" s="425">
        <v>37</v>
      </c>
      <c r="BB146" s="425">
        <v>39</v>
      </c>
      <c r="BC146" s="425">
        <v>40</v>
      </c>
      <c r="BD146" s="425">
        <v>41</v>
      </c>
      <c r="BE146" s="425">
        <v>41</v>
      </c>
      <c r="BF146" s="425">
        <v>41</v>
      </c>
      <c r="BG146" s="425">
        <v>41</v>
      </c>
      <c r="BH146" s="425">
        <v>42</v>
      </c>
      <c r="BI146" s="425">
        <v>42</v>
      </c>
      <c r="BJ146" s="425">
        <v>42</v>
      </c>
      <c r="BK146" s="425">
        <v>42</v>
      </c>
      <c r="BL146" s="425">
        <v>41</v>
      </c>
      <c r="BM146" s="425">
        <v>40</v>
      </c>
      <c r="BN146" s="425">
        <v>39</v>
      </c>
      <c r="BO146" s="425">
        <v>36</v>
      </c>
      <c r="BP146" s="425">
        <v>34</v>
      </c>
      <c r="BQ146" s="425">
        <v>31</v>
      </c>
      <c r="BR146" s="425">
        <v>29</v>
      </c>
      <c r="BS146" s="425">
        <v>38</v>
      </c>
      <c r="BT146" s="425">
        <v>35</v>
      </c>
      <c r="BU146" s="425">
        <v>32</v>
      </c>
      <c r="BV146" s="425">
        <v>30</v>
      </c>
      <c r="BW146" s="425">
        <v>28</v>
      </c>
      <c r="BX146" s="425">
        <v>27</v>
      </c>
      <c r="BY146" s="425">
        <v>25</v>
      </c>
      <c r="BZ146" s="425">
        <v>24</v>
      </c>
      <c r="CA146" s="426">
        <v>22</v>
      </c>
    </row>
    <row r="147" spans="1:79" x14ac:dyDescent="0.4">
      <c r="A147" s="326"/>
      <c r="B147" s="463"/>
      <c r="D147" s="464"/>
      <c r="E147" s="464"/>
      <c r="F147" s="464"/>
      <c r="G147" s="464"/>
      <c r="H147" s="464"/>
      <c r="I147" s="464"/>
      <c r="J147" s="464"/>
      <c r="K147" s="464"/>
      <c r="L147" s="464"/>
      <c r="M147" s="464"/>
      <c r="N147" s="464"/>
      <c r="O147" s="464"/>
      <c r="P147" s="464"/>
      <c r="Q147" s="464"/>
      <c r="R147" s="464"/>
      <c r="S147" s="464"/>
      <c r="T147" s="464"/>
      <c r="U147" s="464"/>
      <c r="V147" s="464"/>
      <c r="W147" s="464"/>
      <c r="X147" s="464"/>
      <c r="Y147" s="464"/>
      <c r="Z147" s="464"/>
      <c r="AA147" s="464"/>
      <c r="AB147" s="464"/>
      <c r="AC147" s="464"/>
      <c r="AD147" s="464"/>
      <c r="AE147" s="464"/>
      <c r="AF147" s="464"/>
      <c r="AG147" s="464"/>
      <c r="AH147" s="464"/>
      <c r="AI147" s="464"/>
      <c r="AJ147" s="464"/>
      <c r="AK147" s="464"/>
      <c r="AL147" s="464"/>
      <c r="AM147" s="464"/>
      <c r="AN147" s="464"/>
      <c r="AO147" s="464"/>
      <c r="AP147" s="464"/>
      <c r="AQ147" s="464"/>
      <c r="AR147" s="464"/>
      <c r="AS147" s="464"/>
      <c r="AT147" s="464"/>
      <c r="AU147" s="464"/>
      <c r="AV147" s="464"/>
      <c r="AW147" s="464"/>
      <c r="AX147" s="464"/>
      <c r="AY147" s="464"/>
      <c r="AZ147" s="464"/>
      <c r="BA147" s="464"/>
      <c r="BB147" s="464"/>
      <c r="BC147" s="464"/>
      <c r="BD147" s="464"/>
      <c r="BE147" s="464"/>
      <c r="BF147" s="464"/>
      <c r="BG147" s="464"/>
      <c r="BH147" s="464"/>
      <c r="BI147" s="464"/>
      <c r="BJ147" s="464"/>
      <c r="BK147" s="464"/>
      <c r="BL147" s="464"/>
      <c r="BM147" s="464"/>
      <c r="BN147" s="464"/>
      <c r="BO147" s="464"/>
      <c r="BP147" s="464"/>
      <c r="BQ147" s="464"/>
      <c r="BR147" s="464"/>
      <c r="BS147" s="464"/>
      <c r="BT147" s="464"/>
      <c r="BU147" s="464"/>
      <c r="BV147" s="464"/>
      <c r="BW147" s="464"/>
      <c r="BX147" s="464"/>
      <c r="BY147" s="464"/>
      <c r="BZ147" s="464"/>
      <c r="CA147" s="465"/>
    </row>
    <row r="148" spans="1:79" x14ac:dyDescent="0.4">
      <c r="A148" s="326"/>
      <c r="B148" s="423" t="s">
        <v>501</v>
      </c>
      <c r="D148" s="421">
        <f>D149</f>
        <v>0</v>
      </c>
      <c r="E148" s="421">
        <f t="shared" ref="E148:BB148" si="45">E149</f>
        <v>0</v>
      </c>
      <c r="F148" s="421">
        <f t="shared" si="45"/>
        <v>0</v>
      </c>
      <c r="G148" s="421">
        <f t="shared" si="45"/>
        <v>0</v>
      </c>
      <c r="H148" s="421">
        <f t="shared" si="45"/>
        <v>0</v>
      </c>
      <c r="I148" s="421">
        <f t="shared" si="45"/>
        <v>0</v>
      </c>
      <c r="J148" s="421">
        <f t="shared" si="45"/>
        <v>0</v>
      </c>
      <c r="K148" s="421">
        <f t="shared" si="45"/>
        <v>0</v>
      </c>
      <c r="L148" s="421">
        <f t="shared" si="45"/>
        <v>0</v>
      </c>
      <c r="M148" s="421">
        <f t="shared" si="45"/>
        <v>0</v>
      </c>
      <c r="N148" s="421">
        <f t="shared" si="45"/>
        <v>0</v>
      </c>
      <c r="O148" s="421">
        <f t="shared" si="45"/>
        <v>0</v>
      </c>
      <c r="P148" s="421">
        <f t="shared" si="45"/>
        <v>0</v>
      </c>
      <c r="Q148" s="421">
        <f t="shared" si="45"/>
        <v>0</v>
      </c>
      <c r="R148" s="421">
        <f t="shared" si="45"/>
        <v>0</v>
      </c>
      <c r="S148" s="421">
        <f t="shared" si="45"/>
        <v>0</v>
      </c>
      <c r="T148" s="421">
        <f t="shared" si="45"/>
        <v>0</v>
      </c>
      <c r="U148" s="421">
        <f t="shared" si="45"/>
        <v>0</v>
      </c>
      <c r="V148" s="421">
        <f t="shared" si="45"/>
        <v>0</v>
      </c>
      <c r="W148" s="421">
        <f t="shared" si="45"/>
        <v>0</v>
      </c>
      <c r="X148" s="421">
        <f t="shared" si="45"/>
        <v>0</v>
      </c>
      <c r="Y148" s="421">
        <f t="shared" si="45"/>
        <v>0</v>
      </c>
      <c r="Z148" s="421">
        <f t="shared" si="45"/>
        <v>0</v>
      </c>
      <c r="AA148" s="421">
        <f t="shared" si="45"/>
        <v>0</v>
      </c>
      <c r="AB148" s="421">
        <f t="shared" si="45"/>
        <v>0</v>
      </c>
      <c r="AC148" s="421">
        <f t="shared" si="45"/>
        <v>0</v>
      </c>
      <c r="AD148" s="421">
        <f t="shared" si="45"/>
        <v>0</v>
      </c>
      <c r="AE148" s="421">
        <f t="shared" si="45"/>
        <v>0</v>
      </c>
      <c r="AF148" s="421">
        <f t="shared" si="45"/>
        <v>0</v>
      </c>
      <c r="AG148" s="421">
        <f t="shared" si="45"/>
        <v>0</v>
      </c>
      <c r="AH148" s="421">
        <f t="shared" si="45"/>
        <v>0</v>
      </c>
      <c r="AI148" s="421">
        <f t="shared" si="45"/>
        <v>207</v>
      </c>
      <c r="AJ148" s="421">
        <f t="shared" si="45"/>
        <v>205</v>
      </c>
      <c r="AK148" s="421">
        <f t="shared" si="45"/>
        <v>221</v>
      </c>
      <c r="AL148" s="421">
        <f t="shared" si="45"/>
        <v>240</v>
      </c>
      <c r="AM148" s="421">
        <f t="shared" si="45"/>
        <v>241</v>
      </c>
      <c r="AN148" s="421">
        <f t="shared" si="45"/>
        <v>273</v>
      </c>
      <c r="AO148" s="421">
        <f t="shared" si="45"/>
        <v>301</v>
      </c>
      <c r="AP148" s="421">
        <f t="shared" si="45"/>
        <v>327</v>
      </c>
      <c r="AQ148" s="421">
        <f t="shared" si="45"/>
        <v>352</v>
      </c>
      <c r="AR148" s="421">
        <f t="shared" si="45"/>
        <v>247</v>
      </c>
      <c r="AS148" s="421">
        <f t="shared" si="45"/>
        <v>290</v>
      </c>
      <c r="AT148" s="421">
        <f t="shared" si="45"/>
        <v>330</v>
      </c>
      <c r="AU148" s="421">
        <f t="shared" si="45"/>
        <v>375</v>
      </c>
      <c r="AV148" s="421">
        <f t="shared" si="45"/>
        <v>425</v>
      </c>
      <c r="AW148" s="421">
        <f t="shared" si="45"/>
        <v>527</v>
      </c>
      <c r="AX148" s="421">
        <f t="shared" si="45"/>
        <v>618</v>
      </c>
      <c r="AY148" s="421">
        <f t="shared" si="45"/>
        <v>739</v>
      </c>
      <c r="AZ148" s="421">
        <f t="shared" si="45"/>
        <v>786</v>
      </c>
      <c r="BA148" s="421">
        <f t="shared" si="45"/>
        <v>849</v>
      </c>
      <c r="BB148" s="421">
        <f t="shared" si="45"/>
        <v>898</v>
      </c>
      <c r="BC148" s="466">
        <f>BC149</f>
        <v>932</v>
      </c>
      <c r="BD148" s="421">
        <f>BD150</f>
        <v>1268</v>
      </c>
      <c r="BE148" s="421">
        <f>BE150</f>
        <v>1322</v>
      </c>
      <c r="BF148" s="421">
        <f t="shared" ref="BF148:BW148" si="46">BF150</f>
        <v>1345</v>
      </c>
      <c r="BG148" s="421">
        <f t="shared" si="46"/>
        <v>1297</v>
      </c>
      <c r="BH148" s="421">
        <f t="shared" si="46"/>
        <v>1213</v>
      </c>
      <c r="BI148" s="421">
        <f t="shared" si="46"/>
        <v>1198</v>
      </c>
      <c r="BJ148" s="421">
        <f t="shared" si="46"/>
        <v>1196</v>
      </c>
      <c r="BK148" s="421">
        <f t="shared" si="46"/>
        <v>1196</v>
      </c>
      <c r="BL148" s="421">
        <f t="shared" si="46"/>
        <v>1176</v>
      </c>
      <c r="BM148" s="421">
        <f t="shared" si="46"/>
        <v>1055</v>
      </c>
      <c r="BN148" s="421">
        <f t="shared" si="46"/>
        <v>969</v>
      </c>
      <c r="BO148" s="421">
        <f t="shared" si="46"/>
        <v>847</v>
      </c>
      <c r="BP148" s="421">
        <f t="shared" si="46"/>
        <v>530</v>
      </c>
      <c r="BQ148" s="421">
        <f t="shared" si="46"/>
        <v>252</v>
      </c>
      <c r="BR148" s="421">
        <f t="shared" si="46"/>
        <v>138</v>
      </c>
      <c r="BS148" s="421">
        <f t="shared" si="46"/>
        <v>73</v>
      </c>
      <c r="BT148" s="421">
        <f t="shared" si="46"/>
        <v>28</v>
      </c>
      <c r="BU148" s="421">
        <f t="shared" si="46"/>
        <v>6</v>
      </c>
      <c r="BV148" s="421">
        <f t="shared" si="46"/>
        <v>1</v>
      </c>
      <c r="BW148" s="421">
        <f t="shared" si="46"/>
        <v>0</v>
      </c>
      <c r="BX148" s="421">
        <f>BX150</f>
        <v>0</v>
      </c>
      <c r="BY148" s="421">
        <f>BY150</f>
        <v>0</v>
      </c>
      <c r="BZ148" s="421">
        <f>BZ150</f>
        <v>0</v>
      </c>
      <c r="CA148" s="422">
        <f>CA150</f>
        <v>0</v>
      </c>
    </row>
    <row r="149" spans="1:79" x14ac:dyDescent="0.4">
      <c r="A149" s="326"/>
      <c r="B149" s="427" t="s">
        <v>502</v>
      </c>
      <c r="D149" s="425">
        <v>0</v>
      </c>
      <c r="E149" s="425">
        <v>0</v>
      </c>
      <c r="F149" s="425">
        <v>0</v>
      </c>
      <c r="G149" s="425">
        <v>0</v>
      </c>
      <c r="H149" s="425">
        <v>0</v>
      </c>
      <c r="I149" s="425">
        <v>0</v>
      </c>
      <c r="J149" s="425">
        <v>0</v>
      </c>
      <c r="K149" s="425">
        <v>0</v>
      </c>
      <c r="L149" s="425">
        <v>0</v>
      </c>
      <c r="M149" s="425">
        <v>0</v>
      </c>
      <c r="N149" s="425">
        <v>0</v>
      </c>
      <c r="O149" s="425">
        <v>0</v>
      </c>
      <c r="P149" s="425">
        <v>0</v>
      </c>
      <c r="Q149" s="425">
        <v>0</v>
      </c>
      <c r="R149" s="425">
        <v>0</v>
      </c>
      <c r="S149" s="425">
        <v>0</v>
      </c>
      <c r="T149" s="425">
        <v>0</v>
      </c>
      <c r="U149" s="425">
        <v>0</v>
      </c>
      <c r="V149" s="425">
        <v>0</v>
      </c>
      <c r="W149" s="425">
        <v>0</v>
      </c>
      <c r="X149" s="425">
        <v>0</v>
      </c>
      <c r="Y149" s="425">
        <v>0</v>
      </c>
      <c r="Z149" s="425">
        <v>0</v>
      </c>
      <c r="AA149" s="425">
        <v>0</v>
      </c>
      <c r="AB149" s="425">
        <v>0</v>
      </c>
      <c r="AC149" s="425">
        <v>0</v>
      </c>
      <c r="AD149" s="425">
        <v>0</v>
      </c>
      <c r="AE149" s="425">
        <v>0</v>
      </c>
      <c r="AF149" s="425">
        <v>0</v>
      </c>
      <c r="AG149" s="425">
        <v>0</v>
      </c>
      <c r="AH149" s="425">
        <v>0</v>
      </c>
      <c r="AI149" s="425">
        <v>207</v>
      </c>
      <c r="AJ149" s="425">
        <v>205</v>
      </c>
      <c r="AK149" s="425">
        <v>221</v>
      </c>
      <c r="AL149" s="425">
        <v>240</v>
      </c>
      <c r="AM149" s="425">
        <v>241</v>
      </c>
      <c r="AN149" s="425">
        <v>273</v>
      </c>
      <c r="AO149" s="425">
        <v>301</v>
      </c>
      <c r="AP149" s="425">
        <v>327</v>
      </c>
      <c r="AQ149" s="425">
        <v>352</v>
      </c>
      <c r="AR149" s="425">
        <v>247</v>
      </c>
      <c r="AS149" s="425">
        <v>290</v>
      </c>
      <c r="AT149" s="425">
        <v>330</v>
      </c>
      <c r="AU149" s="425">
        <v>375</v>
      </c>
      <c r="AV149" s="425">
        <v>425</v>
      </c>
      <c r="AW149" s="425">
        <v>527</v>
      </c>
      <c r="AX149" s="425">
        <v>618</v>
      </c>
      <c r="AY149" s="425">
        <v>739</v>
      </c>
      <c r="AZ149" s="425">
        <v>786</v>
      </c>
      <c r="BA149" s="425">
        <v>849</v>
      </c>
      <c r="BB149" s="425">
        <v>898</v>
      </c>
      <c r="BC149" s="425">
        <v>932</v>
      </c>
      <c r="BD149" s="425">
        <v>994</v>
      </c>
      <c r="BE149" s="425">
        <v>1048</v>
      </c>
      <c r="BF149" s="425">
        <v>1091</v>
      </c>
      <c r="BG149" s="425">
        <v>1121</v>
      </c>
      <c r="BH149" s="425">
        <v>1137</v>
      </c>
      <c r="BI149" s="425">
        <v>1139</v>
      </c>
      <c r="BJ149" s="425">
        <v>1142</v>
      </c>
      <c r="BK149" s="425">
        <v>1133</v>
      </c>
      <c r="BL149" s="425">
        <v>1128</v>
      </c>
      <c r="BM149" s="425">
        <v>1099</v>
      </c>
      <c r="BN149" s="425">
        <v>0</v>
      </c>
      <c r="BO149" s="425">
        <v>0</v>
      </c>
      <c r="BP149" s="425">
        <v>0</v>
      </c>
      <c r="BQ149" s="425">
        <v>0</v>
      </c>
      <c r="BR149" s="425">
        <v>0</v>
      </c>
      <c r="BS149" s="425">
        <v>0</v>
      </c>
      <c r="BT149" s="425">
        <v>0</v>
      </c>
      <c r="BU149" s="425">
        <v>0</v>
      </c>
      <c r="BV149" s="425">
        <v>0</v>
      </c>
      <c r="BW149" s="425">
        <v>0</v>
      </c>
      <c r="BX149" s="425">
        <v>0</v>
      </c>
      <c r="BY149" s="425">
        <v>0</v>
      </c>
      <c r="BZ149" s="425">
        <v>0</v>
      </c>
      <c r="CA149" s="426">
        <v>0</v>
      </c>
    </row>
    <row r="150" spans="1:79" ht="32.25" customHeight="1" x14ac:dyDescent="0.4">
      <c r="A150" s="326"/>
      <c r="B150" s="467" t="s">
        <v>503</v>
      </c>
      <c r="D150" s="425">
        <v>0</v>
      </c>
      <c r="E150" s="425">
        <v>0</v>
      </c>
      <c r="F150" s="425">
        <v>0</v>
      </c>
      <c r="G150" s="425">
        <v>0</v>
      </c>
      <c r="H150" s="425">
        <v>0</v>
      </c>
      <c r="I150" s="425">
        <v>0</v>
      </c>
      <c r="J150" s="425">
        <v>0</v>
      </c>
      <c r="K150" s="425">
        <v>0</v>
      </c>
      <c r="L150" s="425">
        <v>0</v>
      </c>
      <c r="M150" s="425">
        <v>0</v>
      </c>
      <c r="N150" s="425">
        <v>0</v>
      </c>
      <c r="O150" s="425">
        <v>0</v>
      </c>
      <c r="P150" s="425">
        <v>0</v>
      </c>
      <c r="Q150" s="425">
        <v>0</v>
      </c>
      <c r="R150" s="425">
        <v>0</v>
      </c>
      <c r="S150" s="425">
        <v>0</v>
      </c>
      <c r="T150" s="425">
        <v>0</v>
      </c>
      <c r="U150" s="425">
        <v>0</v>
      </c>
      <c r="V150" s="425">
        <v>0</v>
      </c>
      <c r="W150" s="425">
        <v>0</v>
      </c>
      <c r="X150" s="425">
        <v>0</v>
      </c>
      <c r="Y150" s="425">
        <v>0</v>
      </c>
      <c r="Z150" s="425">
        <v>0</v>
      </c>
      <c r="AA150" s="425">
        <v>0</v>
      </c>
      <c r="AB150" s="425">
        <v>0</v>
      </c>
      <c r="AC150" s="425">
        <v>0</v>
      </c>
      <c r="AD150" s="425">
        <v>0</v>
      </c>
      <c r="AE150" s="425">
        <v>0</v>
      </c>
      <c r="AF150" s="425">
        <v>0</v>
      </c>
      <c r="AG150" s="425">
        <v>0</v>
      </c>
      <c r="AH150" s="425">
        <v>0</v>
      </c>
      <c r="AI150" s="425">
        <v>0</v>
      </c>
      <c r="AJ150" s="425">
        <v>0</v>
      </c>
      <c r="AK150" s="425">
        <v>0</v>
      </c>
      <c r="AL150" s="425">
        <v>0</v>
      </c>
      <c r="AM150" s="425">
        <v>0</v>
      </c>
      <c r="AN150" s="425">
        <v>0</v>
      </c>
      <c r="AO150" s="425">
        <v>0</v>
      </c>
      <c r="AP150" s="425">
        <v>0</v>
      </c>
      <c r="AQ150" s="425">
        <v>0</v>
      </c>
      <c r="AR150" s="425">
        <v>0</v>
      </c>
      <c r="AS150" s="425">
        <v>0</v>
      </c>
      <c r="AT150" s="425">
        <v>0</v>
      </c>
      <c r="AU150" s="425">
        <v>0</v>
      </c>
      <c r="AV150" s="425">
        <v>0</v>
      </c>
      <c r="AW150" s="425">
        <v>0</v>
      </c>
      <c r="AX150" s="425">
        <v>0</v>
      </c>
      <c r="AY150" s="425">
        <v>0</v>
      </c>
      <c r="AZ150" s="425">
        <v>0</v>
      </c>
      <c r="BA150" s="425">
        <v>0</v>
      </c>
      <c r="BB150" s="425">
        <v>0</v>
      </c>
      <c r="BC150" s="425">
        <v>0</v>
      </c>
      <c r="BD150" s="425">
        <v>1268</v>
      </c>
      <c r="BE150" s="425">
        <v>1322</v>
      </c>
      <c r="BF150" s="425">
        <v>1345</v>
      </c>
      <c r="BG150" s="425">
        <v>1297</v>
      </c>
      <c r="BH150" s="425">
        <v>1213</v>
      </c>
      <c r="BI150" s="425">
        <v>1198</v>
      </c>
      <c r="BJ150" s="425">
        <v>1196</v>
      </c>
      <c r="BK150" s="425">
        <v>1196</v>
      </c>
      <c r="BL150" s="425">
        <v>1176</v>
      </c>
      <c r="BM150" s="425">
        <v>1055</v>
      </c>
      <c r="BN150" s="425">
        <v>969</v>
      </c>
      <c r="BO150" s="425">
        <v>847</v>
      </c>
      <c r="BP150" s="425">
        <v>530</v>
      </c>
      <c r="BQ150" s="425">
        <v>252</v>
      </c>
      <c r="BR150" s="425">
        <v>138</v>
      </c>
      <c r="BS150" s="425">
        <v>73</v>
      </c>
      <c r="BT150" s="425">
        <v>28</v>
      </c>
      <c r="BU150" s="425">
        <v>6</v>
      </c>
      <c r="BV150" s="425">
        <v>1</v>
      </c>
      <c r="BW150" s="425">
        <v>0</v>
      </c>
      <c r="BX150" s="425">
        <v>0</v>
      </c>
      <c r="BY150" s="425">
        <v>0</v>
      </c>
      <c r="BZ150" s="425">
        <v>0</v>
      </c>
      <c r="CA150" s="426">
        <v>0</v>
      </c>
    </row>
    <row r="151" spans="1:79" s="243" customFormat="1" ht="27.75" customHeight="1" x14ac:dyDescent="0.4">
      <c r="A151" s="368"/>
      <c r="B151" s="274" t="s">
        <v>405</v>
      </c>
      <c r="C151" s="368"/>
      <c r="D151" s="421">
        <v>0</v>
      </c>
      <c r="E151" s="421">
        <v>0</v>
      </c>
      <c r="F151" s="421">
        <v>0</v>
      </c>
      <c r="G151" s="421">
        <v>0</v>
      </c>
      <c r="H151" s="421">
        <v>0</v>
      </c>
      <c r="I151" s="421">
        <v>0</v>
      </c>
      <c r="J151" s="421">
        <v>0</v>
      </c>
      <c r="K151" s="421">
        <v>0</v>
      </c>
      <c r="L151" s="421">
        <v>0</v>
      </c>
      <c r="M151" s="421">
        <v>0</v>
      </c>
      <c r="N151" s="421">
        <v>0</v>
      </c>
      <c r="O151" s="421">
        <v>0</v>
      </c>
      <c r="P151" s="421">
        <v>0</v>
      </c>
      <c r="Q151" s="421">
        <v>0</v>
      </c>
      <c r="R151" s="421">
        <v>0</v>
      </c>
      <c r="S151" s="421">
        <v>0</v>
      </c>
      <c r="T151" s="421">
        <v>0</v>
      </c>
      <c r="U151" s="421">
        <v>0</v>
      </c>
      <c r="V151" s="421">
        <v>0</v>
      </c>
      <c r="W151" s="421">
        <v>0</v>
      </c>
      <c r="X151" s="421">
        <v>0</v>
      </c>
      <c r="Y151" s="421">
        <v>0</v>
      </c>
      <c r="Z151" s="421">
        <v>0</v>
      </c>
      <c r="AA151" s="421">
        <v>0</v>
      </c>
      <c r="AB151" s="421">
        <v>0</v>
      </c>
      <c r="AC151" s="421">
        <v>0</v>
      </c>
      <c r="AD151" s="421">
        <v>0</v>
      </c>
      <c r="AE151" s="421">
        <v>0</v>
      </c>
      <c r="AF151" s="421">
        <v>0</v>
      </c>
      <c r="AG151" s="421">
        <v>0</v>
      </c>
      <c r="AH151" s="421">
        <v>0</v>
      </c>
      <c r="AI151" s="421">
        <v>0</v>
      </c>
      <c r="AJ151" s="421">
        <v>0</v>
      </c>
      <c r="AK151" s="421">
        <v>0</v>
      </c>
      <c r="AL151" s="421">
        <v>0</v>
      </c>
      <c r="AM151" s="421">
        <v>0</v>
      </c>
      <c r="AN151" s="421">
        <v>0</v>
      </c>
      <c r="AO151" s="421">
        <v>0</v>
      </c>
      <c r="AP151" s="421">
        <v>0</v>
      </c>
      <c r="AQ151" s="421">
        <v>0</v>
      </c>
      <c r="AR151" s="421">
        <v>0</v>
      </c>
      <c r="AS151" s="421">
        <v>0</v>
      </c>
      <c r="AT151" s="421">
        <v>0</v>
      </c>
      <c r="AU151" s="421">
        <v>0</v>
      </c>
      <c r="AV151" s="421">
        <v>0</v>
      </c>
      <c r="AW151" s="421">
        <v>0</v>
      </c>
      <c r="AX151" s="421">
        <v>0</v>
      </c>
      <c r="AY151" s="421">
        <v>0</v>
      </c>
      <c r="AZ151" s="421">
        <v>0</v>
      </c>
      <c r="BA151" s="421">
        <v>0</v>
      </c>
      <c r="BB151" s="421">
        <v>0</v>
      </c>
      <c r="BC151" s="421">
        <v>0</v>
      </c>
      <c r="BD151" s="421">
        <v>10</v>
      </c>
      <c r="BE151" s="421">
        <v>10</v>
      </c>
      <c r="BF151" s="421">
        <v>11</v>
      </c>
      <c r="BG151" s="421">
        <v>11</v>
      </c>
      <c r="BH151" s="421">
        <v>11</v>
      </c>
      <c r="BI151" s="421">
        <v>11</v>
      </c>
      <c r="BJ151" s="421">
        <v>11</v>
      </c>
      <c r="BK151" s="421">
        <v>11</v>
      </c>
      <c r="BL151" s="421">
        <v>11</v>
      </c>
      <c r="BM151" s="421">
        <v>10</v>
      </c>
      <c r="BN151" s="421">
        <v>9</v>
      </c>
      <c r="BO151" s="421">
        <v>9</v>
      </c>
      <c r="BP151" s="421">
        <v>8</v>
      </c>
      <c r="BQ151" s="421">
        <v>7</v>
      </c>
      <c r="BR151" s="421">
        <v>6</v>
      </c>
      <c r="BS151" s="421">
        <v>9</v>
      </c>
      <c r="BT151" s="421">
        <v>9</v>
      </c>
      <c r="BU151" s="421">
        <v>9</v>
      </c>
      <c r="BV151" s="421">
        <v>9</v>
      </c>
      <c r="BW151" s="421">
        <v>9</v>
      </c>
      <c r="BX151" s="421">
        <v>8</v>
      </c>
      <c r="BY151" s="421">
        <v>8</v>
      </c>
      <c r="BZ151" s="421">
        <v>8</v>
      </c>
      <c r="CA151" s="422">
        <v>8</v>
      </c>
    </row>
    <row r="152" spans="1:79" x14ac:dyDescent="0.4">
      <c r="B152" s="128" t="s">
        <v>477</v>
      </c>
      <c r="D152" s="425">
        <v>0</v>
      </c>
      <c r="E152" s="425">
        <v>0</v>
      </c>
      <c r="F152" s="425">
        <v>0</v>
      </c>
      <c r="G152" s="425">
        <v>0</v>
      </c>
      <c r="H152" s="425">
        <v>0</v>
      </c>
      <c r="I152" s="425">
        <v>0</v>
      </c>
      <c r="J152" s="425">
        <v>0</v>
      </c>
      <c r="K152" s="425">
        <v>0</v>
      </c>
      <c r="L152" s="425">
        <v>0</v>
      </c>
      <c r="M152" s="425">
        <v>0</v>
      </c>
      <c r="N152" s="425">
        <v>0</v>
      </c>
      <c r="O152" s="425">
        <v>0</v>
      </c>
      <c r="P152" s="425">
        <v>0</v>
      </c>
      <c r="Q152" s="425">
        <v>0</v>
      </c>
      <c r="R152" s="425">
        <v>0</v>
      </c>
      <c r="S152" s="425">
        <v>0</v>
      </c>
      <c r="T152" s="425">
        <v>0</v>
      </c>
      <c r="U152" s="425">
        <v>0</v>
      </c>
      <c r="V152" s="425">
        <v>0</v>
      </c>
      <c r="W152" s="425">
        <v>0</v>
      </c>
      <c r="X152" s="425">
        <v>0</v>
      </c>
      <c r="Y152" s="425">
        <v>0</v>
      </c>
      <c r="Z152" s="425">
        <v>0</v>
      </c>
      <c r="AA152" s="425">
        <v>0</v>
      </c>
      <c r="AB152" s="425">
        <v>0</v>
      </c>
      <c r="AC152" s="425">
        <v>0</v>
      </c>
      <c r="AD152" s="425">
        <v>0</v>
      </c>
      <c r="AE152" s="425">
        <v>0</v>
      </c>
      <c r="AF152" s="425">
        <v>0</v>
      </c>
      <c r="AG152" s="425">
        <v>0</v>
      </c>
      <c r="AH152" s="425">
        <v>0</v>
      </c>
      <c r="AI152" s="425">
        <v>0</v>
      </c>
      <c r="AJ152" s="425">
        <v>0</v>
      </c>
      <c r="AK152" s="425">
        <v>0</v>
      </c>
      <c r="AL152" s="425">
        <v>0</v>
      </c>
      <c r="AM152" s="425">
        <v>0</v>
      </c>
      <c r="AN152" s="425">
        <v>0</v>
      </c>
      <c r="AO152" s="425">
        <v>0</v>
      </c>
      <c r="AP152" s="425">
        <v>0</v>
      </c>
      <c r="AQ152" s="425">
        <v>0</v>
      </c>
      <c r="AR152" s="425">
        <v>0</v>
      </c>
      <c r="AS152" s="425">
        <v>0</v>
      </c>
      <c r="AT152" s="425">
        <v>0</v>
      </c>
      <c r="AU152" s="425">
        <v>0</v>
      </c>
      <c r="AV152" s="425">
        <v>0</v>
      </c>
      <c r="AW152" s="425">
        <v>0</v>
      </c>
      <c r="AX152" s="425">
        <v>0</v>
      </c>
      <c r="AY152" s="425">
        <v>0</v>
      </c>
      <c r="AZ152" s="425">
        <v>0</v>
      </c>
      <c r="BA152" s="425">
        <v>0</v>
      </c>
      <c r="BB152" s="425">
        <v>0</v>
      </c>
      <c r="BC152" s="425">
        <v>0</v>
      </c>
      <c r="BD152" s="425">
        <v>0</v>
      </c>
      <c r="BE152" s="425">
        <v>0</v>
      </c>
      <c r="BF152" s="425">
        <v>0</v>
      </c>
      <c r="BG152" s="425">
        <v>0</v>
      </c>
      <c r="BH152" s="425">
        <v>0</v>
      </c>
      <c r="BI152" s="425">
        <v>0</v>
      </c>
      <c r="BJ152" s="425">
        <v>0</v>
      </c>
      <c r="BK152" s="425">
        <v>0</v>
      </c>
      <c r="BL152" s="425">
        <v>0</v>
      </c>
      <c r="BM152" s="425">
        <v>0</v>
      </c>
      <c r="BN152" s="425">
        <v>0</v>
      </c>
      <c r="BO152" s="425">
        <v>0</v>
      </c>
      <c r="BP152" s="425">
        <v>0</v>
      </c>
      <c r="BQ152" s="425">
        <v>0</v>
      </c>
      <c r="BR152" s="425">
        <v>0</v>
      </c>
      <c r="BS152" s="425">
        <v>0</v>
      </c>
      <c r="BT152" s="425">
        <v>0</v>
      </c>
      <c r="BU152" s="425">
        <v>0</v>
      </c>
      <c r="BV152" s="425">
        <v>0</v>
      </c>
      <c r="BW152" s="425">
        <v>0</v>
      </c>
      <c r="BX152" s="425">
        <v>0</v>
      </c>
      <c r="BY152" s="425">
        <v>0</v>
      </c>
      <c r="BZ152" s="425">
        <v>0</v>
      </c>
      <c r="CA152" s="426">
        <v>0</v>
      </c>
    </row>
    <row r="153" spans="1:79" x14ac:dyDescent="0.4">
      <c r="B153" s="128" t="s">
        <v>478</v>
      </c>
      <c r="D153" s="425">
        <v>0</v>
      </c>
      <c r="E153" s="425">
        <v>0</v>
      </c>
      <c r="F153" s="425">
        <v>0</v>
      </c>
      <c r="G153" s="425">
        <v>0</v>
      </c>
      <c r="H153" s="425">
        <v>0</v>
      </c>
      <c r="I153" s="425">
        <v>0</v>
      </c>
      <c r="J153" s="425">
        <v>0</v>
      </c>
      <c r="K153" s="425">
        <v>0</v>
      </c>
      <c r="L153" s="425">
        <v>0</v>
      </c>
      <c r="M153" s="425">
        <v>0</v>
      </c>
      <c r="N153" s="425">
        <v>0</v>
      </c>
      <c r="O153" s="425">
        <v>0</v>
      </c>
      <c r="P153" s="425">
        <v>0</v>
      </c>
      <c r="Q153" s="425">
        <v>0</v>
      </c>
      <c r="R153" s="425">
        <v>0</v>
      </c>
      <c r="S153" s="425">
        <v>0</v>
      </c>
      <c r="T153" s="425">
        <v>0</v>
      </c>
      <c r="U153" s="425">
        <v>0</v>
      </c>
      <c r="V153" s="425">
        <v>0</v>
      </c>
      <c r="W153" s="425">
        <v>0</v>
      </c>
      <c r="X153" s="425">
        <v>0</v>
      </c>
      <c r="Y153" s="425">
        <v>0</v>
      </c>
      <c r="Z153" s="425">
        <v>0</v>
      </c>
      <c r="AA153" s="425">
        <v>0</v>
      </c>
      <c r="AB153" s="425">
        <v>0</v>
      </c>
      <c r="AC153" s="425">
        <v>0</v>
      </c>
      <c r="AD153" s="425">
        <v>0</v>
      </c>
      <c r="AE153" s="425">
        <v>0</v>
      </c>
      <c r="AF153" s="425">
        <v>0</v>
      </c>
      <c r="AG153" s="425">
        <v>0</v>
      </c>
      <c r="AH153" s="425">
        <v>0</v>
      </c>
      <c r="AI153" s="425">
        <v>0</v>
      </c>
      <c r="AJ153" s="425">
        <v>0</v>
      </c>
      <c r="AK153" s="425">
        <v>0</v>
      </c>
      <c r="AL153" s="425">
        <v>0</v>
      </c>
      <c r="AM153" s="425">
        <v>0</v>
      </c>
      <c r="AN153" s="425">
        <v>0</v>
      </c>
      <c r="AO153" s="425">
        <v>0</v>
      </c>
      <c r="AP153" s="425">
        <v>0</v>
      </c>
      <c r="AQ153" s="425">
        <v>0</v>
      </c>
      <c r="AR153" s="425">
        <v>0</v>
      </c>
      <c r="AS153" s="425">
        <v>0</v>
      </c>
      <c r="AT153" s="425">
        <v>0</v>
      </c>
      <c r="AU153" s="425">
        <v>0</v>
      </c>
      <c r="AV153" s="425">
        <v>0</v>
      </c>
      <c r="AW153" s="425">
        <v>0</v>
      </c>
      <c r="AX153" s="425">
        <v>0</v>
      </c>
      <c r="AY153" s="425">
        <v>0</v>
      </c>
      <c r="AZ153" s="425">
        <v>0</v>
      </c>
      <c r="BA153" s="425">
        <v>0</v>
      </c>
      <c r="BB153" s="425">
        <v>0</v>
      </c>
      <c r="BC153" s="425">
        <v>0</v>
      </c>
      <c r="BD153" s="425">
        <v>0</v>
      </c>
      <c r="BE153" s="425">
        <v>0</v>
      </c>
      <c r="BF153" s="425">
        <v>0</v>
      </c>
      <c r="BG153" s="425">
        <v>0</v>
      </c>
      <c r="BH153" s="425">
        <v>0</v>
      </c>
      <c r="BI153" s="425">
        <v>0</v>
      </c>
      <c r="BJ153" s="425">
        <v>0</v>
      </c>
      <c r="BK153" s="425">
        <v>0</v>
      </c>
      <c r="BL153" s="425">
        <v>0</v>
      </c>
      <c r="BM153" s="425">
        <v>0</v>
      </c>
      <c r="BN153" s="425">
        <v>0</v>
      </c>
      <c r="BO153" s="425">
        <v>0</v>
      </c>
      <c r="BP153" s="425">
        <v>0</v>
      </c>
      <c r="BQ153" s="425">
        <v>0</v>
      </c>
      <c r="BR153" s="425">
        <v>0</v>
      </c>
      <c r="BS153" s="425">
        <v>0</v>
      </c>
      <c r="BT153" s="425">
        <v>0</v>
      </c>
      <c r="BU153" s="425">
        <v>0</v>
      </c>
      <c r="BV153" s="425">
        <v>0</v>
      </c>
      <c r="BW153" s="425">
        <v>0</v>
      </c>
      <c r="BX153" s="425">
        <v>0</v>
      </c>
      <c r="BY153" s="425">
        <v>0</v>
      </c>
      <c r="BZ153" s="425">
        <v>0</v>
      </c>
      <c r="CA153" s="426">
        <v>0</v>
      </c>
    </row>
    <row r="154" spans="1:79" x14ac:dyDescent="0.4">
      <c r="B154" s="128" t="s">
        <v>479</v>
      </c>
      <c r="D154" s="425">
        <v>0</v>
      </c>
      <c r="E154" s="425">
        <v>0</v>
      </c>
      <c r="F154" s="425">
        <v>0</v>
      </c>
      <c r="G154" s="425">
        <v>0</v>
      </c>
      <c r="H154" s="425">
        <v>0</v>
      </c>
      <c r="I154" s="425">
        <v>0</v>
      </c>
      <c r="J154" s="425">
        <v>0</v>
      </c>
      <c r="K154" s="425">
        <v>0</v>
      </c>
      <c r="L154" s="425">
        <v>0</v>
      </c>
      <c r="M154" s="425">
        <v>0</v>
      </c>
      <c r="N154" s="425">
        <v>0</v>
      </c>
      <c r="O154" s="425">
        <v>0</v>
      </c>
      <c r="P154" s="425">
        <v>0</v>
      </c>
      <c r="Q154" s="425">
        <v>0</v>
      </c>
      <c r="R154" s="425">
        <v>0</v>
      </c>
      <c r="S154" s="425">
        <v>0</v>
      </c>
      <c r="T154" s="425">
        <v>0</v>
      </c>
      <c r="U154" s="425">
        <v>0</v>
      </c>
      <c r="V154" s="425">
        <v>0</v>
      </c>
      <c r="W154" s="425">
        <v>0</v>
      </c>
      <c r="X154" s="425">
        <v>0</v>
      </c>
      <c r="Y154" s="425">
        <v>0</v>
      </c>
      <c r="Z154" s="425">
        <v>0</v>
      </c>
      <c r="AA154" s="425">
        <v>0</v>
      </c>
      <c r="AB154" s="425">
        <v>0</v>
      </c>
      <c r="AC154" s="425">
        <v>0</v>
      </c>
      <c r="AD154" s="425">
        <v>0</v>
      </c>
      <c r="AE154" s="425">
        <v>0</v>
      </c>
      <c r="AF154" s="425">
        <v>0</v>
      </c>
      <c r="AG154" s="425">
        <v>0</v>
      </c>
      <c r="AH154" s="425">
        <v>0</v>
      </c>
      <c r="AI154" s="425">
        <v>0</v>
      </c>
      <c r="AJ154" s="425">
        <v>0</v>
      </c>
      <c r="AK154" s="425">
        <v>0</v>
      </c>
      <c r="AL154" s="425">
        <v>0</v>
      </c>
      <c r="AM154" s="425">
        <v>0</v>
      </c>
      <c r="AN154" s="425">
        <v>0</v>
      </c>
      <c r="AO154" s="425">
        <v>0</v>
      </c>
      <c r="AP154" s="425">
        <v>0</v>
      </c>
      <c r="AQ154" s="425">
        <v>0</v>
      </c>
      <c r="AR154" s="425">
        <v>0</v>
      </c>
      <c r="AS154" s="425">
        <v>0</v>
      </c>
      <c r="AT154" s="425">
        <v>0</v>
      </c>
      <c r="AU154" s="425">
        <v>0</v>
      </c>
      <c r="AV154" s="425">
        <v>0</v>
      </c>
      <c r="AW154" s="425">
        <v>0</v>
      </c>
      <c r="AX154" s="425">
        <v>0</v>
      </c>
      <c r="AY154" s="425">
        <v>0</v>
      </c>
      <c r="AZ154" s="425">
        <v>0</v>
      </c>
      <c r="BA154" s="425">
        <v>0</v>
      </c>
      <c r="BB154" s="425">
        <v>0</v>
      </c>
      <c r="BC154" s="425">
        <v>0</v>
      </c>
      <c r="BD154" s="425">
        <v>9</v>
      </c>
      <c r="BE154" s="425">
        <v>9</v>
      </c>
      <c r="BF154" s="425">
        <v>9</v>
      </c>
      <c r="BG154" s="425">
        <v>10</v>
      </c>
      <c r="BH154" s="425">
        <v>10</v>
      </c>
      <c r="BI154" s="425">
        <v>10</v>
      </c>
      <c r="BJ154" s="425">
        <v>10</v>
      </c>
      <c r="BK154" s="425">
        <v>10</v>
      </c>
      <c r="BL154" s="425">
        <v>10</v>
      </c>
      <c r="BM154" s="425">
        <v>9</v>
      </c>
      <c r="BN154" s="425">
        <v>9</v>
      </c>
      <c r="BO154" s="425">
        <v>8</v>
      </c>
      <c r="BP154" s="425">
        <v>5</v>
      </c>
      <c r="BQ154" s="425">
        <v>2</v>
      </c>
      <c r="BR154" s="425">
        <v>1</v>
      </c>
      <c r="BS154" s="425">
        <v>0</v>
      </c>
      <c r="BT154" s="425">
        <v>0</v>
      </c>
      <c r="BU154" s="425">
        <v>0</v>
      </c>
      <c r="BV154" s="425">
        <v>0</v>
      </c>
      <c r="BW154" s="425">
        <v>0</v>
      </c>
      <c r="BX154" s="425">
        <v>0</v>
      </c>
      <c r="BY154" s="425">
        <v>0</v>
      </c>
      <c r="BZ154" s="425">
        <v>0</v>
      </c>
      <c r="CA154" s="426">
        <v>0</v>
      </c>
    </row>
    <row r="155" spans="1:79" x14ac:dyDescent="0.4">
      <c r="A155" s="326"/>
      <c r="B155" s="68" t="s">
        <v>146</v>
      </c>
      <c r="D155" s="425">
        <v>0</v>
      </c>
      <c r="E155" s="425">
        <v>0</v>
      </c>
      <c r="F155" s="425">
        <v>0</v>
      </c>
      <c r="G155" s="425">
        <v>0</v>
      </c>
      <c r="H155" s="425">
        <v>0</v>
      </c>
      <c r="I155" s="425">
        <v>0</v>
      </c>
      <c r="J155" s="425">
        <v>0</v>
      </c>
      <c r="K155" s="425">
        <v>0</v>
      </c>
      <c r="L155" s="425">
        <v>0</v>
      </c>
      <c r="M155" s="425">
        <v>0</v>
      </c>
      <c r="N155" s="425">
        <v>0</v>
      </c>
      <c r="O155" s="425">
        <v>0</v>
      </c>
      <c r="P155" s="425">
        <v>0</v>
      </c>
      <c r="Q155" s="425">
        <v>0</v>
      </c>
      <c r="R155" s="425">
        <v>0</v>
      </c>
      <c r="S155" s="425">
        <v>0</v>
      </c>
      <c r="T155" s="425">
        <v>0</v>
      </c>
      <c r="U155" s="425">
        <v>0</v>
      </c>
      <c r="V155" s="425">
        <v>0</v>
      </c>
      <c r="W155" s="425">
        <v>0</v>
      </c>
      <c r="X155" s="425">
        <v>0</v>
      </c>
      <c r="Y155" s="425">
        <v>0</v>
      </c>
      <c r="Z155" s="425">
        <v>0</v>
      </c>
      <c r="AA155" s="425">
        <v>0</v>
      </c>
      <c r="AB155" s="425">
        <v>0</v>
      </c>
      <c r="AC155" s="425">
        <v>0</v>
      </c>
      <c r="AD155" s="425">
        <v>0</v>
      </c>
      <c r="AE155" s="425">
        <v>0</v>
      </c>
      <c r="AF155" s="425">
        <v>0</v>
      </c>
      <c r="AG155" s="425">
        <v>0</v>
      </c>
      <c r="AH155" s="425">
        <v>0</v>
      </c>
      <c r="AI155" s="425">
        <v>0</v>
      </c>
      <c r="AJ155" s="425">
        <v>0</v>
      </c>
      <c r="AK155" s="425">
        <v>0</v>
      </c>
      <c r="AL155" s="425">
        <v>0</v>
      </c>
      <c r="AM155" s="425">
        <v>0</v>
      </c>
      <c r="AN155" s="425">
        <v>0</v>
      </c>
      <c r="AO155" s="425">
        <v>0</v>
      </c>
      <c r="AP155" s="425">
        <v>0</v>
      </c>
      <c r="AQ155" s="425">
        <v>0</v>
      </c>
      <c r="AR155" s="425">
        <v>0</v>
      </c>
      <c r="AS155" s="425">
        <v>0</v>
      </c>
      <c r="AT155" s="425">
        <v>0</v>
      </c>
      <c r="AU155" s="425">
        <v>0</v>
      </c>
      <c r="AV155" s="425">
        <v>0</v>
      </c>
      <c r="AW155" s="425">
        <v>0</v>
      </c>
      <c r="AX155" s="425">
        <v>0</v>
      </c>
      <c r="AY155" s="425">
        <v>0</v>
      </c>
      <c r="AZ155" s="425">
        <v>0</v>
      </c>
      <c r="BA155" s="425">
        <v>0</v>
      </c>
      <c r="BB155" s="425">
        <v>0</v>
      </c>
      <c r="BC155" s="425">
        <v>0</v>
      </c>
      <c r="BD155" s="425">
        <v>0</v>
      </c>
      <c r="BE155" s="425">
        <v>0</v>
      </c>
      <c r="BF155" s="425">
        <v>0</v>
      </c>
      <c r="BG155" s="425">
        <v>0</v>
      </c>
      <c r="BH155" s="425">
        <v>0</v>
      </c>
      <c r="BI155" s="425">
        <v>0</v>
      </c>
      <c r="BJ155" s="425">
        <v>0</v>
      </c>
      <c r="BK155" s="425">
        <v>0</v>
      </c>
      <c r="BL155" s="425">
        <v>0</v>
      </c>
      <c r="BM155" s="425">
        <v>0</v>
      </c>
      <c r="BN155" s="425">
        <v>0</v>
      </c>
      <c r="BO155" s="425">
        <v>1</v>
      </c>
      <c r="BP155" s="425">
        <v>2</v>
      </c>
      <c r="BQ155" s="425">
        <v>5</v>
      </c>
      <c r="BR155" s="425">
        <v>5</v>
      </c>
      <c r="BS155" s="425">
        <v>8</v>
      </c>
      <c r="BT155" s="425">
        <v>9</v>
      </c>
      <c r="BU155" s="425">
        <v>9</v>
      </c>
      <c r="BV155" s="425">
        <v>9</v>
      </c>
      <c r="BW155" s="425">
        <v>9</v>
      </c>
      <c r="BX155" s="425">
        <v>8</v>
      </c>
      <c r="BY155" s="425">
        <v>8</v>
      </c>
      <c r="BZ155" s="425">
        <v>8</v>
      </c>
      <c r="CA155" s="426">
        <v>8</v>
      </c>
    </row>
    <row r="156" spans="1:79" x14ac:dyDescent="0.4">
      <c r="A156" s="326"/>
      <c r="B156" s="68" t="s">
        <v>490</v>
      </c>
      <c r="C156" s="326"/>
      <c r="D156" s="425">
        <v>0</v>
      </c>
      <c r="E156" s="425">
        <v>0</v>
      </c>
      <c r="F156" s="425">
        <v>0</v>
      </c>
      <c r="G156" s="425">
        <v>0</v>
      </c>
      <c r="H156" s="425">
        <v>0</v>
      </c>
      <c r="I156" s="425">
        <v>0</v>
      </c>
      <c r="J156" s="425">
        <v>0</v>
      </c>
      <c r="K156" s="425">
        <v>0</v>
      </c>
      <c r="L156" s="425">
        <v>0</v>
      </c>
      <c r="M156" s="425">
        <v>0</v>
      </c>
      <c r="N156" s="425">
        <v>0</v>
      </c>
      <c r="O156" s="425">
        <v>0</v>
      </c>
      <c r="P156" s="425">
        <v>0</v>
      </c>
      <c r="Q156" s="425">
        <v>0</v>
      </c>
      <c r="R156" s="425">
        <v>0</v>
      </c>
      <c r="S156" s="425">
        <v>0</v>
      </c>
      <c r="T156" s="425">
        <v>0</v>
      </c>
      <c r="U156" s="425">
        <v>0</v>
      </c>
      <c r="V156" s="425">
        <v>0</v>
      </c>
      <c r="W156" s="425">
        <v>0</v>
      </c>
      <c r="X156" s="425">
        <v>0</v>
      </c>
      <c r="Y156" s="425">
        <v>0</v>
      </c>
      <c r="Z156" s="425">
        <v>0</v>
      </c>
      <c r="AA156" s="425">
        <v>0</v>
      </c>
      <c r="AB156" s="425">
        <v>0</v>
      </c>
      <c r="AC156" s="425">
        <v>0</v>
      </c>
      <c r="AD156" s="425">
        <v>0</v>
      </c>
      <c r="AE156" s="425">
        <v>0</v>
      </c>
      <c r="AF156" s="425">
        <v>0</v>
      </c>
      <c r="AG156" s="425">
        <v>0</v>
      </c>
      <c r="AH156" s="425">
        <v>0</v>
      </c>
      <c r="AI156" s="425">
        <v>0</v>
      </c>
      <c r="AJ156" s="425">
        <v>0</v>
      </c>
      <c r="AK156" s="425">
        <v>0</v>
      </c>
      <c r="AL156" s="425">
        <v>0</v>
      </c>
      <c r="AM156" s="425">
        <v>0</v>
      </c>
      <c r="AN156" s="425">
        <v>0</v>
      </c>
      <c r="AO156" s="425">
        <v>0</v>
      </c>
      <c r="AP156" s="425">
        <v>0</v>
      </c>
      <c r="AQ156" s="425">
        <v>0</v>
      </c>
      <c r="AR156" s="425">
        <v>0</v>
      </c>
      <c r="AS156" s="425">
        <v>0</v>
      </c>
      <c r="AT156" s="425">
        <v>0</v>
      </c>
      <c r="AU156" s="425">
        <v>0</v>
      </c>
      <c r="AV156" s="425">
        <v>0</v>
      </c>
      <c r="AW156" s="425">
        <v>0</v>
      </c>
      <c r="AX156" s="425">
        <v>0</v>
      </c>
      <c r="AY156" s="425">
        <v>0</v>
      </c>
      <c r="AZ156" s="425">
        <v>0</v>
      </c>
      <c r="BA156" s="425">
        <v>0</v>
      </c>
      <c r="BB156" s="425">
        <v>0</v>
      </c>
      <c r="BC156" s="425">
        <v>0</v>
      </c>
      <c r="BD156" s="425">
        <v>1</v>
      </c>
      <c r="BE156" s="425">
        <v>1</v>
      </c>
      <c r="BF156" s="425">
        <v>1</v>
      </c>
      <c r="BG156" s="425">
        <v>1</v>
      </c>
      <c r="BH156" s="425">
        <v>1</v>
      </c>
      <c r="BI156" s="425">
        <v>1</v>
      </c>
      <c r="BJ156" s="425">
        <v>1</v>
      </c>
      <c r="BK156" s="425">
        <v>1</v>
      </c>
      <c r="BL156" s="425">
        <v>1</v>
      </c>
      <c r="BM156" s="425">
        <v>1</v>
      </c>
      <c r="BN156" s="425">
        <v>0</v>
      </c>
      <c r="BO156" s="425">
        <v>0</v>
      </c>
      <c r="BP156" s="425">
        <v>0</v>
      </c>
      <c r="BQ156" s="425">
        <v>0</v>
      </c>
      <c r="BR156" s="425">
        <v>0</v>
      </c>
      <c r="BS156" s="425">
        <v>0</v>
      </c>
      <c r="BT156" s="425">
        <v>0</v>
      </c>
      <c r="BU156" s="425">
        <v>0</v>
      </c>
      <c r="BV156" s="425">
        <v>0</v>
      </c>
      <c r="BW156" s="425">
        <v>0</v>
      </c>
      <c r="BX156" s="425">
        <v>0</v>
      </c>
      <c r="BY156" s="425">
        <v>0</v>
      </c>
      <c r="BZ156" s="425">
        <v>0</v>
      </c>
      <c r="CA156" s="426">
        <v>0</v>
      </c>
    </row>
    <row r="157" spans="1:79" ht="48" customHeight="1" x14ac:dyDescent="0.4">
      <c r="A157" s="468"/>
      <c r="B157" s="469"/>
      <c r="C157" s="469"/>
      <c r="D157" s="464"/>
      <c r="E157" s="464"/>
      <c r="F157" s="464"/>
      <c r="G157" s="464"/>
      <c r="H157" s="464"/>
      <c r="I157" s="464"/>
      <c r="J157" s="464"/>
      <c r="K157" s="464"/>
      <c r="L157" s="464"/>
      <c r="M157" s="464"/>
      <c r="N157" s="464"/>
      <c r="O157" s="464"/>
      <c r="P157" s="464"/>
      <c r="Q157" s="464"/>
      <c r="R157" s="464"/>
      <c r="S157" s="464"/>
      <c r="T157" s="464"/>
      <c r="U157" s="464"/>
      <c r="V157" s="464"/>
      <c r="W157" s="464"/>
      <c r="X157" s="464"/>
      <c r="Y157" s="464"/>
      <c r="Z157" s="464"/>
      <c r="AA157" s="464"/>
      <c r="AB157" s="464"/>
      <c r="AC157" s="464"/>
      <c r="AD157" s="464"/>
      <c r="AE157" s="464"/>
      <c r="AF157" s="464"/>
      <c r="AG157" s="464"/>
      <c r="AH157" s="464"/>
      <c r="AI157" s="464"/>
      <c r="AJ157" s="464"/>
      <c r="AK157" s="464"/>
      <c r="AL157" s="464"/>
      <c r="AM157" s="464"/>
      <c r="AN157" s="464"/>
      <c r="AO157" s="464"/>
      <c r="AP157" s="464"/>
      <c r="AQ157" s="464"/>
      <c r="AR157" s="464"/>
      <c r="AS157" s="464"/>
      <c r="AT157" s="464"/>
      <c r="AU157" s="464"/>
      <c r="AV157" s="464"/>
      <c r="AW157" s="464"/>
      <c r="AX157" s="464"/>
      <c r="AY157" s="464"/>
      <c r="AZ157" s="464"/>
      <c r="BA157" s="464"/>
      <c r="BB157" s="464"/>
      <c r="BC157" s="464"/>
      <c r="BD157" s="464"/>
      <c r="BE157" s="464"/>
      <c r="BF157" s="464"/>
      <c r="BG157" s="464"/>
      <c r="BH157" s="464"/>
      <c r="BI157" s="464"/>
      <c r="BJ157" s="464"/>
      <c r="BK157" s="464"/>
      <c r="BL157" s="464"/>
      <c r="BM157" s="464"/>
      <c r="BN157" s="464"/>
      <c r="BO157" s="464"/>
      <c r="BP157" s="464"/>
      <c r="BQ157" s="464"/>
      <c r="BR157" s="464"/>
      <c r="BS157" s="464"/>
      <c r="BT157" s="464"/>
      <c r="BU157" s="464"/>
      <c r="BV157" s="464"/>
      <c r="BW157" s="464"/>
      <c r="BX157" s="464"/>
      <c r="BY157" s="464"/>
      <c r="BZ157" s="464"/>
      <c r="CA157" s="465"/>
    </row>
    <row r="158" spans="1:79" ht="98.25" customHeight="1" thickBot="1" x14ac:dyDescent="0.45">
      <c r="A158" s="470"/>
      <c r="B158" s="470" t="s">
        <v>504</v>
      </c>
      <c r="C158" s="470"/>
      <c r="D158" s="471"/>
      <c r="E158" s="471"/>
      <c r="F158" s="471"/>
      <c r="G158" s="471"/>
      <c r="H158" s="471"/>
      <c r="I158" s="471"/>
      <c r="J158" s="471"/>
      <c r="K158" s="471"/>
      <c r="L158" s="471"/>
      <c r="M158" s="471"/>
      <c r="N158" s="471"/>
      <c r="O158" s="471"/>
      <c r="P158" s="471"/>
      <c r="Q158" s="471"/>
      <c r="R158" s="471"/>
      <c r="S158" s="471"/>
      <c r="T158" s="471"/>
      <c r="U158" s="471"/>
      <c r="V158" s="471"/>
      <c r="W158" s="471"/>
      <c r="X158" s="471"/>
      <c r="Y158" s="471"/>
      <c r="Z158" s="471"/>
      <c r="AA158" s="471"/>
      <c r="AB158" s="471"/>
      <c r="AC158" s="471"/>
      <c r="AD158" s="471"/>
      <c r="AE158" s="471"/>
      <c r="AF158" s="471"/>
      <c r="AG158" s="471"/>
      <c r="AH158" s="471"/>
      <c r="AI158" s="471"/>
      <c r="AJ158" s="471"/>
      <c r="AK158" s="471"/>
      <c r="AL158" s="471"/>
      <c r="AM158" s="471"/>
      <c r="AN158" s="471"/>
      <c r="AO158" s="471"/>
      <c r="AP158" s="471"/>
      <c r="AQ158" s="471"/>
      <c r="AR158" s="471"/>
      <c r="AS158" s="471"/>
      <c r="AT158" s="471"/>
      <c r="AU158" s="471"/>
      <c r="AV158" s="471"/>
      <c r="AW158" s="471"/>
      <c r="AX158" s="471"/>
      <c r="AY158" s="471"/>
      <c r="AZ158" s="471"/>
      <c r="BA158" s="471"/>
      <c r="BB158" s="471"/>
      <c r="BC158" s="471"/>
      <c r="BD158" s="471"/>
      <c r="BE158" s="471"/>
      <c r="BF158" s="471"/>
      <c r="BG158" s="471"/>
      <c r="BH158" s="471"/>
      <c r="BI158" s="471"/>
      <c r="BJ158" s="471"/>
      <c r="BK158" s="471"/>
      <c r="BL158" s="471"/>
      <c r="BM158" s="471"/>
      <c r="BN158" s="471"/>
      <c r="BO158" s="471"/>
      <c r="BP158" s="471"/>
      <c r="BQ158" s="471"/>
      <c r="BR158" s="471"/>
      <c r="BS158" s="471"/>
      <c r="BT158" s="471"/>
      <c r="BU158" s="471"/>
      <c r="BV158" s="471"/>
      <c r="BW158" s="471"/>
      <c r="BX158" s="363"/>
      <c r="BY158" s="363"/>
      <c r="BZ158" s="363"/>
      <c r="CA158" s="47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105"/>
  <sheetViews>
    <sheetView zoomScale="70" zoomScaleNormal="70" workbookViewId="0">
      <pane xSplit="3" topLeftCell="BS1" activePane="topRight" state="frozen"/>
      <selection activeCell="B1" sqref="B1"/>
      <selection pane="topRight" activeCell="B1" sqref="B1"/>
    </sheetView>
  </sheetViews>
  <sheetFormatPr defaultColWidth="9.1328125" defaultRowHeight="15" x14ac:dyDescent="0.4"/>
  <cols>
    <col min="1" max="1" width="23.1328125" style="367" bestFit="1" customWidth="1"/>
    <col min="2" max="2" width="75.73046875" style="367" customWidth="1"/>
    <col min="3" max="3" width="25.73046875" style="367" customWidth="1"/>
    <col min="4" max="75" width="12.73046875" style="219" customWidth="1"/>
    <col min="76" max="79" width="12.73046875" style="326" customWidth="1"/>
    <col min="80" max="16384" width="9.1328125" style="326"/>
  </cols>
  <sheetData>
    <row r="1" spans="1:79" s="324" customFormat="1" ht="25.15" customHeight="1" thickBot="1" x14ac:dyDescent="0.4">
      <c r="A1" s="43" t="s">
        <v>42</v>
      </c>
      <c r="B1" s="44" t="s">
        <v>755</v>
      </c>
      <c r="C1" s="98"/>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3"/>
      <c r="BW1" s="323"/>
    </row>
    <row r="2" spans="1:79" ht="36" customHeight="1" x14ac:dyDescent="0.4">
      <c r="A2" s="47" t="s">
        <v>594</v>
      </c>
      <c r="B2" s="17" t="s">
        <v>505</v>
      </c>
      <c r="C2" s="418"/>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x14ac:dyDescent="0.4">
      <c r="A3" s="52">
        <v>2018</v>
      </c>
      <c r="B3" s="327" t="s">
        <v>127</v>
      </c>
      <c r="C3" s="385"/>
      <c r="D3" s="289" t="s">
        <v>624</v>
      </c>
      <c r="E3" s="289" t="s">
        <v>624</v>
      </c>
      <c r="F3" s="289" t="s">
        <v>624</v>
      </c>
      <c r="G3" s="289" t="s">
        <v>624</v>
      </c>
      <c r="H3" s="289" t="s">
        <v>624</v>
      </c>
      <c r="I3" s="289" t="s">
        <v>624</v>
      </c>
      <c r="J3" s="289" t="s">
        <v>624</v>
      </c>
      <c r="K3" s="289" t="s">
        <v>624</v>
      </c>
      <c r="L3" s="289" t="s">
        <v>624</v>
      </c>
      <c r="M3" s="289" t="s">
        <v>624</v>
      </c>
      <c r="N3" s="289" t="s">
        <v>624</v>
      </c>
      <c r="O3" s="289" t="s">
        <v>624</v>
      </c>
      <c r="P3" s="289" t="s">
        <v>624</v>
      </c>
      <c r="Q3" s="289" t="s">
        <v>624</v>
      </c>
      <c r="R3" s="289" t="s">
        <v>624</v>
      </c>
      <c r="S3" s="289" t="s">
        <v>624</v>
      </c>
      <c r="T3" s="289" t="s">
        <v>624</v>
      </c>
      <c r="U3" s="289" t="s">
        <v>624</v>
      </c>
      <c r="V3" s="289" t="s">
        <v>624</v>
      </c>
      <c r="W3" s="289" t="s">
        <v>624</v>
      </c>
      <c r="X3" s="289" t="s">
        <v>624</v>
      </c>
      <c r="Y3" s="289" t="s">
        <v>624</v>
      </c>
      <c r="Z3" s="289" t="s">
        <v>624</v>
      </c>
      <c r="AA3" s="289" t="s">
        <v>624</v>
      </c>
      <c r="AB3" s="289" t="s">
        <v>624</v>
      </c>
      <c r="AC3" s="289" t="s">
        <v>624</v>
      </c>
      <c r="AD3" s="289" t="s">
        <v>624</v>
      </c>
      <c r="AE3" s="289" t="s">
        <v>624</v>
      </c>
      <c r="AF3" s="289" t="s">
        <v>624</v>
      </c>
      <c r="AG3" s="289" t="s">
        <v>624</v>
      </c>
      <c r="AH3" s="289" t="s">
        <v>624</v>
      </c>
      <c r="AI3" s="289" t="s">
        <v>624</v>
      </c>
      <c r="AJ3" s="289" t="s">
        <v>624</v>
      </c>
      <c r="AK3" s="289" t="s">
        <v>624</v>
      </c>
      <c r="AL3" s="289" t="s">
        <v>624</v>
      </c>
      <c r="AM3" s="289" t="s">
        <v>624</v>
      </c>
      <c r="AN3" s="289" t="s">
        <v>624</v>
      </c>
      <c r="AO3" s="289" t="s">
        <v>624</v>
      </c>
      <c r="AP3" s="289" t="s">
        <v>624</v>
      </c>
      <c r="AQ3" s="289" t="s">
        <v>624</v>
      </c>
      <c r="AR3" s="289" t="s">
        <v>624</v>
      </c>
      <c r="AS3" s="289" t="s">
        <v>624</v>
      </c>
      <c r="AT3" s="289" t="s">
        <v>624</v>
      </c>
      <c r="AU3" s="289" t="s">
        <v>624</v>
      </c>
      <c r="AV3" s="289" t="s">
        <v>624</v>
      </c>
      <c r="AW3" s="289" t="s">
        <v>624</v>
      </c>
      <c r="AX3" s="289" t="s">
        <v>624</v>
      </c>
      <c r="AY3" s="289" t="s">
        <v>624</v>
      </c>
      <c r="AZ3" s="289" t="s">
        <v>624</v>
      </c>
      <c r="BA3" s="289" t="s">
        <v>624</v>
      </c>
      <c r="BB3" s="289" t="s">
        <v>624</v>
      </c>
      <c r="BC3" s="289" t="s">
        <v>624</v>
      </c>
      <c r="BD3" s="289" t="s">
        <v>624</v>
      </c>
      <c r="BE3" s="289" t="s">
        <v>624</v>
      </c>
      <c r="BF3" s="289" t="s">
        <v>624</v>
      </c>
      <c r="BG3" s="289" t="s">
        <v>624</v>
      </c>
      <c r="BH3" s="289" t="s">
        <v>624</v>
      </c>
      <c r="BI3" s="289" t="s">
        <v>624</v>
      </c>
      <c r="BJ3" s="289" t="s">
        <v>624</v>
      </c>
      <c r="BK3" s="289" t="s">
        <v>624</v>
      </c>
      <c r="BL3" s="289" t="s">
        <v>624</v>
      </c>
      <c r="BM3" s="289" t="s">
        <v>624</v>
      </c>
      <c r="BN3" s="289" t="s">
        <v>624</v>
      </c>
      <c r="BO3" s="289" t="s">
        <v>624</v>
      </c>
      <c r="BP3" s="289" t="s">
        <v>624</v>
      </c>
      <c r="BQ3" s="289" t="s">
        <v>624</v>
      </c>
      <c r="BR3" s="289" t="s">
        <v>624</v>
      </c>
      <c r="BS3" s="289" t="s">
        <v>624</v>
      </c>
      <c r="BT3" s="289" t="s">
        <v>624</v>
      </c>
      <c r="BU3" s="289" t="s">
        <v>624</v>
      </c>
      <c r="BV3" s="289" t="s">
        <v>625</v>
      </c>
      <c r="BW3" s="289" t="s">
        <v>625</v>
      </c>
      <c r="BX3" s="289" t="s">
        <v>625</v>
      </c>
      <c r="BY3" s="289" t="s">
        <v>625</v>
      </c>
      <c r="BZ3" s="289" t="s">
        <v>625</v>
      </c>
      <c r="CA3" s="290" t="s">
        <v>625</v>
      </c>
    </row>
    <row r="4" spans="1:79" s="243" customFormat="1" ht="24" customHeight="1" x14ac:dyDescent="0.4">
      <c r="A4" s="370"/>
      <c r="B4" s="337" t="s">
        <v>96</v>
      </c>
      <c r="C4" s="97"/>
      <c r="D4" s="371">
        <v>62.5</v>
      </c>
      <c r="E4" s="371">
        <v>75.2</v>
      </c>
      <c r="F4" s="371">
        <v>84.5</v>
      </c>
      <c r="G4" s="371">
        <v>94.6</v>
      </c>
      <c r="H4" s="371">
        <v>118.6</v>
      </c>
      <c r="I4" s="371">
        <v>120.3</v>
      </c>
      <c r="J4" s="371">
        <v>125.4</v>
      </c>
      <c r="K4" s="371">
        <v>114.1</v>
      </c>
      <c r="L4" s="371">
        <v>121.3</v>
      </c>
      <c r="M4" s="371">
        <v>119.6</v>
      </c>
      <c r="N4" s="371">
        <v>131.80000000000001</v>
      </c>
      <c r="O4" s="371">
        <v>158.5</v>
      </c>
      <c r="P4" s="371">
        <v>179.5</v>
      </c>
      <c r="Q4" s="371">
        <v>171.1</v>
      </c>
      <c r="R4" s="371">
        <v>199.8</v>
      </c>
      <c r="S4" s="371">
        <v>217.4</v>
      </c>
      <c r="T4" s="371">
        <v>223.3</v>
      </c>
      <c r="U4" s="371">
        <v>245.9</v>
      </c>
      <c r="V4" s="371">
        <v>297.5</v>
      </c>
      <c r="W4" s="371">
        <v>385.7</v>
      </c>
      <c r="X4" s="371">
        <v>428.9</v>
      </c>
      <c r="Y4" s="371">
        <v>470.7</v>
      </c>
      <c r="Z4" s="371">
        <v>523.79999999999995</v>
      </c>
      <c r="AA4" s="371">
        <v>641.4</v>
      </c>
      <c r="AB4" s="371">
        <v>703.5</v>
      </c>
      <c r="AC4" s="371">
        <v>703.7</v>
      </c>
      <c r="AD4" s="371">
        <v>959.4</v>
      </c>
      <c r="AE4" s="371">
        <v>1308.2</v>
      </c>
      <c r="AF4" s="371">
        <v>1715.3</v>
      </c>
      <c r="AG4" s="371">
        <v>1431</v>
      </c>
      <c r="AH4" s="371">
        <f t="shared" ref="AH4:AQ4" si="0">SUM(AH23:AH28)</f>
        <v>1561</v>
      </c>
      <c r="AI4" s="371">
        <f t="shared" si="0"/>
        <v>1675</v>
      </c>
      <c r="AJ4" s="371">
        <f t="shared" si="0"/>
        <v>2165</v>
      </c>
      <c r="AK4" s="371">
        <f t="shared" si="0"/>
        <v>3245.05</v>
      </c>
      <c r="AL4" s="371">
        <f t="shared" si="0"/>
        <v>4612</v>
      </c>
      <c r="AM4" s="371">
        <f t="shared" si="0"/>
        <v>5592</v>
      </c>
      <c r="AN4" s="371">
        <f t="shared" si="0"/>
        <v>6470</v>
      </c>
      <c r="AO4" s="371">
        <f t="shared" si="0"/>
        <v>7446</v>
      </c>
      <c r="AP4" s="371">
        <f t="shared" si="0"/>
        <v>7965</v>
      </c>
      <c r="AQ4" s="371">
        <f t="shared" si="0"/>
        <v>7956</v>
      </c>
      <c r="AR4" s="371">
        <f t="shared" ref="AR4:BA4" si="1">SUM(AR23:AR28)</f>
        <v>7581.9769999999999</v>
      </c>
      <c r="AS4" s="371">
        <f t="shared" si="1"/>
        <v>7675.058</v>
      </c>
      <c r="AT4" s="371">
        <f t="shared" si="1"/>
        <v>8895.1850000000013</v>
      </c>
      <c r="AU4" s="371">
        <f t="shared" si="1"/>
        <v>11646.02289951173</v>
      </c>
      <c r="AV4" s="371">
        <f t="shared" si="1"/>
        <v>14789.988000000001</v>
      </c>
      <c r="AW4" s="371">
        <f t="shared" si="1"/>
        <v>16109.623</v>
      </c>
      <c r="AX4" s="371">
        <f t="shared" si="1"/>
        <v>16387.047999999999</v>
      </c>
      <c r="AY4" s="371">
        <f t="shared" si="1"/>
        <v>16692.532999999999</v>
      </c>
      <c r="AZ4" s="371">
        <f t="shared" si="1"/>
        <v>14444.695</v>
      </c>
      <c r="BA4" s="371">
        <f t="shared" si="1"/>
        <v>11965.317000000001</v>
      </c>
      <c r="BB4" s="371">
        <f>SUM(BB23:BB28)</f>
        <v>11790.689999999999</v>
      </c>
      <c r="BC4" s="372">
        <f>SUM(BC24:BC28)</f>
        <v>12082.322</v>
      </c>
      <c r="BD4" s="371">
        <f t="shared" ref="BD4:BW4" si="2">SUM(BD6:BD9)</f>
        <v>13121.226999999999</v>
      </c>
      <c r="BE4" s="371">
        <f t="shared" si="2"/>
        <v>14100.907119412172</v>
      </c>
      <c r="BF4" s="371">
        <f t="shared" si="2"/>
        <v>14237.3147109526</v>
      </c>
      <c r="BG4" s="371">
        <f t="shared" si="2"/>
        <v>12859.01825241993</v>
      </c>
      <c r="BH4" s="371">
        <f t="shared" si="2"/>
        <v>10028.913</v>
      </c>
      <c r="BI4" s="371">
        <f t="shared" si="2"/>
        <v>9149.9960046050001</v>
      </c>
      <c r="BJ4" s="371">
        <f t="shared" si="2"/>
        <v>8838.7708489100005</v>
      </c>
      <c r="BK4" s="371">
        <f t="shared" si="2"/>
        <v>9027.9858692587677</v>
      </c>
      <c r="BL4" s="371">
        <f t="shared" si="2"/>
        <v>8684.733409389999</v>
      </c>
      <c r="BM4" s="371">
        <f t="shared" si="2"/>
        <v>8373.7599778200001</v>
      </c>
      <c r="BN4" s="371">
        <f t="shared" si="2"/>
        <v>7856.3960060182071</v>
      </c>
      <c r="BO4" s="371">
        <f t="shared" si="2"/>
        <v>6997.2154425199997</v>
      </c>
      <c r="BP4" s="371">
        <f t="shared" si="2"/>
        <v>5308.9188794399988</v>
      </c>
      <c r="BQ4" s="371">
        <f t="shared" si="2"/>
        <v>3582.8260193800015</v>
      </c>
      <c r="BR4" s="371">
        <f t="shared" si="2"/>
        <v>2893.4764718200004</v>
      </c>
      <c r="BS4" s="371">
        <f t="shared" si="2"/>
        <v>2539.1118483999999</v>
      </c>
      <c r="BT4" s="371">
        <f t="shared" si="2"/>
        <v>2231.8766785900007</v>
      </c>
      <c r="BU4" s="371">
        <f t="shared" si="2"/>
        <v>2138.7000447000005</v>
      </c>
      <c r="BV4" s="371">
        <f t="shared" si="2"/>
        <v>1771.5002022775543</v>
      </c>
      <c r="BW4" s="371">
        <f t="shared" si="2"/>
        <v>2142.2102576689222</v>
      </c>
      <c r="BX4" s="372">
        <f>SUM(BX6:BX9)</f>
        <v>2136.8829601154462</v>
      </c>
      <c r="BY4" s="372">
        <f>SUM(BY6:BY9)</f>
        <v>2156.5161460436084</v>
      </c>
      <c r="BZ4" s="372">
        <f>SUM(BZ6:BZ9)</f>
        <v>2231.3052963316177</v>
      </c>
      <c r="CA4" s="373">
        <f>SUM(CA6:CA9)</f>
        <v>2254.2827375413326</v>
      </c>
    </row>
    <row r="5" spans="1:79" s="58" customFormat="1" ht="24.75" customHeight="1" x14ac:dyDescent="0.4">
      <c r="A5" s="51"/>
      <c r="B5" s="128" t="s">
        <v>506</v>
      </c>
      <c r="C5" s="51"/>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6"/>
      <c r="BD5" s="375"/>
      <c r="BE5" s="375"/>
      <c r="BF5" s="375"/>
      <c r="BG5" s="375"/>
      <c r="BH5" s="375"/>
      <c r="BI5" s="375"/>
      <c r="BJ5" s="375"/>
      <c r="BK5" s="375"/>
      <c r="BL5" s="375"/>
      <c r="BM5" s="375"/>
      <c r="BN5" s="375"/>
      <c r="BO5" s="375"/>
      <c r="BP5" s="375"/>
      <c r="BQ5" s="375"/>
      <c r="BR5" s="375"/>
      <c r="BS5" s="375"/>
      <c r="BT5" s="375"/>
      <c r="BU5" s="375"/>
      <c r="BV5" s="375"/>
      <c r="BW5" s="375"/>
      <c r="BX5" s="376"/>
      <c r="BY5" s="376"/>
      <c r="BZ5" s="376"/>
      <c r="CA5" s="377"/>
    </row>
    <row r="6" spans="1:79" s="58" customFormat="1" x14ac:dyDescent="0.4">
      <c r="A6" s="459"/>
      <c r="B6" s="429" t="s">
        <v>507</v>
      </c>
      <c r="C6" s="341"/>
      <c r="D6" s="375">
        <v>0</v>
      </c>
      <c r="E6" s="375">
        <v>0</v>
      </c>
      <c r="F6" s="375">
        <v>0</v>
      </c>
      <c r="G6" s="375">
        <v>0</v>
      </c>
      <c r="H6" s="375">
        <v>0</v>
      </c>
      <c r="I6" s="375">
        <v>0</v>
      </c>
      <c r="J6" s="375">
        <v>0</v>
      </c>
      <c r="K6" s="375">
        <v>0</v>
      </c>
      <c r="L6" s="375">
        <v>0</v>
      </c>
      <c r="M6" s="375">
        <v>0</v>
      </c>
      <c r="N6" s="375">
        <v>0</v>
      </c>
      <c r="O6" s="375">
        <v>0</v>
      </c>
      <c r="P6" s="375">
        <v>0</v>
      </c>
      <c r="Q6" s="375">
        <v>0</v>
      </c>
      <c r="R6" s="375">
        <v>0</v>
      </c>
      <c r="S6" s="375">
        <v>0</v>
      </c>
      <c r="T6" s="375">
        <v>0</v>
      </c>
      <c r="U6" s="375">
        <v>0</v>
      </c>
      <c r="V6" s="375">
        <v>0</v>
      </c>
      <c r="W6" s="375">
        <v>0</v>
      </c>
      <c r="X6" s="375">
        <v>0</v>
      </c>
      <c r="Y6" s="375">
        <v>0</v>
      </c>
      <c r="Z6" s="375">
        <v>0</v>
      </c>
      <c r="AA6" s="375">
        <v>0</v>
      </c>
      <c r="AB6" s="375">
        <v>0</v>
      </c>
      <c r="AC6" s="375">
        <v>0</v>
      </c>
      <c r="AD6" s="375">
        <v>0</v>
      </c>
      <c r="AE6" s="375">
        <v>0</v>
      </c>
      <c r="AF6" s="375">
        <v>0</v>
      </c>
      <c r="AG6" s="375">
        <v>0</v>
      </c>
      <c r="AH6" s="375">
        <v>0</v>
      </c>
      <c r="AI6" s="375">
        <v>0</v>
      </c>
      <c r="AJ6" s="375">
        <v>0</v>
      </c>
      <c r="AK6" s="375">
        <v>0</v>
      </c>
      <c r="AL6" s="375">
        <v>0</v>
      </c>
      <c r="AM6" s="375">
        <v>0</v>
      </c>
      <c r="AN6" s="375">
        <v>0</v>
      </c>
      <c r="AO6" s="375">
        <v>0</v>
      </c>
      <c r="AP6" s="375">
        <v>0</v>
      </c>
      <c r="AQ6" s="375">
        <v>0</v>
      </c>
      <c r="AR6" s="375">
        <v>0</v>
      </c>
      <c r="AS6" s="375">
        <v>0</v>
      </c>
      <c r="AT6" s="375">
        <v>0</v>
      </c>
      <c r="AU6" s="375">
        <v>0</v>
      </c>
      <c r="AV6" s="375">
        <v>0</v>
      </c>
      <c r="AW6" s="375">
        <v>0</v>
      </c>
      <c r="AX6" s="375">
        <v>0</v>
      </c>
      <c r="AY6" s="375">
        <v>0</v>
      </c>
      <c r="AZ6" s="375">
        <v>0</v>
      </c>
      <c r="BA6" s="375">
        <v>0</v>
      </c>
      <c r="BB6" s="375">
        <v>0</v>
      </c>
      <c r="BC6" s="376">
        <v>0</v>
      </c>
      <c r="BD6" s="375">
        <v>4621.4050478363251</v>
      </c>
      <c r="BE6" s="375">
        <v>5052.9140045040276</v>
      </c>
      <c r="BF6" s="375">
        <v>5038.3999390028666</v>
      </c>
      <c r="BG6" s="375">
        <v>5050.6973474168963</v>
      </c>
      <c r="BH6" s="375">
        <v>4716.6390675993789</v>
      </c>
      <c r="BI6" s="375">
        <v>4532.1900443650775</v>
      </c>
      <c r="BJ6" s="375">
        <v>4574.2510630700235</v>
      </c>
      <c r="BK6" s="375">
        <v>5056.8584049752199</v>
      </c>
      <c r="BL6" s="375">
        <v>5098.7516794821649</v>
      </c>
      <c r="BM6" s="375">
        <v>4984.9200626353177</v>
      </c>
      <c r="BN6" s="375">
        <v>4635.0118573493246</v>
      </c>
      <c r="BO6" s="375">
        <v>4042.2862376047092</v>
      </c>
      <c r="BP6" s="375">
        <v>2489.4119175746559</v>
      </c>
      <c r="BQ6" s="375">
        <v>991.64976374931302</v>
      </c>
      <c r="BR6" s="375">
        <v>459.84335153560301</v>
      </c>
      <c r="BS6" s="375">
        <v>232.57879501520824</v>
      </c>
      <c r="BT6" s="375">
        <v>91.004562413146644</v>
      </c>
      <c r="BU6" s="375">
        <v>19.737945281754381</v>
      </c>
      <c r="BV6" s="375">
        <v>3.8268448299677513</v>
      </c>
      <c r="BW6" s="375">
        <v>0</v>
      </c>
      <c r="BX6" s="376">
        <v>0</v>
      </c>
      <c r="BY6" s="376">
        <v>0</v>
      </c>
      <c r="BZ6" s="376">
        <v>0</v>
      </c>
      <c r="CA6" s="377">
        <v>0</v>
      </c>
    </row>
    <row r="7" spans="1:79" s="58" customFormat="1" x14ac:dyDescent="0.4">
      <c r="A7" s="51"/>
      <c r="B7" s="275" t="s">
        <v>508</v>
      </c>
      <c r="C7" s="128"/>
      <c r="D7" s="375">
        <v>0</v>
      </c>
      <c r="E7" s="375">
        <v>0</v>
      </c>
      <c r="F7" s="375">
        <v>0</v>
      </c>
      <c r="G7" s="375">
        <v>0</v>
      </c>
      <c r="H7" s="375">
        <v>0</v>
      </c>
      <c r="I7" s="375">
        <v>0</v>
      </c>
      <c r="J7" s="375">
        <v>0</v>
      </c>
      <c r="K7" s="375">
        <v>0</v>
      </c>
      <c r="L7" s="375">
        <v>0</v>
      </c>
      <c r="M7" s="375">
        <v>0</v>
      </c>
      <c r="N7" s="375">
        <v>0</v>
      </c>
      <c r="O7" s="375">
        <v>0</v>
      </c>
      <c r="P7" s="375">
        <v>0</v>
      </c>
      <c r="Q7" s="375">
        <v>0</v>
      </c>
      <c r="R7" s="375">
        <v>0</v>
      </c>
      <c r="S7" s="375">
        <v>0</v>
      </c>
      <c r="T7" s="375">
        <v>0</v>
      </c>
      <c r="U7" s="375">
        <v>0</v>
      </c>
      <c r="V7" s="375">
        <v>0</v>
      </c>
      <c r="W7" s="375">
        <v>0</v>
      </c>
      <c r="X7" s="375">
        <v>0</v>
      </c>
      <c r="Y7" s="375">
        <v>0</v>
      </c>
      <c r="Z7" s="375">
        <v>0</v>
      </c>
      <c r="AA7" s="375">
        <v>0</v>
      </c>
      <c r="AB7" s="375">
        <v>0</v>
      </c>
      <c r="AC7" s="375">
        <v>0</v>
      </c>
      <c r="AD7" s="375">
        <v>0</v>
      </c>
      <c r="AE7" s="375">
        <v>0</v>
      </c>
      <c r="AF7" s="375">
        <v>0</v>
      </c>
      <c r="AG7" s="375">
        <v>0</v>
      </c>
      <c r="AH7" s="375">
        <v>0</v>
      </c>
      <c r="AI7" s="375">
        <v>0</v>
      </c>
      <c r="AJ7" s="375">
        <v>0</v>
      </c>
      <c r="AK7" s="375">
        <v>0</v>
      </c>
      <c r="AL7" s="375">
        <v>0</v>
      </c>
      <c r="AM7" s="375">
        <v>0</v>
      </c>
      <c r="AN7" s="375">
        <v>0</v>
      </c>
      <c r="AO7" s="375">
        <v>0</v>
      </c>
      <c r="AP7" s="375">
        <v>0</v>
      </c>
      <c r="AQ7" s="375">
        <v>0</v>
      </c>
      <c r="AR7" s="375">
        <v>0</v>
      </c>
      <c r="AS7" s="375">
        <v>0</v>
      </c>
      <c r="AT7" s="375">
        <v>0</v>
      </c>
      <c r="AU7" s="375">
        <v>0</v>
      </c>
      <c r="AV7" s="375">
        <v>0</v>
      </c>
      <c r="AW7" s="375">
        <v>0</v>
      </c>
      <c r="AX7" s="375">
        <v>0</v>
      </c>
      <c r="AY7" s="375">
        <v>0</v>
      </c>
      <c r="AZ7" s="375">
        <v>0</v>
      </c>
      <c r="BA7" s="375">
        <v>0</v>
      </c>
      <c r="BB7" s="375">
        <v>0</v>
      </c>
      <c r="BC7" s="376">
        <v>0</v>
      </c>
      <c r="BD7" s="375">
        <v>4443.8717844644088</v>
      </c>
      <c r="BE7" s="375">
        <v>4623.1189933269143</v>
      </c>
      <c r="BF7" s="375">
        <v>4787.3978654276079</v>
      </c>
      <c r="BG7" s="375">
        <v>4887.6085699017249</v>
      </c>
      <c r="BH7" s="375">
        <v>4596.7527005283919</v>
      </c>
      <c r="BI7" s="375">
        <v>3943.0085425279776</v>
      </c>
      <c r="BJ7" s="375">
        <v>3604.4662883198689</v>
      </c>
      <c r="BK7" s="375">
        <v>3385.7518830201843</v>
      </c>
      <c r="BL7" s="375">
        <v>3061.3235328641586</v>
      </c>
      <c r="BM7" s="375">
        <v>2842.3252079987501</v>
      </c>
      <c r="BN7" s="375">
        <v>2586.2728269605445</v>
      </c>
      <c r="BO7" s="375">
        <v>2304.3874099657314</v>
      </c>
      <c r="BP7" s="375">
        <v>2110.4942592273346</v>
      </c>
      <c r="BQ7" s="375">
        <v>1856.5307370233604</v>
      </c>
      <c r="BR7" s="375">
        <v>1698.8486351058339</v>
      </c>
      <c r="BS7" s="375">
        <v>1558.726404111371</v>
      </c>
      <c r="BT7" s="375">
        <v>1403.0825804667934</v>
      </c>
      <c r="BU7" s="375">
        <v>1350.2018513025982</v>
      </c>
      <c r="BV7" s="375">
        <v>1072.4398237079486</v>
      </c>
      <c r="BW7" s="375">
        <v>1253.499767507031</v>
      </c>
      <c r="BX7" s="376">
        <v>1190.6500487297501</v>
      </c>
      <c r="BY7" s="376">
        <v>1151.5930768130088</v>
      </c>
      <c r="BZ7" s="376">
        <v>1156.7968086098226</v>
      </c>
      <c r="CA7" s="377">
        <v>1164.4565355475424</v>
      </c>
    </row>
    <row r="8" spans="1:79" s="58" customFormat="1" x14ac:dyDescent="0.4">
      <c r="A8" s="51"/>
      <c r="B8" s="429" t="s">
        <v>365</v>
      </c>
      <c r="C8" s="341"/>
      <c r="D8" s="375">
        <v>0</v>
      </c>
      <c r="E8" s="375">
        <v>0</v>
      </c>
      <c r="F8" s="375">
        <v>0</v>
      </c>
      <c r="G8" s="375">
        <v>0</v>
      </c>
      <c r="H8" s="375">
        <v>0</v>
      </c>
      <c r="I8" s="375">
        <v>0</v>
      </c>
      <c r="J8" s="375">
        <v>0</v>
      </c>
      <c r="K8" s="375">
        <v>0</v>
      </c>
      <c r="L8" s="375">
        <v>0</v>
      </c>
      <c r="M8" s="375">
        <v>0</v>
      </c>
      <c r="N8" s="375">
        <v>0</v>
      </c>
      <c r="O8" s="375">
        <v>0</v>
      </c>
      <c r="P8" s="375">
        <v>0</v>
      </c>
      <c r="Q8" s="375">
        <v>0</v>
      </c>
      <c r="R8" s="375">
        <v>0</v>
      </c>
      <c r="S8" s="375">
        <v>0</v>
      </c>
      <c r="T8" s="375">
        <v>0</v>
      </c>
      <c r="U8" s="375">
        <v>0</v>
      </c>
      <c r="V8" s="375">
        <v>0</v>
      </c>
      <c r="W8" s="375">
        <v>0</v>
      </c>
      <c r="X8" s="375">
        <v>0</v>
      </c>
      <c r="Y8" s="375">
        <v>0</v>
      </c>
      <c r="Z8" s="375">
        <v>0</v>
      </c>
      <c r="AA8" s="375">
        <v>0</v>
      </c>
      <c r="AB8" s="375">
        <v>0</v>
      </c>
      <c r="AC8" s="375">
        <v>0</v>
      </c>
      <c r="AD8" s="375">
        <v>0</v>
      </c>
      <c r="AE8" s="375">
        <v>0</v>
      </c>
      <c r="AF8" s="375">
        <v>0</v>
      </c>
      <c r="AG8" s="375">
        <v>0</v>
      </c>
      <c r="AH8" s="375">
        <v>0</v>
      </c>
      <c r="AI8" s="375">
        <v>0</v>
      </c>
      <c r="AJ8" s="375">
        <v>0</v>
      </c>
      <c r="AK8" s="375">
        <v>0</v>
      </c>
      <c r="AL8" s="375">
        <v>0</v>
      </c>
      <c r="AM8" s="375">
        <v>0</v>
      </c>
      <c r="AN8" s="375">
        <v>0</v>
      </c>
      <c r="AO8" s="375">
        <v>0</v>
      </c>
      <c r="AP8" s="375">
        <v>0</v>
      </c>
      <c r="AQ8" s="375">
        <v>0</v>
      </c>
      <c r="AR8" s="375">
        <v>0</v>
      </c>
      <c r="AS8" s="375">
        <v>0</v>
      </c>
      <c r="AT8" s="375">
        <v>0</v>
      </c>
      <c r="AU8" s="375">
        <v>0</v>
      </c>
      <c r="AV8" s="375">
        <v>0</v>
      </c>
      <c r="AW8" s="375">
        <v>0</v>
      </c>
      <c r="AX8" s="375">
        <v>0</v>
      </c>
      <c r="AY8" s="375">
        <v>0</v>
      </c>
      <c r="AZ8" s="375">
        <v>0</v>
      </c>
      <c r="BA8" s="375">
        <v>0</v>
      </c>
      <c r="BB8" s="375">
        <v>0</v>
      </c>
      <c r="BC8" s="376">
        <v>0</v>
      </c>
      <c r="BD8" s="375">
        <v>252.8506024179687</v>
      </c>
      <c r="BE8" s="375">
        <v>334.41491264418875</v>
      </c>
      <c r="BF8" s="375">
        <v>376.31615316717199</v>
      </c>
      <c r="BG8" s="375">
        <v>377.57849637345873</v>
      </c>
      <c r="BH8" s="375">
        <v>328.26976673374355</v>
      </c>
      <c r="BI8" s="375">
        <v>296.30574154435226</v>
      </c>
      <c r="BJ8" s="375">
        <v>290.48548701729464</v>
      </c>
      <c r="BK8" s="375">
        <v>283.72187865289749</v>
      </c>
      <c r="BL8" s="375">
        <v>276.94990169243857</v>
      </c>
      <c r="BM8" s="375">
        <v>304.28514955817326</v>
      </c>
      <c r="BN8" s="375">
        <v>388.24454173128282</v>
      </c>
      <c r="BO8" s="375">
        <v>430.68552026831782</v>
      </c>
      <c r="BP8" s="375">
        <v>508.21788711256067</v>
      </c>
      <c r="BQ8" s="375">
        <v>557.83154347728623</v>
      </c>
      <c r="BR8" s="375">
        <v>585.49981248498932</v>
      </c>
      <c r="BS8" s="375">
        <v>622.2904281561498</v>
      </c>
      <c r="BT8" s="375">
        <v>628.90405687815189</v>
      </c>
      <c r="BU8" s="375">
        <v>677.45893412976955</v>
      </c>
      <c r="BV8" s="375">
        <v>631.38189602043644</v>
      </c>
      <c r="BW8" s="375">
        <v>797.89884144176187</v>
      </c>
      <c r="BX8" s="376">
        <v>853.79221253184733</v>
      </c>
      <c r="BY8" s="376">
        <v>910.72924385998851</v>
      </c>
      <c r="BZ8" s="376">
        <v>977.59522601425192</v>
      </c>
      <c r="CA8" s="377">
        <v>987.73980283635058</v>
      </c>
    </row>
    <row r="9" spans="1:79" s="58" customFormat="1" x14ac:dyDescent="0.4">
      <c r="A9" s="51"/>
      <c r="B9" s="429" t="s">
        <v>509</v>
      </c>
      <c r="C9" s="341"/>
      <c r="D9" s="375">
        <v>0</v>
      </c>
      <c r="E9" s="375">
        <v>0</v>
      </c>
      <c r="F9" s="375">
        <v>0</v>
      </c>
      <c r="G9" s="375">
        <v>0</v>
      </c>
      <c r="H9" s="375">
        <v>0</v>
      </c>
      <c r="I9" s="375">
        <v>0</v>
      </c>
      <c r="J9" s="375">
        <v>0</v>
      </c>
      <c r="K9" s="375">
        <v>0</v>
      </c>
      <c r="L9" s="375">
        <v>0</v>
      </c>
      <c r="M9" s="375">
        <v>0</v>
      </c>
      <c r="N9" s="375">
        <v>0</v>
      </c>
      <c r="O9" s="375">
        <v>0</v>
      </c>
      <c r="P9" s="375">
        <v>0</v>
      </c>
      <c r="Q9" s="375">
        <v>0</v>
      </c>
      <c r="R9" s="375">
        <v>0</v>
      </c>
      <c r="S9" s="375">
        <v>0</v>
      </c>
      <c r="T9" s="375">
        <v>0</v>
      </c>
      <c r="U9" s="375">
        <v>0</v>
      </c>
      <c r="V9" s="375">
        <v>0</v>
      </c>
      <c r="W9" s="375">
        <v>0</v>
      </c>
      <c r="X9" s="375">
        <v>0</v>
      </c>
      <c r="Y9" s="375">
        <v>0</v>
      </c>
      <c r="Z9" s="375">
        <v>0</v>
      </c>
      <c r="AA9" s="375">
        <v>0</v>
      </c>
      <c r="AB9" s="375">
        <v>0</v>
      </c>
      <c r="AC9" s="375">
        <v>0</v>
      </c>
      <c r="AD9" s="375">
        <v>0</v>
      </c>
      <c r="AE9" s="375">
        <v>0</v>
      </c>
      <c r="AF9" s="375">
        <v>0</v>
      </c>
      <c r="AG9" s="375">
        <v>0</v>
      </c>
      <c r="AH9" s="375">
        <v>0</v>
      </c>
      <c r="AI9" s="375">
        <v>0</v>
      </c>
      <c r="AJ9" s="375">
        <v>0</v>
      </c>
      <c r="AK9" s="375">
        <v>0</v>
      </c>
      <c r="AL9" s="375">
        <v>0</v>
      </c>
      <c r="AM9" s="375">
        <v>0</v>
      </c>
      <c r="AN9" s="375">
        <v>0</v>
      </c>
      <c r="AO9" s="375">
        <v>0</v>
      </c>
      <c r="AP9" s="375">
        <v>0</v>
      </c>
      <c r="AQ9" s="375">
        <v>0</v>
      </c>
      <c r="AR9" s="375">
        <v>0</v>
      </c>
      <c r="AS9" s="375">
        <v>0</v>
      </c>
      <c r="AT9" s="375">
        <v>0</v>
      </c>
      <c r="AU9" s="375">
        <v>0</v>
      </c>
      <c r="AV9" s="375">
        <v>0</v>
      </c>
      <c r="AW9" s="375">
        <v>0</v>
      </c>
      <c r="AX9" s="375">
        <v>0</v>
      </c>
      <c r="AY9" s="375">
        <v>0</v>
      </c>
      <c r="AZ9" s="375">
        <v>0</v>
      </c>
      <c r="BA9" s="375">
        <v>0</v>
      </c>
      <c r="BB9" s="375">
        <v>0</v>
      </c>
      <c r="BC9" s="376">
        <v>0</v>
      </c>
      <c r="BD9" s="375">
        <v>3803.0995652812981</v>
      </c>
      <c r="BE9" s="375">
        <v>4090.4592089370417</v>
      </c>
      <c r="BF9" s="375">
        <v>4035.2007533549531</v>
      </c>
      <c r="BG9" s="375">
        <v>2543.1338387278502</v>
      </c>
      <c r="BH9" s="375">
        <v>387.25146513848631</v>
      </c>
      <c r="BI9" s="375">
        <v>378.49167616759223</v>
      </c>
      <c r="BJ9" s="375">
        <v>369.56801050281319</v>
      </c>
      <c r="BK9" s="375">
        <v>301.65370261046604</v>
      </c>
      <c r="BL9" s="375">
        <v>247.70829535123684</v>
      </c>
      <c r="BM9" s="375">
        <v>242.22955762775757</v>
      </c>
      <c r="BN9" s="375">
        <v>246.86677997705561</v>
      </c>
      <c r="BO9" s="375">
        <v>219.85627468124156</v>
      </c>
      <c r="BP9" s="375">
        <v>200.79481552544743</v>
      </c>
      <c r="BQ9" s="375">
        <v>176.81397513004168</v>
      </c>
      <c r="BR9" s="375">
        <v>149.28467269357429</v>
      </c>
      <c r="BS9" s="375">
        <v>125.51622111727107</v>
      </c>
      <c r="BT9" s="375">
        <v>108.88547883190867</v>
      </c>
      <c r="BU9" s="375">
        <v>91.301313985878153</v>
      </c>
      <c r="BV9" s="375">
        <v>63.851637719201534</v>
      </c>
      <c r="BW9" s="375">
        <v>90.811648720129341</v>
      </c>
      <c r="BX9" s="376">
        <v>92.44069885384863</v>
      </c>
      <c r="BY9" s="376">
        <v>94.193825370611393</v>
      </c>
      <c r="BZ9" s="376">
        <v>96.913261707542958</v>
      </c>
      <c r="CA9" s="377">
        <v>102.08639915743983</v>
      </c>
    </row>
    <row r="10" spans="1:79" s="58" customFormat="1" ht="24.75" customHeight="1" x14ac:dyDescent="0.4">
      <c r="A10" s="51"/>
      <c r="B10" s="275" t="s">
        <v>510</v>
      </c>
      <c r="C10" s="128"/>
      <c r="D10" s="375">
        <f>SUM(D11:D14)</f>
        <v>0</v>
      </c>
      <c r="E10" s="375">
        <f t="shared" ref="E10:BP10" si="3">SUM(E11:E14)</f>
        <v>0</v>
      </c>
      <c r="F10" s="375">
        <f t="shared" si="3"/>
        <v>0</v>
      </c>
      <c r="G10" s="375">
        <f t="shared" si="3"/>
        <v>0</v>
      </c>
      <c r="H10" s="375">
        <f t="shared" si="3"/>
        <v>0</v>
      </c>
      <c r="I10" s="375">
        <f t="shared" si="3"/>
        <v>0</v>
      </c>
      <c r="J10" s="375">
        <f t="shared" si="3"/>
        <v>0</v>
      </c>
      <c r="K10" s="375">
        <f t="shared" si="3"/>
        <v>0</v>
      </c>
      <c r="L10" s="375">
        <f t="shared" si="3"/>
        <v>0</v>
      </c>
      <c r="M10" s="375">
        <f t="shared" si="3"/>
        <v>0</v>
      </c>
      <c r="N10" s="375">
        <f t="shared" si="3"/>
        <v>0</v>
      </c>
      <c r="O10" s="375">
        <f t="shared" si="3"/>
        <v>0</v>
      </c>
      <c r="P10" s="375">
        <f t="shared" si="3"/>
        <v>0</v>
      </c>
      <c r="Q10" s="375">
        <f t="shared" si="3"/>
        <v>0</v>
      </c>
      <c r="R10" s="375">
        <f t="shared" si="3"/>
        <v>0</v>
      </c>
      <c r="S10" s="375">
        <f t="shared" si="3"/>
        <v>0</v>
      </c>
      <c r="T10" s="375">
        <f t="shared" si="3"/>
        <v>0</v>
      </c>
      <c r="U10" s="375">
        <f t="shared" si="3"/>
        <v>0</v>
      </c>
      <c r="V10" s="375">
        <f t="shared" si="3"/>
        <v>0</v>
      </c>
      <c r="W10" s="375">
        <f t="shared" si="3"/>
        <v>0</v>
      </c>
      <c r="X10" s="375">
        <f t="shared" si="3"/>
        <v>0</v>
      </c>
      <c r="Y10" s="375">
        <f t="shared" si="3"/>
        <v>0</v>
      </c>
      <c r="Z10" s="375">
        <f t="shared" si="3"/>
        <v>0</v>
      </c>
      <c r="AA10" s="375">
        <f t="shared" si="3"/>
        <v>0</v>
      </c>
      <c r="AB10" s="375">
        <f t="shared" si="3"/>
        <v>0</v>
      </c>
      <c r="AC10" s="375">
        <f t="shared" si="3"/>
        <v>0</v>
      </c>
      <c r="AD10" s="375">
        <f t="shared" si="3"/>
        <v>0</v>
      </c>
      <c r="AE10" s="375">
        <f t="shared" si="3"/>
        <v>0</v>
      </c>
      <c r="AF10" s="375">
        <f t="shared" si="3"/>
        <v>0</v>
      </c>
      <c r="AG10" s="375">
        <f t="shared" si="3"/>
        <v>0</v>
      </c>
      <c r="AH10" s="375">
        <f t="shared" si="3"/>
        <v>0</v>
      </c>
      <c r="AI10" s="375">
        <f t="shared" si="3"/>
        <v>0</v>
      </c>
      <c r="AJ10" s="375">
        <f t="shared" si="3"/>
        <v>0</v>
      </c>
      <c r="AK10" s="375">
        <f t="shared" si="3"/>
        <v>0</v>
      </c>
      <c r="AL10" s="375">
        <f t="shared" si="3"/>
        <v>0</v>
      </c>
      <c r="AM10" s="375">
        <f t="shared" si="3"/>
        <v>0</v>
      </c>
      <c r="AN10" s="375">
        <f t="shared" si="3"/>
        <v>0</v>
      </c>
      <c r="AO10" s="375">
        <f t="shared" si="3"/>
        <v>0</v>
      </c>
      <c r="AP10" s="375">
        <f t="shared" si="3"/>
        <v>0</v>
      </c>
      <c r="AQ10" s="375">
        <f t="shared" si="3"/>
        <v>0</v>
      </c>
      <c r="AR10" s="375">
        <f t="shared" si="3"/>
        <v>0</v>
      </c>
      <c r="AS10" s="375">
        <f t="shared" si="3"/>
        <v>0</v>
      </c>
      <c r="AT10" s="375">
        <f t="shared" si="3"/>
        <v>0</v>
      </c>
      <c r="AU10" s="375">
        <f t="shared" si="3"/>
        <v>0</v>
      </c>
      <c r="AV10" s="375">
        <f t="shared" si="3"/>
        <v>0</v>
      </c>
      <c r="AW10" s="375">
        <f t="shared" si="3"/>
        <v>0</v>
      </c>
      <c r="AX10" s="375">
        <f t="shared" si="3"/>
        <v>0</v>
      </c>
      <c r="AY10" s="375">
        <f t="shared" si="3"/>
        <v>0</v>
      </c>
      <c r="AZ10" s="375">
        <f t="shared" si="3"/>
        <v>0</v>
      </c>
      <c r="BA10" s="375">
        <f t="shared" si="3"/>
        <v>0</v>
      </c>
      <c r="BB10" s="375">
        <f t="shared" si="3"/>
        <v>0</v>
      </c>
      <c r="BC10" s="376">
        <f t="shared" si="3"/>
        <v>0</v>
      </c>
      <c r="BD10" s="375">
        <f t="shared" si="3"/>
        <v>0</v>
      </c>
      <c r="BE10" s="375">
        <f t="shared" si="3"/>
        <v>0</v>
      </c>
      <c r="BF10" s="375">
        <f t="shared" si="3"/>
        <v>0</v>
      </c>
      <c r="BG10" s="375">
        <f t="shared" si="3"/>
        <v>0</v>
      </c>
      <c r="BH10" s="375">
        <f t="shared" si="3"/>
        <v>3278</v>
      </c>
      <c r="BI10" s="375">
        <f t="shared" si="3"/>
        <v>2526</v>
      </c>
      <c r="BJ10" s="375">
        <f t="shared" si="3"/>
        <v>2050</v>
      </c>
      <c r="BK10" s="375">
        <f t="shared" si="3"/>
        <v>1737.5119804834528</v>
      </c>
      <c r="BL10" s="375">
        <f t="shared" si="3"/>
        <v>1455.6900798477316</v>
      </c>
      <c r="BM10" s="375">
        <f t="shared" si="3"/>
        <v>876.97242974579706</v>
      </c>
      <c r="BN10" s="375">
        <f t="shared" si="3"/>
        <v>633.219714059539</v>
      </c>
      <c r="BO10" s="375">
        <f t="shared" si="3"/>
        <v>451.05771460709826</v>
      </c>
      <c r="BP10" s="375">
        <f t="shared" si="3"/>
        <v>292.27523465753882</v>
      </c>
      <c r="BQ10" s="375">
        <f t="shared" ref="BQ10:CA10" si="4">SUM(BQ11:BQ14)</f>
        <v>172.17469324246855</v>
      </c>
      <c r="BR10" s="375">
        <f t="shared" si="4"/>
        <v>119.49141678258313</v>
      </c>
      <c r="BS10" s="375">
        <f t="shared" si="4"/>
        <v>80.22480311229458</v>
      </c>
      <c r="BT10" s="375">
        <f t="shared" si="4"/>
        <v>59.174369123155131</v>
      </c>
      <c r="BU10" s="375">
        <f t="shared" si="4"/>
        <v>42.607802019297836</v>
      </c>
      <c r="BV10" s="375">
        <f t="shared" si="4"/>
        <v>32.681386523429374</v>
      </c>
      <c r="BW10" s="375">
        <f t="shared" si="4"/>
        <v>25.502906301287172</v>
      </c>
      <c r="BX10" s="376">
        <f t="shared" si="4"/>
        <v>19.906815776762869</v>
      </c>
      <c r="BY10" s="376">
        <f t="shared" si="4"/>
        <v>16.077206537917384</v>
      </c>
      <c r="BZ10" s="376">
        <f t="shared" si="4"/>
        <v>12.808500506505023</v>
      </c>
      <c r="CA10" s="377">
        <f t="shared" si="4"/>
        <v>0</v>
      </c>
    </row>
    <row r="11" spans="1:79" s="58" customFormat="1" x14ac:dyDescent="0.4">
      <c r="A11" s="51"/>
      <c r="B11" s="431" t="s">
        <v>507</v>
      </c>
      <c r="C11" s="429"/>
      <c r="D11" s="375">
        <v>0</v>
      </c>
      <c r="E11" s="375">
        <v>0</v>
      </c>
      <c r="F11" s="375">
        <v>0</v>
      </c>
      <c r="G11" s="375">
        <v>0</v>
      </c>
      <c r="H11" s="375">
        <v>0</v>
      </c>
      <c r="I11" s="375">
        <v>0</v>
      </c>
      <c r="J11" s="375">
        <v>0</v>
      </c>
      <c r="K11" s="375">
        <v>0</v>
      </c>
      <c r="L11" s="375">
        <v>0</v>
      </c>
      <c r="M11" s="375">
        <v>0</v>
      </c>
      <c r="N11" s="375">
        <v>0</v>
      </c>
      <c r="O11" s="375">
        <v>0</v>
      </c>
      <c r="P11" s="375">
        <v>0</v>
      </c>
      <c r="Q11" s="375">
        <v>0</v>
      </c>
      <c r="R11" s="375">
        <v>0</v>
      </c>
      <c r="S11" s="375">
        <v>0</v>
      </c>
      <c r="T11" s="375">
        <v>0</v>
      </c>
      <c r="U11" s="375">
        <v>0</v>
      </c>
      <c r="V11" s="375">
        <v>0</v>
      </c>
      <c r="W11" s="375">
        <v>0</v>
      </c>
      <c r="X11" s="375">
        <v>0</v>
      </c>
      <c r="Y11" s="375">
        <v>0</v>
      </c>
      <c r="Z11" s="375">
        <v>0</v>
      </c>
      <c r="AA11" s="375">
        <v>0</v>
      </c>
      <c r="AB11" s="375">
        <v>0</v>
      </c>
      <c r="AC11" s="375">
        <v>0</v>
      </c>
      <c r="AD11" s="375">
        <v>0</v>
      </c>
      <c r="AE11" s="375">
        <v>0</v>
      </c>
      <c r="AF11" s="375">
        <v>0</v>
      </c>
      <c r="AG11" s="375">
        <v>0</v>
      </c>
      <c r="AH11" s="375">
        <v>0</v>
      </c>
      <c r="AI11" s="375">
        <v>0</v>
      </c>
      <c r="AJ11" s="375">
        <v>0</v>
      </c>
      <c r="AK11" s="375">
        <v>0</v>
      </c>
      <c r="AL11" s="375">
        <v>0</v>
      </c>
      <c r="AM11" s="375">
        <v>0</v>
      </c>
      <c r="AN11" s="375">
        <v>0</v>
      </c>
      <c r="AO11" s="375">
        <v>0</v>
      </c>
      <c r="AP11" s="375">
        <v>0</v>
      </c>
      <c r="AQ11" s="375">
        <v>0</v>
      </c>
      <c r="AR11" s="375">
        <v>0</v>
      </c>
      <c r="AS11" s="375">
        <v>0</v>
      </c>
      <c r="AT11" s="375">
        <v>0</v>
      </c>
      <c r="AU11" s="375">
        <v>0</v>
      </c>
      <c r="AV11" s="375">
        <v>0</v>
      </c>
      <c r="AW11" s="375">
        <v>0</v>
      </c>
      <c r="AX11" s="375">
        <v>0</v>
      </c>
      <c r="AY11" s="375">
        <v>0</v>
      </c>
      <c r="AZ11" s="375">
        <v>0</v>
      </c>
      <c r="BA11" s="375">
        <v>0</v>
      </c>
      <c r="BB11" s="375">
        <v>0</v>
      </c>
      <c r="BC11" s="376">
        <v>0</v>
      </c>
      <c r="BD11" s="375" t="s">
        <v>411</v>
      </c>
      <c r="BE11" s="375" t="s">
        <v>411</v>
      </c>
      <c r="BF11" s="375" t="s">
        <v>411</v>
      </c>
      <c r="BG11" s="375" t="s">
        <v>411</v>
      </c>
      <c r="BH11" s="375">
        <v>762.85481436764269</v>
      </c>
      <c r="BI11" s="375">
        <v>581.84828131173447</v>
      </c>
      <c r="BJ11" s="375">
        <v>473.61722956436608</v>
      </c>
      <c r="BK11" s="375">
        <v>413.95084160102698</v>
      </c>
      <c r="BL11" s="375">
        <v>361.9907599972754</v>
      </c>
      <c r="BM11" s="375">
        <v>257.46548854574922</v>
      </c>
      <c r="BN11" s="375">
        <v>205.60454345030763</v>
      </c>
      <c r="BO11" s="375">
        <v>154.90300893745626</v>
      </c>
      <c r="BP11" s="375">
        <v>76.267852899601877</v>
      </c>
      <c r="BQ11" s="375">
        <v>20.56193343208226</v>
      </c>
      <c r="BR11" s="375">
        <v>6.1435737027836854</v>
      </c>
      <c r="BS11" s="375">
        <v>2.054652867902226</v>
      </c>
      <c r="BT11" s="375">
        <v>0.52378414252916405</v>
      </c>
      <c r="BU11" s="375">
        <v>0</v>
      </c>
      <c r="BV11" s="375">
        <v>0</v>
      </c>
      <c r="BW11" s="375">
        <v>0</v>
      </c>
      <c r="BX11" s="376">
        <v>0</v>
      </c>
      <c r="BY11" s="376">
        <v>0</v>
      </c>
      <c r="BZ11" s="376">
        <v>0</v>
      </c>
      <c r="CA11" s="377">
        <v>0</v>
      </c>
    </row>
    <row r="12" spans="1:79" s="58" customFormat="1" x14ac:dyDescent="0.4">
      <c r="A12" s="51"/>
      <c r="B12" s="474" t="s">
        <v>508</v>
      </c>
      <c r="C12" s="275"/>
      <c r="D12" s="375">
        <v>0</v>
      </c>
      <c r="E12" s="375">
        <v>0</v>
      </c>
      <c r="F12" s="375">
        <v>0</v>
      </c>
      <c r="G12" s="375">
        <v>0</v>
      </c>
      <c r="H12" s="375">
        <v>0</v>
      </c>
      <c r="I12" s="375">
        <v>0</v>
      </c>
      <c r="J12" s="375">
        <v>0</v>
      </c>
      <c r="K12" s="375">
        <v>0</v>
      </c>
      <c r="L12" s="375">
        <v>0</v>
      </c>
      <c r="M12" s="375">
        <v>0</v>
      </c>
      <c r="N12" s="375">
        <v>0</v>
      </c>
      <c r="O12" s="375">
        <v>0</v>
      </c>
      <c r="P12" s="375">
        <v>0</v>
      </c>
      <c r="Q12" s="375">
        <v>0</v>
      </c>
      <c r="R12" s="375">
        <v>0</v>
      </c>
      <c r="S12" s="375">
        <v>0</v>
      </c>
      <c r="T12" s="375">
        <v>0</v>
      </c>
      <c r="U12" s="375">
        <v>0</v>
      </c>
      <c r="V12" s="375">
        <v>0</v>
      </c>
      <c r="W12" s="375">
        <v>0</v>
      </c>
      <c r="X12" s="375">
        <v>0</v>
      </c>
      <c r="Y12" s="375">
        <v>0</v>
      </c>
      <c r="Z12" s="375">
        <v>0</v>
      </c>
      <c r="AA12" s="375">
        <v>0</v>
      </c>
      <c r="AB12" s="375">
        <v>0</v>
      </c>
      <c r="AC12" s="375">
        <v>0</v>
      </c>
      <c r="AD12" s="375">
        <v>0</v>
      </c>
      <c r="AE12" s="375">
        <v>0</v>
      </c>
      <c r="AF12" s="375">
        <v>0</v>
      </c>
      <c r="AG12" s="375">
        <v>0</v>
      </c>
      <c r="AH12" s="375">
        <v>0</v>
      </c>
      <c r="AI12" s="375">
        <v>0</v>
      </c>
      <c r="AJ12" s="375">
        <v>0</v>
      </c>
      <c r="AK12" s="375">
        <v>0</v>
      </c>
      <c r="AL12" s="375">
        <v>0</v>
      </c>
      <c r="AM12" s="375">
        <v>0</v>
      </c>
      <c r="AN12" s="375">
        <v>0</v>
      </c>
      <c r="AO12" s="375">
        <v>0</v>
      </c>
      <c r="AP12" s="375">
        <v>0</v>
      </c>
      <c r="AQ12" s="375">
        <v>0</v>
      </c>
      <c r="AR12" s="375">
        <v>0</v>
      </c>
      <c r="AS12" s="375">
        <v>0</v>
      </c>
      <c r="AT12" s="375">
        <v>0</v>
      </c>
      <c r="AU12" s="375">
        <v>0</v>
      </c>
      <c r="AV12" s="375">
        <v>0</v>
      </c>
      <c r="AW12" s="375">
        <v>0</v>
      </c>
      <c r="AX12" s="375">
        <v>0</v>
      </c>
      <c r="AY12" s="375">
        <v>0</v>
      </c>
      <c r="AZ12" s="375">
        <v>0</v>
      </c>
      <c r="BA12" s="375">
        <v>0</v>
      </c>
      <c r="BB12" s="375">
        <v>0</v>
      </c>
      <c r="BC12" s="376">
        <v>0</v>
      </c>
      <c r="BD12" s="375" t="s">
        <v>411</v>
      </c>
      <c r="BE12" s="375" t="s">
        <v>411</v>
      </c>
      <c r="BF12" s="375" t="s">
        <v>411</v>
      </c>
      <c r="BG12" s="375" t="s">
        <v>411</v>
      </c>
      <c r="BH12" s="375">
        <v>2379.5925143374584</v>
      </c>
      <c r="BI12" s="375">
        <v>1837.3630975898855</v>
      </c>
      <c r="BJ12" s="375">
        <v>1488.0812530592266</v>
      </c>
      <c r="BK12" s="375">
        <v>1240.0749327219526</v>
      </c>
      <c r="BL12" s="375">
        <v>1019.2297363963041</v>
      </c>
      <c r="BM12" s="375">
        <v>573.42465157263109</v>
      </c>
      <c r="BN12" s="375">
        <v>385.58487222799226</v>
      </c>
      <c r="BO12" s="375">
        <v>257.83000969421636</v>
      </c>
      <c r="BP12" s="375">
        <v>181.74617268748545</v>
      </c>
      <c r="BQ12" s="375">
        <v>126.36562807856818</v>
      </c>
      <c r="BR12" s="375">
        <v>93.6580137692699</v>
      </c>
      <c r="BS12" s="375">
        <v>62.747404987093589</v>
      </c>
      <c r="BT12" s="375">
        <v>46.221046769974315</v>
      </c>
      <c r="BU12" s="375">
        <v>33.137810044803572</v>
      </c>
      <c r="BV12" s="375">
        <v>25.367637799262493</v>
      </c>
      <c r="BW12" s="375">
        <v>19.789564578646964</v>
      </c>
      <c r="BX12" s="376">
        <v>15.43729044594977</v>
      </c>
      <c r="BY12" s="376">
        <v>12.559143256777348</v>
      </c>
      <c r="BZ12" s="376">
        <v>9.9538406584469552</v>
      </c>
      <c r="CA12" s="377">
        <v>0</v>
      </c>
    </row>
    <row r="13" spans="1:79" s="58" customFormat="1" x14ac:dyDescent="0.4">
      <c r="A13" s="51"/>
      <c r="B13" s="431" t="s">
        <v>365</v>
      </c>
      <c r="C13" s="429"/>
      <c r="D13" s="375">
        <v>0</v>
      </c>
      <c r="E13" s="375">
        <v>0</v>
      </c>
      <c r="F13" s="375">
        <v>0</v>
      </c>
      <c r="G13" s="375">
        <v>0</v>
      </c>
      <c r="H13" s="375">
        <v>0</v>
      </c>
      <c r="I13" s="375">
        <v>0</v>
      </c>
      <c r="J13" s="375">
        <v>0</v>
      </c>
      <c r="K13" s="375">
        <v>0</v>
      </c>
      <c r="L13" s="375">
        <v>0</v>
      </c>
      <c r="M13" s="375">
        <v>0</v>
      </c>
      <c r="N13" s="375">
        <v>0</v>
      </c>
      <c r="O13" s="375">
        <v>0</v>
      </c>
      <c r="P13" s="375">
        <v>0</v>
      </c>
      <c r="Q13" s="375">
        <v>0</v>
      </c>
      <c r="R13" s="375">
        <v>0</v>
      </c>
      <c r="S13" s="375">
        <v>0</v>
      </c>
      <c r="T13" s="375">
        <v>0</v>
      </c>
      <c r="U13" s="375">
        <v>0</v>
      </c>
      <c r="V13" s="375">
        <v>0</v>
      </c>
      <c r="W13" s="375">
        <v>0</v>
      </c>
      <c r="X13" s="375">
        <v>0</v>
      </c>
      <c r="Y13" s="375">
        <v>0</v>
      </c>
      <c r="Z13" s="375">
        <v>0</v>
      </c>
      <c r="AA13" s="375">
        <v>0</v>
      </c>
      <c r="AB13" s="375">
        <v>0</v>
      </c>
      <c r="AC13" s="375">
        <v>0</v>
      </c>
      <c r="AD13" s="375">
        <v>0</v>
      </c>
      <c r="AE13" s="375">
        <v>0</v>
      </c>
      <c r="AF13" s="375">
        <v>0</v>
      </c>
      <c r="AG13" s="375">
        <v>0</v>
      </c>
      <c r="AH13" s="375">
        <v>0</v>
      </c>
      <c r="AI13" s="375">
        <v>0</v>
      </c>
      <c r="AJ13" s="375">
        <v>0</v>
      </c>
      <c r="AK13" s="375">
        <v>0</v>
      </c>
      <c r="AL13" s="375">
        <v>0</v>
      </c>
      <c r="AM13" s="375">
        <v>0</v>
      </c>
      <c r="AN13" s="375">
        <v>0</v>
      </c>
      <c r="AO13" s="375">
        <v>0</v>
      </c>
      <c r="AP13" s="375">
        <v>0</v>
      </c>
      <c r="AQ13" s="375">
        <v>0</v>
      </c>
      <c r="AR13" s="375">
        <v>0</v>
      </c>
      <c r="AS13" s="375">
        <v>0</v>
      </c>
      <c r="AT13" s="375">
        <v>0</v>
      </c>
      <c r="AU13" s="375">
        <v>0</v>
      </c>
      <c r="AV13" s="375">
        <v>0</v>
      </c>
      <c r="AW13" s="375">
        <v>0</v>
      </c>
      <c r="AX13" s="375">
        <v>0</v>
      </c>
      <c r="AY13" s="375">
        <v>0</v>
      </c>
      <c r="AZ13" s="375">
        <v>0</v>
      </c>
      <c r="BA13" s="375">
        <v>0</v>
      </c>
      <c r="BB13" s="375">
        <v>0</v>
      </c>
      <c r="BC13" s="376">
        <v>0</v>
      </c>
      <c r="BD13" s="375" t="s">
        <v>411</v>
      </c>
      <c r="BE13" s="375" t="s">
        <v>411</v>
      </c>
      <c r="BF13" s="375" t="s">
        <v>411</v>
      </c>
      <c r="BG13" s="375" t="s">
        <v>411</v>
      </c>
      <c r="BH13" s="375">
        <v>108.83791125867793</v>
      </c>
      <c r="BI13" s="375">
        <v>84.832082180956149</v>
      </c>
      <c r="BJ13" s="375">
        <v>70.239843367596663</v>
      </c>
      <c r="BK13" s="375">
        <v>68.477590995732768</v>
      </c>
      <c r="BL13" s="375">
        <v>59.825526478595897</v>
      </c>
      <c r="BM13" s="375">
        <v>37.890873225309555</v>
      </c>
      <c r="BN13" s="375">
        <v>34.892677098735192</v>
      </c>
      <c r="BO13" s="375">
        <v>32.84295600845541</v>
      </c>
      <c r="BP13" s="375">
        <v>29.407138962203199</v>
      </c>
      <c r="BQ13" s="375">
        <v>23.850722843434482</v>
      </c>
      <c r="BR13" s="375">
        <v>17.51898625593866</v>
      </c>
      <c r="BS13" s="375">
        <v>13.637146263672321</v>
      </c>
      <c r="BT13" s="375">
        <v>11.307829682757156</v>
      </c>
      <c r="BU13" s="375">
        <v>8.4965194431752433</v>
      </c>
      <c r="BV13" s="375">
        <v>6.3993932269150848</v>
      </c>
      <c r="BW13" s="375">
        <v>4.879663589904621</v>
      </c>
      <c r="BX13" s="376">
        <v>3.6879159382430591</v>
      </c>
      <c r="BY13" s="376">
        <v>2.7661505110342497</v>
      </c>
      <c r="BZ13" s="376">
        <v>2.0915324754369684</v>
      </c>
      <c r="CA13" s="377">
        <v>0</v>
      </c>
    </row>
    <row r="14" spans="1:79" s="58" customFormat="1" x14ac:dyDescent="0.4">
      <c r="A14" s="51"/>
      <c r="B14" s="431" t="s">
        <v>509</v>
      </c>
      <c r="C14" s="429"/>
      <c r="D14" s="375">
        <v>0</v>
      </c>
      <c r="E14" s="375">
        <v>0</v>
      </c>
      <c r="F14" s="375">
        <v>0</v>
      </c>
      <c r="G14" s="375">
        <v>0</v>
      </c>
      <c r="H14" s="375">
        <v>0</v>
      </c>
      <c r="I14" s="375">
        <v>0</v>
      </c>
      <c r="J14" s="375">
        <v>0</v>
      </c>
      <c r="K14" s="375">
        <v>0</v>
      </c>
      <c r="L14" s="375">
        <v>0</v>
      </c>
      <c r="M14" s="375">
        <v>0</v>
      </c>
      <c r="N14" s="375">
        <v>0</v>
      </c>
      <c r="O14" s="375">
        <v>0</v>
      </c>
      <c r="P14" s="375">
        <v>0</v>
      </c>
      <c r="Q14" s="375">
        <v>0</v>
      </c>
      <c r="R14" s="375">
        <v>0</v>
      </c>
      <c r="S14" s="375">
        <v>0</v>
      </c>
      <c r="T14" s="375">
        <v>0</v>
      </c>
      <c r="U14" s="375">
        <v>0</v>
      </c>
      <c r="V14" s="375">
        <v>0</v>
      </c>
      <c r="W14" s="375">
        <v>0</v>
      </c>
      <c r="X14" s="375">
        <v>0</v>
      </c>
      <c r="Y14" s="375">
        <v>0</v>
      </c>
      <c r="Z14" s="375">
        <v>0</v>
      </c>
      <c r="AA14" s="375">
        <v>0</v>
      </c>
      <c r="AB14" s="375">
        <v>0</v>
      </c>
      <c r="AC14" s="375">
        <v>0</v>
      </c>
      <c r="AD14" s="375">
        <v>0</v>
      </c>
      <c r="AE14" s="375">
        <v>0</v>
      </c>
      <c r="AF14" s="375">
        <v>0</v>
      </c>
      <c r="AG14" s="375">
        <v>0</v>
      </c>
      <c r="AH14" s="375">
        <v>0</v>
      </c>
      <c r="AI14" s="375">
        <v>0</v>
      </c>
      <c r="AJ14" s="375">
        <v>0</v>
      </c>
      <c r="AK14" s="375">
        <v>0</v>
      </c>
      <c r="AL14" s="375">
        <v>0</v>
      </c>
      <c r="AM14" s="375">
        <v>0</v>
      </c>
      <c r="AN14" s="375">
        <v>0</v>
      </c>
      <c r="AO14" s="375">
        <v>0</v>
      </c>
      <c r="AP14" s="375">
        <v>0</v>
      </c>
      <c r="AQ14" s="375">
        <v>0</v>
      </c>
      <c r="AR14" s="375">
        <v>0</v>
      </c>
      <c r="AS14" s="375">
        <v>0</v>
      </c>
      <c r="AT14" s="375">
        <v>0</v>
      </c>
      <c r="AU14" s="375">
        <v>0</v>
      </c>
      <c r="AV14" s="375">
        <v>0</v>
      </c>
      <c r="AW14" s="375">
        <v>0</v>
      </c>
      <c r="AX14" s="375">
        <v>0</v>
      </c>
      <c r="AY14" s="375">
        <v>0</v>
      </c>
      <c r="AZ14" s="375">
        <v>0</v>
      </c>
      <c r="BA14" s="375">
        <v>0</v>
      </c>
      <c r="BB14" s="375">
        <v>0</v>
      </c>
      <c r="BC14" s="376">
        <v>0</v>
      </c>
      <c r="BD14" s="375" t="s">
        <v>411</v>
      </c>
      <c r="BE14" s="375" t="s">
        <v>411</v>
      </c>
      <c r="BF14" s="375" t="s">
        <v>411</v>
      </c>
      <c r="BG14" s="375" t="s">
        <v>411</v>
      </c>
      <c r="BH14" s="375">
        <v>26.714760036220948</v>
      </c>
      <c r="BI14" s="375">
        <v>21.956538917423945</v>
      </c>
      <c r="BJ14" s="375">
        <v>18.06167400881057</v>
      </c>
      <c r="BK14" s="375">
        <v>15.008615164740581</v>
      </c>
      <c r="BL14" s="375">
        <v>14.644056975556003</v>
      </c>
      <c r="BM14" s="375">
        <v>8.1914164021072455</v>
      </c>
      <c r="BN14" s="375">
        <v>7.1376212825039191</v>
      </c>
      <c r="BO14" s="375">
        <v>5.4817399669702063</v>
      </c>
      <c r="BP14" s="375">
        <v>4.8540701082483499</v>
      </c>
      <c r="BQ14" s="375">
        <v>1.3964088883836361</v>
      </c>
      <c r="BR14" s="375">
        <v>2.170843054590887</v>
      </c>
      <c r="BS14" s="375">
        <v>1.7855989936264505</v>
      </c>
      <c r="BT14" s="375">
        <v>1.1217085278945007</v>
      </c>
      <c r="BU14" s="375">
        <v>0.97347253131901579</v>
      </c>
      <c r="BV14" s="375">
        <v>0.91435549725180087</v>
      </c>
      <c r="BW14" s="375">
        <v>0.83367813273558955</v>
      </c>
      <c r="BX14" s="376">
        <v>0.7816093925700397</v>
      </c>
      <c r="BY14" s="376">
        <v>0.75191277010578617</v>
      </c>
      <c r="BZ14" s="376">
        <v>0.76312737262109842</v>
      </c>
      <c r="CA14" s="377">
        <v>0</v>
      </c>
    </row>
    <row r="15" spans="1:79" s="58" customFormat="1" ht="24.75" customHeight="1" x14ac:dyDescent="0.4">
      <c r="A15" s="51"/>
      <c r="B15" s="275" t="s">
        <v>511</v>
      </c>
      <c r="C15" s="128"/>
      <c r="D15" s="375">
        <f>SUM(D16:D19)</f>
        <v>0</v>
      </c>
      <c r="E15" s="375">
        <f t="shared" ref="E15:BP15" si="5">SUM(E16:E19)</f>
        <v>0</v>
      </c>
      <c r="F15" s="375">
        <f t="shared" si="5"/>
        <v>0</v>
      </c>
      <c r="G15" s="375">
        <f t="shared" si="5"/>
        <v>0</v>
      </c>
      <c r="H15" s="375">
        <f t="shared" si="5"/>
        <v>0</v>
      </c>
      <c r="I15" s="375">
        <f t="shared" si="5"/>
        <v>0</v>
      </c>
      <c r="J15" s="375">
        <f t="shared" si="5"/>
        <v>0</v>
      </c>
      <c r="K15" s="375">
        <f t="shared" si="5"/>
        <v>0</v>
      </c>
      <c r="L15" s="375">
        <f t="shared" si="5"/>
        <v>0</v>
      </c>
      <c r="M15" s="375">
        <f t="shared" si="5"/>
        <v>0</v>
      </c>
      <c r="N15" s="375">
        <f t="shared" si="5"/>
        <v>0</v>
      </c>
      <c r="O15" s="375">
        <f t="shared" si="5"/>
        <v>0</v>
      </c>
      <c r="P15" s="375">
        <f t="shared" si="5"/>
        <v>0</v>
      </c>
      <c r="Q15" s="375">
        <f t="shared" si="5"/>
        <v>0</v>
      </c>
      <c r="R15" s="375">
        <f t="shared" si="5"/>
        <v>0</v>
      </c>
      <c r="S15" s="375">
        <f t="shared" si="5"/>
        <v>0</v>
      </c>
      <c r="T15" s="375">
        <f t="shared" si="5"/>
        <v>0</v>
      </c>
      <c r="U15" s="375">
        <f t="shared" si="5"/>
        <v>0</v>
      </c>
      <c r="V15" s="375">
        <f t="shared" si="5"/>
        <v>0</v>
      </c>
      <c r="W15" s="375">
        <f t="shared" si="5"/>
        <v>0</v>
      </c>
      <c r="X15" s="375">
        <f t="shared" si="5"/>
        <v>0</v>
      </c>
      <c r="Y15" s="375">
        <f t="shared" si="5"/>
        <v>0</v>
      </c>
      <c r="Z15" s="375">
        <f t="shared" si="5"/>
        <v>0</v>
      </c>
      <c r="AA15" s="375">
        <f t="shared" si="5"/>
        <v>0</v>
      </c>
      <c r="AB15" s="375">
        <f t="shared" si="5"/>
        <v>0</v>
      </c>
      <c r="AC15" s="375">
        <f t="shared" si="5"/>
        <v>0</v>
      </c>
      <c r="AD15" s="375">
        <f t="shared" si="5"/>
        <v>0</v>
      </c>
      <c r="AE15" s="375">
        <f t="shared" si="5"/>
        <v>0</v>
      </c>
      <c r="AF15" s="375">
        <f t="shared" si="5"/>
        <v>0</v>
      </c>
      <c r="AG15" s="375">
        <f t="shared" si="5"/>
        <v>0</v>
      </c>
      <c r="AH15" s="375">
        <f t="shared" si="5"/>
        <v>0</v>
      </c>
      <c r="AI15" s="375">
        <f t="shared" si="5"/>
        <v>0</v>
      </c>
      <c r="AJ15" s="375">
        <f t="shared" si="5"/>
        <v>0</v>
      </c>
      <c r="AK15" s="375">
        <f t="shared" si="5"/>
        <v>0</v>
      </c>
      <c r="AL15" s="375">
        <f t="shared" si="5"/>
        <v>0</v>
      </c>
      <c r="AM15" s="375">
        <f t="shared" si="5"/>
        <v>0</v>
      </c>
      <c r="AN15" s="375">
        <f t="shared" si="5"/>
        <v>0</v>
      </c>
      <c r="AO15" s="375">
        <f t="shared" si="5"/>
        <v>0</v>
      </c>
      <c r="AP15" s="375">
        <f t="shared" si="5"/>
        <v>0</v>
      </c>
      <c r="AQ15" s="375">
        <f t="shared" si="5"/>
        <v>0</v>
      </c>
      <c r="AR15" s="375">
        <f t="shared" si="5"/>
        <v>0</v>
      </c>
      <c r="AS15" s="375">
        <f t="shared" si="5"/>
        <v>0</v>
      </c>
      <c r="AT15" s="375">
        <f t="shared" si="5"/>
        <v>0</v>
      </c>
      <c r="AU15" s="375">
        <f t="shared" si="5"/>
        <v>0</v>
      </c>
      <c r="AV15" s="375">
        <f t="shared" si="5"/>
        <v>0</v>
      </c>
      <c r="AW15" s="375">
        <f t="shared" si="5"/>
        <v>0</v>
      </c>
      <c r="AX15" s="375">
        <f t="shared" si="5"/>
        <v>0</v>
      </c>
      <c r="AY15" s="375">
        <f t="shared" si="5"/>
        <v>0</v>
      </c>
      <c r="AZ15" s="375">
        <f t="shared" si="5"/>
        <v>0</v>
      </c>
      <c r="BA15" s="375">
        <f t="shared" si="5"/>
        <v>0</v>
      </c>
      <c r="BB15" s="375">
        <f t="shared" si="5"/>
        <v>0</v>
      </c>
      <c r="BC15" s="376">
        <f t="shared" si="5"/>
        <v>0</v>
      </c>
      <c r="BD15" s="375">
        <f t="shared" si="5"/>
        <v>0</v>
      </c>
      <c r="BE15" s="375">
        <f t="shared" si="5"/>
        <v>0</v>
      </c>
      <c r="BF15" s="375">
        <f t="shared" si="5"/>
        <v>0</v>
      </c>
      <c r="BG15" s="375">
        <f t="shared" si="5"/>
        <v>0</v>
      </c>
      <c r="BH15" s="375">
        <f t="shared" si="5"/>
        <v>6750.9130000000005</v>
      </c>
      <c r="BI15" s="375">
        <f t="shared" si="5"/>
        <v>6623.9960046049991</v>
      </c>
      <c r="BJ15" s="375">
        <f t="shared" si="5"/>
        <v>6788.7708489099996</v>
      </c>
      <c r="BK15" s="375">
        <f t="shared" si="5"/>
        <v>7290.4738887753147</v>
      </c>
      <c r="BL15" s="375">
        <f t="shared" si="5"/>
        <v>7229.0433295422672</v>
      </c>
      <c r="BM15" s="375">
        <f t="shared" si="5"/>
        <v>7496.7875480742005</v>
      </c>
      <c r="BN15" s="375">
        <f t="shared" si="5"/>
        <v>7223.176291958669</v>
      </c>
      <c r="BO15" s="375">
        <f t="shared" si="5"/>
        <v>6546.1577279129015</v>
      </c>
      <c r="BP15" s="375">
        <f t="shared" si="5"/>
        <v>5016.643644782459</v>
      </c>
      <c r="BQ15" s="375">
        <f t="shared" ref="BQ15:CA15" si="6">SUM(BQ16:BQ19)</f>
        <v>3410.651326137533</v>
      </c>
      <c r="BR15" s="375">
        <f t="shared" si="6"/>
        <v>2773.9850550374176</v>
      </c>
      <c r="BS15" s="375">
        <f t="shared" si="6"/>
        <v>2458.8870452877054</v>
      </c>
      <c r="BT15" s="375">
        <f t="shared" si="6"/>
        <v>2172.7023094668452</v>
      </c>
      <c r="BU15" s="375">
        <f t="shared" si="6"/>
        <v>2096.0922426807028</v>
      </c>
      <c r="BV15" s="375">
        <f t="shared" si="6"/>
        <v>1738.8188157541249</v>
      </c>
      <c r="BW15" s="375">
        <f t="shared" si="6"/>
        <v>2116.7073513676351</v>
      </c>
      <c r="BX15" s="376">
        <f t="shared" si="6"/>
        <v>2116.9761443386833</v>
      </c>
      <c r="BY15" s="376">
        <f t="shared" si="6"/>
        <v>2140.4389395056915</v>
      </c>
      <c r="BZ15" s="376">
        <f t="shared" si="6"/>
        <v>2218.4967958251123</v>
      </c>
      <c r="CA15" s="377">
        <f t="shared" si="6"/>
        <v>2254.2827375413326</v>
      </c>
    </row>
    <row r="16" spans="1:79" s="58" customFormat="1" x14ac:dyDescent="0.4">
      <c r="A16" s="51"/>
      <c r="B16" s="431" t="s">
        <v>507</v>
      </c>
      <c r="C16" s="429"/>
      <c r="D16" s="375" t="s">
        <v>411</v>
      </c>
      <c r="E16" s="375" t="s">
        <v>411</v>
      </c>
      <c r="F16" s="375" t="s">
        <v>411</v>
      </c>
      <c r="G16" s="375" t="s">
        <v>411</v>
      </c>
      <c r="H16" s="375" t="s">
        <v>411</v>
      </c>
      <c r="I16" s="375" t="s">
        <v>411</v>
      </c>
      <c r="J16" s="375" t="s">
        <v>411</v>
      </c>
      <c r="K16" s="375" t="s">
        <v>411</v>
      </c>
      <c r="L16" s="375" t="s">
        <v>411</v>
      </c>
      <c r="M16" s="375" t="s">
        <v>411</v>
      </c>
      <c r="N16" s="375" t="s">
        <v>411</v>
      </c>
      <c r="O16" s="375" t="s">
        <v>411</v>
      </c>
      <c r="P16" s="375" t="s">
        <v>411</v>
      </c>
      <c r="Q16" s="375" t="s">
        <v>411</v>
      </c>
      <c r="R16" s="375" t="s">
        <v>411</v>
      </c>
      <c r="S16" s="375" t="s">
        <v>411</v>
      </c>
      <c r="T16" s="375" t="s">
        <v>411</v>
      </c>
      <c r="U16" s="375" t="s">
        <v>411</v>
      </c>
      <c r="V16" s="375" t="s">
        <v>411</v>
      </c>
      <c r="W16" s="375" t="s">
        <v>411</v>
      </c>
      <c r="X16" s="375" t="s">
        <v>411</v>
      </c>
      <c r="Y16" s="375" t="s">
        <v>411</v>
      </c>
      <c r="Z16" s="375" t="s">
        <v>411</v>
      </c>
      <c r="AA16" s="375" t="s">
        <v>411</v>
      </c>
      <c r="AB16" s="375" t="s">
        <v>411</v>
      </c>
      <c r="AC16" s="375" t="s">
        <v>411</v>
      </c>
      <c r="AD16" s="375" t="s">
        <v>411</v>
      </c>
      <c r="AE16" s="375" t="s">
        <v>411</v>
      </c>
      <c r="AF16" s="375" t="s">
        <v>411</v>
      </c>
      <c r="AG16" s="375" t="s">
        <v>411</v>
      </c>
      <c r="AH16" s="375" t="s">
        <v>411</v>
      </c>
      <c r="AI16" s="375" t="s">
        <v>411</v>
      </c>
      <c r="AJ16" s="375" t="s">
        <v>411</v>
      </c>
      <c r="AK16" s="375" t="s">
        <v>411</v>
      </c>
      <c r="AL16" s="375" t="s">
        <v>411</v>
      </c>
      <c r="AM16" s="375" t="s">
        <v>411</v>
      </c>
      <c r="AN16" s="375" t="s">
        <v>411</v>
      </c>
      <c r="AO16" s="375" t="s">
        <v>411</v>
      </c>
      <c r="AP16" s="375" t="s">
        <v>411</v>
      </c>
      <c r="AQ16" s="375" t="s">
        <v>411</v>
      </c>
      <c r="AR16" s="375" t="s">
        <v>411</v>
      </c>
      <c r="AS16" s="375" t="s">
        <v>411</v>
      </c>
      <c r="AT16" s="375" t="s">
        <v>411</v>
      </c>
      <c r="AU16" s="375" t="s">
        <v>411</v>
      </c>
      <c r="AV16" s="375" t="s">
        <v>411</v>
      </c>
      <c r="AW16" s="375" t="s">
        <v>411</v>
      </c>
      <c r="AX16" s="375" t="s">
        <v>411</v>
      </c>
      <c r="AY16" s="375" t="s">
        <v>411</v>
      </c>
      <c r="AZ16" s="375" t="s">
        <v>411</v>
      </c>
      <c r="BA16" s="375" t="s">
        <v>411</v>
      </c>
      <c r="BB16" s="375" t="s">
        <v>411</v>
      </c>
      <c r="BC16" s="376" t="s">
        <v>411</v>
      </c>
      <c r="BD16" s="375" t="s">
        <v>411</v>
      </c>
      <c r="BE16" s="375" t="s">
        <v>411</v>
      </c>
      <c r="BF16" s="375" t="s">
        <v>411</v>
      </c>
      <c r="BG16" s="375" t="s">
        <v>411</v>
      </c>
      <c r="BH16" s="375">
        <f t="shared" ref="BH16:CA19" si="7">BH6-BH11</f>
        <v>3953.7842532317363</v>
      </c>
      <c r="BI16" s="375">
        <f t="shared" si="7"/>
        <v>3950.3417630533431</v>
      </c>
      <c r="BJ16" s="375">
        <f t="shared" si="7"/>
        <v>4100.6338335056571</v>
      </c>
      <c r="BK16" s="375">
        <f t="shared" si="7"/>
        <v>4642.9075633741932</v>
      </c>
      <c r="BL16" s="375">
        <f t="shared" si="7"/>
        <v>4736.7609194848892</v>
      </c>
      <c r="BM16" s="375">
        <f t="shared" si="7"/>
        <v>4727.4545740895683</v>
      </c>
      <c r="BN16" s="375">
        <f t="shared" si="7"/>
        <v>4429.407313899017</v>
      </c>
      <c r="BO16" s="375">
        <f t="shared" si="7"/>
        <v>3887.3832286672528</v>
      </c>
      <c r="BP16" s="375">
        <f t="shared" si="7"/>
        <v>2413.1440646750539</v>
      </c>
      <c r="BQ16" s="375">
        <f t="shared" si="7"/>
        <v>971.08783031723078</v>
      </c>
      <c r="BR16" s="375">
        <f t="shared" si="7"/>
        <v>453.69977783281934</v>
      </c>
      <c r="BS16" s="375">
        <f t="shared" si="7"/>
        <v>230.52414214730601</v>
      </c>
      <c r="BT16" s="375">
        <f t="shared" si="7"/>
        <v>90.480778270617478</v>
      </c>
      <c r="BU16" s="375">
        <f t="shared" si="7"/>
        <v>19.737945281754381</v>
      </c>
      <c r="BV16" s="375">
        <f t="shared" si="7"/>
        <v>3.8268448299677513</v>
      </c>
      <c r="BW16" s="375">
        <f t="shared" si="7"/>
        <v>0</v>
      </c>
      <c r="BX16" s="376">
        <f t="shared" si="7"/>
        <v>0</v>
      </c>
      <c r="BY16" s="376">
        <f t="shared" si="7"/>
        <v>0</v>
      </c>
      <c r="BZ16" s="376">
        <f t="shared" si="7"/>
        <v>0</v>
      </c>
      <c r="CA16" s="377">
        <f t="shared" si="7"/>
        <v>0</v>
      </c>
    </row>
    <row r="17" spans="1:79" s="58" customFormat="1" x14ac:dyDescent="0.4">
      <c r="A17" s="51"/>
      <c r="B17" s="128" t="s">
        <v>512</v>
      </c>
      <c r="C17" s="275"/>
      <c r="D17" s="375" t="s">
        <v>411</v>
      </c>
      <c r="E17" s="375" t="s">
        <v>411</v>
      </c>
      <c r="F17" s="375" t="s">
        <v>411</v>
      </c>
      <c r="G17" s="375" t="s">
        <v>411</v>
      </c>
      <c r="H17" s="375" t="s">
        <v>411</v>
      </c>
      <c r="I17" s="375" t="s">
        <v>411</v>
      </c>
      <c r="J17" s="375" t="s">
        <v>411</v>
      </c>
      <c r="K17" s="375" t="s">
        <v>411</v>
      </c>
      <c r="L17" s="375" t="s">
        <v>411</v>
      </c>
      <c r="M17" s="375" t="s">
        <v>411</v>
      </c>
      <c r="N17" s="375" t="s">
        <v>411</v>
      </c>
      <c r="O17" s="375" t="s">
        <v>411</v>
      </c>
      <c r="P17" s="375" t="s">
        <v>411</v>
      </c>
      <c r="Q17" s="375" t="s">
        <v>411</v>
      </c>
      <c r="R17" s="375" t="s">
        <v>411</v>
      </c>
      <c r="S17" s="375" t="s">
        <v>411</v>
      </c>
      <c r="T17" s="375" t="s">
        <v>411</v>
      </c>
      <c r="U17" s="375" t="s">
        <v>411</v>
      </c>
      <c r="V17" s="375" t="s">
        <v>411</v>
      </c>
      <c r="W17" s="375" t="s">
        <v>411</v>
      </c>
      <c r="X17" s="375" t="s">
        <v>411</v>
      </c>
      <c r="Y17" s="375" t="s">
        <v>411</v>
      </c>
      <c r="Z17" s="375" t="s">
        <v>411</v>
      </c>
      <c r="AA17" s="375" t="s">
        <v>411</v>
      </c>
      <c r="AB17" s="375" t="s">
        <v>411</v>
      </c>
      <c r="AC17" s="375" t="s">
        <v>411</v>
      </c>
      <c r="AD17" s="375" t="s">
        <v>411</v>
      </c>
      <c r="AE17" s="375" t="s">
        <v>411</v>
      </c>
      <c r="AF17" s="375" t="s">
        <v>411</v>
      </c>
      <c r="AG17" s="375" t="s">
        <v>411</v>
      </c>
      <c r="AH17" s="375" t="s">
        <v>411</v>
      </c>
      <c r="AI17" s="375" t="s">
        <v>411</v>
      </c>
      <c r="AJ17" s="375" t="s">
        <v>411</v>
      </c>
      <c r="AK17" s="375" t="s">
        <v>411</v>
      </c>
      <c r="AL17" s="375" t="s">
        <v>411</v>
      </c>
      <c r="AM17" s="375" t="s">
        <v>411</v>
      </c>
      <c r="AN17" s="375" t="s">
        <v>411</v>
      </c>
      <c r="AO17" s="375" t="s">
        <v>411</v>
      </c>
      <c r="AP17" s="375" t="s">
        <v>411</v>
      </c>
      <c r="AQ17" s="375" t="s">
        <v>411</v>
      </c>
      <c r="AR17" s="375" t="s">
        <v>411</v>
      </c>
      <c r="AS17" s="375" t="s">
        <v>411</v>
      </c>
      <c r="AT17" s="375" t="s">
        <v>411</v>
      </c>
      <c r="AU17" s="375" t="s">
        <v>411</v>
      </c>
      <c r="AV17" s="375" t="s">
        <v>411</v>
      </c>
      <c r="AW17" s="375" t="s">
        <v>411</v>
      </c>
      <c r="AX17" s="375" t="s">
        <v>411</v>
      </c>
      <c r="AY17" s="375" t="s">
        <v>411</v>
      </c>
      <c r="AZ17" s="375" t="s">
        <v>411</v>
      </c>
      <c r="BA17" s="375" t="s">
        <v>411</v>
      </c>
      <c r="BB17" s="375" t="s">
        <v>411</v>
      </c>
      <c r="BC17" s="376" t="s">
        <v>411</v>
      </c>
      <c r="BD17" s="375" t="s">
        <v>411</v>
      </c>
      <c r="BE17" s="375" t="s">
        <v>411</v>
      </c>
      <c r="BF17" s="375" t="s">
        <v>411</v>
      </c>
      <c r="BG17" s="375" t="s">
        <v>411</v>
      </c>
      <c r="BH17" s="375">
        <f t="shared" si="7"/>
        <v>2217.1601861909335</v>
      </c>
      <c r="BI17" s="375">
        <f t="shared" si="7"/>
        <v>2105.6454449380922</v>
      </c>
      <c r="BJ17" s="375">
        <f t="shared" si="7"/>
        <v>2116.3850352606423</v>
      </c>
      <c r="BK17" s="375">
        <f t="shared" si="7"/>
        <v>2145.6769502982315</v>
      </c>
      <c r="BL17" s="375">
        <f t="shared" si="7"/>
        <v>2042.0937964678544</v>
      </c>
      <c r="BM17" s="375">
        <f t="shared" si="7"/>
        <v>2268.9005564261188</v>
      </c>
      <c r="BN17" s="375">
        <f t="shared" si="7"/>
        <v>2200.6879547325525</v>
      </c>
      <c r="BO17" s="375">
        <f t="shared" si="7"/>
        <v>2046.557400271515</v>
      </c>
      <c r="BP17" s="375">
        <f t="shared" si="7"/>
        <v>1928.7480865398493</v>
      </c>
      <c r="BQ17" s="375">
        <f t="shared" si="7"/>
        <v>1730.1651089447923</v>
      </c>
      <c r="BR17" s="375">
        <f t="shared" si="7"/>
        <v>1605.1906213365639</v>
      </c>
      <c r="BS17" s="375">
        <f t="shared" si="7"/>
        <v>1495.9789991242774</v>
      </c>
      <c r="BT17" s="375">
        <f t="shared" si="7"/>
        <v>1356.8615336968192</v>
      </c>
      <c r="BU17" s="375">
        <f t="shared" si="7"/>
        <v>1317.0640412577948</v>
      </c>
      <c r="BV17" s="375">
        <f t="shared" si="7"/>
        <v>1047.0721859086862</v>
      </c>
      <c r="BW17" s="375">
        <f t="shared" si="7"/>
        <v>1233.710202928384</v>
      </c>
      <c r="BX17" s="376">
        <f t="shared" si="7"/>
        <v>1175.2127582838002</v>
      </c>
      <c r="BY17" s="376">
        <f t="shared" si="7"/>
        <v>1139.0339335562314</v>
      </c>
      <c r="BZ17" s="376">
        <f t="shared" si="7"/>
        <v>1146.8429679513756</v>
      </c>
      <c r="CA17" s="377">
        <f t="shared" si="7"/>
        <v>1164.4565355475424</v>
      </c>
    </row>
    <row r="18" spans="1:79" s="58" customFormat="1" x14ac:dyDescent="0.4">
      <c r="A18" s="51"/>
      <c r="B18" s="431" t="s">
        <v>365</v>
      </c>
      <c r="C18" s="429"/>
      <c r="D18" s="375" t="s">
        <v>411</v>
      </c>
      <c r="E18" s="375" t="s">
        <v>411</v>
      </c>
      <c r="F18" s="375" t="s">
        <v>411</v>
      </c>
      <c r="G18" s="375" t="s">
        <v>411</v>
      </c>
      <c r="H18" s="375" t="s">
        <v>411</v>
      </c>
      <c r="I18" s="375" t="s">
        <v>411</v>
      </c>
      <c r="J18" s="375" t="s">
        <v>411</v>
      </c>
      <c r="K18" s="375" t="s">
        <v>411</v>
      </c>
      <c r="L18" s="375" t="s">
        <v>411</v>
      </c>
      <c r="M18" s="375" t="s">
        <v>411</v>
      </c>
      <c r="N18" s="375" t="s">
        <v>411</v>
      </c>
      <c r="O18" s="375" t="s">
        <v>411</v>
      </c>
      <c r="P18" s="375" t="s">
        <v>411</v>
      </c>
      <c r="Q18" s="375" t="s">
        <v>411</v>
      </c>
      <c r="R18" s="375" t="s">
        <v>411</v>
      </c>
      <c r="S18" s="375" t="s">
        <v>411</v>
      </c>
      <c r="T18" s="375" t="s">
        <v>411</v>
      </c>
      <c r="U18" s="375" t="s">
        <v>411</v>
      </c>
      <c r="V18" s="375" t="s">
        <v>411</v>
      </c>
      <c r="W18" s="375" t="s">
        <v>411</v>
      </c>
      <c r="X18" s="375" t="s">
        <v>411</v>
      </c>
      <c r="Y18" s="375" t="s">
        <v>411</v>
      </c>
      <c r="Z18" s="375" t="s">
        <v>411</v>
      </c>
      <c r="AA18" s="375" t="s">
        <v>411</v>
      </c>
      <c r="AB18" s="375" t="s">
        <v>411</v>
      </c>
      <c r="AC18" s="375" t="s">
        <v>411</v>
      </c>
      <c r="AD18" s="375" t="s">
        <v>411</v>
      </c>
      <c r="AE18" s="375" t="s">
        <v>411</v>
      </c>
      <c r="AF18" s="375" t="s">
        <v>411</v>
      </c>
      <c r="AG18" s="375" t="s">
        <v>411</v>
      </c>
      <c r="AH18" s="375" t="s">
        <v>411</v>
      </c>
      <c r="AI18" s="375" t="s">
        <v>411</v>
      </c>
      <c r="AJ18" s="375" t="s">
        <v>411</v>
      </c>
      <c r="AK18" s="375" t="s">
        <v>411</v>
      </c>
      <c r="AL18" s="375" t="s">
        <v>411</v>
      </c>
      <c r="AM18" s="375" t="s">
        <v>411</v>
      </c>
      <c r="AN18" s="375" t="s">
        <v>411</v>
      </c>
      <c r="AO18" s="375" t="s">
        <v>411</v>
      </c>
      <c r="AP18" s="375" t="s">
        <v>411</v>
      </c>
      <c r="AQ18" s="375" t="s">
        <v>411</v>
      </c>
      <c r="AR18" s="375" t="s">
        <v>411</v>
      </c>
      <c r="AS18" s="375" t="s">
        <v>411</v>
      </c>
      <c r="AT18" s="375" t="s">
        <v>411</v>
      </c>
      <c r="AU18" s="375" t="s">
        <v>411</v>
      </c>
      <c r="AV18" s="375" t="s">
        <v>411</v>
      </c>
      <c r="AW18" s="375" t="s">
        <v>411</v>
      </c>
      <c r="AX18" s="375" t="s">
        <v>411</v>
      </c>
      <c r="AY18" s="375" t="s">
        <v>411</v>
      </c>
      <c r="AZ18" s="375" t="s">
        <v>411</v>
      </c>
      <c r="BA18" s="375" t="s">
        <v>411</v>
      </c>
      <c r="BB18" s="375" t="s">
        <v>411</v>
      </c>
      <c r="BC18" s="376" t="s">
        <v>411</v>
      </c>
      <c r="BD18" s="375" t="s">
        <v>411</v>
      </c>
      <c r="BE18" s="375" t="s">
        <v>411</v>
      </c>
      <c r="BF18" s="375" t="s">
        <v>411</v>
      </c>
      <c r="BG18" s="375" t="s">
        <v>411</v>
      </c>
      <c r="BH18" s="375">
        <f t="shared" si="7"/>
        <v>219.43185547506562</v>
      </c>
      <c r="BI18" s="375">
        <f t="shared" si="7"/>
        <v>211.47365936339611</v>
      </c>
      <c r="BJ18" s="375">
        <f t="shared" si="7"/>
        <v>220.24564364969797</v>
      </c>
      <c r="BK18" s="375">
        <f t="shared" si="7"/>
        <v>215.2442876571647</v>
      </c>
      <c r="BL18" s="375">
        <f t="shared" si="7"/>
        <v>217.12437521384268</v>
      </c>
      <c r="BM18" s="375">
        <f t="shared" si="7"/>
        <v>266.39427633286368</v>
      </c>
      <c r="BN18" s="375">
        <f t="shared" si="7"/>
        <v>353.35186463254763</v>
      </c>
      <c r="BO18" s="375">
        <f t="shared" si="7"/>
        <v>397.8425642598624</v>
      </c>
      <c r="BP18" s="375">
        <f t="shared" si="7"/>
        <v>478.81074815035748</v>
      </c>
      <c r="BQ18" s="375">
        <f t="shared" si="7"/>
        <v>533.98082063385175</v>
      </c>
      <c r="BR18" s="375">
        <f t="shared" si="7"/>
        <v>567.98082622905065</v>
      </c>
      <c r="BS18" s="375">
        <f t="shared" si="7"/>
        <v>608.65328189247748</v>
      </c>
      <c r="BT18" s="375">
        <f t="shared" si="7"/>
        <v>617.5962271953947</v>
      </c>
      <c r="BU18" s="375">
        <f t="shared" si="7"/>
        <v>668.96241468659434</v>
      </c>
      <c r="BV18" s="375">
        <f t="shared" si="7"/>
        <v>624.98250279352135</v>
      </c>
      <c r="BW18" s="375">
        <f t="shared" si="7"/>
        <v>793.01917785185731</v>
      </c>
      <c r="BX18" s="376">
        <f t="shared" si="7"/>
        <v>850.10429659360432</v>
      </c>
      <c r="BY18" s="376">
        <f t="shared" si="7"/>
        <v>907.96309334895432</v>
      </c>
      <c r="BZ18" s="376">
        <f t="shared" si="7"/>
        <v>975.5036935388149</v>
      </c>
      <c r="CA18" s="377">
        <f t="shared" si="7"/>
        <v>987.73980283635058</v>
      </c>
    </row>
    <row r="19" spans="1:79" s="58" customFormat="1" x14ac:dyDescent="0.4">
      <c r="A19" s="51"/>
      <c r="B19" s="431" t="s">
        <v>509</v>
      </c>
      <c r="C19" s="429"/>
      <c r="D19" s="375" t="s">
        <v>411</v>
      </c>
      <c r="E19" s="375" t="s">
        <v>411</v>
      </c>
      <c r="F19" s="375" t="s">
        <v>411</v>
      </c>
      <c r="G19" s="375" t="s">
        <v>411</v>
      </c>
      <c r="H19" s="375" t="s">
        <v>411</v>
      </c>
      <c r="I19" s="375" t="s">
        <v>411</v>
      </c>
      <c r="J19" s="375" t="s">
        <v>411</v>
      </c>
      <c r="K19" s="375" t="s">
        <v>411</v>
      </c>
      <c r="L19" s="375" t="s">
        <v>411</v>
      </c>
      <c r="M19" s="375" t="s">
        <v>411</v>
      </c>
      <c r="N19" s="375" t="s">
        <v>411</v>
      </c>
      <c r="O19" s="375" t="s">
        <v>411</v>
      </c>
      <c r="P19" s="375" t="s">
        <v>411</v>
      </c>
      <c r="Q19" s="375" t="s">
        <v>411</v>
      </c>
      <c r="R19" s="375" t="s">
        <v>411</v>
      </c>
      <c r="S19" s="375" t="s">
        <v>411</v>
      </c>
      <c r="T19" s="375" t="s">
        <v>411</v>
      </c>
      <c r="U19" s="375" t="s">
        <v>411</v>
      </c>
      <c r="V19" s="375" t="s">
        <v>411</v>
      </c>
      <c r="W19" s="375" t="s">
        <v>411</v>
      </c>
      <c r="X19" s="375" t="s">
        <v>411</v>
      </c>
      <c r="Y19" s="375" t="s">
        <v>411</v>
      </c>
      <c r="Z19" s="375" t="s">
        <v>411</v>
      </c>
      <c r="AA19" s="375" t="s">
        <v>411</v>
      </c>
      <c r="AB19" s="375" t="s">
        <v>411</v>
      </c>
      <c r="AC19" s="375" t="s">
        <v>411</v>
      </c>
      <c r="AD19" s="375" t="s">
        <v>411</v>
      </c>
      <c r="AE19" s="375" t="s">
        <v>411</v>
      </c>
      <c r="AF19" s="375" t="s">
        <v>411</v>
      </c>
      <c r="AG19" s="375" t="s">
        <v>411</v>
      </c>
      <c r="AH19" s="375" t="s">
        <v>411</v>
      </c>
      <c r="AI19" s="375" t="s">
        <v>411</v>
      </c>
      <c r="AJ19" s="375" t="s">
        <v>411</v>
      </c>
      <c r="AK19" s="375" t="s">
        <v>411</v>
      </c>
      <c r="AL19" s="375" t="s">
        <v>411</v>
      </c>
      <c r="AM19" s="375" t="s">
        <v>411</v>
      </c>
      <c r="AN19" s="375" t="s">
        <v>411</v>
      </c>
      <c r="AO19" s="375" t="s">
        <v>411</v>
      </c>
      <c r="AP19" s="375" t="s">
        <v>411</v>
      </c>
      <c r="AQ19" s="375" t="s">
        <v>411</v>
      </c>
      <c r="AR19" s="375" t="s">
        <v>411</v>
      </c>
      <c r="AS19" s="375" t="s">
        <v>411</v>
      </c>
      <c r="AT19" s="375" t="s">
        <v>411</v>
      </c>
      <c r="AU19" s="375" t="s">
        <v>411</v>
      </c>
      <c r="AV19" s="375" t="s">
        <v>411</v>
      </c>
      <c r="AW19" s="375" t="s">
        <v>411</v>
      </c>
      <c r="AX19" s="375" t="s">
        <v>411</v>
      </c>
      <c r="AY19" s="375" t="s">
        <v>411</v>
      </c>
      <c r="AZ19" s="375" t="s">
        <v>411</v>
      </c>
      <c r="BA19" s="375" t="s">
        <v>411</v>
      </c>
      <c r="BB19" s="375" t="s">
        <v>411</v>
      </c>
      <c r="BC19" s="376" t="s">
        <v>411</v>
      </c>
      <c r="BD19" s="375" t="s">
        <v>411</v>
      </c>
      <c r="BE19" s="375" t="s">
        <v>411</v>
      </c>
      <c r="BF19" s="375" t="s">
        <v>411</v>
      </c>
      <c r="BG19" s="375" t="s">
        <v>411</v>
      </c>
      <c r="BH19" s="375">
        <f t="shared" si="7"/>
        <v>360.53670510226539</v>
      </c>
      <c r="BI19" s="375">
        <f t="shared" si="7"/>
        <v>356.5351372501683</v>
      </c>
      <c r="BJ19" s="375">
        <f t="shared" si="7"/>
        <v>351.50633649400265</v>
      </c>
      <c r="BK19" s="375">
        <f t="shared" si="7"/>
        <v>286.64508744572544</v>
      </c>
      <c r="BL19" s="375">
        <f t="shared" si="7"/>
        <v>233.06423837568084</v>
      </c>
      <c r="BM19" s="375">
        <f t="shared" si="7"/>
        <v>234.03814122565032</v>
      </c>
      <c r="BN19" s="375">
        <f t="shared" si="7"/>
        <v>239.7291586945517</v>
      </c>
      <c r="BO19" s="375">
        <f t="shared" si="7"/>
        <v>214.37453471427136</v>
      </c>
      <c r="BP19" s="375">
        <f t="shared" si="7"/>
        <v>195.94074541719908</v>
      </c>
      <c r="BQ19" s="375">
        <f t="shared" si="7"/>
        <v>175.41756624165805</v>
      </c>
      <c r="BR19" s="375">
        <f t="shared" si="7"/>
        <v>147.11382963898342</v>
      </c>
      <c r="BS19" s="375">
        <f t="shared" si="7"/>
        <v>123.73062212364462</v>
      </c>
      <c r="BT19" s="375">
        <f t="shared" si="7"/>
        <v>107.76377030401417</v>
      </c>
      <c r="BU19" s="375">
        <f t="shared" si="7"/>
        <v>90.327841454559135</v>
      </c>
      <c r="BV19" s="375">
        <f t="shared" si="7"/>
        <v>62.937282221949737</v>
      </c>
      <c r="BW19" s="375">
        <f t="shared" si="7"/>
        <v>89.977970587393756</v>
      </c>
      <c r="BX19" s="376">
        <f t="shared" si="7"/>
        <v>91.659089461278597</v>
      </c>
      <c r="BY19" s="376">
        <f t="shared" si="7"/>
        <v>93.441912600505603</v>
      </c>
      <c r="BZ19" s="376">
        <f t="shared" si="7"/>
        <v>96.150134334921859</v>
      </c>
      <c r="CA19" s="377">
        <f t="shared" si="7"/>
        <v>102.08639915743983</v>
      </c>
    </row>
    <row r="20" spans="1:79" ht="24.75" customHeight="1" x14ac:dyDescent="0.4">
      <c r="A20" s="459"/>
      <c r="B20" s="275" t="s">
        <v>513</v>
      </c>
      <c r="C20" s="51"/>
      <c r="D20" s="375">
        <f>SUM(D25,D26,D27,D28,D23)</f>
        <v>0</v>
      </c>
      <c r="E20" s="375">
        <f t="shared" ref="E20:AG20" si="8">SUM(E25,E26,E27,E28,E23)</f>
        <v>0</v>
      </c>
      <c r="F20" s="375">
        <f t="shared" si="8"/>
        <v>0</v>
      </c>
      <c r="G20" s="375">
        <f t="shared" si="8"/>
        <v>0</v>
      </c>
      <c r="H20" s="375">
        <f t="shared" si="8"/>
        <v>0</v>
      </c>
      <c r="I20" s="375">
        <f t="shared" si="8"/>
        <v>0</v>
      </c>
      <c r="J20" s="375">
        <f t="shared" si="8"/>
        <v>0</v>
      </c>
      <c r="K20" s="375">
        <f t="shared" si="8"/>
        <v>0</v>
      </c>
      <c r="L20" s="375">
        <f t="shared" si="8"/>
        <v>0</v>
      </c>
      <c r="M20" s="375">
        <f t="shared" si="8"/>
        <v>0</v>
      </c>
      <c r="N20" s="375">
        <f t="shared" si="8"/>
        <v>0</v>
      </c>
      <c r="O20" s="375">
        <f t="shared" si="8"/>
        <v>0</v>
      </c>
      <c r="P20" s="375">
        <f t="shared" si="8"/>
        <v>0</v>
      </c>
      <c r="Q20" s="375">
        <f t="shared" si="8"/>
        <v>0</v>
      </c>
      <c r="R20" s="375">
        <f t="shared" si="8"/>
        <v>0</v>
      </c>
      <c r="S20" s="375">
        <f t="shared" si="8"/>
        <v>0</v>
      </c>
      <c r="T20" s="375">
        <f t="shared" si="8"/>
        <v>0</v>
      </c>
      <c r="U20" s="375">
        <f t="shared" si="8"/>
        <v>0</v>
      </c>
      <c r="V20" s="375">
        <f t="shared" si="8"/>
        <v>0</v>
      </c>
      <c r="W20" s="375">
        <f t="shared" si="8"/>
        <v>0</v>
      </c>
      <c r="X20" s="375">
        <f t="shared" si="8"/>
        <v>0</v>
      </c>
      <c r="Y20" s="375">
        <f t="shared" si="8"/>
        <v>0</v>
      </c>
      <c r="Z20" s="375">
        <f t="shared" si="8"/>
        <v>0</v>
      </c>
      <c r="AA20" s="375">
        <f t="shared" si="8"/>
        <v>0</v>
      </c>
      <c r="AB20" s="375">
        <f t="shared" si="8"/>
        <v>0</v>
      </c>
      <c r="AC20" s="375">
        <f t="shared" si="8"/>
        <v>0</v>
      </c>
      <c r="AD20" s="375">
        <f t="shared" si="8"/>
        <v>0</v>
      </c>
      <c r="AE20" s="375">
        <f t="shared" si="8"/>
        <v>0</v>
      </c>
      <c r="AF20" s="375">
        <f t="shared" si="8"/>
        <v>0</v>
      </c>
      <c r="AG20" s="375">
        <f t="shared" si="8"/>
        <v>0</v>
      </c>
      <c r="AH20" s="375">
        <f>SUM(AH25,AH26,AH27,AH28,AH23)</f>
        <v>1000</v>
      </c>
      <c r="AI20" s="375">
        <f t="shared" ref="AI20:CA20" si="9">SUM(AI25,AI26,AI27,AI28,AI23)</f>
        <v>1051</v>
      </c>
      <c r="AJ20" s="375">
        <f t="shared" si="9"/>
        <v>1436</v>
      </c>
      <c r="AK20" s="375">
        <f t="shared" si="9"/>
        <v>2320.92</v>
      </c>
      <c r="AL20" s="375">
        <f t="shared" si="9"/>
        <v>3671</v>
      </c>
      <c r="AM20" s="375">
        <f t="shared" si="9"/>
        <v>4607</v>
      </c>
      <c r="AN20" s="375">
        <f t="shared" si="9"/>
        <v>5281</v>
      </c>
      <c r="AO20" s="375">
        <f t="shared" si="9"/>
        <v>6075</v>
      </c>
      <c r="AP20" s="375">
        <f t="shared" si="9"/>
        <v>6507</v>
      </c>
      <c r="AQ20" s="375">
        <f t="shared" si="9"/>
        <v>6382</v>
      </c>
      <c r="AR20" s="375">
        <f t="shared" si="9"/>
        <v>5728</v>
      </c>
      <c r="AS20" s="375">
        <f t="shared" si="9"/>
        <v>5625</v>
      </c>
      <c r="AT20" s="375">
        <f t="shared" si="9"/>
        <v>6590</v>
      </c>
      <c r="AU20" s="375">
        <f t="shared" si="9"/>
        <v>8888.0228995117304</v>
      </c>
      <c r="AV20" s="375">
        <f t="shared" si="9"/>
        <v>11061.988000000001</v>
      </c>
      <c r="AW20" s="375">
        <f t="shared" si="9"/>
        <v>12170.623</v>
      </c>
      <c r="AX20" s="375">
        <f t="shared" si="9"/>
        <v>12418.047999999999</v>
      </c>
      <c r="AY20" s="375">
        <f t="shared" si="9"/>
        <v>12804.532999999999</v>
      </c>
      <c r="AZ20" s="375">
        <f t="shared" si="9"/>
        <v>10629.695</v>
      </c>
      <c r="BA20" s="375">
        <f t="shared" si="9"/>
        <v>8192.3170000000009</v>
      </c>
      <c r="BB20" s="375">
        <f t="shared" si="9"/>
        <v>8171.6899999999987</v>
      </c>
      <c r="BC20" s="376">
        <f t="shared" si="9"/>
        <v>8301.3220000000001</v>
      </c>
      <c r="BD20" s="375">
        <f t="shared" si="9"/>
        <v>9026.226999999999</v>
      </c>
      <c r="BE20" s="375">
        <f t="shared" si="9"/>
        <v>9614.9071194121716</v>
      </c>
      <c r="BF20" s="375">
        <f t="shared" si="9"/>
        <v>9753.3147109525999</v>
      </c>
      <c r="BG20" s="375">
        <f t="shared" si="9"/>
        <v>10343.93625241993</v>
      </c>
      <c r="BH20" s="375">
        <f t="shared" si="9"/>
        <v>9900.2150000000001</v>
      </c>
      <c r="BI20" s="375">
        <f t="shared" si="9"/>
        <v>9067.7110046050002</v>
      </c>
      <c r="BJ20" s="375">
        <f t="shared" si="9"/>
        <v>8752.58984891</v>
      </c>
      <c r="BK20" s="375">
        <f t="shared" si="9"/>
        <v>8939.9078692587664</v>
      </c>
      <c r="BL20" s="375">
        <f t="shared" si="9"/>
        <v>8594.5344093899985</v>
      </c>
      <c r="BM20" s="375">
        <f t="shared" si="9"/>
        <v>8277.5189778200001</v>
      </c>
      <c r="BN20" s="375">
        <f t="shared" si="9"/>
        <v>0</v>
      </c>
      <c r="BO20" s="375">
        <f t="shared" si="9"/>
        <v>0</v>
      </c>
      <c r="BP20" s="375">
        <f t="shared" si="9"/>
        <v>0</v>
      </c>
      <c r="BQ20" s="375">
        <f t="shared" si="9"/>
        <v>0</v>
      </c>
      <c r="BR20" s="375">
        <f t="shared" si="9"/>
        <v>0</v>
      </c>
      <c r="BS20" s="375">
        <f t="shared" si="9"/>
        <v>0</v>
      </c>
      <c r="BT20" s="375">
        <f t="shared" si="9"/>
        <v>0</v>
      </c>
      <c r="BU20" s="375">
        <f t="shared" si="9"/>
        <v>0</v>
      </c>
      <c r="BV20" s="375">
        <f t="shared" si="9"/>
        <v>0</v>
      </c>
      <c r="BW20" s="375">
        <f t="shared" si="9"/>
        <v>0</v>
      </c>
      <c r="BX20" s="376">
        <f t="shared" si="9"/>
        <v>0</v>
      </c>
      <c r="BY20" s="376">
        <f t="shared" si="9"/>
        <v>0</v>
      </c>
      <c r="BZ20" s="376">
        <f t="shared" si="9"/>
        <v>0</v>
      </c>
      <c r="CA20" s="377">
        <f t="shared" si="9"/>
        <v>0</v>
      </c>
    </row>
    <row r="21" spans="1:79" x14ac:dyDescent="0.4">
      <c r="A21" s="459"/>
      <c r="B21" s="275" t="s">
        <v>514</v>
      </c>
      <c r="C21" s="51"/>
      <c r="D21" s="375">
        <f>SUM(D7:D9)</f>
        <v>0</v>
      </c>
      <c r="E21" s="375">
        <f t="shared" ref="E21:BP21" si="10">SUM(E7:E9)</f>
        <v>0</v>
      </c>
      <c r="F21" s="375">
        <f t="shared" si="10"/>
        <v>0</v>
      </c>
      <c r="G21" s="375">
        <f t="shared" si="10"/>
        <v>0</v>
      </c>
      <c r="H21" s="375">
        <f t="shared" si="10"/>
        <v>0</v>
      </c>
      <c r="I21" s="375">
        <f t="shared" si="10"/>
        <v>0</v>
      </c>
      <c r="J21" s="375">
        <f t="shared" si="10"/>
        <v>0</v>
      </c>
      <c r="K21" s="375">
        <f t="shared" si="10"/>
        <v>0</v>
      </c>
      <c r="L21" s="375">
        <f t="shared" si="10"/>
        <v>0</v>
      </c>
      <c r="M21" s="375">
        <f t="shared" si="10"/>
        <v>0</v>
      </c>
      <c r="N21" s="375">
        <f t="shared" si="10"/>
        <v>0</v>
      </c>
      <c r="O21" s="375">
        <f t="shared" si="10"/>
        <v>0</v>
      </c>
      <c r="P21" s="375">
        <f t="shared" si="10"/>
        <v>0</v>
      </c>
      <c r="Q21" s="375">
        <f t="shared" si="10"/>
        <v>0</v>
      </c>
      <c r="R21" s="375">
        <f t="shared" si="10"/>
        <v>0</v>
      </c>
      <c r="S21" s="375">
        <f t="shared" si="10"/>
        <v>0</v>
      </c>
      <c r="T21" s="375">
        <f t="shared" si="10"/>
        <v>0</v>
      </c>
      <c r="U21" s="375">
        <f t="shared" si="10"/>
        <v>0</v>
      </c>
      <c r="V21" s="375">
        <f t="shared" si="10"/>
        <v>0</v>
      </c>
      <c r="W21" s="375">
        <f t="shared" si="10"/>
        <v>0</v>
      </c>
      <c r="X21" s="375">
        <f t="shared" si="10"/>
        <v>0</v>
      </c>
      <c r="Y21" s="375">
        <f t="shared" si="10"/>
        <v>0</v>
      </c>
      <c r="Z21" s="375">
        <f t="shared" si="10"/>
        <v>0</v>
      </c>
      <c r="AA21" s="375">
        <f t="shared" si="10"/>
        <v>0</v>
      </c>
      <c r="AB21" s="375">
        <f t="shared" si="10"/>
        <v>0</v>
      </c>
      <c r="AC21" s="375">
        <f t="shared" si="10"/>
        <v>0</v>
      </c>
      <c r="AD21" s="375">
        <f t="shared" si="10"/>
        <v>0</v>
      </c>
      <c r="AE21" s="375">
        <f t="shared" si="10"/>
        <v>0</v>
      </c>
      <c r="AF21" s="375">
        <f t="shared" si="10"/>
        <v>0</v>
      </c>
      <c r="AG21" s="375">
        <f t="shared" si="10"/>
        <v>0</v>
      </c>
      <c r="AH21" s="375">
        <f t="shared" si="10"/>
        <v>0</v>
      </c>
      <c r="AI21" s="375">
        <f t="shared" si="10"/>
        <v>0</v>
      </c>
      <c r="AJ21" s="375">
        <f t="shared" si="10"/>
        <v>0</v>
      </c>
      <c r="AK21" s="375">
        <f t="shared" si="10"/>
        <v>0</v>
      </c>
      <c r="AL21" s="375">
        <f t="shared" si="10"/>
        <v>0</v>
      </c>
      <c r="AM21" s="375">
        <f t="shared" si="10"/>
        <v>0</v>
      </c>
      <c r="AN21" s="375">
        <f t="shared" si="10"/>
        <v>0</v>
      </c>
      <c r="AO21" s="375">
        <f t="shared" si="10"/>
        <v>0</v>
      </c>
      <c r="AP21" s="375">
        <f t="shared" si="10"/>
        <v>0</v>
      </c>
      <c r="AQ21" s="375">
        <f t="shared" si="10"/>
        <v>0</v>
      </c>
      <c r="AR21" s="375">
        <f t="shared" si="10"/>
        <v>0</v>
      </c>
      <c r="AS21" s="375">
        <f t="shared" si="10"/>
        <v>0</v>
      </c>
      <c r="AT21" s="375">
        <f t="shared" si="10"/>
        <v>0</v>
      </c>
      <c r="AU21" s="375">
        <f t="shared" si="10"/>
        <v>0</v>
      </c>
      <c r="AV21" s="375">
        <f t="shared" si="10"/>
        <v>0</v>
      </c>
      <c r="AW21" s="375">
        <f t="shared" si="10"/>
        <v>0</v>
      </c>
      <c r="AX21" s="375">
        <f t="shared" si="10"/>
        <v>0</v>
      </c>
      <c r="AY21" s="375">
        <f t="shared" si="10"/>
        <v>0</v>
      </c>
      <c r="AZ21" s="375">
        <f t="shared" si="10"/>
        <v>0</v>
      </c>
      <c r="BA21" s="375">
        <f t="shared" si="10"/>
        <v>0</v>
      </c>
      <c r="BB21" s="375">
        <f t="shared" si="10"/>
        <v>0</v>
      </c>
      <c r="BC21" s="376">
        <f t="shared" si="10"/>
        <v>0</v>
      </c>
      <c r="BD21" s="375">
        <f t="shared" si="10"/>
        <v>8499.8219521636747</v>
      </c>
      <c r="BE21" s="375">
        <f t="shared" si="10"/>
        <v>9047.9931149081458</v>
      </c>
      <c r="BF21" s="375">
        <f t="shared" si="10"/>
        <v>9198.9147719497341</v>
      </c>
      <c r="BG21" s="375">
        <f t="shared" si="10"/>
        <v>7808.3209050030337</v>
      </c>
      <c r="BH21" s="375">
        <f t="shared" si="10"/>
        <v>5312.2739324006216</v>
      </c>
      <c r="BI21" s="375">
        <f t="shared" si="10"/>
        <v>4617.8059602399226</v>
      </c>
      <c r="BJ21" s="375">
        <f t="shared" si="10"/>
        <v>4264.519785839977</v>
      </c>
      <c r="BK21" s="375">
        <f t="shared" si="10"/>
        <v>3971.1274642835479</v>
      </c>
      <c r="BL21" s="375">
        <f t="shared" si="10"/>
        <v>3585.9817299078341</v>
      </c>
      <c r="BM21" s="375">
        <f t="shared" si="10"/>
        <v>3388.8399151846806</v>
      </c>
      <c r="BN21" s="375">
        <f t="shared" si="10"/>
        <v>3221.384148668883</v>
      </c>
      <c r="BO21" s="375">
        <f t="shared" si="10"/>
        <v>2954.9292049152909</v>
      </c>
      <c r="BP21" s="375">
        <f t="shared" si="10"/>
        <v>2819.5069618653429</v>
      </c>
      <c r="BQ21" s="375">
        <f t="shared" ref="BQ21:CA21" si="11">SUM(BQ7:BQ9)</f>
        <v>2591.1762556306885</v>
      </c>
      <c r="BR21" s="375">
        <f t="shared" si="11"/>
        <v>2433.6331202843976</v>
      </c>
      <c r="BS21" s="375">
        <f t="shared" si="11"/>
        <v>2306.5330533847919</v>
      </c>
      <c r="BT21" s="375">
        <f t="shared" si="11"/>
        <v>2140.872116176854</v>
      </c>
      <c r="BU21" s="375">
        <f t="shared" si="11"/>
        <v>2118.962099418246</v>
      </c>
      <c r="BV21" s="375">
        <f t="shared" si="11"/>
        <v>1767.6733574475866</v>
      </c>
      <c r="BW21" s="375">
        <f t="shared" si="11"/>
        <v>2142.2102576689222</v>
      </c>
      <c r="BX21" s="376">
        <f t="shared" si="11"/>
        <v>2136.8829601154462</v>
      </c>
      <c r="BY21" s="376">
        <f t="shared" si="11"/>
        <v>2156.5161460436084</v>
      </c>
      <c r="BZ21" s="376">
        <f t="shared" si="11"/>
        <v>2231.3052963316177</v>
      </c>
      <c r="CA21" s="377">
        <f t="shared" si="11"/>
        <v>2254.2827375413326</v>
      </c>
    </row>
    <row r="22" spans="1:79" ht="24.75" customHeight="1" x14ac:dyDescent="0.4">
      <c r="A22" s="51"/>
      <c r="B22" s="128" t="s">
        <v>515</v>
      </c>
      <c r="C22" s="51"/>
      <c r="D22" s="375"/>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375"/>
      <c r="AE22" s="375"/>
      <c r="AF22" s="375"/>
      <c r="AG22" s="375"/>
      <c r="AH22" s="375"/>
      <c r="AI22" s="375"/>
      <c r="AJ22" s="375"/>
      <c r="AK22" s="375"/>
      <c r="AL22" s="375"/>
      <c r="AM22" s="375"/>
      <c r="AN22" s="375"/>
      <c r="AO22" s="375"/>
      <c r="AP22" s="375"/>
      <c r="AQ22" s="375"/>
      <c r="AR22" s="375"/>
      <c r="AS22" s="375"/>
      <c r="AT22" s="375"/>
      <c r="AU22" s="375"/>
      <c r="AV22" s="375"/>
      <c r="AW22" s="375"/>
      <c r="AX22" s="375"/>
      <c r="AY22" s="375"/>
      <c r="AZ22" s="375"/>
      <c r="BA22" s="375"/>
      <c r="BB22" s="375"/>
      <c r="BC22" s="375"/>
      <c r="BD22" s="375"/>
      <c r="BE22" s="375"/>
      <c r="BF22" s="375"/>
      <c r="BG22" s="375"/>
      <c r="BH22" s="375"/>
      <c r="BI22" s="375"/>
      <c r="BJ22" s="375"/>
      <c r="BK22" s="375"/>
      <c r="BL22" s="375"/>
      <c r="BM22" s="375"/>
      <c r="BN22" s="375"/>
      <c r="BO22" s="375"/>
      <c r="BP22" s="375"/>
      <c r="BQ22" s="375"/>
      <c r="BR22" s="375"/>
      <c r="BS22" s="375"/>
      <c r="BT22" s="375"/>
      <c r="BU22" s="375"/>
      <c r="BV22" s="375"/>
      <c r="BW22" s="375"/>
      <c r="BX22" s="376"/>
      <c r="BY22" s="376"/>
      <c r="BZ22" s="376"/>
      <c r="CA22" s="377"/>
    </row>
    <row r="23" spans="1:79" x14ac:dyDescent="0.4">
      <c r="A23" s="459"/>
      <c r="B23" s="275" t="s">
        <v>516</v>
      </c>
      <c r="C23" s="128"/>
      <c r="D23" s="375">
        <v>0</v>
      </c>
      <c r="E23" s="375">
        <v>0</v>
      </c>
      <c r="F23" s="375">
        <v>0</v>
      </c>
      <c r="G23" s="375">
        <v>0</v>
      </c>
      <c r="H23" s="375">
        <v>0</v>
      </c>
      <c r="I23" s="375">
        <v>0</v>
      </c>
      <c r="J23" s="375">
        <v>0</v>
      </c>
      <c r="K23" s="375">
        <v>0</v>
      </c>
      <c r="L23" s="375">
        <v>0</v>
      </c>
      <c r="M23" s="375">
        <v>0</v>
      </c>
      <c r="N23" s="375">
        <v>0</v>
      </c>
      <c r="O23" s="375">
        <v>0</v>
      </c>
      <c r="P23" s="375">
        <v>0</v>
      </c>
      <c r="Q23" s="375">
        <v>0</v>
      </c>
      <c r="R23" s="375">
        <v>0</v>
      </c>
      <c r="S23" s="375">
        <v>0</v>
      </c>
      <c r="T23" s="375">
        <v>0</v>
      </c>
      <c r="U23" s="375">
        <v>0</v>
      </c>
      <c r="V23" s="375">
        <v>0</v>
      </c>
      <c r="W23" s="375">
        <v>0</v>
      </c>
      <c r="X23" s="375">
        <v>0</v>
      </c>
      <c r="Y23" s="375">
        <v>0</v>
      </c>
      <c r="Z23" s="375">
        <v>0</v>
      </c>
      <c r="AA23" s="375">
        <v>0</v>
      </c>
      <c r="AB23" s="375">
        <v>0</v>
      </c>
      <c r="AC23" s="375">
        <v>0</v>
      </c>
      <c r="AD23" s="375">
        <v>0</v>
      </c>
      <c r="AE23" s="375">
        <v>0</v>
      </c>
      <c r="AF23" s="375">
        <v>0</v>
      </c>
      <c r="AG23" s="375">
        <v>0</v>
      </c>
      <c r="AH23" s="375">
        <v>515</v>
      </c>
      <c r="AI23" s="375">
        <v>523</v>
      </c>
      <c r="AJ23" s="375">
        <v>794</v>
      </c>
      <c r="AK23" s="375">
        <v>1512.04</v>
      </c>
      <c r="AL23" s="375">
        <v>2567</v>
      </c>
      <c r="AM23" s="375">
        <v>3257</v>
      </c>
      <c r="AN23" s="375">
        <v>3730</v>
      </c>
      <c r="AO23" s="375">
        <v>4214</v>
      </c>
      <c r="AP23" s="375">
        <v>4336</v>
      </c>
      <c r="AQ23" s="375">
        <v>3985</v>
      </c>
      <c r="AR23" s="375">
        <v>3045</v>
      </c>
      <c r="AS23" s="375">
        <v>2631</v>
      </c>
      <c r="AT23" s="375">
        <v>2940.4780000000001</v>
      </c>
      <c r="AU23" s="375">
        <v>4200</v>
      </c>
      <c r="AV23" s="375">
        <v>5379</v>
      </c>
      <c r="AW23" s="375">
        <v>5737</v>
      </c>
      <c r="AX23" s="375">
        <v>5183</v>
      </c>
      <c r="AY23" s="375">
        <v>4823</v>
      </c>
      <c r="AZ23" s="375">
        <v>2359</v>
      </c>
      <c r="BA23" s="375">
        <v>0</v>
      </c>
      <c r="BB23" s="375">
        <v>0</v>
      </c>
      <c r="BC23" s="375">
        <v>0</v>
      </c>
      <c r="BD23" s="375">
        <v>0</v>
      </c>
      <c r="BE23" s="375">
        <v>0</v>
      </c>
      <c r="BF23" s="375">
        <v>0</v>
      </c>
      <c r="BG23" s="375">
        <v>0</v>
      </c>
      <c r="BH23" s="375">
        <v>0</v>
      </c>
      <c r="BI23" s="375">
        <v>0</v>
      </c>
      <c r="BJ23" s="375">
        <v>0</v>
      </c>
      <c r="BK23" s="375">
        <v>0</v>
      </c>
      <c r="BL23" s="375">
        <v>0</v>
      </c>
      <c r="BM23" s="375">
        <v>0</v>
      </c>
      <c r="BN23" s="375">
        <v>0</v>
      </c>
      <c r="BO23" s="375">
        <v>0</v>
      </c>
      <c r="BP23" s="375">
        <v>0</v>
      </c>
      <c r="BQ23" s="375">
        <v>0</v>
      </c>
      <c r="BR23" s="375">
        <v>0</v>
      </c>
      <c r="BS23" s="375">
        <v>0</v>
      </c>
      <c r="BT23" s="375">
        <v>0</v>
      </c>
      <c r="BU23" s="375">
        <v>0</v>
      </c>
      <c r="BV23" s="375">
        <v>0</v>
      </c>
      <c r="BW23" s="375">
        <v>0</v>
      </c>
      <c r="BX23" s="376">
        <v>0</v>
      </c>
      <c r="BY23" s="376">
        <v>0</v>
      </c>
      <c r="BZ23" s="376">
        <v>0</v>
      </c>
      <c r="CA23" s="377">
        <v>0</v>
      </c>
    </row>
    <row r="24" spans="1:79" x14ac:dyDescent="0.4">
      <c r="A24" s="459"/>
      <c r="B24" s="275" t="s">
        <v>517</v>
      </c>
      <c r="C24" s="128"/>
      <c r="D24" s="375">
        <v>0</v>
      </c>
      <c r="E24" s="375">
        <v>0</v>
      </c>
      <c r="F24" s="375">
        <v>0</v>
      </c>
      <c r="G24" s="375">
        <v>0</v>
      </c>
      <c r="H24" s="375">
        <v>0</v>
      </c>
      <c r="I24" s="375">
        <v>0</v>
      </c>
      <c r="J24" s="375">
        <v>0</v>
      </c>
      <c r="K24" s="375">
        <v>0</v>
      </c>
      <c r="L24" s="375">
        <v>0</v>
      </c>
      <c r="M24" s="375">
        <v>0</v>
      </c>
      <c r="N24" s="375">
        <v>0</v>
      </c>
      <c r="O24" s="375">
        <v>0</v>
      </c>
      <c r="P24" s="375">
        <v>0</v>
      </c>
      <c r="Q24" s="375">
        <v>0</v>
      </c>
      <c r="R24" s="375">
        <v>0</v>
      </c>
      <c r="S24" s="375">
        <v>0</v>
      </c>
      <c r="T24" s="375">
        <v>0</v>
      </c>
      <c r="U24" s="375">
        <v>0</v>
      </c>
      <c r="V24" s="375">
        <v>0</v>
      </c>
      <c r="W24" s="375">
        <v>0</v>
      </c>
      <c r="X24" s="375">
        <v>0</v>
      </c>
      <c r="Y24" s="375">
        <v>0</v>
      </c>
      <c r="Z24" s="375">
        <v>0</v>
      </c>
      <c r="AA24" s="375">
        <v>0</v>
      </c>
      <c r="AB24" s="375">
        <v>0</v>
      </c>
      <c r="AC24" s="375">
        <v>0</v>
      </c>
      <c r="AD24" s="375">
        <v>0</v>
      </c>
      <c r="AE24" s="375">
        <v>0</v>
      </c>
      <c r="AF24" s="375">
        <v>0</v>
      </c>
      <c r="AG24" s="375">
        <v>0</v>
      </c>
      <c r="AH24" s="375">
        <v>561</v>
      </c>
      <c r="AI24" s="375">
        <v>624</v>
      </c>
      <c r="AJ24" s="375">
        <v>729</v>
      </c>
      <c r="AK24" s="375">
        <v>924.13</v>
      </c>
      <c r="AL24" s="375">
        <v>941</v>
      </c>
      <c r="AM24" s="375">
        <v>985</v>
      </c>
      <c r="AN24" s="375">
        <v>1189</v>
      </c>
      <c r="AO24" s="375">
        <v>1371</v>
      </c>
      <c r="AP24" s="375">
        <v>1458</v>
      </c>
      <c r="AQ24" s="375">
        <v>1574</v>
      </c>
      <c r="AR24" s="375">
        <v>1853.9770000000001</v>
      </c>
      <c r="AS24" s="375">
        <v>2050.058</v>
      </c>
      <c r="AT24" s="375">
        <v>2305.1849999999999</v>
      </c>
      <c r="AU24" s="375">
        <v>2758</v>
      </c>
      <c r="AV24" s="375">
        <v>3728</v>
      </c>
      <c r="AW24" s="375">
        <v>3939</v>
      </c>
      <c r="AX24" s="375">
        <v>3969</v>
      </c>
      <c r="AY24" s="375">
        <v>3888</v>
      </c>
      <c r="AZ24" s="375">
        <v>3815</v>
      </c>
      <c r="BA24" s="375">
        <v>3773</v>
      </c>
      <c r="BB24" s="375">
        <v>3619</v>
      </c>
      <c r="BC24" s="375">
        <v>3781</v>
      </c>
      <c r="BD24" s="375">
        <v>4095</v>
      </c>
      <c r="BE24" s="375">
        <v>4486</v>
      </c>
      <c r="BF24" s="375">
        <v>4484</v>
      </c>
      <c r="BG24" s="375">
        <v>2515.0819999999999</v>
      </c>
      <c r="BH24" s="375">
        <v>128.69800000000001</v>
      </c>
      <c r="BI24" s="375">
        <v>82.284999999999997</v>
      </c>
      <c r="BJ24" s="375">
        <v>86.180999999999997</v>
      </c>
      <c r="BK24" s="375">
        <v>88.078000000000003</v>
      </c>
      <c r="BL24" s="375">
        <v>90.198999999999998</v>
      </c>
      <c r="BM24" s="375">
        <v>96.241</v>
      </c>
      <c r="BN24" s="375">
        <v>0</v>
      </c>
      <c r="BO24" s="375">
        <v>0</v>
      </c>
      <c r="BP24" s="375">
        <v>0</v>
      </c>
      <c r="BQ24" s="375">
        <v>0</v>
      </c>
      <c r="BR24" s="375">
        <v>0</v>
      </c>
      <c r="BS24" s="375">
        <v>0</v>
      </c>
      <c r="BT24" s="375">
        <v>0</v>
      </c>
      <c r="BU24" s="375">
        <v>0</v>
      </c>
      <c r="BV24" s="375">
        <v>0</v>
      </c>
      <c r="BW24" s="375">
        <v>0</v>
      </c>
      <c r="BX24" s="376">
        <v>0</v>
      </c>
      <c r="BY24" s="376">
        <v>0</v>
      </c>
      <c r="BZ24" s="376">
        <v>0</v>
      </c>
      <c r="CA24" s="377">
        <v>0</v>
      </c>
    </row>
    <row r="25" spans="1:79" s="58" customFormat="1" x14ac:dyDescent="0.4">
      <c r="A25" s="51"/>
      <c r="B25" s="275" t="s">
        <v>502</v>
      </c>
      <c r="C25" s="128"/>
      <c r="D25" s="375">
        <v>0</v>
      </c>
      <c r="E25" s="375">
        <v>0</v>
      </c>
      <c r="F25" s="375">
        <v>0</v>
      </c>
      <c r="G25" s="375">
        <v>0</v>
      </c>
      <c r="H25" s="375">
        <v>0</v>
      </c>
      <c r="I25" s="375">
        <v>0</v>
      </c>
      <c r="J25" s="375">
        <v>0</v>
      </c>
      <c r="K25" s="375">
        <v>0</v>
      </c>
      <c r="L25" s="375">
        <v>0</v>
      </c>
      <c r="M25" s="375">
        <v>0</v>
      </c>
      <c r="N25" s="375">
        <v>0</v>
      </c>
      <c r="O25" s="375">
        <v>0</v>
      </c>
      <c r="P25" s="375">
        <v>0</v>
      </c>
      <c r="Q25" s="375">
        <v>0</v>
      </c>
      <c r="R25" s="375">
        <v>0</v>
      </c>
      <c r="S25" s="375">
        <v>0</v>
      </c>
      <c r="T25" s="375">
        <v>0</v>
      </c>
      <c r="U25" s="375">
        <v>0</v>
      </c>
      <c r="V25" s="375">
        <v>0</v>
      </c>
      <c r="W25" s="375">
        <v>0</v>
      </c>
      <c r="X25" s="375">
        <v>0</v>
      </c>
      <c r="Y25" s="375">
        <v>0</v>
      </c>
      <c r="Z25" s="375">
        <v>0</v>
      </c>
      <c r="AA25" s="375">
        <v>0</v>
      </c>
      <c r="AB25" s="375">
        <v>0</v>
      </c>
      <c r="AC25" s="375">
        <v>0</v>
      </c>
      <c r="AD25" s="375">
        <v>0</v>
      </c>
      <c r="AE25" s="375">
        <v>0</v>
      </c>
      <c r="AF25" s="375">
        <v>0</v>
      </c>
      <c r="AG25" s="375">
        <v>0</v>
      </c>
      <c r="AH25" s="375">
        <v>99</v>
      </c>
      <c r="AI25" s="375">
        <v>112</v>
      </c>
      <c r="AJ25" s="375">
        <v>131</v>
      </c>
      <c r="AK25" s="375">
        <v>151</v>
      </c>
      <c r="AL25" s="375">
        <v>198</v>
      </c>
      <c r="AM25" s="375">
        <v>233</v>
      </c>
      <c r="AN25" s="375">
        <v>270</v>
      </c>
      <c r="AO25" s="375">
        <v>331</v>
      </c>
      <c r="AP25" s="375">
        <v>412</v>
      </c>
      <c r="AQ25" s="375">
        <v>449</v>
      </c>
      <c r="AR25" s="375">
        <v>590</v>
      </c>
      <c r="AS25" s="375">
        <v>704</v>
      </c>
      <c r="AT25" s="375">
        <v>918.399</v>
      </c>
      <c r="AU25" s="375">
        <v>1130</v>
      </c>
      <c r="AV25" s="375">
        <v>1632</v>
      </c>
      <c r="AW25" s="375">
        <v>2094</v>
      </c>
      <c r="AX25" s="375">
        <v>2473</v>
      </c>
      <c r="AY25" s="375">
        <v>2858</v>
      </c>
      <c r="AZ25" s="375">
        <v>3010</v>
      </c>
      <c r="BA25" s="375">
        <v>3163</v>
      </c>
      <c r="BB25" s="375">
        <v>3396</v>
      </c>
      <c r="BC25" s="375">
        <v>3604</v>
      </c>
      <c r="BD25" s="375">
        <v>3952</v>
      </c>
      <c r="BE25" s="375">
        <v>4332</v>
      </c>
      <c r="BF25" s="375">
        <v>4346</v>
      </c>
      <c r="BG25" s="375">
        <v>4567</v>
      </c>
      <c r="BH25" s="375">
        <v>4659</v>
      </c>
      <c r="BI25" s="375">
        <v>4720</v>
      </c>
      <c r="BJ25" s="375">
        <v>4790</v>
      </c>
      <c r="BK25" s="375">
        <v>5049</v>
      </c>
      <c r="BL25" s="375">
        <v>5055</v>
      </c>
      <c r="BM25" s="375">
        <v>5136</v>
      </c>
      <c r="BN25" s="375">
        <v>0</v>
      </c>
      <c r="BO25" s="375">
        <v>0</v>
      </c>
      <c r="BP25" s="375">
        <v>0</v>
      </c>
      <c r="BQ25" s="375">
        <v>0</v>
      </c>
      <c r="BR25" s="375">
        <v>0</v>
      </c>
      <c r="BS25" s="375">
        <v>0</v>
      </c>
      <c r="BT25" s="375">
        <v>0</v>
      </c>
      <c r="BU25" s="375">
        <v>0</v>
      </c>
      <c r="BV25" s="375">
        <v>0</v>
      </c>
      <c r="BW25" s="375">
        <v>0</v>
      </c>
      <c r="BX25" s="376">
        <v>0</v>
      </c>
      <c r="BY25" s="376">
        <v>0</v>
      </c>
      <c r="BZ25" s="376">
        <v>0</v>
      </c>
      <c r="CA25" s="377">
        <v>0</v>
      </c>
    </row>
    <row r="26" spans="1:79" s="58" customFormat="1" x14ac:dyDescent="0.4">
      <c r="A26" s="51"/>
      <c r="B26" s="275" t="s">
        <v>518</v>
      </c>
      <c r="C26" s="128"/>
      <c r="D26" s="375">
        <v>0</v>
      </c>
      <c r="E26" s="375">
        <v>0</v>
      </c>
      <c r="F26" s="375">
        <v>0</v>
      </c>
      <c r="G26" s="375">
        <v>0</v>
      </c>
      <c r="H26" s="375">
        <v>0</v>
      </c>
      <c r="I26" s="375">
        <v>0</v>
      </c>
      <c r="J26" s="375">
        <v>0</v>
      </c>
      <c r="K26" s="375">
        <v>0</v>
      </c>
      <c r="L26" s="375">
        <v>0</v>
      </c>
      <c r="M26" s="375">
        <v>0</v>
      </c>
      <c r="N26" s="375">
        <v>0</v>
      </c>
      <c r="O26" s="375">
        <v>0</v>
      </c>
      <c r="P26" s="375">
        <v>0</v>
      </c>
      <c r="Q26" s="375">
        <v>0</v>
      </c>
      <c r="R26" s="375">
        <v>0</v>
      </c>
      <c r="S26" s="375">
        <v>0</v>
      </c>
      <c r="T26" s="375">
        <v>0</v>
      </c>
      <c r="U26" s="375">
        <v>0</v>
      </c>
      <c r="V26" s="375">
        <v>0</v>
      </c>
      <c r="W26" s="375">
        <v>0</v>
      </c>
      <c r="X26" s="375">
        <v>0</v>
      </c>
      <c r="Y26" s="375">
        <v>0</v>
      </c>
      <c r="Z26" s="375">
        <v>0</v>
      </c>
      <c r="AA26" s="375">
        <v>0</v>
      </c>
      <c r="AB26" s="375">
        <v>0</v>
      </c>
      <c r="AC26" s="375">
        <v>0</v>
      </c>
      <c r="AD26" s="375">
        <v>0</v>
      </c>
      <c r="AE26" s="375">
        <v>0</v>
      </c>
      <c r="AF26" s="375">
        <v>0</v>
      </c>
      <c r="AG26" s="375">
        <v>0</v>
      </c>
      <c r="AH26" s="375">
        <v>334</v>
      </c>
      <c r="AI26" s="375">
        <v>355</v>
      </c>
      <c r="AJ26" s="375">
        <v>436</v>
      </c>
      <c r="AK26" s="375">
        <v>564.62</v>
      </c>
      <c r="AL26" s="375">
        <v>780</v>
      </c>
      <c r="AM26" s="375">
        <v>956</v>
      </c>
      <c r="AN26" s="375">
        <v>1086</v>
      </c>
      <c r="AO26" s="375">
        <v>1313</v>
      </c>
      <c r="AP26" s="375">
        <v>1483</v>
      </c>
      <c r="AQ26" s="375">
        <v>1596</v>
      </c>
      <c r="AR26" s="375">
        <v>1762</v>
      </c>
      <c r="AS26" s="375">
        <v>1930</v>
      </c>
      <c r="AT26" s="375">
        <v>2286.4560000000001</v>
      </c>
      <c r="AU26" s="375">
        <v>2860</v>
      </c>
      <c r="AV26" s="375">
        <v>3448</v>
      </c>
      <c r="AW26" s="375">
        <v>3735</v>
      </c>
      <c r="AX26" s="375">
        <v>4051</v>
      </c>
      <c r="AY26" s="375">
        <v>4265</v>
      </c>
      <c r="AZ26" s="375">
        <v>4313</v>
      </c>
      <c r="BA26" s="375">
        <v>4106</v>
      </c>
      <c r="BB26" s="375">
        <v>3941</v>
      </c>
      <c r="BC26" s="375">
        <v>3963</v>
      </c>
      <c r="BD26" s="375">
        <v>4334</v>
      </c>
      <c r="BE26" s="375">
        <v>4520</v>
      </c>
      <c r="BF26" s="375">
        <v>4626</v>
      </c>
      <c r="BG26" s="375">
        <v>4854</v>
      </c>
      <c r="BH26" s="375">
        <v>4452</v>
      </c>
      <c r="BI26" s="375">
        <v>3786</v>
      </c>
      <c r="BJ26" s="375">
        <v>3415</v>
      </c>
      <c r="BK26" s="375">
        <v>3313</v>
      </c>
      <c r="BL26" s="375">
        <v>3060</v>
      </c>
      <c r="BM26" s="375">
        <v>2782</v>
      </c>
      <c r="BN26" s="375">
        <v>0</v>
      </c>
      <c r="BO26" s="375">
        <v>0</v>
      </c>
      <c r="BP26" s="375">
        <v>0</v>
      </c>
      <c r="BQ26" s="375">
        <v>0</v>
      </c>
      <c r="BR26" s="375">
        <v>0</v>
      </c>
      <c r="BS26" s="375">
        <v>0</v>
      </c>
      <c r="BT26" s="375">
        <v>0</v>
      </c>
      <c r="BU26" s="375">
        <v>0</v>
      </c>
      <c r="BV26" s="375">
        <v>0</v>
      </c>
      <c r="BW26" s="375">
        <v>0</v>
      </c>
      <c r="BX26" s="376">
        <v>0</v>
      </c>
      <c r="BY26" s="376">
        <v>0</v>
      </c>
      <c r="BZ26" s="376">
        <v>0</v>
      </c>
      <c r="CA26" s="377">
        <v>0</v>
      </c>
    </row>
    <row r="27" spans="1:79" s="58" customFormat="1" x14ac:dyDescent="0.4">
      <c r="A27" s="51"/>
      <c r="B27" s="275" t="s">
        <v>519</v>
      </c>
      <c r="C27" s="128"/>
      <c r="D27" s="375">
        <v>0</v>
      </c>
      <c r="E27" s="375">
        <v>0</v>
      </c>
      <c r="F27" s="375">
        <v>0</v>
      </c>
      <c r="G27" s="375">
        <v>0</v>
      </c>
      <c r="H27" s="375">
        <v>0</v>
      </c>
      <c r="I27" s="375">
        <v>0</v>
      </c>
      <c r="J27" s="375">
        <v>0</v>
      </c>
      <c r="K27" s="375">
        <v>0</v>
      </c>
      <c r="L27" s="375">
        <v>0</v>
      </c>
      <c r="M27" s="375">
        <v>0</v>
      </c>
      <c r="N27" s="375">
        <v>0</v>
      </c>
      <c r="O27" s="375">
        <v>0</v>
      </c>
      <c r="P27" s="375">
        <v>0</v>
      </c>
      <c r="Q27" s="375">
        <v>0</v>
      </c>
      <c r="R27" s="375">
        <v>0</v>
      </c>
      <c r="S27" s="375">
        <v>0</v>
      </c>
      <c r="T27" s="375">
        <v>0</v>
      </c>
      <c r="U27" s="375">
        <v>0</v>
      </c>
      <c r="V27" s="375">
        <v>0</v>
      </c>
      <c r="W27" s="375">
        <v>0</v>
      </c>
      <c r="X27" s="375">
        <v>0</v>
      </c>
      <c r="Y27" s="375">
        <v>0</v>
      </c>
      <c r="Z27" s="375">
        <v>0</v>
      </c>
      <c r="AA27" s="375">
        <v>0</v>
      </c>
      <c r="AB27" s="375">
        <v>0</v>
      </c>
      <c r="AC27" s="375">
        <v>0</v>
      </c>
      <c r="AD27" s="375">
        <v>0</v>
      </c>
      <c r="AE27" s="375">
        <v>0</v>
      </c>
      <c r="AF27" s="375">
        <v>0</v>
      </c>
      <c r="AG27" s="375">
        <v>0</v>
      </c>
      <c r="AH27" s="375">
        <v>31</v>
      </c>
      <c r="AI27" s="375">
        <v>34</v>
      </c>
      <c r="AJ27" s="375">
        <v>41</v>
      </c>
      <c r="AK27" s="375">
        <v>47</v>
      </c>
      <c r="AL27" s="375">
        <v>61</v>
      </c>
      <c r="AM27" s="375">
        <v>72</v>
      </c>
      <c r="AN27" s="375">
        <v>83</v>
      </c>
      <c r="AO27" s="375">
        <v>101</v>
      </c>
      <c r="AP27" s="375">
        <v>127</v>
      </c>
      <c r="AQ27" s="375">
        <v>138</v>
      </c>
      <c r="AR27" s="375">
        <v>182</v>
      </c>
      <c r="AS27" s="375">
        <v>198</v>
      </c>
      <c r="AT27" s="375">
        <v>163.59299999999999</v>
      </c>
      <c r="AU27" s="375">
        <v>269</v>
      </c>
      <c r="AV27" s="375">
        <v>267</v>
      </c>
      <c r="AW27" s="375">
        <v>264</v>
      </c>
      <c r="AX27" s="375">
        <v>285</v>
      </c>
      <c r="AY27" s="375">
        <v>364</v>
      </c>
      <c r="AZ27" s="375">
        <v>497</v>
      </c>
      <c r="BA27" s="375">
        <v>516</v>
      </c>
      <c r="BB27" s="375">
        <v>452</v>
      </c>
      <c r="BC27" s="375">
        <v>447</v>
      </c>
      <c r="BD27" s="375">
        <v>448</v>
      </c>
      <c r="BE27" s="375">
        <v>437</v>
      </c>
      <c r="BF27" s="375">
        <v>427</v>
      </c>
      <c r="BG27" s="375">
        <v>438</v>
      </c>
      <c r="BH27" s="375">
        <v>407</v>
      </c>
      <c r="BI27" s="375">
        <v>308</v>
      </c>
      <c r="BJ27" s="375">
        <v>304</v>
      </c>
      <c r="BK27" s="375">
        <v>348</v>
      </c>
      <c r="BL27" s="375">
        <v>267</v>
      </c>
      <c r="BM27" s="375">
        <v>75</v>
      </c>
      <c r="BN27" s="375">
        <v>0</v>
      </c>
      <c r="BO27" s="375">
        <v>0</v>
      </c>
      <c r="BP27" s="375">
        <v>0</v>
      </c>
      <c r="BQ27" s="375">
        <v>0</v>
      </c>
      <c r="BR27" s="375">
        <v>0</v>
      </c>
      <c r="BS27" s="375">
        <v>0</v>
      </c>
      <c r="BT27" s="375">
        <v>0</v>
      </c>
      <c r="BU27" s="375">
        <v>0</v>
      </c>
      <c r="BV27" s="375">
        <v>0</v>
      </c>
      <c r="BW27" s="375">
        <v>0</v>
      </c>
      <c r="BX27" s="376">
        <v>0</v>
      </c>
      <c r="BY27" s="376">
        <v>0</v>
      </c>
      <c r="BZ27" s="376">
        <v>0</v>
      </c>
      <c r="CA27" s="377">
        <v>0</v>
      </c>
    </row>
    <row r="28" spans="1:79" s="58" customFormat="1" x14ac:dyDescent="0.4">
      <c r="A28" s="51"/>
      <c r="B28" s="429" t="s">
        <v>520</v>
      </c>
      <c r="C28" s="341"/>
      <c r="D28" s="375">
        <v>0</v>
      </c>
      <c r="E28" s="375">
        <v>0</v>
      </c>
      <c r="F28" s="375">
        <v>0</v>
      </c>
      <c r="G28" s="375">
        <v>0</v>
      </c>
      <c r="H28" s="375">
        <v>0</v>
      </c>
      <c r="I28" s="375">
        <v>0</v>
      </c>
      <c r="J28" s="375">
        <v>0</v>
      </c>
      <c r="K28" s="375">
        <v>0</v>
      </c>
      <c r="L28" s="375">
        <v>0</v>
      </c>
      <c r="M28" s="375">
        <v>0</v>
      </c>
      <c r="N28" s="375">
        <v>0</v>
      </c>
      <c r="O28" s="375">
        <v>0</v>
      </c>
      <c r="P28" s="375">
        <v>0</v>
      </c>
      <c r="Q28" s="375">
        <v>0</v>
      </c>
      <c r="R28" s="375">
        <v>0</v>
      </c>
      <c r="S28" s="375">
        <v>0</v>
      </c>
      <c r="T28" s="375">
        <v>0</v>
      </c>
      <c r="U28" s="375">
        <v>0</v>
      </c>
      <c r="V28" s="375">
        <v>0</v>
      </c>
      <c r="W28" s="375">
        <v>0</v>
      </c>
      <c r="X28" s="375">
        <v>0</v>
      </c>
      <c r="Y28" s="375">
        <v>0</v>
      </c>
      <c r="Z28" s="375">
        <v>0</v>
      </c>
      <c r="AA28" s="375">
        <v>0</v>
      </c>
      <c r="AB28" s="375">
        <v>0</v>
      </c>
      <c r="AC28" s="375">
        <v>0</v>
      </c>
      <c r="AD28" s="375">
        <v>0</v>
      </c>
      <c r="AE28" s="375">
        <v>0</v>
      </c>
      <c r="AF28" s="375">
        <v>0</v>
      </c>
      <c r="AG28" s="375">
        <v>0</v>
      </c>
      <c r="AH28" s="375">
        <v>21</v>
      </c>
      <c r="AI28" s="375">
        <v>27</v>
      </c>
      <c r="AJ28" s="375">
        <v>34</v>
      </c>
      <c r="AK28" s="375">
        <v>46.26</v>
      </c>
      <c r="AL28" s="375">
        <v>65</v>
      </c>
      <c r="AM28" s="375">
        <v>89</v>
      </c>
      <c r="AN28" s="375">
        <v>112</v>
      </c>
      <c r="AO28" s="375">
        <v>116</v>
      </c>
      <c r="AP28" s="375">
        <v>149</v>
      </c>
      <c r="AQ28" s="375">
        <v>214</v>
      </c>
      <c r="AR28" s="375">
        <v>149</v>
      </c>
      <c r="AS28" s="375">
        <v>162</v>
      </c>
      <c r="AT28" s="375">
        <v>281.07400000000001</v>
      </c>
      <c r="AU28" s="375">
        <v>429.02289951173043</v>
      </c>
      <c r="AV28" s="375">
        <v>335.98800000000119</v>
      </c>
      <c r="AW28" s="375">
        <v>340.62299999999959</v>
      </c>
      <c r="AX28" s="375">
        <v>426.04799999999886</v>
      </c>
      <c r="AY28" s="375">
        <v>494.53299999999945</v>
      </c>
      <c r="AZ28" s="375">
        <v>450.69499999999999</v>
      </c>
      <c r="BA28" s="375">
        <v>407.31700000000092</v>
      </c>
      <c r="BB28" s="375">
        <v>382.68999999999869</v>
      </c>
      <c r="BC28" s="375">
        <v>287.32200000000012</v>
      </c>
      <c r="BD28" s="375">
        <v>292.22699999999895</v>
      </c>
      <c r="BE28" s="375">
        <v>325.9071194121716</v>
      </c>
      <c r="BF28" s="375">
        <v>354.31471095259985</v>
      </c>
      <c r="BG28" s="375">
        <v>484.93625241992959</v>
      </c>
      <c r="BH28" s="375">
        <v>382.21499999999997</v>
      </c>
      <c r="BI28" s="375">
        <v>253.7110046050002</v>
      </c>
      <c r="BJ28" s="375">
        <v>243.58984891</v>
      </c>
      <c r="BK28" s="375">
        <v>229.90786925876637</v>
      </c>
      <c r="BL28" s="375">
        <v>212.53440938999847</v>
      </c>
      <c r="BM28" s="375">
        <v>284.51897782000015</v>
      </c>
      <c r="BN28" s="375">
        <v>0</v>
      </c>
      <c r="BO28" s="375">
        <v>0</v>
      </c>
      <c r="BP28" s="375">
        <v>0</v>
      </c>
      <c r="BQ28" s="375">
        <v>0</v>
      </c>
      <c r="BR28" s="375">
        <v>0</v>
      </c>
      <c r="BS28" s="375">
        <v>0</v>
      </c>
      <c r="BT28" s="375">
        <v>0</v>
      </c>
      <c r="BU28" s="375">
        <v>0</v>
      </c>
      <c r="BV28" s="375">
        <v>0</v>
      </c>
      <c r="BW28" s="375">
        <v>0</v>
      </c>
      <c r="BX28" s="376">
        <v>0</v>
      </c>
      <c r="BY28" s="376">
        <v>0</v>
      </c>
      <c r="BZ28" s="376">
        <v>0</v>
      </c>
      <c r="CA28" s="377">
        <v>0</v>
      </c>
    </row>
    <row r="29" spans="1:79" s="58" customFormat="1" ht="25.5" customHeight="1" x14ac:dyDescent="0.4">
      <c r="A29" s="51"/>
      <c r="B29" s="275" t="s">
        <v>510</v>
      </c>
      <c r="C29" s="247"/>
      <c r="D29" s="375">
        <f>SUM(D30:D35)</f>
        <v>0</v>
      </c>
      <c r="E29" s="375">
        <f t="shared" ref="E29:BP29" si="12">SUM(E30:E35)</f>
        <v>0</v>
      </c>
      <c r="F29" s="375">
        <f t="shared" si="12"/>
        <v>0</v>
      </c>
      <c r="G29" s="375">
        <f t="shared" si="12"/>
        <v>0</v>
      </c>
      <c r="H29" s="375">
        <f t="shared" si="12"/>
        <v>0</v>
      </c>
      <c r="I29" s="375">
        <f t="shared" si="12"/>
        <v>0</v>
      </c>
      <c r="J29" s="375">
        <f t="shared" si="12"/>
        <v>0</v>
      </c>
      <c r="K29" s="375">
        <f t="shared" si="12"/>
        <v>0</v>
      </c>
      <c r="L29" s="375">
        <f t="shared" si="12"/>
        <v>0</v>
      </c>
      <c r="M29" s="375">
        <f t="shared" si="12"/>
        <v>0</v>
      </c>
      <c r="N29" s="375">
        <f t="shared" si="12"/>
        <v>0</v>
      </c>
      <c r="O29" s="375">
        <f t="shared" si="12"/>
        <v>0</v>
      </c>
      <c r="P29" s="375">
        <f t="shared" si="12"/>
        <v>0</v>
      </c>
      <c r="Q29" s="375">
        <f t="shared" si="12"/>
        <v>0</v>
      </c>
      <c r="R29" s="375">
        <f t="shared" si="12"/>
        <v>0</v>
      </c>
      <c r="S29" s="375">
        <f t="shared" si="12"/>
        <v>0</v>
      </c>
      <c r="T29" s="375">
        <f t="shared" si="12"/>
        <v>0</v>
      </c>
      <c r="U29" s="375">
        <f t="shared" si="12"/>
        <v>0</v>
      </c>
      <c r="V29" s="375">
        <f t="shared" si="12"/>
        <v>0</v>
      </c>
      <c r="W29" s="375">
        <f t="shared" si="12"/>
        <v>0</v>
      </c>
      <c r="X29" s="375">
        <f t="shared" si="12"/>
        <v>0</v>
      </c>
      <c r="Y29" s="375">
        <f t="shared" si="12"/>
        <v>0</v>
      </c>
      <c r="Z29" s="375">
        <f t="shared" si="12"/>
        <v>0</v>
      </c>
      <c r="AA29" s="375">
        <f t="shared" si="12"/>
        <v>0</v>
      </c>
      <c r="AB29" s="375">
        <f t="shared" si="12"/>
        <v>0</v>
      </c>
      <c r="AC29" s="375">
        <f t="shared" si="12"/>
        <v>0</v>
      </c>
      <c r="AD29" s="375">
        <f t="shared" si="12"/>
        <v>0</v>
      </c>
      <c r="AE29" s="375">
        <f t="shared" si="12"/>
        <v>0</v>
      </c>
      <c r="AF29" s="375">
        <f t="shared" si="12"/>
        <v>0</v>
      </c>
      <c r="AG29" s="375">
        <f t="shared" si="12"/>
        <v>0</v>
      </c>
      <c r="AH29" s="375">
        <f t="shared" si="12"/>
        <v>287.50626379634298</v>
      </c>
      <c r="AI29" s="375">
        <f t="shared" si="12"/>
        <v>302.08045600000003</v>
      </c>
      <c r="AJ29" s="375">
        <f t="shared" si="12"/>
        <v>395.88564615384615</v>
      </c>
      <c r="AK29" s="375">
        <f t="shared" si="12"/>
        <v>564.3645305</v>
      </c>
      <c r="AL29" s="375">
        <f t="shared" si="12"/>
        <v>755.4666057500001</v>
      </c>
      <c r="AM29" s="375">
        <f t="shared" si="12"/>
        <v>882.96256549999987</v>
      </c>
      <c r="AN29" s="375">
        <f t="shared" si="12"/>
        <v>1020.7705977499999</v>
      </c>
      <c r="AO29" s="375">
        <f t="shared" si="12"/>
        <v>1172.1197127142857</v>
      </c>
      <c r="AP29" s="375">
        <f t="shared" si="12"/>
        <v>1245.5755610666668</v>
      </c>
      <c r="AQ29" s="375">
        <f t="shared" si="12"/>
        <v>1291.2906329999998</v>
      </c>
      <c r="AR29" s="375">
        <f t="shared" si="12"/>
        <v>1322.3629533333335</v>
      </c>
      <c r="AS29" s="375">
        <f t="shared" si="12"/>
        <v>1417.252283333333</v>
      </c>
      <c r="AT29" s="375">
        <f t="shared" si="12"/>
        <v>1601.3146243333333</v>
      </c>
      <c r="AU29" s="375">
        <f t="shared" si="12"/>
        <v>2084.0561549999998</v>
      </c>
      <c r="AV29" s="375">
        <f t="shared" si="12"/>
        <v>2588.9620103333332</v>
      </c>
      <c r="AW29" s="375">
        <f t="shared" si="12"/>
        <v>2871.8776219999995</v>
      </c>
      <c r="AX29" s="375">
        <f t="shared" si="12"/>
        <v>2785.9169999999999</v>
      </c>
      <c r="AY29" s="375">
        <f t="shared" si="12"/>
        <v>2744.35</v>
      </c>
      <c r="AZ29" s="375">
        <f t="shared" si="12"/>
        <v>2438.2424801734269</v>
      </c>
      <c r="BA29" s="375">
        <f t="shared" si="12"/>
        <v>2154.4810000000002</v>
      </c>
      <c r="BB29" s="375">
        <f t="shared" si="12"/>
        <v>2160.527</v>
      </c>
      <c r="BC29" s="375">
        <f t="shared" si="12"/>
        <v>2384.0059999999999</v>
      </c>
      <c r="BD29" s="375">
        <f t="shared" si="12"/>
        <v>2944.4639999999999</v>
      </c>
      <c r="BE29" s="375">
        <f t="shared" si="12"/>
        <v>3325.067</v>
      </c>
      <c r="BF29" s="375">
        <f t="shared" si="12"/>
        <v>3655.0069999999996</v>
      </c>
      <c r="BG29" s="375">
        <f t="shared" si="12"/>
        <v>3752.7889999999998</v>
      </c>
      <c r="BH29" s="375">
        <f t="shared" si="12"/>
        <v>3278.0000000000005</v>
      </c>
      <c r="BI29" s="375">
        <f t="shared" si="12"/>
        <v>2525.9999999999995</v>
      </c>
      <c r="BJ29" s="375">
        <f t="shared" si="12"/>
        <v>2050</v>
      </c>
      <c r="BK29" s="375">
        <f t="shared" si="12"/>
        <v>1737.5119804834528</v>
      </c>
      <c r="BL29" s="375">
        <f t="shared" si="12"/>
        <v>1455.6900798477316</v>
      </c>
      <c r="BM29" s="375">
        <f t="shared" si="12"/>
        <v>877.14850322825873</v>
      </c>
      <c r="BN29" s="375">
        <f t="shared" si="12"/>
        <v>0</v>
      </c>
      <c r="BO29" s="375">
        <f t="shared" si="12"/>
        <v>0</v>
      </c>
      <c r="BP29" s="375">
        <f t="shared" si="12"/>
        <v>0</v>
      </c>
      <c r="BQ29" s="375">
        <f t="shared" ref="BQ29:CA29" si="13">SUM(BQ30:BQ35)</f>
        <v>0</v>
      </c>
      <c r="BR29" s="375">
        <f t="shared" si="13"/>
        <v>0</v>
      </c>
      <c r="BS29" s="375">
        <f t="shared" si="13"/>
        <v>0</v>
      </c>
      <c r="BT29" s="375">
        <f t="shared" si="13"/>
        <v>0</v>
      </c>
      <c r="BU29" s="375">
        <f t="shared" si="13"/>
        <v>0</v>
      </c>
      <c r="BV29" s="375">
        <f t="shared" si="13"/>
        <v>0</v>
      </c>
      <c r="BW29" s="375">
        <f t="shared" si="13"/>
        <v>0</v>
      </c>
      <c r="BX29" s="376">
        <f t="shared" si="13"/>
        <v>0</v>
      </c>
      <c r="BY29" s="376">
        <f t="shared" si="13"/>
        <v>0</v>
      </c>
      <c r="BZ29" s="376">
        <f t="shared" si="13"/>
        <v>0</v>
      </c>
      <c r="CA29" s="377">
        <f t="shared" si="13"/>
        <v>0</v>
      </c>
    </row>
    <row r="30" spans="1:79" s="58" customFormat="1" x14ac:dyDescent="0.4">
      <c r="A30" s="51"/>
      <c r="B30" s="474" t="s">
        <v>516</v>
      </c>
      <c r="C30" s="128"/>
      <c r="D30" s="375">
        <v>0</v>
      </c>
      <c r="E30" s="375">
        <v>0</v>
      </c>
      <c r="F30" s="375">
        <v>0</v>
      </c>
      <c r="G30" s="375">
        <v>0</v>
      </c>
      <c r="H30" s="375">
        <v>0</v>
      </c>
      <c r="I30" s="375">
        <v>0</v>
      </c>
      <c r="J30" s="375">
        <v>0</v>
      </c>
      <c r="K30" s="375">
        <v>0</v>
      </c>
      <c r="L30" s="375">
        <v>0</v>
      </c>
      <c r="M30" s="375">
        <v>0</v>
      </c>
      <c r="N30" s="375">
        <v>0</v>
      </c>
      <c r="O30" s="375">
        <v>0</v>
      </c>
      <c r="P30" s="375">
        <v>0</v>
      </c>
      <c r="Q30" s="375">
        <v>0</v>
      </c>
      <c r="R30" s="375">
        <v>0</v>
      </c>
      <c r="S30" s="375">
        <v>0</v>
      </c>
      <c r="T30" s="375">
        <v>0</v>
      </c>
      <c r="U30" s="375">
        <v>0</v>
      </c>
      <c r="V30" s="375">
        <v>0</v>
      </c>
      <c r="W30" s="375">
        <v>0</v>
      </c>
      <c r="X30" s="375">
        <v>0</v>
      </c>
      <c r="Y30" s="375">
        <v>0</v>
      </c>
      <c r="Z30" s="375">
        <v>0</v>
      </c>
      <c r="AA30" s="375">
        <v>0</v>
      </c>
      <c r="AB30" s="375">
        <v>0</v>
      </c>
      <c r="AC30" s="375">
        <v>0</v>
      </c>
      <c r="AD30" s="375">
        <v>0</v>
      </c>
      <c r="AE30" s="375">
        <v>0</v>
      </c>
      <c r="AF30" s="375">
        <v>0</v>
      </c>
      <c r="AG30" s="375">
        <v>0</v>
      </c>
      <c r="AH30" s="375">
        <v>93.471266166347988</v>
      </c>
      <c r="AI30" s="375">
        <v>94.923246999999989</v>
      </c>
      <c r="AJ30" s="375">
        <v>133.38773399999999</v>
      </c>
      <c r="AK30" s="375">
        <v>247.07490900000002</v>
      </c>
      <c r="AL30" s="375">
        <v>357.58954</v>
      </c>
      <c r="AM30" s="375">
        <v>431.42880574999998</v>
      </c>
      <c r="AN30" s="375">
        <v>509.44051474999986</v>
      </c>
      <c r="AO30" s="375">
        <v>568.12316771428561</v>
      </c>
      <c r="AP30" s="375">
        <v>574.2704686666666</v>
      </c>
      <c r="AQ30" s="375">
        <v>536.17211133333342</v>
      </c>
      <c r="AR30" s="375">
        <v>433.57405600000004</v>
      </c>
      <c r="AS30" s="375">
        <v>354.685723</v>
      </c>
      <c r="AT30" s="375">
        <v>376.53609799999998</v>
      </c>
      <c r="AU30" s="375">
        <v>563.69445233333329</v>
      </c>
      <c r="AV30" s="375">
        <v>715.69305299999996</v>
      </c>
      <c r="AW30" s="375">
        <v>769.72457333333318</v>
      </c>
      <c r="AX30" s="375">
        <v>820</v>
      </c>
      <c r="AY30" s="375">
        <v>660</v>
      </c>
      <c r="AZ30" s="375">
        <v>275.71548017342661</v>
      </c>
      <c r="BA30" s="375">
        <v>0</v>
      </c>
      <c r="BB30" s="375">
        <v>0</v>
      </c>
      <c r="BC30" s="375">
        <v>0</v>
      </c>
      <c r="BD30" s="375">
        <v>0</v>
      </c>
      <c r="BE30" s="375">
        <v>0</v>
      </c>
      <c r="BF30" s="375">
        <v>0</v>
      </c>
      <c r="BG30" s="375">
        <v>0</v>
      </c>
      <c r="BH30" s="375">
        <v>0</v>
      </c>
      <c r="BI30" s="375">
        <v>0</v>
      </c>
      <c r="BJ30" s="375">
        <v>0</v>
      </c>
      <c r="BK30" s="375">
        <v>0</v>
      </c>
      <c r="BL30" s="375">
        <v>0</v>
      </c>
      <c r="BM30" s="375">
        <v>0</v>
      </c>
      <c r="BN30" s="375">
        <v>0</v>
      </c>
      <c r="BO30" s="375">
        <v>0</v>
      </c>
      <c r="BP30" s="375">
        <v>0</v>
      </c>
      <c r="BQ30" s="375">
        <v>0</v>
      </c>
      <c r="BR30" s="375">
        <v>0</v>
      </c>
      <c r="BS30" s="375">
        <v>0</v>
      </c>
      <c r="BT30" s="375">
        <v>0</v>
      </c>
      <c r="BU30" s="375">
        <v>0</v>
      </c>
      <c r="BV30" s="375">
        <v>0</v>
      </c>
      <c r="BW30" s="375">
        <v>0</v>
      </c>
      <c r="BX30" s="376">
        <v>0</v>
      </c>
      <c r="BY30" s="376">
        <v>0</v>
      </c>
      <c r="BZ30" s="376">
        <v>0</v>
      </c>
      <c r="CA30" s="377">
        <v>0</v>
      </c>
    </row>
    <row r="31" spans="1:79" s="58" customFormat="1" x14ac:dyDescent="0.4">
      <c r="A31" s="51"/>
      <c r="B31" s="474" t="s">
        <v>517</v>
      </c>
      <c r="C31" s="128"/>
      <c r="D31" s="375">
        <v>0</v>
      </c>
      <c r="E31" s="375">
        <v>0</v>
      </c>
      <c r="F31" s="375">
        <v>0</v>
      </c>
      <c r="G31" s="375">
        <v>0</v>
      </c>
      <c r="H31" s="375">
        <v>0</v>
      </c>
      <c r="I31" s="375">
        <v>0</v>
      </c>
      <c r="J31" s="375">
        <v>0</v>
      </c>
      <c r="K31" s="375">
        <v>0</v>
      </c>
      <c r="L31" s="375">
        <v>0</v>
      </c>
      <c r="M31" s="375">
        <v>0</v>
      </c>
      <c r="N31" s="375">
        <v>0</v>
      </c>
      <c r="O31" s="375">
        <v>0</v>
      </c>
      <c r="P31" s="375">
        <v>0</v>
      </c>
      <c r="Q31" s="375">
        <v>0</v>
      </c>
      <c r="R31" s="375">
        <v>0</v>
      </c>
      <c r="S31" s="375">
        <v>0</v>
      </c>
      <c r="T31" s="375">
        <v>0</v>
      </c>
      <c r="U31" s="375">
        <v>0</v>
      </c>
      <c r="V31" s="375">
        <v>0</v>
      </c>
      <c r="W31" s="375">
        <v>0</v>
      </c>
      <c r="X31" s="375">
        <v>0</v>
      </c>
      <c r="Y31" s="375">
        <v>0</v>
      </c>
      <c r="Z31" s="375">
        <v>0</v>
      </c>
      <c r="AA31" s="375">
        <v>0</v>
      </c>
      <c r="AB31" s="375">
        <v>0</v>
      </c>
      <c r="AC31" s="375">
        <v>0</v>
      </c>
      <c r="AD31" s="375">
        <v>0</v>
      </c>
      <c r="AE31" s="375">
        <v>0</v>
      </c>
      <c r="AF31" s="375">
        <v>0</v>
      </c>
      <c r="AG31" s="375">
        <v>0</v>
      </c>
      <c r="AH31" s="375">
        <v>2.8029816586538465</v>
      </c>
      <c r="AI31" s="375">
        <v>3.1177550000000003</v>
      </c>
      <c r="AJ31" s="375">
        <v>4.417237692307693</v>
      </c>
      <c r="AK31" s="375">
        <v>3.0525300000000004</v>
      </c>
      <c r="AL31" s="375">
        <v>5.1579929999999994</v>
      </c>
      <c r="AM31" s="375">
        <v>4.8207797499999998</v>
      </c>
      <c r="AN31" s="375">
        <v>5.9772190000000007</v>
      </c>
      <c r="AO31" s="375">
        <v>6.0103905714285712</v>
      </c>
      <c r="AP31" s="375">
        <v>6.2181166666666661</v>
      </c>
      <c r="AQ31" s="375">
        <v>11.184782999999999</v>
      </c>
      <c r="AR31" s="375">
        <v>20.375420333333334</v>
      </c>
      <c r="AS31" s="375">
        <v>23.223578666666668</v>
      </c>
      <c r="AT31" s="375">
        <v>27.424068666666663</v>
      </c>
      <c r="AU31" s="375">
        <v>33.173434999999991</v>
      </c>
      <c r="AV31" s="375">
        <v>38.794090666666669</v>
      </c>
      <c r="AW31" s="375">
        <v>43.345056333333332</v>
      </c>
      <c r="AX31" s="375">
        <v>43.463999999999999</v>
      </c>
      <c r="AY31" s="375">
        <v>46.861000000000004</v>
      </c>
      <c r="AZ31" s="375">
        <v>50.704000000000001</v>
      </c>
      <c r="BA31" s="375">
        <v>51.632000000000005</v>
      </c>
      <c r="BB31" s="375">
        <v>53.134</v>
      </c>
      <c r="BC31" s="375">
        <v>55.036000000000001</v>
      </c>
      <c r="BD31" s="375">
        <v>63.141999999999996</v>
      </c>
      <c r="BE31" s="375">
        <v>69.936000000000007</v>
      </c>
      <c r="BF31" s="375">
        <v>78.903000000000006</v>
      </c>
      <c r="BG31" s="375">
        <v>44.26</v>
      </c>
      <c r="BH31" s="375">
        <v>0</v>
      </c>
      <c r="BI31" s="375">
        <v>0</v>
      </c>
      <c r="BJ31" s="375">
        <v>0</v>
      </c>
      <c r="BK31" s="375">
        <v>0</v>
      </c>
      <c r="BL31" s="375">
        <v>0</v>
      </c>
      <c r="BM31" s="375">
        <v>0</v>
      </c>
      <c r="BN31" s="375">
        <v>0</v>
      </c>
      <c r="BO31" s="375">
        <v>0</v>
      </c>
      <c r="BP31" s="375">
        <v>0</v>
      </c>
      <c r="BQ31" s="375">
        <v>0</v>
      </c>
      <c r="BR31" s="375">
        <v>0</v>
      </c>
      <c r="BS31" s="375">
        <v>0</v>
      </c>
      <c r="BT31" s="375">
        <v>0</v>
      </c>
      <c r="BU31" s="375">
        <v>0</v>
      </c>
      <c r="BV31" s="375">
        <v>0</v>
      </c>
      <c r="BW31" s="375">
        <v>0</v>
      </c>
      <c r="BX31" s="376">
        <v>0</v>
      </c>
      <c r="BY31" s="376">
        <v>0</v>
      </c>
      <c r="BZ31" s="376">
        <v>0</v>
      </c>
      <c r="CA31" s="377">
        <v>0</v>
      </c>
    </row>
    <row r="32" spans="1:79" s="58" customFormat="1" x14ac:dyDescent="0.4">
      <c r="A32" s="51"/>
      <c r="B32" s="474" t="s">
        <v>502</v>
      </c>
      <c r="C32" s="128"/>
      <c r="D32" s="375">
        <v>0</v>
      </c>
      <c r="E32" s="375">
        <v>0</v>
      </c>
      <c r="F32" s="375">
        <v>0</v>
      </c>
      <c r="G32" s="375">
        <v>0</v>
      </c>
      <c r="H32" s="375">
        <v>0</v>
      </c>
      <c r="I32" s="375">
        <v>0</v>
      </c>
      <c r="J32" s="375">
        <v>0</v>
      </c>
      <c r="K32" s="375">
        <v>0</v>
      </c>
      <c r="L32" s="375">
        <v>0</v>
      </c>
      <c r="M32" s="375">
        <v>0</v>
      </c>
      <c r="N32" s="375">
        <v>0</v>
      </c>
      <c r="O32" s="375">
        <v>0</v>
      </c>
      <c r="P32" s="375">
        <v>0</v>
      </c>
      <c r="Q32" s="375">
        <v>0</v>
      </c>
      <c r="R32" s="375">
        <v>0</v>
      </c>
      <c r="S32" s="375">
        <v>0</v>
      </c>
      <c r="T32" s="375">
        <v>0</v>
      </c>
      <c r="U32" s="375">
        <v>0</v>
      </c>
      <c r="V32" s="375">
        <v>0</v>
      </c>
      <c r="W32" s="375">
        <v>0</v>
      </c>
      <c r="X32" s="375">
        <v>0</v>
      </c>
      <c r="Y32" s="375">
        <v>0</v>
      </c>
      <c r="Z32" s="375">
        <v>0</v>
      </c>
      <c r="AA32" s="375">
        <v>0</v>
      </c>
      <c r="AB32" s="375">
        <v>0</v>
      </c>
      <c r="AC32" s="375">
        <v>0</v>
      </c>
      <c r="AD32" s="375">
        <v>0</v>
      </c>
      <c r="AE32" s="375">
        <v>0</v>
      </c>
      <c r="AF32" s="375">
        <v>0</v>
      </c>
      <c r="AG32" s="375">
        <v>0</v>
      </c>
      <c r="AH32" s="375">
        <v>5.1934940357142851</v>
      </c>
      <c r="AI32" s="375">
        <v>5.8754679999999997</v>
      </c>
      <c r="AJ32" s="375">
        <v>6.4494479999999994</v>
      </c>
      <c r="AK32" s="375">
        <v>7.7735155000000002</v>
      </c>
      <c r="AL32" s="375">
        <v>8.1048584999999989</v>
      </c>
      <c r="AM32" s="375">
        <v>11.847468999999998</v>
      </c>
      <c r="AN32" s="375">
        <v>12.584511500000001</v>
      </c>
      <c r="AO32" s="375">
        <v>15.318929857142857</v>
      </c>
      <c r="AP32" s="375">
        <v>21.204908400000001</v>
      </c>
      <c r="AQ32" s="375">
        <v>26.817910999999995</v>
      </c>
      <c r="AR32" s="375">
        <v>31.576727000000005</v>
      </c>
      <c r="AS32" s="375">
        <v>44.142540666666669</v>
      </c>
      <c r="AT32" s="375">
        <v>70.518660999999994</v>
      </c>
      <c r="AU32" s="375">
        <v>130.53000933333331</v>
      </c>
      <c r="AV32" s="375">
        <v>189.23076999999998</v>
      </c>
      <c r="AW32" s="375">
        <v>255.07671199999996</v>
      </c>
      <c r="AX32" s="375">
        <v>255.15199999999999</v>
      </c>
      <c r="AY32" s="375">
        <v>297.05799999999999</v>
      </c>
      <c r="AZ32" s="375">
        <v>327.88400000000001</v>
      </c>
      <c r="BA32" s="375">
        <v>354.95100000000002</v>
      </c>
      <c r="BB32" s="375">
        <v>382.50900000000001</v>
      </c>
      <c r="BC32" s="375">
        <v>453.77700000000004</v>
      </c>
      <c r="BD32" s="375">
        <v>582.23099999999999</v>
      </c>
      <c r="BE32" s="375">
        <v>697.84500000000003</v>
      </c>
      <c r="BF32" s="375">
        <v>800.66499999999996</v>
      </c>
      <c r="BG32" s="375">
        <v>866.86699999999996</v>
      </c>
      <c r="BH32" s="375">
        <v>824.20128892350272</v>
      </c>
      <c r="BI32" s="375">
        <v>660.22746358750726</v>
      </c>
      <c r="BJ32" s="375">
        <v>551.92517870773702</v>
      </c>
      <c r="BK32" s="375">
        <v>473.66156547405154</v>
      </c>
      <c r="BL32" s="375">
        <v>417.08510670184251</v>
      </c>
      <c r="BM32" s="375">
        <v>302.41702124496578</v>
      </c>
      <c r="BN32" s="375">
        <v>0</v>
      </c>
      <c r="BO32" s="375">
        <v>0</v>
      </c>
      <c r="BP32" s="375">
        <v>0</v>
      </c>
      <c r="BQ32" s="375">
        <v>0</v>
      </c>
      <c r="BR32" s="375">
        <v>0</v>
      </c>
      <c r="BS32" s="375">
        <v>0</v>
      </c>
      <c r="BT32" s="375">
        <v>0</v>
      </c>
      <c r="BU32" s="375">
        <v>0</v>
      </c>
      <c r="BV32" s="375">
        <v>0</v>
      </c>
      <c r="BW32" s="375">
        <v>0</v>
      </c>
      <c r="BX32" s="376">
        <v>0</v>
      </c>
      <c r="BY32" s="376">
        <v>0</v>
      </c>
      <c r="BZ32" s="376">
        <v>0</v>
      </c>
      <c r="CA32" s="377">
        <v>0</v>
      </c>
    </row>
    <row r="33" spans="1:79" s="58" customFormat="1" x14ac:dyDescent="0.4">
      <c r="A33" s="51"/>
      <c r="B33" s="474" t="s">
        <v>518</v>
      </c>
      <c r="C33" s="128"/>
      <c r="D33" s="375">
        <v>0</v>
      </c>
      <c r="E33" s="375">
        <v>0</v>
      </c>
      <c r="F33" s="375">
        <v>0</v>
      </c>
      <c r="G33" s="375">
        <v>0</v>
      </c>
      <c r="H33" s="375">
        <v>0</v>
      </c>
      <c r="I33" s="375">
        <v>0</v>
      </c>
      <c r="J33" s="375">
        <v>0</v>
      </c>
      <c r="K33" s="375">
        <v>0</v>
      </c>
      <c r="L33" s="375">
        <v>0</v>
      </c>
      <c r="M33" s="375">
        <v>0</v>
      </c>
      <c r="N33" s="375">
        <v>0</v>
      </c>
      <c r="O33" s="375">
        <v>0</v>
      </c>
      <c r="P33" s="375">
        <v>0</v>
      </c>
      <c r="Q33" s="375">
        <v>0</v>
      </c>
      <c r="R33" s="375">
        <v>0</v>
      </c>
      <c r="S33" s="375">
        <v>0</v>
      </c>
      <c r="T33" s="375">
        <v>0</v>
      </c>
      <c r="U33" s="375">
        <v>0</v>
      </c>
      <c r="V33" s="375">
        <v>0</v>
      </c>
      <c r="W33" s="375">
        <v>0</v>
      </c>
      <c r="X33" s="375">
        <v>0</v>
      </c>
      <c r="Y33" s="375">
        <v>0</v>
      </c>
      <c r="Z33" s="375">
        <v>0</v>
      </c>
      <c r="AA33" s="375">
        <v>0</v>
      </c>
      <c r="AB33" s="375">
        <v>0</v>
      </c>
      <c r="AC33" s="375">
        <v>0</v>
      </c>
      <c r="AD33" s="375">
        <v>0</v>
      </c>
      <c r="AE33" s="375">
        <v>0</v>
      </c>
      <c r="AF33" s="375">
        <v>0</v>
      </c>
      <c r="AG33" s="375">
        <v>0</v>
      </c>
      <c r="AH33" s="375">
        <v>182.15085531267607</v>
      </c>
      <c r="AI33" s="375">
        <v>193.603454</v>
      </c>
      <c r="AJ33" s="375">
        <v>246.08449246153847</v>
      </c>
      <c r="AK33" s="375">
        <v>298.00780700000001</v>
      </c>
      <c r="AL33" s="375">
        <v>372.96242025000004</v>
      </c>
      <c r="AM33" s="375">
        <v>418.66883899999999</v>
      </c>
      <c r="AN33" s="375">
        <v>472.97908750000005</v>
      </c>
      <c r="AO33" s="375">
        <v>559.46277857142854</v>
      </c>
      <c r="AP33" s="375">
        <v>619.10317680000003</v>
      </c>
      <c r="AQ33" s="375">
        <v>687.23668999999995</v>
      </c>
      <c r="AR33" s="375">
        <v>786.62654500000008</v>
      </c>
      <c r="AS33" s="375">
        <v>914.84584999999981</v>
      </c>
      <c r="AT33" s="375">
        <v>1031.7429646666667</v>
      </c>
      <c r="AU33" s="375">
        <v>1238.1339973333331</v>
      </c>
      <c r="AV33" s="375">
        <v>1496.1980143333333</v>
      </c>
      <c r="AW33" s="375">
        <v>1640.7096546666664</v>
      </c>
      <c r="AX33" s="375">
        <v>1565.194</v>
      </c>
      <c r="AY33" s="375">
        <v>1620.7080000000001</v>
      </c>
      <c r="AZ33" s="375">
        <v>1655.7110000000002</v>
      </c>
      <c r="BA33" s="375">
        <v>1620.1309999999999</v>
      </c>
      <c r="BB33" s="375">
        <v>1603.6470000000002</v>
      </c>
      <c r="BC33" s="375">
        <v>1767.1590000000001</v>
      </c>
      <c r="BD33" s="375">
        <v>2165.7539999999999</v>
      </c>
      <c r="BE33" s="375">
        <v>2410.0329999999999</v>
      </c>
      <c r="BF33" s="375">
        <v>2614.94</v>
      </c>
      <c r="BG33" s="375">
        <v>2692.2280000000001</v>
      </c>
      <c r="BH33" s="375">
        <v>2340.126238103408</v>
      </c>
      <c r="BI33" s="375">
        <v>1796.9867403600622</v>
      </c>
      <c r="BJ33" s="375">
        <v>1440.1638339966985</v>
      </c>
      <c r="BK33" s="375">
        <v>1213.3319089372128</v>
      </c>
      <c r="BL33" s="375">
        <v>1007.6875486858021</v>
      </c>
      <c r="BM33" s="375">
        <v>545.2825045729727</v>
      </c>
      <c r="BN33" s="375">
        <v>0</v>
      </c>
      <c r="BO33" s="375">
        <v>0</v>
      </c>
      <c r="BP33" s="375">
        <v>0</v>
      </c>
      <c r="BQ33" s="375">
        <v>0</v>
      </c>
      <c r="BR33" s="375">
        <v>0</v>
      </c>
      <c r="BS33" s="375">
        <v>0</v>
      </c>
      <c r="BT33" s="375">
        <v>0</v>
      </c>
      <c r="BU33" s="375">
        <v>0</v>
      </c>
      <c r="BV33" s="375">
        <v>0</v>
      </c>
      <c r="BW33" s="375">
        <v>0</v>
      </c>
      <c r="BX33" s="376">
        <v>0</v>
      </c>
      <c r="BY33" s="376">
        <v>0</v>
      </c>
      <c r="BZ33" s="376">
        <v>0</v>
      </c>
      <c r="CA33" s="377">
        <v>0</v>
      </c>
    </row>
    <row r="34" spans="1:79" s="58" customFormat="1" x14ac:dyDescent="0.4">
      <c r="A34" s="51"/>
      <c r="B34" s="474" t="s">
        <v>519</v>
      </c>
      <c r="C34" s="128"/>
      <c r="D34" s="375">
        <v>0</v>
      </c>
      <c r="E34" s="375">
        <v>0</v>
      </c>
      <c r="F34" s="375">
        <v>0</v>
      </c>
      <c r="G34" s="375">
        <v>0</v>
      </c>
      <c r="H34" s="375">
        <v>0</v>
      </c>
      <c r="I34" s="375">
        <v>0</v>
      </c>
      <c r="J34" s="375">
        <v>0</v>
      </c>
      <c r="K34" s="375">
        <v>0</v>
      </c>
      <c r="L34" s="375">
        <v>0</v>
      </c>
      <c r="M34" s="375">
        <v>0</v>
      </c>
      <c r="N34" s="375">
        <v>0</v>
      </c>
      <c r="O34" s="375">
        <v>0</v>
      </c>
      <c r="P34" s="375">
        <v>0</v>
      </c>
      <c r="Q34" s="375">
        <v>0</v>
      </c>
      <c r="R34" s="375">
        <v>0</v>
      </c>
      <c r="S34" s="375">
        <v>0</v>
      </c>
      <c r="T34" s="375">
        <v>0</v>
      </c>
      <c r="U34" s="375">
        <v>0</v>
      </c>
      <c r="V34" s="375">
        <v>0</v>
      </c>
      <c r="W34" s="375">
        <v>0</v>
      </c>
      <c r="X34" s="375">
        <v>0</v>
      </c>
      <c r="Y34" s="375">
        <v>0</v>
      </c>
      <c r="Z34" s="375">
        <v>0</v>
      </c>
      <c r="AA34" s="375">
        <v>0</v>
      </c>
      <c r="AB34" s="375">
        <v>0</v>
      </c>
      <c r="AC34" s="375">
        <v>0</v>
      </c>
      <c r="AD34" s="375">
        <v>0</v>
      </c>
      <c r="AE34" s="375">
        <v>0</v>
      </c>
      <c r="AF34" s="375">
        <v>0</v>
      </c>
      <c r="AG34" s="375">
        <v>0</v>
      </c>
      <c r="AH34" s="375">
        <v>2.3176474098360655</v>
      </c>
      <c r="AI34" s="375">
        <v>2.5419358688524589</v>
      </c>
      <c r="AJ34" s="375">
        <v>3.032214586666667</v>
      </c>
      <c r="AK34" s="375">
        <v>4.2614319429551788</v>
      </c>
      <c r="AL34" s="375">
        <v>5.6409478888888893</v>
      </c>
      <c r="AM34" s="375">
        <v>7.2432321987577657</v>
      </c>
      <c r="AN34" s="375">
        <v>8.4231230512820527</v>
      </c>
      <c r="AO34" s="375">
        <v>10.800226018433181</v>
      </c>
      <c r="AP34" s="375">
        <v>11.40188078888889</v>
      </c>
      <c r="AQ34" s="375">
        <v>11.713980107954544</v>
      </c>
      <c r="AR34" s="375">
        <v>27.608028126888218</v>
      </c>
      <c r="AS34" s="375">
        <v>44.195025049999991</v>
      </c>
      <c r="AT34" s="375">
        <v>34.984655181014098</v>
      </c>
      <c r="AU34" s="375">
        <v>45.762173703336863</v>
      </c>
      <c r="AV34" s="375">
        <v>66.131657658259329</v>
      </c>
      <c r="AW34" s="375">
        <v>71.191566821895719</v>
      </c>
      <c r="AX34" s="375">
        <v>45.959000000000003</v>
      </c>
      <c r="AY34" s="375">
        <v>52.497</v>
      </c>
      <c r="AZ34" s="375">
        <v>55.951000000000001</v>
      </c>
      <c r="BA34" s="375">
        <v>55.793000000000006</v>
      </c>
      <c r="BB34" s="375">
        <v>48.305</v>
      </c>
      <c r="BC34" s="375">
        <v>50.900999999999996</v>
      </c>
      <c r="BD34" s="375">
        <v>63.215000000000003</v>
      </c>
      <c r="BE34" s="375">
        <v>64.663000000000011</v>
      </c>
      <c r="BF34" s="375">
        <v>67.364999999999995</v>
      </c>
      <c r="BG34" s="375">
        <v>55.756</v>
      </c>
      <c r="BH34" s="375">
        <v>32.408347331744444</v>
      </c>
      <c r="BI34" s="375">
        <v>13.401102736940748</v>
      </c>
      <c r="BJ34" s="375">
        <v>12.776731585820285</v>
      </c>
      <c r="BK34" s="375">
        <v>2.5333533332640377</v>
      </c>
      <c r="BL34" s="375">
        <v>0</v>
      </c>
      <c r="BM34" s="375">
        <v>0</v>
      </c>
      <c r="BN34" s="375">
        <v>0</v>
      </c>
      <c r="BO34" s="375">
        <v>0</v>
      </c>
      <c r="BP34" s="375">
        <v>0</v>
      </c>
      <c r="BQ34" s="375">
        <v>0</v>
      </c>
      <c r="BR34" s="375">
        <v>0</v>
      </c>
      <c r="BS34" s="375">
        <v>0</v>
      </c>
      <c r="BT34" s="375">
        <v>0</v>
      </c>
      <c r="BU34" s="375">
        <v>0</v>
      </c>
      <c r="BV34" s="375">
        <v>0</v>
      </c>
      <c r="BW34" s="375">
        <v>0</v>
      </c>
      <c r="BX34" s="376">
        <v>0</v>
      </c>
      <c r="BY34" s="376">
        <v>0</v>
      </c>
      <c r="BZ34" s="376">
        <v>0</v>
      </c>
      <c r="CA34" s="377">
        <v>0</v>
      </c>
    </row>
    <row r="35" spans="1:79" s="58" customFormat="1" x14ac:dyDescent="0.4">
      <c r="A35" s="51"/>
      <c r="B35" s="431" t="s">
        <v>520</v>
      </c>
      <c r="C35" s="341"/>
      <c r="D35" s="375">
        <v>0</v>
      </c>
      <c r="E35" s="375">
        <v>0</v>
      </c>
      <c r="F35" s="375">
        <v>0</v>
      </c>
      <c r="G35" s="375">
        <v>0</v>
      </c>
      <c r="H35" s="375">
        <v>0</v>
      </c>
      <c r="I35" s="375">
        <v>0</v>
      </c>
      <c r="J35" s="375">
        <v>0</v>
      </c>
      <c r="K35" s="375">
        <v>0</v>
      </c>
      <c r="L35" s="375">
        <v>0</v>
      </c>
      <c r="M35" s="375">
        <v>0</v>
      </c>
      <c r="N35" s="375">
        <v>0</v>
      </c>
      <c r="O35" s="375">
        <v>0</v>
      </c>
      <c r="P35" s="375">
        <v>0</v>
      </c>
      <c r="Q35" s="375">
        <v>0</v>
      </c>
      <c r="R35" s="375">
        <v>0</v>
      </c>
      <c r="S35" s="375">
        <v>0</v>
      </c>
      <c r="T35" s="375">
        <v>0</v>
      </c>
      <c r="U35" s="375">
        <v>0</v>
      </c>
      <c r="V35" s="375">
        <v>0</v>
      </c>
      <c r="W35" s="375">
        <v>0</v>
      </c>
      <c r="X35" s="375">
        <v>0</v>
      </c>
      <c r="Y35" s="375">
        <v>0</v>
      </c>
      <c r="Z35" s="375">
        <v>0</v>
      </c>
      <c r="AA35" s="375">
        <v>0</v>
      </c>
      <c r="AB35" s="375">
        <v>0</v>
      </c>
      <c r="AC35" s="375">
        <v>0</v>
      </c>
      <c r="AD35" s="375">
        <v>0</v>
      </c>
      <c r="AE35" s="375">
        <v>0</v>
      </c>
      <c r="AF35" s="375">
        <v>0</v>
      </c>
      <c r="AG35" s="375">
        <v>0</v>
      </c>
      <c r="AH35" s="375">
        <v>1.5700192131147541</v>
      </c>
      <c r="AI35" s="375">
        <v>2.0185961311475409</v>
      </c>
      <c r="AJ35" s="375">
        <v>2.5145194133333337</v>
      </c>
      <c r="AK35" s="375">
        <v>4.1943370570448213</v>
      </c>
      <c r="AL35" s="375">
        <v>6.0108461111111113</v>
      </c>
      <c r="AM35" s="375">
        <v>8.9534398012422383</v>
      </c>
      <c r="AN35" s="375">
        <v>11.366141948717949</v>
      </c>
      <c r="AO35" s="375">
        <v>12.40421998156682</v>
      </c>
      <c r="AP35" s="375">
        <v>13.377009744444447</v>
      </c>
      <c r="AQ35" s="375">
        <v>18.165157558712117</v>
      </c>
      <c r="AR35" s="375">
        <v>22.602176873111784</v>
      </c>
      <c r="AS35" s="375">
        <v>36.159565949999994</v>
      </c>
      <c r="AT35" s="375">
        <v>60.108176818985882</v>
      </c>
      <c r="AU35" s="375">
        <v>72.762087296663097</v>
      </c>
      <c r="AV35" s="375">
        <v>82.914424675073988</v>
      </c>
      <c r="AW35" s="375">
        <v>91.830058844770917</v>
      </c>
      <c r="AX35" s="375">
        <v>56.148000000000003</v>
      </c>
      <c r="AY35" s="375">
        <v>67.225999999999999</v>
      </c>
      <c r="AZ35" s="375">
        <v>72.277000000000001</v>
      </c>
      <c r="BA35" s="375">
        <v>71.974000000000004</v>
      </c>
      <c r="BB35" s="375">
        <v>72.932000000000002</v>
      </c>
      <c r="BC35" s="375">
        <v>57.133000000000003</v>
      </c>
      <c r="BD35" s="375">
        <v>70.122000000000014</v>
      </c>
      <c r="BE35" s="375">
        <v>82.59</v>
      </c>
      <c r="BF35" s="375">
        <v>93.134</v>
      </c>
      <c r="BG35" s="375">
        <v>93.677999999999997</v>
      </c>
      <c r="BH35" s="375">
        <v>81.264125641345288</v>
      </c>
      <c r="BI35" s="375">
        <v>55.384693315489791</v>
      </c>
      <c r="BJ35" s="375">
        <v>45.134255709744181</v>
      </c>
      <c r="BK35" s="375">
        <v>47.98515273892432</v>
      </c>
      <c r="BL35" s="375">
        <v>30.917424460086963</v>
      </c>
      <c r="BM35" s="375">
        <v>29.448977410320264</v>
      </c>
      <c r="BN35" s="375">
        <v>0</v>
      </c>
      <c r="BO35" s="375">
        <v>0</v>
      </c>
      <c r="BP35" s="375">
        <v>0</v>
      </c>
      <c r="BQ35" s="375">
        <v>0</v>
      </c>
      <c r="BR35" s="375">
        <v>0</v>
      </c>
      <c r="BS35" s="375">
        <v>0</v>
      </c>
      <c r="BT35" s="375">
        <v>0</v>
      </c>
      <c r="BU35" s="375">
        <v>0</v>
      </c>
      <c r="BV35" s="375">
        <v>0</v>
      </c>
      <c r="BW35" s="375">
        <v>0</v>
      </c>
      <c r="BX35" s="376">
        <v>0</v>
      </c>
      <c r="BY35" s="376">
        <v>0</v>
      </c>
      <c r="BZ35" s="376">
        <v>0</v>
      </c>
      <c r="CA35" s="377">
        <v>0</v>
      </c>
    </row>
    <row r="36" spans="1:79" s="58" customFormat="1" ht="25.5" customHeight="1" x14ac:dyDescent="0.4">
      <c r="A36" s="51"/>
      <c r="B36" s="429" t="s">
        <v>521</v>
      </c>
      <c r="C36" s="341"/>
      <c r="D36" s="375"/>
      <c r="E36" s="375"/>
      <c r="F36" s="375"/>
      <c r="G36" s="375"/>
      <c r="H36" s="375"/>
      <c r="I36" s="375"/>
      <c r="J36" s="375"/>
      <c r="K36" s="375"/>
      <c r="L36" s="375"/>
      <c r="M36" s="375"/>
      <c r="N36" s="375"/>
      <c r="O36" s="375"/>
      <c r="P36" s="375"/>
      <c r="Q36" s="375"/>
      <c r="R36" s="375"/>
      <c r="S36" s="375"/>
      <c r="T36" s="375"/>
      <c r="U36" s="375"/>
      <c r="V36" s="375"/>
      <c r="W36" s="375"/>
      <c r="X36" s="375"/>
      <c r="Y36" s="375"/>
      <c r="Z36" s="375"/>
      <c r="AA36" s="375"/>
      <c r="AB36" s="375"/>
      <c r="AC36" s="375"/>
      <c r="AD36" s="375"/>
      <c r="AE36" s="375"/>
      <c r="AF36" s="375"/>
      <c r="AG36" s="375"/>
      <c r="AH36" s="375"/>
      <c r="AI36" s="375"/>
      <c r="AJ36" s="375"/>
      <c r="AK36" s="375"/>
      <c r="AL36" s="375"/>
      <c r="AM36" s="375"/>
      <c r="AN36" s="375"/>
      <c r="AO36" s="375"/>
      <c r="AP36" s="375"/>
      <c r="AQ36" s="375"/>
      <c r="AR36" s="375"/>
      <c r="AS36" s="375"/>
      <c r="AT36" s="375"/>
      <c r="AU36" s="375"/>
      <c r="AV36" s="375"/>
      <c r="AW36" s="375"/>
      <c r="AX36" s="375"/>
      <c r="AY36" s="375"/>
      <c r="AZ36" s="375"/>
      <c r="BA36" s="375"/>
      <c r="BB36" s="375"/>
      <c r="BC36" s="375"/>
      <c r="BD36" s="375"/>
      <c r="BE36" s="375"/>
      <c r="BF36" s="375"/>
      <c r="BG36" s="375"/>
      <c r="BH36" s="375"/>
      <c r="BI36" s="375"/>
      <c r="BJ36" s="375"/>
      <c r="BK36" s="375"/>
      <c r="BL36" s="375"/>
      <c r="BM36" s="375"/>
      <c r="BN36" s="375"/>
      <c r="BO36" s="375"/>
      <c r="BP36" s="375"/>
      <c r="BQ36" s="375"/>
      <c r="BR36" s="375"/>
      <c r="BS36" s="375"/>
      <c r="BT36" s="375"/>
      <c r="BU36" s="375"/>
      <c r="BV36" s="375"/>
      <c r="BW36" s="375"/>
      <c r="BX36" s="376"/>
      <c r="BY36" s="376"/>
      <c r="BZ36" s="376"/>
      <c r="CA36" s="377"/>
    </row>
    <row r="37" spans="1:79" s="58" customFormat="1" x14ac:dyDescent="0.4">
      <c r="A37" s="51"/>
      <c r="B37" s="431" t="s">
        <v>522</v>
      </c>
      <c r="C37" s="341"/>
      <c r="D37" s="375">
        <v>0</v>
      </c>
      <c r="E37" s="375">
        <v>0</v>
      </c>
      <c r="F37" s="375">
        <v>0</v>
      </c>
      <c r="G37" s="375">
        <v>0</v>
      </c>
      <c r="H37" s="375">
        <v>0</v>
      </c>
      <c r="I37" s="375">
        <v>0</v>
      </c>
      <c r="J37" s="375">
        <v>0</v>
      </c>
      <c r="K37" s="375">
        <v>0</v>
      </c>
      <c r="L37" s="375">
        <v>0</v>
      </c>
      <c r="M37" s="375">
        <v>0</v>
      </c>
      <c r="N37" s="375">
        <v>0</v>
      </c>
      <c r="O37" s="375">
        <v>0</v>
      </c>
      <c r="P37" s="375">
        <v>0</v>
      </c>
      <c r="Q37" s="375">
        <v>0</v>
      </c>
      <c r="R37" s="375">
        <v>0</v>
      </c>
      <c r="S37" s="375">
        <v>0</v>
      </c>
      <c r="T37" s="375">
        <v>0</v>
      </c>
      <c r="U37" s="375">
        <v>0</v>
      </c>
      <c r="V37" s="375">
        <v>0</v>
      </c>
      <c r="W37" s="375">
        <v>0</v>
      </c>
      <c r="X37" s="375">
        <v>0</v>
      </c>
      <c r="Y37" s="375">
        <v>0</v>
      </c>
      <c r="Z37" s="375">
        <v>0</v>
      </c>
      <c r="AA37" s="375">
        <v>0</v>
      </c>
      <c r="AB37" s="375">
        <v>0</v>
      </c>
      <c r="AC37" s="375">
        <v>0</v>
      </c>
      <c r="AD37" s="375">
        <v>0</v>
      </c>
      <c r="AE37" s="375">
        <v>0</v>
      </c>
      <c r="AF37" s="375">
        <v>0</v>
      </c>
      <c r="AG37" s="375">
        <v>0</v>
      </c>
      <c r="AH37" s="375">
        <v>0</v>
      </c>
      <c r="AI37" s="375">
        <v>7.9208541951414011</v>
      </c>
      <c r="AJ37" s="375">
        <v>14.257537551254522</v>
      </c>
      <c r="AK37" s="375">
        <v>18.217964648825223</v>
      </c>
      <c r="AL37" s="375">
        <v>30.891331361051463</v>
      </c>
      <c r="AM37" s="375">
        <v>82.376883629470569</v>
      </c>
      <c r="AN37" s="375">
        <v>158.41708390282801</v>
      </c>
      <c r="AO37" s="375">
        <v>275.64572599092071</v>
      </c>
      <c r="AP37" s="375">
        <v>396.04270975706999</v>
      </c>
      <c r="AQ37" s="375">
        <v>531.48931649398799</v>
      </c>
      <c r="AR37" s="375">
        <v>695.45099833341499</v>
      </c>
      <c r="AS37" s="375">
        <v>875.25438856312473</v>
      </c>
      <c r="AT37" s="375">
        <v>1012.7680845889809</v>
      </c>
      <c r="AU37" s="375">
        <v>1284.9325956024427</v>
      </c>
      <c r="AV37" s="375">
        <v>1549.3917064717893</v>
      </c>
      <c r="AW37" s="375">
        <v>1694.465297394725</v>
      </c>
      <c r="AX37" s="375">
        <v>1703.4202564991706</v>
      </c>
      <c r="AY37" s="375">
        <v>1500.1314740626374</v>
      </c>
      <c r="AZ37" s="375">
        <v>1421.519831098472</v>
      </c>
      <c r="BA37" s="375">
        <v>1299.9456455967315</v>
      </c>
      <c r="BB37" s="375">
        <v>1181.8139462800841</v>
      </c>
      <c r="BC37" s="375">
        <v>1112.7124440704331</v>
      </c>
      <c r="BD37" s="375">
        <v>1077.816952234662</v>
      </c>
      <c r="BE37" s="375">
        <v>1056.9938777475572</v>
      </c>
      <c r="BF37" s="375">
        <v>607.92077511202979</v>
      </c>
      <c r="BG37" s="375">
        <v>239.26332801532695</v>
      </c>
      <c r="BH37" s="375">
        <v>0</v>
      </c>
      <c r="BI37" s="375">
        <v>0</v>
      </c>
      <c r="BJ37" s="375">
        <v>0</v>
      </c>
      <c r="BK37" s="375">
        <v>0</v>
      </c>
      <c r="BL37" s="375">
        <v>0</v>
      </c>
      <c r="BM37" s="375">
        <v>0</v>
      </c>
      <c r="BN37" s="375">
        <v>0</v>
      </c>
      <c r="BO37" s="375">
        <v>0</v>
      </c>
      <c r="BP37" s="375">
        <v>0</v>
      </c>
      <c r="BQ37" s="375">
        <v>0</v>
      </c>
      <c r="BR37" s="375">
        <v>0</v>
      </c>
      <c r="BS37" s="375">
        <v>0</v>
      </c>
      <c r="BT37" s="375">
        <v>0</v>
      </c>
      <c r="BU37" s="375">
        <v>0</v>
      </c>
      <c r="BV37" s="375">
        <v>0</v>
      </c>
      <c r="BW37" s="375">
        <v>0</v>
      </c>
      <c r="BX37" s="376">
        <v>0</v>
      </c>
      <c r="BY37" s="376">
        <v>0</v>
      </c>
      <c r="BZ37" s="376">
        <v>0</v>
      </c>
      <c r="CA37" s="377">
        <v>0</v>
      </c>
    </row>
    <row r="38" spans="1:79" s="58" customFormat="1" x14ac:dyDescent="0.4">
      <c r="A38" s="51"/>
      <c r="B38" s="431" t="s">
        <v>523</v>
      </c>
      <c r="C38" s="341"/>
      <c r="D38" s="375">
        <v>0</v>
      </c>
      <c r="E38" s="375">
        <v>0</v>
      </c>
      <c r="F38" s="375">
        <v>0</v>
      </c>
      <c r="G38" s="375">
        <v>0</v>
      </c>
      <c r="H38" s="375">
        <v>0</v>
      </c>
      <c r="I38" s="375">
        <v>0</v>
      </c>
      <c r="J38" s="375">
        <v>0</v>
      </c>
      <c r="K38" s="375">
        <v>0</v>
      </c>
      <c r="L38" s="375">
        <v>0</v>
      </c>
      <c r="M38" s="375">
        <v>0</v>
      </c>
      <c r="N38" s="375">
        <v>0</v>
      </c>
      <c r="O38" s="375">
        <v>0</v>
      </c>
      <c r="P38" s="375">
        <v>0</v>
      </c>
      <c r="Q38" s="375">
        <v>0</v>
      </c>
      <c r="R38" s="375">
        <v>0</v>
      </c>
      <c r="S38" s="375">
        <v>0</v>
      </c>
      <c r="T38" s="375">
        <v>0</v>
      </c>
      <c r="U38" s="375">
        <v>0</v>
      </c>
      <c r="V38" s="375">
        <v>0</v>
      </c>
      <c r="W38" s="375">
        <v>0</v>
      </c>
      <c r="X38" s="375">
        <v>0</v>
      </c>
      <c r="Y38" s="375">
        <v>0</v>
      </c>
      <c r="Z38" s="375">
        <v>0</v>
      </c>
      <c r="AA38" s="375">
        <v>0</v>
      </c>
      <c r="AB38" s="375">
        <v>0</v>
      </c>
      <c r="AC38" s="375">
        <v>0</v>
      </c>
      <c r="AD38" s="375">
        <v>0</v>
      </c>
      <c r="AE38" s="375">
        <v>0</v>
      </c>
      <c r="AF38" s="375">
        <v>0</v>
      </c>
      <c r="AG38" s="375">
        <v>0</v>
      </c>
      <c r="AH38" s="375">
        <v>0</v>
      </c>
      <c r="AI38" s="375">
        <v>2.0791458048585989</v>
      </c>
      <c r="AJ38" s="375">
        <v>3.7424624487454778</v>
      </c>
      <c r="AK38" s="375">
        <v>4.7820353511747768</v>
      </c>
      <c r="AL38" s="375">
        <v>8.1086686389485365</v>
      </c>
      <c r="AM38" s="375">
        <v>21.623116370529431</v>
      </c>
      <c r="AN38" s="375">
        <v>41.582916097171989</v>
      </c>
      <c r="AO38" s="375">
        <v>72.35427400907929</v>
      </c>
      <c r="AP38" s="375">
        <v>103.95729024293001</v>
      </c>
      <c r="AQ38" s="375">
        <v>139.51068350601201</v>
      </c>
      <c r="AR38" s="375">
        <v>182.54900166658501</v>
      </c>
      <c r="AS38" s="375">
        <v>229.74561143687527</v>
      </c>
      <c r="AT38" s="375">
        <v>251.9138825897187</v>
      </c>
      <c r="AU38" s="375">
        <v>322.46952062524298</v>
      </c>
      <c r="AV38" s="375">
        <v>389.73388162224228</v>
      </c>
      <c r="AW38" s="375">
        <v>462.72661970850959</v>
      </c>
      <c r="AX38" s="375">
        <v>478.80049192921024</v>
      </c>
      <c r="AY38" s="375">
        <v>480.76420050781519</v>
      </c>
      <c r="AZ38" s="375">
        <v>487.18098724935635</v>
      </c>
      <c r="BA38" s="375">
        <v>493.93324999863</v>
      </c>
      <c r="BB38" s="375">
        <v>496.25659195105163</v>
      </c>
      <c r="BC38" s="375">
        <v>496.5127764741809</v>
      </c>
      <c r="BD38" s="375">
        <v>485.25471579187501</v>
      </c>
      <c r="BE38" s="375">
        <v>489.04849039406668</v>
      </c>
      <c r="BF38" s="375">
        <v>147.12428187369665</v>
      </c>
      <c r="BG38" s="375">
        <v>64.975747559198723</v>
      </c>
      <c r="BH38" s="375">
        <v>0</v>
      </c>
      <c r="BI38" s="375">
        <v>0</v>
      </c>
      <c r="BJ38" s="375">
        <v>0</v>
      </c>
      <c r="BK38" s="375">
        <v>0</v>
      </c>
      <c r="BL38" s="375">
        <v>0</v>
      </c>
      <c r="BM38" s="375">
        <v>0</v>
      </c>
      <c r="BN38" s="375">
        <v>0</v>
      </c>
      <c r="BO38" s="375">
        <v>0</v>
      </c>
      <c r="BP38" s="375">
        <v>0</v>
      </c>
      <c r="BQ38" s="375">
        <v>0</v>
      </c>
      <c r="BR38" s="375">
        <v>0</v>
      </c>
      <c r="BS38" s="375">
        <v>0</v>
      </c>
      <c r="BT38" s="375">
        <v>0</v>
      </c>
      <c r="BU38" s="375">
        <v>0</v>
      </c>
      <c r="BV38" s="375">
        <v>0</v>
      </c>
      <c r="BW38" s="375">
        <v>0</v>
      </c>
      <c r="BX38" s="376">
        <v>0</v>
      </c>
      <c r="BY38" s="376">
        <v>0</v>
      </c>
      <c r="BZ38" s="376">
        <v>0</v>
      </c>
      <c r="CA38" s="377">
        <v>0</v>
      </c>
    </row>
    <row r="39" spans="1:79" s="58" customFormat="1" ht="40.5" customHeight="1" x14ac:dyDescent="0.4">
      <c r="A39" s="51"/>
      <c r="B39" s="475" t="s">
        <v>524</v>
      </c>
      <c r="C39" s="247"/>
      <c r="D39" s="375">
        <f t="shared" ref="D39:BO39" si="14">SUM(D40:D45)</f>
        <v>0</v>
      </c>
      <c r="E39" s="375">
        <f t="shared" si="14"/>
        <v>0</v>
      </c>
      <c r="F39" s="375">
        <f t="shared" si="14"/>
        <v>0</v>
      </c>
      <c r="G39" s="375">
        <f t="shared" si="14"/>
        <v>0</v>
      </c>
      <c r="H39" s="375">
        <f t="shared" si="14"/>
        <v>0</v>
      </c>
      <c r="I39" s="375">
        <f t="shared" si="14"/>
        <v>0</v>
      </c>
      <c r="J39" s="375">
        <f t="shared" si="14"/>
        <v>0</v>
      </c>
      <c r="K39" s="375">
        <f t="shared" si="14"/>
        <v>0</v>
      </c>
      <c r="L39" s="375">
        <f t="shared" si="14"/>
        <v>0</v>
      </c>
      <c r="M39" s="375">
        <f t="shared" si="14"/>
        <v>0</v>
      </c>
      <c r="N39" s="375">
        <f t="shared" si="14"/>
        <v>0</v>
      </c>
      <c r="O39" s="375">
        <f t="shared" si="14"/>
        <v>0</v>
      </c>
      <c r="P39" s="375">
        <f t="shared" si="14"/>
        <v>0</v>
      </c>
      <c r="Q39" s="375">
        <f t="shared" si="14"/>
        <v>0</v>
      </c>
      <c r="R39" s="375">
        <f t="shared" si="14"/>
        <v>0</v>
      </c>
      <c r="S39" s="375">
        <f t="shared" si="14"/>
        <v>0</v>
      </c>
      <c r="T39" s="375">
        <f t="shared" si="14"/>
        <v>0</v>
      </c>
      <c r="U39" s="375">
        <f t="shared" si="14"/>
        <v>0</v>
      </c>
      <c r="V39" s="375">
        <f t="shared" si="14"/>
        <v>0</v>
      </c>
      <c r="W39" s="375">
        <f t="shared" si="14"/>
        <v>0</v>
      </c>
      <c r="X39" s="375">
        <f t="shared" si="14"/>
        <v>0</v>
      </c>
      <c r="Y39" s="375">
        <f t="shared" si="14"/>
        <v>0</v>
      </c>
      <c r="Z39" s="375">
        <f t="shared" si="14"/>
        <v>0</v>
      </c>
      <c r="AA39" s="375">
        <f t="shared" si="14"/>
        <v>0</v>
      </c>
      <c r="AB39" s="375">
        <f t="shared" si="14"/>
        <v>0</v>
      </c>
      <c r="AC39" s="375">
        <f t="shared" si="14"/>
        <v>0</v>
      </c>
      <c r="AD39" s="375">
        <f t="shared" si="14"/>
        <v>0</v>
      </c>
      <c r="AE39" s="375">
        <f t="shared" si="14"/>
        <v>0</v>
      </c>
      <c r="AF39" s="375">
        <f t="shared" si="14"/>
        <v>0</v>
      </c>
      <c r="AG39" s="375">
        <f t="shared" si="14"/>
        <v>0</v>
      </c>
      <c r="AH39" s="375">
        <f t="shared" si="14"/>
        <v>1273.4937362036569</v>
      </c>
      <c r="AI39" s="375">
        <f t="shared" si="14"/>
        <v>1362.9195440000001</v>
      </c>
      <c r="AJ39" s="375">
        <f t="shared" si="14"/>
        <v>1751.1143538461538</v>
      </c>
      <c r="AK39" s="375">
        <f t="shared" si="14"/>
        <v>2657.6854694999993</v>
      </c>
      <c r="AL39" s="375">
        <f t="shared" si="14"/>
        <v>3817.5333942499997</v>
      </c>
      <c r="AM39" s="375">
        <f t="shared" si="14"/>
        <v>4605.0374345</v>
      </c>
      <c r="AN39" s="375">
        <f t="shared" si="14"/>
        <v>5249.22940225</v>
      </c>
      <c r="AO39" s="375">
        <f t="shared" si="14"/>
        <v>5925.880287285715</v>
      </c>
      <c r="AP39" s="375">
        <f t="shared" si="14"/>
        <v>6219.4244389333326</v>
      </c>
      <c r="AQ39" s="375">
        <f t="shared" si="14"/>
        <v>5993.7093669999995</v>
      </c>
      <c r="AR39" s="375">
        <f t="shared" si="14"/>
        <v>5381.6140466666675</v>
      </c>
      <c r="AS39" s="375">
        <f t="shared" si="14"/>
        <v>5152.8057166666667</v>
      </c>
      <c r="AT39" s="375">
        <f t="shared" si="14"/>
        <v>6029.1884084879675</v>
      </c>
      <c r="AU39" s="375">
        <f t="shared" si="14"/>
        <v>7954.5646282840453</v>
      </c>
      <c r="AV39" s="375">
        <f t="shared" si="14"/>
        <v>10261.900401572635</v>
      </c>
      <c r="AW39" s="375">
        <f t="shared" si="14"/>
        <v>11080.553460896766</v>
      </c>
      <c r="AX39" s="375">
        <f t="shared" si="14"/>
        <v>11418.910251571619</v>
      </c>
      <c r="AY39" s="375">
        <f t="shared" si="14"/>
        <v>11967.287325429546</v>
      </c>
      <c r="AZ39" s="375">
        <f t="shared" si="14"/>
        <v>10097.751701478743</v>
      </c>
      <c r="BA39" s="375">
        <f t="shared" si="14"/>
        <v>8016.9571044046406</v>
      </c>
      <c r="BB39" s="375">
        <f t="shared" si="14"/>
        <v>7952.0924617688634</v>
      </c>
      <c r="BC39" s="375">
        <f t="shared" si="14"/>
        <v>8089.0907794553859</v>
      </c>
      <c r="BD39" s="375">
        <f t="shared" si="14"/>
        <v>8613.6913319734631</v>
      </c>
      <c r="BE39" s="375">
        <f t="shared" si="14"/>
        <v>9229.7977512705475</v>
      </c>
      <c r="BF39" s="375">
        <f t="shared" si="14"/>
        <v>9827.2626539668727</v>
      </c>
      <c r="BG39" s="375">
        <f t="shared" si="14"/>
        <v>8801.9901768454038</v>
      </c>
      <c r="BH39" s="375">
        <f t="shared" si="14"/>
        <v>6750.9129999999996</v>
      </c>
      <c r="BI39" s="375">
        <f t="shared" si="14"/>
        <v>6623.9960046050001</v>
      </c>
      <c r="BJ39" s="375">
        <f t="shared" si="14"/>
        <v>6788.7708489099996</v>
      </c>
      <c r="BK39" s="375">
        <f t="shared" si="14"/>
        <v>7290.4738887753138</v>
      </c>
      <c r="BL39" s="375">
        <f t="shared" si="14"/>
        <v>7229.0433295422663</v>
      </c>
      <c r="BM39" s="375">
        <f t="shared" si="14"/>
        <v>7496.6114745917403</v>
      </c>
      <c r="BN39" s="375">
        <f t="shared" si="14"/>
        <v>0</v>
      </c>
      <c r="BO39" s="375">
        <f t="shared" si="14"/>
        <v>0</v>
      </c>
      <c r="BP39" s="375">
        <f t="shared" ref="BP39:CA39" si="15">SUM(BP40:BP45)</f>
        <v>0</v>
      </c>
      <c r="BQ39" s="375">
        <f t="shared" si="15"/>
        <v>0</v>
      </c>
      <c r="BR39" s="375">
        <f t="shared" si="15"/>
        <v>0</v>
      </c>
      <c r="BS39" s="375">
        <f t="shared" si="15"/>
        <v>0</v>
      </c>
      <c r="BT39" s="375">
        <f t="shared" si="15"/>
        <v>0</v>
      </c>
      <c r="BU39" s="375">
        <f t="shared" si="15"/>
        <v>0</v>
      </c>
      <c r="BV39" s="375">
        <f t="shared" si="15"/>
        <v>0</v>
      </c>
      <c r="BW39" s="375">
        <f t="shared" si="15"/>
        <v>0</v>
      </c>
      <c r="BX39" s="376">
        <f t="shared" si="15"/>
        <v>0</v>
      </c>
      <c r="BY39" s="376">
        <f t="shared" si="15"/>
        <v>0</v>
      </c>
      <c r="BZ39" s="376">
        <f t="shared" si="15"/>
        <v>0</v>
      </c>
      <c r="CA39" s="377">
        <f t="shared" si="15"/>
        <v>0</v>
      </c>
    </row>
    <row r="40" spans="1:79" s="58" customFormat="1" x14ac:dyDescent="0.4">
      <c r="A40" s="51"/>
      <c r="B40" s="275" t="s">
        <v>516</v>
      </c>
      <c r="C40" s="128"/>
      <c r="D40" s="375">
        <f t="shared" ref="D40:AG40" si="16">D23-D30</f>
        <v>0</v>
      </c>
      <c r="E40" s="375">
        <f t="shared" si="16"/>
        <v>0</v>
      </c>
      <c r="F40" s="375">
        <f t="shared" si="16"/>
        <v>0</v>
      </c>
      <c r="G40" s="375">
        <f t="shared" si="16"/>
        <v>0</v>
      </c>
      <c r="H40" s="375">
        <f t="shared" si="16"/>
        <v>0</v>
      </c>
      <c r="I40" s="375">
        <f t="shared" si="16"/>
        <v>0</v>
      </c>
      <c r="J40" s="375">
        <f t="shared" si="16"/>
        <v>0</v>
      </c>
      <c r="K40" s="375">
        <f t="shared" si="16"/>
        <v>0</v>
      </c>
      <c r="L40" s="375">
        <f t="shared" si="16"/>
        <v>0</v>
      </c>
      <c r="M40" s="375">
        <f t="shared" si="16"/>
        <v>0</v>
      </c>
      <c r="N40" s="375">
        <f t="shared" si="16"/>
        <v>0</v>
      </c>
      <c r="O40" s="375">
        <f t="shared" si="16"/>
        <v>0</v>
      </c>
      <c r="P40" s="375">
        <f t="shared" si="16"/>
        <v>0</v>
      </c>
      <c r="Q40" s="375">
        <f t="shared" si="16"/>
        <v>0</v>
      </c>
      <c r="R40" s="375">
        <f t="shared" si="16"/>
        <v>0</v>
      </c>
      <c r="S40" s="375">
        <f t="shared" si="16"/>
        <v>0</v>
      </c>
      <c r="T40" s="375">
        <f t="shared" si="16"/>
        <v>0</v>
      </c>
      <c r="U40" s="375">
        <f t="shared" si="16"/>
        <v>0</v>
      </c>
      <c r="V40" s="375">
        <f t="shared" si="16"/>
        <v>0</v>
      </c>
      <c r="W40" s="375">
        <f t="shared" si="16"/>
        <v>0</v>
      </c>
      <c r="X40" s="375">
        <f t="shared" si="16"/>
        <v>0</v>
      </c>
      <c r="Y40" s="375">
        <f t="shared" si="16"/>
        <v>0</v>
      </c>
      <c r="Z40" s="375">
        <f t="shared" si="16"/>
        <v>0</v>
      </c>
      <c r="AA40" s="375">
        <f t="shared" si="16"/>
        <v>0</v>
      </c>
      <c r="AB40" s="375">
        <f t="shared" si="16"/>
        <v>0</v>
      </c>
      <c r="AC40" s="375">
        <f t="shared" si="16"/>
        <v>0</v>
      </c>
      <c r="AD40" s="375">
        <f t="shared" si="16"/>
        <v>0</v>
      </c>
      <c r="AE40" s="375">
        <f t="shared" si="16"/>
        <v>0</v>
      </c>
      <c r="AF40" s="375">
        <f t="shared" si="16"/>
        <v>0</v>
      </c>
      <c r="AG40" s="375">
        <f t="shared" si="16"/>
        <v>0</v>
      </c>
      <c r="AH40" s="375">
        <f>AH23-AH30</f>
        <v>421.52873383365204</v>
      </c>
      <c r="AI40" s="375">
        <f t="shared" ref="AI40:BM40" si="17">AI23-AI30</f>
        <v>428.076753</v>
      </c>
      <c r="AJ40" s="375">
        <f t="shared" si="17"/>
        <v>660.61226599999998</v>
      </c>
      <c r="AK40" s="375">
        <f t="shared" si="17"/>
        <v>1264.965091</v>
      </c>
      <c r="AL40" s="375">
        <f t="shared" si="17"/>
        <v>2209.4104600000001</v>
      </c>
      <c r="AM40" s="375">
        <f t="shared" si="17"/>
        <v>2825.5711942500002</v>
      </c>
      <c r="AN40" s="375">
        <f t="shared" si="17"/>
        <v>3220.5594852500003</v>
      </c>
      <c r="AO40" s="375">
        <f t="shared" si="17"/>
        <v>3645.8768322857145</v>
      </c>
      <c r="AP40" s="375">
        <f t="shared" si="17"/>
        <v>3761.7295313333334</v>
      </c>
      <c r="AQ40" s="375">
        <f t="shared" si="17"/>
        <v>3448.8278886666667</v>
      </c>
      <c r="AR40" s="375">
        <f t="shared" si="17"/>
        <v>2611.4259440000001</v>
      </c>
      <c r="AS40" s="375">
        <f t="shared" si="17"/>
        <v>2276.3142769999999</v>
      </c>
      <c r="AT40" s="375">
        <f t="shared" si="17"/>
        <v>2563.941902</v>
      </c>
      <c r="AU40" s="375">
        <f t="shared" si="17"/>
        <v>3636.3055476666668</v>
      </c>
      <c r="AV40" s="375">
        <f t="shared" si="17"/>
        <v>4663.306947</v>
      </c>
      <c r="AW40" s="375">
        <f t="shared" si="17"/>
        <v>4967.275426666667</v>
      </c>
      <c r="AX40" s="375">
        <f t="shared" si="17"/>
        <v>4363</v>
      </c>
      <c r="AY40" s="375">
        <f t="shared" si="17"/>
        <v>4163</v>
      </c>
      <c r="AZ40" s="375">
        <f t="shared" si="17"/>
        <v>2083.2845198265732</v>
      </c>
      <c r="BA40" s="375">
        <f t="shared" si="17"/>
        <v>0</v>
      </c>
      <c r="BB40" s="375">
        <f t="shared" si="17"/>
        <v>0</v>
      </c>
      <c r="BC40" s="375">
        <f t="shared" si="17"/>
        <v>0</v>
      </c>
      <c r="BD40" s="375">
        <f t="shared" si="17"/>
        <v>0</v>
      </c>
      <c r="BE40" s="375">
        <f t="shared" si="17"/>
        <v>0</v>
      </c>
      <c r="BF40" s="375">
        <f t="shared" si="17"/>
        <v>0</v>
      </c>
      <c r="BG40" s="375">
        <f t="shared" si="17"/>
        <v>0</v>
      </c>
      <c r="BH40" s="375">
        <f t="shared" si="17"/>
        <v>0</v>
      </c>
      <c r="BI40" s="375">
        <f t="shared" si="17"/>
        <v>0</v>
      </c>
      <c r="BJ40" s="375">
        <f t="shared" si="17"/>
        <v>0</v>
      </c>
      <c r="BK40" s="375">
        <f t="shared" si="17"/>
        <v>0</v>
      </c>
      <c r="BL40" s="375">
        <f t="shared" si="17"/>
        <v>0</v>
      </c>
      <c r="BM40" s="375">
        <f t="shared" si="17"/>
        <v>0</v>
      </c>
      <c r="BN40" s="375"/>
      <c r="BO40" s="375"/>
      <c r="BP40" s="375"/>
      <c r="BQ40" s="375"/>
      <c r="BR40" s="375"/>
      <c r="BS40" s="375"/>
      <c r="BT40" s="375"/>
      <c r="BU40" s="375"/>
      <c r="BV40" s="375"/>
      <c r="BW40" s="375"/>
      <c r="BX40" s="376"/>
      <c r="BY40" s="376"/>
      <c r="BZ40" s="376"/>
      <c r="CA40" s="377"/>
    </row>
    <row r="41" spans="1:79" s="58" customFormat="1" x14ac:dyDescent="0.4">
      <c r="A41" s="51"/>
      <c r="B41" s="275" t="s">
        <v>517</v>
      </c>
      <c r="C41" s="128"/>
      <c r="D41" s="375">
        <f t="shared" ref="D41:AG42" si="18">D24-D31-D37</f>
        <v>0</v>
      </c>
      <c r="E41" s="375">
        <f t="shared" si="18"/>
        <v>0</v>
      </c>
      <c r="F41" s="375">
        <f t="shared" si="18"/>
        <v>0</v>
      </c>
      <c r="G41" s="375">
        <f t="shared" si="18"/>
        <v>0</v>
      </c>
      <c r="H41" s="375">
        <f t="shared" si="18"/>
        <v>0</v>
      </c>
      <c r="I41" s="375">
        <f t="shared" si="18"/>
        <v>0</v>
      </c>
      <c r="J41" s="375">
        <f t="shared" si="18"/>
        <v>0</v>
      </c>
      <c r="K41" s="375">
        <f t="shared" si="18"/>
        <v>0</v>
      </c>
      <c r="L41" s="375">
        <f t="shared" si="18"/>
        <v>0</v>
      </c>
      <c r="M41" s="375">
        <f t="shared" si="18"/>
        <v>0</v>
      </c>
      <c r="N41" s="375">
        <f t="shared" si="18"/>
        <v>0</v>
      </c>
      <c r="O41" s="375">
        <f t="shared" si="18"/>
        <v>0</v>
      </c>
      <c r="P41" s="375">
        <f t="shared" si="18"/>
        <v>0</v>
      </c>
      <c r="Q41" s="375">
        <f t="shared" si="18"/>
        <v>0</v>
      </c>
      <c r="R41" s="375">
        <f t="shared" si="18"/>
        <v>0</v>
      </c>
      <c r="S41" s="375">
        <f t="shared" si="18"/>
        <v>0</v>
      </c>
      <c r="T41" s="375">
        <f t="shared" si="18"/>
        <v>0</v>
      </c>
      <c r="U41" s="375">
        <f t="shared" si="18"/>
        <v>0</v>
      </c>
      <c r="V41" s="375">
        <f t="shared" si="18"/>
        <v>0</v>
      </c>
      <c r="W41" s="375">
        <f t="shared" si="18"/>
        <v>0</v>
      </c>
      <c r="X41" s="375">
        <f t="shared" si="18"/>
        <v>0</v>
      </c>
      <c r="Y41" s="375">
        <f t="shared" si="18"/>
        <v>0</v>
      </c>
      <c r="Z41" s="375">
        <f t="shared" si="18"/>
        <v>0</v>
      </c>
      <c r="AA41" s="375">
        <f t="shared" si="18"/>
        <v>0</v>
      </c>
      <c r="AB41" s="375">
        <f t="shared" si="18"/>
        <v>0</v>
      </c>
      <c r="AC41" s="375">
        <f t="shared" si="18"/>
        <v>0</v>
      </c>
      <c r="AD41" s="375">
        <f t="shared" si="18"/>
        <v>0</v>
      </c>
      <c r="AE41" s="375">
        <f t="shared" si="18"/>
        <v>0</v>
      </c>
      <c r="AF41" s="375">
        <f t="shared" si="18"/>
        <v>0</v>
      </c>
      <c r="AG41" s="375">
        <f t="shared" si="18"/>
        <v>0</v>
      </c>
      <c r="AH41" s="375">
        <f>AH24-AH31-AH37</f>
        <v>558.19701834134617</v>
      </c>
      <c r="AI41" s="375">
        <f t="shared" ref="AI41:BM42" si="19">AI24-AI31-AI37</f>
        <v>612.96139080485864</v>
      </c>
      <c r="AJ41" s="375">
        <f t="shared" si="19"/>
        <v>710.32522475643782</v>
      </c>
      <c r="AK41" s="375">
        <f t="shared" si="19"/>
        <v>902.85950535117468</v>
      </c>
      <c r="AL41" s="375">
        <f t="shared" si="19"/>
        <v>904.9506756389485</v>
      </c>
      <c r="AM41" s="375">
        <f t="shared" si="19"/>
        <v>897.80233662052933</v>
      </c>
      <c r="AN41" s="375">
        <f t="shared" si="19"/>
        <v>1024.605697097172</v>
      </c>
      <c r="AO41" s="375">
        <f t="shared" si="19"/>
        <v>1089.3438834376507</v>
      </c>
      <c r="AP41" s="375">
        <f t="shared" si="19"/>
        <v>1055.7391735762633</v>
      </c>
      <c r="AQ41" s="375">
        <f t="shared" si="19"/>
        <v>1031.3259005060122</v>
      </c>
      <c r="AR41" s="375">
        <f t="shared" si="19"/>
        <v>1138.1505813332519</v>
      </c>
      <c r="AS41" s="375">
        <f t="shared" si="19"/>
        <v>1151.5800327702086</v>
      </c>
      <c r="AT41" s="375">
        <f t="shared" si="19"/>
        <v>1264.9928467443524</v>
      </c>
      <c r="AU41" s="375">
        <f t="shared" si="19"/>
        <v>1439.8939693975572</v>
      </c>
      <c r="AV41" s="375">
        <f t="shared" si="19"/>
        <v>2139.8142028615439</v>
      </c>
      <c r="AW41" s="375">
        <f t="shared" si="19"/>
        <v>2201.1896462719415</v>
      </c>
      <c r="AX41" s="375">
        <f t="shared" si="19"/>
        <v>2222.1157435008295</v>
      </c>
      <c r="AY41" s="375">
        <f t="shared" si="19"/>
        <v>2341.0075259373625</v>
      </c>
      <c r="AZ41" s="375">
        <f t="shared" si="19"/>
        <v>2342.7761689015279</v>
      </c>
      <c r="BA41" s="375">
        <f t="shared" si="19"/>
        <v>2421.4223544032684</v>
      </c>
      <c r="BB41" s="375">
        <f t="shared" si="19"/>
        <v>2384.0520537199159</v>
      </c>
      <c r="BC41" s="375">
        <f t="shared" si="19"/>
        <v>2613.2515559295671</v>
      </c>
      <c r="BD41" s="375">
        <f t="shared" si="19"/>
        <v>2954.0410477653381</v>
      </c>
      <c r="BE41" s="375">
        <f t="shared" si="19"/>
        <v>3359.0701222524431</v>
      </c>
      <c r="BF41" s="375">
        <f t="shared" si="19"/>
        <v>3797.17622488797</v>
      </c>
      <c r="BG41" s="375">
        <f t="shared" si="19"/>
        <v>2231.5586719846729</v>
      </c>
      <c r="BH41" s="375">
        <f t="shared" si="19"/>
        <v>128.69800000000001</v>
      </c>
      <c r="BI41" s="375">
        <f t="shared" si="19"/>
        <v>82.284999999999997</v>
      </c>
      <c r="BJ41" s="375">
        <f t="shared" si="19"/>
        <v>86.180999999999997</v>
      </c>
      <c r="BK41" s="375">
        <f t="shared" si="19"/>
        <v>88.078000000000003</v>
      </c>
      <c r="BL41" s="375">
        <f t="shared" si="19"/>
        <v>90.198999999999998</v>
      </c>
      <c r="BM41" s="375">
        <f t="shared" si="19"/>
        <v>96.241</v>
      </c>
      <c r="BN41" s="375"/>
      <c r="BO41" s="375"/>
      <c r="BP41" s="375"/>
      <c r="BQ41" s="375"/>
      <c r="BR41" s="375"/>
      <c r="BS41" s="375"/>
      <c r="BT41" s="375"/>
      <c r="BU41" s="375"/>
      <c r="BV41" s="375"/>
      <c r="BW41" s="375"/>
      <c r="BX41" s="376"/>
      <c r="BY41" s="376"/>
      <c r="BZ41" s="376"/>
      <c r="CA41" s="377"/>
    </row>
    <row r="42" spans="1:79" s="58" customFormat="1" x14ac:dyDescent="0.4">
      <c r="A42" s="51"/>
      <c r="B42" s="275" t="s">
        <v>502</v>
      </c>
      <c r="C42" s="128"/>
      <c r="D42" s="375">
        <f t="shared" si="18"/>
        <v>0</v>
      </c>
      <c r="E42" s="375">
        <f t="shared" si="18"/>
        <v>0</v>
      </c>
      <c r="F42" s="375">
        <f t="shared" si="18"/>
        <v>0</v>
      </c>
      <c r="G42" s="375">
        <f t="shared" si="18"/>
        <v>0</v>
      </c>
      <c r="H42" s="375">
        <f t="shared" si="18"/>
        <v>0</v>
      </c>
      <c r="I42" s="375">
        <f t="shared" si="18"/>
        <v>0</v>
      </c>
      <c r="J42" s="375">
        <f t="shared" si="18"/>
        <v>0</v>
      </c>
      <c r="K42" s="375">
        <f t="shared" si="18"/>
        <v>0</v>
      </c>
      <c r="L42" s="375">
        <f t="shared" si="18"/>
        <v>0</v>
      </c>
      <c r="M42" s="375">
        <f t="shared" si="18"/>
        <v>0</v>
      </c>
      <c r="N42" s="375">
        <f t="shared" si="18"/>
        <v>0</v>
      </c>
      <c r="O42" s="375">
        <f t="shared" si="18"/>
        <v>0</v>
      </c>
      <c r="P42" s="375">
        <f t="shared" si="18"/>
        <v>0</v>
      </c>
      <c r="Q42" s="375">
        <f t="shared" si="18"/>
        <v>0</v>
      </c>
      <c r="R42" s="375">
        <f t="shared" si="18"/>
        <v>0</v>
      </c>
      <c r="S42" s="375">
        <f t="shared" si="18"/>
        <v>0</v>
      </c>
      <c r="T42" s="375">
        <f t="shared" si="18"/>
        <v>0</v>
      </c>
      <c r="U42" s="375">
        <f t="shared" si="18"/>
        <v>0</v>
      </c>
      <c r="V42" s="375">
        <f t="shared" si="18"/>
        <v>0</v>
      </c>
      <c r="W42" s="375">
        <f t="shared" si="18"/>
        <v>0</v>
      </c>
      <c r="X42" s="375">
        <f t="shared" si="18"/>
        <v>0</v>
      </c>
      <c r="Y42" s="375">
        <f t="shared" si="18"/>
        <v>0</v>
      </c>
      <c r="Z42" s="375">
        <f t="shared" si="18"/>
        <v>0</v>
      </c>
      <c r="AA42" s="375">
        <f t="shared" si="18"/>
        <v>0</v>
      </c>
      <c r="AB42" s="375">
        <f t="shared" si="18"/>
        <v>0</v>
      </c>
      <c r="AC42" s="375">
        <f t="shared" si="18"/>
        <v>0</v>
      </c>
      <c r="AD42" s="375">
        <f t="shared" si="18"/>
        <v>0</v>
      </c>
      <c r="AE42" s="375">
        <f t="shared" si="18"/>
        <v>0</v>
      </c>
      <c r="AF42" s="375">
        <f t="shared" si="18"/>
        <v>0</v>
      </c>
      <c r="AG42" s="375">
        <f t="shared" si="18"/>
        <v>0</v>
      </c>
      <c r="AH42" s="375">
        <f>AH25-AH32-AH38</f>
        <v>93.806505964285719</v>
      </c>
      <c r="AI42" s="375">
        <f t="shared" si="19"/>
        <v>104.0453861951414</v>
      </c>
      <c r="AJ42" s="375">
        <f t="shared" si="19"/>
        <v>120.80808955125451</v>
      </c>
      <c r="AK42" s="375">
        <f t="shared" si="19"/>
        <v>138.44444914882521</v>
      </c>
      <c r="AL42" s="375">
        <f t="shared" si="19"/>
        <v>181.78647286105146</v>
      </c>
      <c r="AM42" s="375">
        <f t="shared" si="19"/>
        <v>199.52941462947058</v>
      </c>
      <c r="AN42" s="375">
        <f t="shared" si="19"/>
        <v>215.83257240282799</v>
      </c>
      <c r="AO42" s="375">
        <f t="shared" si="19"/>
        <v>243.32679613377786</v>
      </c>
      <c r="AP42" s="375">
        <f t="shared" si="19"/>
        <v>286.83780135706996</v>
      </c>
      <c r="AQ42" s="375">
        <f t="shared" si="19"/>
        <v>282.671405493988</v>
      </c>
      <c r="AR42" s="375">
        <f t="shared" si="19"/>
        <v>375.87427133341498</v>
      </c>
      <c r="AS42" s="375">
        <f t="shared" si="19"/>
        <v>430.11184789645802</v>
      </c>
      <c r="AT42" s="375">
        <f t="shared" si="19"/>
        <v>595.96645641028135</v>
      </c>
      <c r="AU42" s="375">
        <f t="shared" si="19"/>
        <v>677.0004700414238</v>
      </c>
      <c r="AV42" s="375">
        <f t="shared" si="19"/>
        <v>1053.0353483777578</v>
      </c>
      <c r="AW42" s="375">
        <f t="shared" si="19"/>
        <v>1376.1966682914904</v>
      </c>
      <c r="AX42" s="375">
        <f t="shared" si="19"/>
        <v>1739.0475080707897</v>
      </c>
      <c r="AY42" s="375">
        <f t="shared" si="19"/>
        <v>2080.1777994921849</v>
      </c>
      <c r="AZ42" s="375">
        <f t="shared" si="19"/>
        <v>2194.9350127506436</v>
      </c>
      <c r="BA42" s="375">
        <f t="shared" si="19"/>
        <v>2314.1157500013701</v>
      </c>
      <c r="BB42" s="375">
        <f t="shared" si="19"/>
        <v>2517.2344080489484</v>
      </c>
      <c r="BC42" s="375">
        <f t="shared" si="19"/>
        <v>2653.7102235258189</v>
      </c>
      <c r="BD42" s="375">
        <f t="shared" si="19"/>
        <v>2884.514284208125</v>
      </c>
      <c r="BE42" s="375">
        <f t="shared" si="19"/>
        <v>3145.1065096059328</v>
      </c>
      <c r="BF42" s="375">
        <f t="shared" si="19"/>
        <v>3398.2107181263036</v>
      </c>
      <c r="BG42" s="375">
        <f t="shared" si="19"/>
        <v>3635.1572524408011</v>
      </c>
      <c r="BH42" s="375">
        <f t="shared" si="19"/>
        <v>3834.7987110764971</v>
      </c>
      <c r="BI42" s="375">
        <f>BI25-BI32-BI38</f>
        <v>4059.7725364124926</v>
      </c>
      <c r="BJ42" s="375">
        <f>BJ25-BJ32-BJ38</f>
        <v>4238.0748212922626</v>
      </c>
      <c r="BK42" s="375">
        <f>BK25-BK32-BK38</f>
        <v>4575.3384345259483</v>
      </c>
      <c r="BL42" s="375">
        <f>BL25-BL32-BL38</f>
        <v>4637.914893298157</v>
      </c>
      <c r="BM42" s="375">
        <f>BM25-BM32-BM38</f>
        <v>4833.5829787550338</v>
      </c>
      <c r="BN42" s="375">
        <f>BN32</f>
        <v>0</v>
      </c>
      <c r="BO42" s="375">
        <f t="shared" ref="BO42:CA45" si="20">BO32</f>
        <v>0</v>
      </c>
      <c r="BP42" s="375">
        <f t="shared" si="20"/>
        <v>0</v>
      </c>
      <c r="BQ42" s="375">
        <f t="shared" si="20"/>
        <v>0</v>
      </c>
      <c r="BR42" s="375">
        <f t="shared" si="20"/>
        <v>0</v>
      </c>
      <c r="BS42" s="375">
        <f t="shared" si="20"/>
        <v>0</v>
      </c>
      <c r="BT42" s="375">
        <f t="shared" si="20"/>
        <v>0</v>
      </c>
      <c r="BU42" s="375">
        <f t="shared" si="20"/>
        <v>0</v>
      </c>
      <c r="BV42" s="375">
        <f t="shared" si="20"/>
        <v>0</v>
      </c>
      <c r="BW42" s="375">
        <f t="shared" si="20"/>
        <v>0</v>
      </c>
      <c r="BX42" s="376">
        <f t="shared" si="20"/>
        <v>0</v>
      </c>
      <c r="BY42" s="376">
        <f t="shared" si="20"/>
        <v>0</v>
      </c>
      <c r="BZ42" s="376">
        <f t="shared" si="20"/>
        <v>0</v>
      </c>
      <c r="CA42" s="377">
        <f t="shared" si="20"/>
        <v>0</v>
      </c>
    </row>
    <row r="43" spans="1:79" s="58" customFormat="1" x14ac:dyDescent="0.4">
      <c r="A43" s="51"/>
      <c r="B43" s="275" t="s">
        <v>518</v>
      </c>
      <c r="C43" s="128"/>
      <c r="D43" s="375">
        <f t="shared" ref="D43:AG45" si="21">D26-D33</f>
        <v>0</v>
      </c>
      <c r="E43" s="375">
        <f t="shared" si="21"/>
        <v>0</v>
      </c>
      <c r="F43" s="375">
        <f t="shared" si="21"/>
        <v>0</v>
      </c>
      <c r="G43" s="375">
        <f t="shared" si="21"/>
        <v>0</v>
      </c>
      <c r="H43" s="375">
        <f t="shared" si="21"/>
        <v>0</v>
      </c>
      <c r="I43" s="375">
        <f t="shared" si="21"/>
        <v>0</v>
      </c>
      <c r="J43" s="375">
        <f t="shared" si="21"/>
        <v>0</v>
      </c>
      <c r="K43" s="375">
        <f t="shared" si="21"/>
        <v>0</v>
      </c>
      <c r="L43" s="375">
        <f t="shared" si="21"/>
        <v>0</v>
      </c>
      <c r="M43" s="375">
        <f t="shared" si="21"/>
        <v>0</v>
      </c>
      <c r="N43" s="375">
        <f t="shared" si="21"/>
        <v>0</v>
      </c>
      <c r="O43" s="375">
        <f t="shared" si="21"/>
        <v>0</v>
      </c>
      <c r="P43" s="375">
        <f t="shared" si="21"/>
        <v>0</v>
      </c>
      <c r="Q43" s="375">
        <f t="shared" si="21"/>
        <v>0</v>
      </c>
      <c r="R43" s="375">
        <f t="shared" si="21"/>
        <v>0</v>
      </c>
      <c r="S43" s="375">
        <f t="shared" si="21"/>
        <v>0</v>
      </c>
      <c r="T43" s="375">
        <f t="shared" si="21"/>
        <v>0</v>
      </c>
      <c r="U43" s="375">
        <f t="shared" si="21"/>
        <v>0</v>
      </c>
      <c r="V43" s="375">
        <f t="shared" si="21"/>
        <v>0</v>
      </c>
      <c r="W43" s="375">
        <f t="shared" si="21"/>
        <v>0</v>
      </c>
      <c r="X43" s="375">
        <f t="shared" si="21"/>
        <v>0</v>
      </c>
      <c r="Y43" s="375">
        <f t="shared" si="21"/>
        <v>0</v>
      </c>
      <c r="Z43" s="375">
        <f t="shared" si="21"/>
        <v>0</v>
      </c>
      <c r="AA43" s="375">
        <f t="shared" si="21"/>
        <v>0</v>
      </c>
      <c r="AB43" s="375">
        <f t="shared" si="21"/>
        <v>0</v>
      </c>
      <c r="AC43" s="375">
        <f t="shared" si="21"/>
        <v>0</v>
      </c>
      <c r="AD43" s="375">
        <f t="shared" si="21"/>
        <v>0</v>
      </c>
      <c r="AE43" s="375">
        <f t="shared" si="21"/>
        <v>0</v>
      </c>
      <c r="AF43" s="375">
        <f t="shared" si="21"/>
        <v>0</v>
      </c>
      <c r="AG43" s="375">
        <f t="shared" si="21"/>
        <v>0</v>
      </c>
      <c r="AH43" s="375">
        <f>AH26-AH33</f>
        <v>151.84914468732393</v>
      </c>
      <c r="AI43" s="375">
        <f t="shared" ref="AI43:BM45" si="22">AI26-AI33</f>
        <v>161.396546</v>
      </c>
      <c r="AJ43" s="375">
        <f t="shared" si="22"/>
        <v>189.91550753846153</v>
      </c>
      <c r="AK43" s="375">
        <f t="shared" si="22"/>
        <v>266.61219299999999</v>
      </c>
      <c r="AL43" s="375">
        <f t="shared" si="22"/>
        <v>407.03757974999996</v>
      </c>
      <c r="AM43" s="375">
        <f t="shared" si="22"/>
        <v>537.33116100000007</v>
      </c>
      <c r="AN43" s="375">
        <f t="shared" si="22"/>
        <v>613.02091249999989</v>
      </c>
      <c r="AO43" s="375">
        <f t="shared" si="22"/>
        <v>753.53722142857146</v>
      </c>
      <c r="AP43" s="375">
        <f t="shared" si="22"/>
        <v>863.89682319999997</v>
      </c>
      <c r="AQ43" s="375">
        <f t="shared" si="22"/>
        <v>908.76331000000005</v>
      </c>
      <c r="AR43" s="375">
        <f t="shared" si="22"/>
        <v>975.37345499999992</v>
      </c>
      <c r="AS43" s="375">
        <f t="shared" si="22"/>
        <v>1015.1541500000002</v>
      </c>
      <c r="AT43" s="375">
        <f t="shared" si="22"/>
        <v>1254.7130353333334</v>
      </c>
      <c r="AU43" s="375">
        <f t="shared" si="22"/>
        <v>1621.8660026666669</v>
      </c>
      <c r="AV43" s="375">
        <f t="shared" si="22"/>
        <v>1951.8019856666667</v>
      </c>
      <c r="AW43" s="375">
        <f t="shared" si="22"/>
        <v>2094.2903453333338</v>
      </c>
      <c r="AX43" s="375">
        <f t="shared" si="22"/>
        <v>2485.806</v>
      </c>
      <c r="AY43" s="375">
        <f t="shared" si="22"/>
        <v>2644.2919999999999</v>
      </c>
      <c r="AZ43" s="375">
        <f t="shared" si="22"/>
        <v>2657.2889999999998</v>
      </c>
      <c r="BA43" s="375">
        <f t="shared" si="22"/>
        <v>2485.8690000000001</v>
      </c>
      <c r="BB43" s="375">
        <f t="shared" si="22"/>
        <v>2337.3530000000001</v>
      </c>
      <c r="BC43" s="375">
        <f t="shared" si="22"/>
        <v>2195.8409999999999</v>
      </c>
      <c r="BD43" s="375">
        <f t="shared" si="22"/>
        <v>2168.2460000000001</v>
      </c>
      <c r="BE43" s="375">
        <f t="shared" si="22"/>
        <v>2109.9670000000001</v>
      </c>
      <c r="BF43" s="375">
        <f t="shared" si="22"/>
        <v>2011.06</v>
      </c>
      <c r="BG43" s="375">
        <f t="shared" si="22"/>
        <v>2161.7719999999999</v>
      </c>
      <c r="BH43" s="375">
        <f t="shared" si="22"/>
        <v>2111.873761896592</v>
      </c>
      <c r="BI43" s="375">
        <f t="shared" si="22"/>
        <v>1989.0132596399378</v>
      </c>
      <c r="BJ43" s="375">
        <f t="shared" si="22"/>
        <v>1974.8361660033015</v>
      </c>
      <c r="BK43" s="375">
        <f t="shared" si="22"/>
        <v>2099.6680910627874</v>
      </c>
      <c r="BL43" s="375">
        <f t="shared" si="22"/>
        <v>2052.3124513141979</v>
      </c>
      <c r="BM43" s="375">
        <f t="shared" si="22"/>
        <v>2236.7174954270272</v>
      </c>
      <c r="BN43" s="375">
        <f>BN33</f>
        <v>0</v>
      </c>
      <c r="BO43" s="375">
        <f t="shared" si="20"/>
        <v>0</v>
      </c>
      <c r="BP43" s="375">
        <f t="shared" si="20"/>
        <v>0</v>
      </c>
      <c r="BQ43" s="375">
        <f t="shared" si="20"/>
        <v>0</v>
      </c>
      <c r="BR43" s="375">
        <f t="shared" si="20"/>
        <v>0</v>
      </c>
      <c r="BS43" s="375">
        <f t="shared" si="20"/>
        <v>0</v>
      </c>
      <c r="BT43" s="375">
        <f t="shared" si="20"/>
        <v>0</v>
      </c>
      <c r="BU43" s="375">
        <f t="shared" si="20"/>
        <v>0</v>
      </c>
      <c r="BV43" s="375">
        <f t="shared" si="20"/>
        <v>0</v>
      </c>
      <c r="BW43" s="375">
        <f t="shared" si="20"/>
        <v>0</v>
      </c>
      <c r="BX43" s="376">
        <f t="shared" si="20"/>
        <v>0</v>
      </c>
      <c r="BY43" s="376">
        <f t="shared" si="20"/>
        <v>0</v>
      </c>
      <c r="BZ43" s="376">
        <f t="shared" si="20"/>
        <v>0</v>
      </c>
      <c r="CA43" s="377">
        <f t="shared" si="20"/>
        <v>0</v>
      </c>
    </row>
    <row r="44" spans="1:79" s="58" customFormat="1" x14ac:dyDescent="0.4">
      <c r="A44" s="51"/>
      <c r="B44" s="275" t="s">
        <v>519</v>
      </c>
      <c r="C44" s="128"/>
      <c r="D44" s="375">
        <f t="shared" si="21"/>
        <v>0</v>
      </c>
      <c r="E44" s="375">
        <f t="shared" si="21"/>
        <v>0</v>
      </c>
      <c r="F44" s="375">
        <f t="shared" si="21"/>
        <v>0</v>
      </c>
      <c r="G44" s="375">
        <f t="shared" si="21"/>
        <v>0</v>
      </c>
      <c r="H44" s="375">
        <f t="shared" si="21"/>
        <v>0</v>
      </c>
      <c r="I44" s="375">
        <f t="shared" si="21"/>
        <v>0</v>
      </c>
      <c r="J44" s="375">
        <f t="shared" si="21"/>
        <v>0</v>
      </c>
      <c r="K44" s="375">
        <f t="shared" si="21"/>
        <v>0</v>
      </c>
      <c r="L44" s="375">
        <f t="shared" si="21"/>
        <v>0</v>
      </c>
      <c r="M44" s="375">
        <f t="shared" si="21"/>
        <v>0</v>
      </c>
      <c r="N44" s="375">
        <f t="shared" si="21"/>
        <v>0</v>
      </c>
      <c r="O44" s="375">
        <f t="shared" si="21"/>
        <v>0</v>
      </c>
      <c r="P44" s="375">
        <f t="shared" si="21"/>
        <v>0</v>
      </c>
      <c r="Q44" s="375">
        <f t="shared" si="21"/>
        <v>0</v>
      </c>
      <c r="R44" s="375">
        <f t="shared" si="21"/>
        <v>0</v>
      </c>
      <c r="S44" s="375">
        <f t="shared" si="21"/>
        <v>0</v>
      </c>
      <c r="T44" s="375">
        <f t="shared" si="21"/>
        <v>0</v>
      </c>
      <c r="U44" s="375">
        <f t="shared" si="21"/>
        <v>0</v>
      </c>
      <c r="V44" s="375">
        <f t="shared" si="21"/>
        <v>0</v>
      </c>
      <c r="W44" s="375">
        <f t="shared" si="21"/>
        <v>0</v>
      </c>
      <c r="X44" s="375">
        <f t="shared" si="21"/>
        <v>0</v>
      </c>
      <c r="Y44" s="375">
        <f t="shared" si="21"/>
        <v>0</v>
      </c>
      <c r="Z44" s="375">
        <f t="shared" si="21"/>
        <v>0</v>
      </c>
      <c r="AA44" s="375">
        <f t="shared" si="21"/>
        <v>0</v>
      </c>
      <c r="AB44" s="375">
        <f t="shared" si="21"/>
        <v>0</v>
      </c>
      <c r="AC44" s="375">
        <f t="shared" si="21"/>
        <v>0</v>
      </c>
      <c r="AD44" s="375">
        <f t="shared" si="21"/>
        <v>0</v>
      </c>
      <c r="AE44" s="375">
        <f t="shared" si="21"/>
        <v>0</v>
      </c>
      <c r="AF44" s="375">
        <f t="shared" si="21"/>
        <v>0</v>
      </c>
      <c r="AG44" s="375">
        <f t="shared" si="21"/>
        <v>0</v>
      </c>
      <c r="AH44" s="375">
        <f>AH27-AH34</f>
        <v>28.682352590163934</v>
      </c>
      <c r="AI44" s="375">
        <f t="shared" si="22"/>
        <v>31.458064131147541</v>
      </c>
      <c r="AJ44" s="375">
        <f t="shared" si="22"/>
        <v>37.967785413333331</v>
      </c>
      <c r="AK44" s="375">
        <f t="shared" si="22"/>
        <v>42.738568057044823</v>
      </c>
      <c r="AL44" s="375">
        <f t="shared" si="22"/>
        <v>55.359052111111112</v>
      </c>
      <c r="AM44" s="375">
        <f t="shared" si="22"/>
        <v>64.756767801242233</v>
      </c>
      <c r="AN44" s="375">
        <f t="shared" si="22"/>
        <v>74.576876948717953</v>
      </c>
      <c r="AO44" s="375">
        <f t="shared" si="22"/>
        <v>90.199773981566821</v>
      </c>
      <c r="AP44" s="375">
        <f t="shared" si="22"/>
        <v>115.59811921111111</v>
      </c>
      <c r="AQ44" s="375">
        <f t="shared" si="22"/>
        <v>126.28601989204546</v>
      </c>
      <c r="AR44" s="375">
        <f t="shared" si="22"/>
        <v>154.39197187311177</v>
      </c>
      <c r="AS44" s="375">
        <f t="shared" si="22"/>
        <v>153.80497495</v>
      </c>
      <c r="AT44" s="375">
        <f t="shared" si="22"/>
        <v>128.6083448189859</v>
      </c>
      <c r="AU44" s="375">
        <f t="shared" si="22"/>
        <v>223.23782629666314</v>
      </c>
      <c r="AV44" s="375">
        <f t="shared" si="22"/>
        <v>200.86834234174069</v>
      </c>
      <c r="AW44" s="375">
        <f t="shared" si="22"/>
        <v>192.80843317810428</v>
      </c>
      <c r="AX44" s="375">
        <f t="shared" si="22"/>
        <v>239.041</v>
      </c>
      <c r="AY44" s="375">
        <f t="shared" si="22"/>
        <v>311.50299999999999</v>
      </c>
      <c r="AZ44" s="375">
        <f t="shared" si="22"/>
        <v>441.04899999999998</v>
      </c>
      <c r="BA44" s="375">
        <f t="shared" si="22"/>
        <v>460.20699999999999</v>
      </c>
      <c r="BB44" s="375">
        <f t="shared" si="22"/>
        <v>403.69499999999999</v>
      </c>
      <c r="BC44" s="375">
        <f t="shared" si="22"/>
        <v>396.09899999999999</v>
      </c>
      <c r="BD44" s="375">
        <f t="shared" si="22"/>
        <v>384.78499999999997</v>
      </c>
      <c r="BE44" s="375">
        <f t="shared" si="22"/>
        <v>372.33699999999999</v>
      </c>
      <c r="BF44" s="375">
        <f t="shared" si="22"/>
        <v>359.63499999999999</v>
      </c>
      <c r="BG44" s="375">
        <f t="shared" si="22"/>
        <v>382.24400000000003</v>
      </c>
      <c r="BH44" s="375">
        <f t="shared" si="22"/>
        <v>374.59165266825556</v>
      </c>
      <c r="BI44" s="375">
        <f t="shared" si="22"/>
        <v>294.59889726305926</v>
      </c>
      <c r="BJ44" s="375">
        <f t="shared" si="22"/>
        <v>291.2232684141797</v>
      </c>
      <c r="BK44" s="375">
        <f t="shared" si="22"/>
        <v>345.46664666673598</v>
      </c>
      <c r="BL44" s="375">
        <f t="shared" si="22"/>
        <v>267</v>
      </c>
      <c r="BM44" s="375">
        <f t="shared" si="22"/>
        <v>75</v>
      </c>
      <c r="BN44" s="375">
        <f>BN34</f>
        <v>0</v>
      </c>
      <c r="BO44" s="375">
        <f t="shared" si="20"/>
        <v>0</v>
      </c>
      <c r="BP44" s="375">
        <f t="shared" si="20"/>
        <v>0</v>
      </c>
      <c r="BQ44" s="375">
        <f t="shared" si="20"/>
        <v>0</v>
      </c>
      <c r="BR44" s="375">
        <f t="shared" si="20"/>
        <v>0</v>
      </c>
      <c r="BS44" s="375">
        <f t="shared" si="20"/>
        <v>0</v>
      </c>
      <c r="BT44" s="375">
        <f t="shared" si="20"/>
        <v>0</v>
      </c>
      <c r="BU44" s="375">
        <f t="shared" si="20"/>
        <v>0</v>
      </c>
      <c r="BV44" s="375">
        <f t="shared" si="20"/>
        <v>0</v>
      </c>
      <c r="BW44" s="375">
        <f t="shared" si="20"/>
        <v>0</v>
      </c>
      <c r="BX44" s="376">
        <f t="shared" si="20"/>
        <v>0</v>
      </c>
      <c r="BY44" s="376">
        <f t="shared" si="20"/>
        <v>0</v>
      </c>
      <c r="BZ44" s="376">
        <f t="shared" si="20"/>
        <v>0</v>
      </c>
      <c r="CA44" s="377">
        <f t="shared" si="20"/>
        <v>0</v>
      </c>
    </row>
    <row r="45" spans="1:79" s="28" customFormat="1" ht="27" customHeight="1" thickBot="1" x14ac:dyDescent="0.4">
      <c r="A45" s="175"/>
      <c r="B45" s="476" t="s">
        <v>520</v>
      </c>
      <c r="C45" s="477"/>
      <c r="D45" s="478">
        <f t="shared" si="21"/>
        <v>0</v>
      </c>
      <c r="E45" s="478">
        <f t="shared" si="21"/>
        <v>0</v>
      </c>
      <c r="F45" s="478">
        <f t="shared" si="21"/>
        <v>0</v>
      </c>
      <c r="G45" s="478">
        <f t="shared" si="21"/>
        <v>0</v>
      </c>
      <c r="H45" s="478">
        <f t="shared" si="21"/>
        <v>0</v>
      </c>
      <c r="I45" s="478">
        <f t="shared" si="21"/>
        <v>0</v>
      </c>
      <c r="J45" s="478">
        <f t="shared" si="21"/>
        <v>0</v>
      </c>
      <c r="K45" s="478">
        <f t="shared" si="21"/>
        <v>0</v>
      </c>
      <c r="L45" s="478">
        <f t="shared" si="21"/>
        <v>0</v>
      </c>
      <c r="M45" s="478">
        <f t="shared" si="21"/>
        <v>0</v>
      </c>
      <c r="N45" s="478">
        <f t="shared" si="21"/>
        <v>0</v>
      </c>
      <c r="O45" s="478">
        <f t="shared" si="21"/>
        <v>0</v>
      </c>
      <c r="P45" s="478">
        <f t="shared" si="21"/>
        <v>0</v>
      </c>
      <c r="Q45" s="478">
        <f t="shared" si="21"/>
        <v>0</v>
      </c>
      <c r="R45" s="478">
        <f t="shared" si="21"/>
        <v>0</v>
      </c>
      <c r="S45" s="478">
        <f t="shared" si="21"/>
        <v>0</v>
      </c>
      <c r="T45" s="478">
        <f t="shared" si="21"/>
        <v>0</v>
      </c>
      <c r="U45" s="478">
        <f t="shared" si="21"/>
        <v>0</v>
      </c>
      <c r="V45" s="478">
        <f t="shared" si="21"/>
        <v>0</v>
      </c>
      <c r="W45" s="478">
        <f t="shared" si="21"/>
        <v>0</v>
      </c>
      <c r="X45" s="478">
        <f t="shared" si="21"/>
        <v>0</v>
      </c>
      <c r="Y45" s="478">
        <f t="shared" si="21"/>
        <v>0</v>
      </c>
      <c r="Z45" s="478">
        <f t="shared" si="21"/>
        <v>0</v>
      </c>
      <c r="AA45" s="478">
        <f t="shared" si="21"/>
        <v>0</v>
      </c>
      <c r="AB45" s="478">
        <f t="shared" si="21"/>
        <v>0</v>
      </c>
      <c r="AC45" s="478">
        <f t="shared" si="21"/>
        <v>0</v>
      </c>
      <c r="AD45" s="478">
        <f t="shared" si="21"/>
        <v>0</v>
      </c>
      <c r="AE45" s="478">
        <f t="shared" si="21"/>
        <v>0</v>
      </c>
      <c r="AF45" s="478">
        <f t="shared" si="21"/>
        <v>0</v>
      </c>
      <c r="AG45" s="478">
        <f t="shared" si="21"/>
        <v>0</v>
      </c>
      <c r="AH45" s="478">
        <f>AH28-AH35</f>
        <v>19.429980786885245</v>
      </c>
      <c r="AI45" s="478">
        <f t="shared" si="22"/>
        <v>24.98140386885246</v>
      </c>
      <c r="AJ45" s="478">
        <f t="shared" si="22"/>
        <v>31.485480586666668</v>
      </c>
      <c r="AK45" s="478">
        <f t="shared" si="22"/>
        <v>42.065662942955178</v>
      </c>
      <c r="AL45" s="478">
        <f t="shared" si="22"/>
        <v>58.989153888888886</v>
      </c>
      <c r="AM45" s="478">
        <f t="shared" si="22"/>
        <v>80.04656019875776</v>
      </c>
      <c r="AN45" s="478">
        <f t="shared" si="22"/>
        <v>100.63385805128205</v>
      </c>
      <c r="AO45" s="478">
        <f t="shared" si="22"/>
        <v>103.59578001843317</v>
      </c>
      <c r="AP45" s="478">
        <f t="shared" si="22"/>
        <v>135.62299025555555</v>
      </c>
      <c r="AQ45" s="478">
        <f t="shared" si="22"/>
        <v>195.83484244128789</v>
      </c>
      <c r="AR45" s="478">
        <f t="shared" si="22"/>
        <v>126.39782312688821</v>
      </c>
      <c r="AS45" s="478">
        <f t="shared" si="22"/>
        <v>125.84043405</v>
      </c>
      <c r="AT45" s="478">
        <f t="shared" si="22"/>
        <v>220.96582318101412</v>
      </c>
      <c r="AU45" s="478">
        <f t="shared" si="22"/>
        <v>356.26081221506735</v>
      </c>
      <c r="AV45" s="478">
        <f t="shared" si="22"/>
        <v>253.07357532492722</v>
      </c>
      <c r="AW45" s="478">
        <f t="shared" si="22"/>
        <v>248.79294115522868</v>
      </c>
      <c r="AX45" s="478">
        <f t="shared" si="22"/>
        <v>369.89999999999884</v>
      </c>
      <c r="AY45" s="478">
        <f t="shared" si="22"/>
        <v>427.30699999999945</v>
      </c>
      <c r="AZ45" s="478">
        <f t="shared" si="22"/>
        <v>378.41800000000001</v>
      </c>
      <c r="BA45" s="478">
        <f t="shared" si="22"/>
        <v>335.34300000000093</v>
      </c>
      <c r="BB45" s="478">
        <f t="shared" si="22"/>
        <v>309.75799999999867</v>
      </c>
      <c r="BC45" s="478">
        <f t="shared" si="22"/>
        <v>230.18900000000011</v>
      </c>
      <c r="BD45" s="478">
        <f t="shared" si="22"/>
        <v>222.10499999999894</v>
      </c>
      <c r="BE45" s="478">
        <f t="shared" si="22"/>
        <v>243.31711941217159</v>
      </c>
      <c r="BF45" s="478">
        <f t="shared" si="22"/>
        <v>261.18071095259984</v>
      </c>
      <c r="BG45" s="478">
        <f t="shared" si="22"/>
        <v>391.25825241992959</v>
      </c>
      <c r="BH45" s="478">
        <f t="shared" si="22"/>
        <v>300.95087435865469</v>
      </c>
      <c r="BI45" s="478">
        <f t="shared" si="22"/>
        <v>198.32631128951041</v>
      </c>
      <c r="BJ45" s="478">
        <f t="shared" si="22"/>
        <v>198.45559320025581</v>
      </c>
      <c r="BK45" s="478">
        <f t="shared" si="22"/>
        <v>181.92271651984206</v>
      </c>
      <c r="BL45" s="478">
        <f t="shared" si="22"/>
        <v>181.6169849299115</v>
      </c>
      <c r="BM45" s="478">
        <f t="shared" si="22"/>
        <v>255.07000040967989</v>
      </c>
      <c r="BN45" s="478">
        <f>BN35</f>
        <v>0</v>
      </c>
      <c r="BO45" s="478">
        <f t="shared" si="20"/>
        <v>0</v>
      </c>
      <c r="BP45" s="478">
        <f t="shared" si="20"/>
        <v>0</v>
      </c>
      <c r="BQ45" s="478">
        <f t="shared" si="20"/>
        <v>0</v>
      </c>
      <c r="BR45" s="478">
        <f t="shared" si="20"/>
        <v>0</v>
      </c>
      <c r="BS45" s="478">
        <f t="shared" si="20"/>
        <v>0</v>
      </c>
      <c r="BT45" s="478">
        <f t="shared" si="20"/>
        <v>0</v>
      </c>
      <c r="BU45" s="478">
        <f t="shared" si="20"/>
        <v>0</v>
      </c>
      <c r="BV45" s="478">
        <f t="shared" si="20"/>
        <v>0</v>
      </c>
      <c r="BW45" s="478">
        <f t="shared" si="20"/>
        <v>0</v>
      </c>
      <c r="BX45" s="479">
        <f t="shared" si="20"/>
        <v>0</v>
      </c>
      <c r="BY45" s="479">
        <f t="shared" si="20"/>
        <v>0</v>
      </c>
      <c r="BZ45" s="479">
        <f t="shared" si="20"/>
        <v>0</v>
      </c>
      <c r="CA45" s="480">
        <f t="shared" si="20"/>
        <v>0</v>
      </c>
    </row>
    <row r="46" spans="1:79" ht="26.25" customHeight="1" x14ac:dyDescent="0.4">
      <c r="A46" s="356"/>
      <c r="B46" s="190" t="s">
        <v>525</v>
      </c>
      <c r="C46" s="418"/>
      <c r="D46" s="49" t="s">
        <v>626</v>
      </c>
      <c r="E46" s="49" t="s">
        <v>627</v>
      </c>
      <c r="F46" s="49" t="s">
        <v>628</v>
      </c>
      <c r="G46" s="49" t="s">
        <v>629</v>
      </c>
      <c r="H46" s="49" t="s">
        <v>630</v>
      </c>
      <c r="I46" s="49" t="s">
        <v>631</v>
      </c>
      <c r="J46" s="49" t="s">
        <v>632</v>
      </c>
      <c r="K46" s="49" t="s">
        <v>633</v>
      </c>
      <c r="L46" s="49" t="s">
        <v>634</v>
      </c>
      <c r="M46" s="49" t="s">
        <v>635</v>
      </c>
      <c r="N46" s="49" t="s">
        <v>636</v>
      </c>
      <c r="O46" s="49" t="s">
        <v>637</v>
      </c>
      <c r="P46" s="49" t="s">
        <v>638</v>
      </c>
      <c r="Q46" s="49" t="s">
        <v>639</v>
      </c>
      <c r="R46" s="49" t="s">
        <v>640</v>
      </c>
      <c r="S46" s="49" t="s">
        <v>641</v>
      </c>
      <c r="T46" s="49" t="s">
        <v>642</v>
      </c>
      <c r="U46" s="49" t="s">
        <v>643</v>
      </c>
      <c r="V46" s="49" t="s">
        <v>644</v>
      </c>
      <c r="W46" s="49" t="s">
        <v>645</v>
      </c>
      <c r="X46" s="49" t="s">
        <v>646</v>
      </c>
      <c r="Y46" s="49" t="s">
        <v>647</v>
      </c>
      <c r="Z46" s="49" t="s">
        <v>648</v>
      </c>
      <c r="AA46" s="49" t="s">
        <v>649</v>
      </c>
      <c r="AB46" s="49" t="s">
        <v>650</v>
      </c>
      <c r="AC46" s="49" t="s">
        <v>651</v>
      </c>
      <c r="AD46" s="49" t="s">
        <v>652</v>
      </c>
      <c r="AE46" s="49" t="s">
        <v>653</v>
      </c>
      <c r="AF46" s="49" t="s">
        <v>654</v>
      </c>
      <c r="AG46" s="49" t="s">
        <v>655</v>
      </c>
      <c r="AH46" s="49" t="s">
        <v>656</v>
      </c>
      <c r="AI46" s="49" t="s">
        <v>657</v>
      </c>
      <c r="AJ46" s="49" t="s">
        <v>658</v>
      </c>
      <c r="AK46" s="49" t="s">
        <v>659</v>
      </c>
      <c r="AL46" s="49" t="s">
        <v>660</v>
      </c>
      <c r="AM46" s="49" t="s">
        <v>661</v>
      </c>
      <c r="AN46" s="49" t="s">
        <v>662</v>
      </c>
      <c r="AO46" s="49" t="s">
        <v>663</v>
      </c>
      <c r="AP46" s="49" t="s">
        <v>664</v>
      </c>
      <c r="AQ46" s="49" t="s">
        <v>665</v>
      </c>
      <c r="AR46" s="49" t="s">
        <v>666</v>
      </c>
      <c r="AS46" s="49" t="s">
        <v>667</v>
      </c>
      <c r="AT46" s="49" t="s">
        <v>668</v>
      </c>
      <c r="AU46" s="49" t="s">
        <v>669</v>
      </c>
      <c r="AV46" s="49" t="s">
        <v>670</v>
      </c>
      <c r="AW46" s="49" t="s">
        <v>671</v>
      </c>
      <c r="AX46" s="49" t="s">
        <v>672</v>
      </c>
      <c r="AY46" s="49" t="s">
        <v>595</v>
      </c>
      <c r="AZ46" s="49" t="s">
        <v>596</v>
      </c>
      <c r="BA46" s="49" t="s">
        <v>597</v>
      </c>
      <c r="BB46" s="49" t="s">
        <v>598</v>
      </c>
      <c r="BC46" s="49" t="s">
        <v>599</v>
      </c>
      <c r="BD46" s="49" t="s">
        <v>600</v>
      </c>
      <c r="BE46" s="49" t="s">
        <v>601</v>
      </c>
      <c r="BF46" s="49" t="s">
        <v>602</v>
      </c>
      <c r="BG46" s="49" t="s">
        <v>603</v>
      </c>
      <c r="BH46" s="49" t="s">
        <v>604</v>
      </c>
      <c r="BI46" s="49" t="s">
        <v>605</v>
      </c>
      <c r="BJ46" s="49" t="s">
        <v>606</v>
      </c>
      <c r="BK46" s="49" t="s">
        <v>607</v>
      </c>
      <c r="BL46" s="49" t="s">
        <v>608</v>
      </c>
      <c r="BM46" s="49" t="s">
        <v>609</v>
      </c>
      <c r="BN46" s="49" t="s">
        <v>610</v>
      </c>
      <c r="BO46" s="49" t="s">
        <v>611</v>
      </c>
      <c r="BP46" s="49" t="s">
        <v>612</v>
      </c>
      <c r="BQ46" s="49" t="s">
        <v>613</v>
      </c>
      <c r="BR46" s="49" t="s">
        <v>614</v>
      </c>
      <c r="BS46" s="49" t="s">
        <v>615</v>
      </c>
      <c r="BT46" s="49" t="s">
        <v>616</v>
      </c>
      <c r="BU46" s="49" t="s">
        <v>617</v>
      </c>
      <c r="BV46" s="49" t="s">
        <v>618</v>
      </c>
      <c r="BW46" s="49" t="s">
        <v>619</v>
      </c>
      <c r="BX46" s="49" t="s">
        <v>620</v>
      </c>
      <c r="BY46" s="49" t="s">
        <v>621</v>
      </c>
      <c r="BZ46" s="49" t="s">
        <v>622</v>
      </c>
      <c r="CA46" s="50" t="s">
        <v>623</v>
      </c>
    </row>
    <row r="47" spans="1:79" ht="15" customHeight="1" x14ac:dyDescent="0.4">
      <c r="A47" s="356"/>
      <c r="B47" s="384" t="s">
        <v>230</v>
      </c>
      <c r="C47" s="385"/>
      <c r="D47" s="289" t="s">
        <v>624</v>
      </c>
      <c r="E47" s="289" t="s">
        <v>624</v>
      </c>
      <c r="F47" s="289" t="s">
        <v>624</v>
      </c>
      <c r="G47" s="289" t="s">
        <v>624</v>
      </c>
      <c r="H47" s="289" t="s">
        <v>624</v>
      </c>
      <c r="I47" s="289" t="s">
        <v>624</v>
      </c>
      <c r="J47" s="289" t="s">
        <v>624</v>
      </c>
      <c r="K47" s="289" t="s">
        <v>624</v>
      </c>
      <c r="L47" s="289" t="s">
        <v>624</v>
      </c>
      <c r="M47" s="289" t="s">
        <v>624</v>
      </c>
      <c r="N47" s="289" t="s">
        <v>624</v>
      </c>
      <c r="O47" s="289" t="s">
        <v>624</v>
      </c>
      <c r="P47" s="289" t="s">
        <v>624</v>
      </c>
      <c r="Q47" s="289" t="s">
        <v>624</v>
      </c>
      <c r="R47" s="289" t="s">
        <v>624</v>
      </c>
      <c r="S47" s="289" t="s">
        <v>624</v>
      </c>
      <c r="T47" s="289" t="s">
        <v>624</v>
      </c>
      <c r="U47" s="289" t="s">
        <v>624</v>
      </c>
      <c r="V47" s="289" t="s">
        <v>624</v>
      </c>
      <c r="W47" s="289" t="s">
        <v>624</v>
      </c>
      <c r="X47" s="289" t="s">
        <v>624</v>
      </c>
      <c r="Y47" s="289" t="s">
        <v>624</v>
      </c>
      <c r="Z47" s="289" t="s">
        <v>624</v>
      </c>
      <c r="AA47" s="289" t="s">
        <v>624</v>
      </c>
      <c r="AB47" s="289" t="s">
        <v>624</v>
      </c>
      <c r="AC47" s="289" t="s">
        <v>624</v>
      </c>
      <c r="AD47" s="289" t="s">
        <v>624</v>
      </c>
      <c r="AE47" s="289" t="s">
        <v>624</v>
      </c>
      <c r="AF47" s="289" t="s">
        <v>624</v>
      </c>
      <c r="AG47" s="289" t="s">
        <v>624</v>
      </c>
      <c r="AH47" s="289" t="s">
        <v>624</v>
      </c>
      <c r="AI47" s="289" t="s">
        <v>624</v>
      </c>
      <c r="AJ47" s="289" t="s">
        <v>624</v>
      </c>
      <c r="AK47" s="289" t="s">
        <v>624</v>
      </c>
      <c r="AL47" s="289" t="s">
        <v>624</v>
      </c>
      <c r="AM47" s="289" t="s">
        <v>624</v>
      </c>
      <c r="AN47" s="289" t="s">
        <v>624</v>
      </c>
      <c r="AO47" s="289" t="s">
        <v>624</v>
      </c>
      <c r="AP47" s="289" t="s">
        <v>624</v>
      </c>
      <c r="AQ47" s="289" t="s">
        <v>624</v>
      </c>
      <c r="AR47" s="289" t="s">
        <v>624</v>
      </c>
      <c r="AS47" s="289" t="s">
        <v>624</v>
      </c>
      <c r="AT47" s="289" t="s">
        <v>624</v>
      </c>
      <c r="AU47" s="289" t="s">
        <v>624</v>
      </c>
      <c r="AV47" s="289" t="s">
        <v>624</v>
      </c>
      <c r="AW47" s="289" t="s">
        <v>624</v>
      </c>
      <c r="AX47" s="289" t="s">
        <v>624</v>
      </c>
      <c r="AY47" s="289" t="s">
        <v>624</v>
      </c>
      <c r="AZ47" s="289" t="s">
        <v>624</v>
      </c>
      <c r="BA47" s="289" t="s">
        <v>624</v>
      </c>
      <c r="BB47" s="289" t="s">
        <v>624</v>
      </c>
      <c r="BC47" s="289" t="s">
        <v>624</v>
      </c>
      <c r="BD47" s="289" t="s">
        <v>624</v>
      </c>
      <c r="BE47" s="289" t="s">
        <v>624</v>
      </c>
      <c r="BF47" s="289" t="s">
        <v>624</v>
      </c>
      <c r="BG47" s="289" t="s">
        <v>624</v>
      </c>
      <c r="BH47" s="289" t="s">
        <v>624</v>
      </c>
      <c r="BI47" s="289" t="s">
        <v>624</v>
      </c>
      <c r="BJ47" s="289" t="s">
        <v>624</v>
      </c>
      <c r="BK47" s="289" t="s">
        <v>624</v>
      </c>
      <c r="BL47" s="289" t="s">
        <v>624</v>
      </c>
      <c r="BM47" s="289" t="s">
        <v>624</v>
      </c>
      <c r="BN47" s="289" t="s">
        <v>624</v>
      </c>
      <c r="BO47" s="289" t="s">
        <v>624</v>
      </c>
      <c r="BP47" s="289" t="s">
        <v>624</v>
      </c>
      <c r="BQ47" s="289" t="s">
        <v>624</v>
      </c>
      <c r="BR47" s="289" t="s">
        <v>624</v>
      </c>
      <c r="BS47" s="289" t="s">
        <v>624</v>
      </c>
      <c r="BT47" s="289" t="s">
        <v>624</v>
      </c>
      <c r="BU47" s="289" t="s">
        <v>624</v>
      </c>
      <c r="BV47" s="289" t="s">
        <v>625</v>
      </c>
      <c r="BW47" s="289" t="s">
        <v>625</v>
      </c>
      <c r="BX47" s="289" t="s">
        <v>625</v>
      </c>
      <c r="BY47" s="289" t="s">
        <v>625</v>
      </c>
      <c r="BZ47" s="289" t="s">
        <v>625</v>
      </c>
      <c r="CA47" s="290" t="s">
        <v>625</v>
      </c>
    </row>
    <row r="48" spans="1:79" s="243" customFormat="1" ht="24" customHeight="1" x14ac:dyDescent="0.4">
      <c r="A48" s="374"/>
      <c r="B48" s="97" t="s">
        <v>96</v>
      </c>
      <c r="C48" s="97"/>
      <c r="D48" s="371">
        <v>1988.516522146708</v>
      </c>
      <c r="E48" s="371">
        <v>2332.7685024607458</v>
      </c>
      <c r="F48" s="371">
        <v>2557.329248286625</v>
      </c>
      <c r="G48" s="371">
        <v>2667.7937661120222</v>
      </c>
      <c r="H48" s="371">
        <v>3065.8947738457932</v>
      </c>
      <c r="I48" s="371">
        <v>3046.3748463528837</v>
      </c>
      <c r="J48" s="371">
        <v>3112.0124490274197</v>
      </c>
      <c r="K48" s="371">
        <v>2722.676822123271</v>
      </c>
      <c r="L48" s="371">
        <v>2722.2318712805818</v>
      </c>
      <c r="M48" s="371">
        <v>2564.2602653190143</v>
      </c>
      <c r="N48" s="371">
        <v>2756.7534921939196</v>
      </c>
      <c r="O48" s="371">
        <v>3299.6258433858106</v>
      </c>
      <c r="P48" s="371">
        <v>3661.1959134615381</v>
      </c>
      <c r="Q48" s="371">
        <v>3377.5498255137645</v>
      </c>
      <c r="R48" s="371">
        <v>3823.9917293233084</v>
      </c>
      <c r="S48" s="371">
        <v>4096.921710161022</v>
      </c>
      <c r="T48" s="371">
        <v>4017.7427107262765</v>
      </c>
      <c r="U48" s="371">
        <v>4201.6341668065115</v>
      </c>
      <c r="V48" s="371">
        <v>4840.4362416107379</v>
      </c>
      <c r="W48" s="371">
        <v>6105.7173507462676</v>
      </c>
      <c r="X48" s="371">
        <v>6460.1476331360936</v>
      </c>
      <c r="Y48" s="371">
        <v>6642.6436590436588</v>
      </c>
      <c r="Z48" s="371">
        <v>6726.3609534619745</v>
      </c>
      <c r="AA48" s="371">
        <v>7659.787473610133</v>
      </c>
      <c r="AB48" s="371">
        <v>7740.4765506807862</v>
      </c>
      <c r="AC48" s="371">
        <v>7114.5600238308016</v>
      </c>
      <c r="AD48" s="371">
        <v>8071.897868120971</v>
      </c>
      <c r="AE48" s="371">
        <v>8842.9213304122677</v>
      </c>
      <c r="AF48" s="371">
        <v>10177.846503496503</v>
      </c>
      <c r="AG48" s="371">
        <v>7463.2187676074373</v>
      </c>
      <c r="AH48" s="371">
        <f t="shared" ref="AH48:AO48" si="23">SUM(AH67:AH72)</f>
        <v>7321.4344281173708</v>
      </c>
      <c r="AI48" s="371">
        <f t="shared" si="23"/>
        <v>6721.6529381626142</v>
      </c>
      <c r="AJ48" s="371">
        <f t="shared" si="23"/>
        <v>7290.6568329144066</v>
      </c>
      <c r="AK48" s="371">
        <f t="shared" si="23"/>
        <v>9888.9917095654237</v>
      </c>
      <c r="AL48" s="371">
        <f t="shared" si="23"/>
        <v>13099.948112812788</v>
      </c>
      <c r="AM48" s="371">
        <f t="shared" si="23"/>
        <v>15162.77702324838</v>
      </c>
      <c r="AN48" s="371">
        <f t="shared" si="23"/>
        <v>16607.22496722799</v>
      </c>
      <c r="AO48" s="371">
        <f t="shared" si="23"/>
        <v>18117.229908954047</v>
      </c>
      <c r="AP48" s="371">
        <f t="shared" ref="AP48:BB48" si="24">SUM(AP67:AP72)</f>
        <v>18610.223048327131</v>
      </c>
      <c r="AQ48" s="371">
        <f t="shared" si="24"/>
        <v>17604.692382918613</v>
      </c>
      <c r="AR48" s="371">
        <f t="shared" si="24"/>
        <v>15755.681826605167</v>
      </c>
      <c r="AS48" s="371">
        <f t="shared" si="24"/>
        <v>14808.504615326307</v>
      </c>
      <c r="AT48" s="371">
        <f t="shared" si="24"/>
        <v>15862.615140900571</v>
      </c>
      <c r="AU48" s="371">
        <f t="shared" si="24"/>
        <v>19640.222135091502</v>
      </c>
      <c r="AV48" s="371">
        <f t="shared" si="24"/>
        <v>24326.644128973894</v>
      </c>
      <c r="AW48" s="371">
        <f t="shared" si="24"/>
        <v>25867.872793881088</v>
      </c>
      <c r="AX48" s="371">
        <f t="shared" si="24"/>
        <v>25999.271181750184</v>
      </c>
      <c r="AY48" s="371">
        <f t="shared" si="24"/>
        <v>25694.796590321548</v>
      </c>
      <c r="AZ48" s="371">
        <f t="shared" si="24"/>
        <v>21478.143681820169</v>
      </c>
      <c r="BA48" s="371">
        <f t="shared" si="24"/>
        <v>17674.576772667922</v>
      </c>
      <c r="BB48" s="371">
        <f t="shared" si="24"/>
        <v>17194.861796932066</v>
      </c>
      <c r="BC48" s="372">
        <f>SUM(BC68:BC72)</f>
        <v>17553.035214450818</v>
      </c>
      <c r="BD48" s="371">
        <f>SUM(BD50:BD53)</f>
        <v>18642.080388747803</v>
      </c>
      <c r="BE48" s="371">
        <f>SUM(BE50:BE53)</f>
        <v>19835.244845525907</v>
      </c>
      <c r="BF48" s="371">
        <f>SUM(BF50:BF53)</f>
        <v>19542.503725706651</v>
      </c>
      <c r="BG48" s="371">
        <f>SUM(BG50:BG53)</f>
        <v>17291.634047747557</v>
      </c>
      <c r="BH48" s="371">
        <f>SUM(BH50:BH53)</f>
        <v>13132.163758021577</v>
      </c>
      <c r="BI48" s="371">
        <f t="shared" ref="BI48:BX48" si="25">SUM(BI50:BI53)</f>
        <v>11675.283446606776</v>
      </c>
      <c r="BJ48" s="371">
        <f t="shared" si="25"/>
        <v>10952.593409144767</v>
      </c>
      <c r="BK48" s="371">
        <f t="shared" si="25"/>
        <v>10916.566964051159</v>
      </c>
      <c r="BL48" s="371">
        <f t="shared" si="25"/>
        <v>10223.948800962986</v>
      </c>
      <c r="BM48" s="371">
        <f t="shared" si="25"/>
        <v>9720.1906259021416</v>
      </c>
      <c r="BN48" s="371">
        <f t="shared" si="25"/>
        <v>8953.0626464249217</v>
      </c>
      <c r="BO48" s="371">
        <f t="shared" si="25"/>
        <v>7870.5339735907992</v>
      </c>
      <c r="BP48" s="371">
        <f t="shared" si="25"/>
        <v>5853.6371249616177</v>
      </c>
      <c r="BQ48" s="371">
        <f t="shared" si="25"/>
        <v>3879.2771647217828</v>
      </c>
      <c r="BR48" s="371">
        <f t="shared" si="25"/>
        <v>3093.1554207556401</v>
      </c>
      <c r="BS48" s="371">
        <f t="shared" si="25"/>
        <v>2692.7930548603567</v>
      </c>
      <c r="BT48" s="371">
        <f t="shared" si="25"/>
        <v>2315.6371543254209</v>
      </c>
      <c r="BU48" s="371">
        <f t="shared" si="25"/>
        <v>2177.6243855135403</v>
      </c>
      <c r="BV48" s="371">
        <f t="shared" si="25"/>
        <v>1771.5002022775543</v>
      </c>
      <c r="BW48" s="371">
        <f t="shared" si="25"/>
        <v>2104.5390094006502</v>
      </c>
      <c r="BX48" s="372">
        <f t="shared" si="25"/>
        <v>2059.3539273793731</v>
      </c>
      <c r="BY48" s="372">
        <f>SUM(BY50:BY53)</f>
        <v>2038.9235696100154</v>
      </c>
      <c r="BZ48" s="372">
        <f>SUM(BZ50:BZ53)</f>
        <v>2069.4865072883185</v>
      </c>
      <c r="CA48" s="373">
        <f>SUM(CA50:CA53)</f>
        <v>2051.8131283841431</v>
      </c>
    </row>
    <row r="49" spans="1:79" s="58" customFormat="1" ht="24.75" customHeight="1" x14ac:dyDescent="0.4">
      <c r="A49" s="51"/>
      <c r="B49" s="128" t="s">
        <v>506</v>
      </c>
      <c r="C49" s="51"/>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375"/>
      <c r="AE49" s="375"/>
      <c r="AF49" s="375"/>
      <c r="AG49" s="375"/>
      <c r="AH49" s="375"/>
      <c r="AI49" s="375"/>
      <c r="AJ49" s="375"/>
      <c r="AK49" s="375"/>
      <c r="AL49" s="375"/>
      <c r="AM49" s="375"/>
      <c r="AN49" s="375"/>
      <c r="AO49" s="375"/>
      <c r="AP49" s="375"/>
      <c r="AQ49" s="375"/>
      <c r="AR49" s="375"/>
      <c r="AS49" s="375"/>
      <c r="AT49" s="375"/>
      <c r="AU49" s="375"/>
      <c r="AV49" s="375"/>
      <c r="AW49" s="375"/>
      <c r="AX49" s="375"/>
      <c r="AY49" s="375"/>
      <c r="AZ49" s="375"/>
      <c r="BA49" s="375"/>
      <c r="BB49" s="375"/>
      <c r="BC49" s="376"/>
      <c r="BD49" s="375"/>
      <c r="BE49" s="375"/>
      <c r="BF49" s="375"/>
      <c r="BG49" s="375"/>
      <c r="BH49" s="375"/>
      <c r="BI49" s="375"/>
      <c r="BJ49" s="375"/>
      <c r="BK49" s="375"/>
      <c r="BL49" s="375"/>
      <c r="BM49" s="375"/>
      <c r="BN49" s="375"/>
      <c r="BO49" s="375"/>
      <c r="BP49" s="375"/>
      <c r="BQ49" s="375"/>
      <c r="BR49" s="375"/>
      <c r="BS49" s="375"/>
      <c r="BT49" s="375"/>
      <c r="BU49" s="375"/>
      <c r="BV49" s="375"/>
      <c r="BW49" s="375"/>
      <c r="BX49" s="376"/>
      <c r="BY49" s="376"/>
      <c r="BZ49" s="376"/>
      <c r="CA49" s="377"/>
    </row>
    <row r="50" spans="1:79" s="58" customFormat="1" x14ac:dyDescent="0.4">
      <c r="A50" s="459"/>
      <c r="B50" s="429" t="s">
        <v>507</v>
      </c>
      <c r="C50" s="341"/>
      <c r="D50" s="375">
        <v>0</v>
      </c>
      <c r="E50" s="375">
        <v>0</v>
      </c>
      <c r="F50" s="375">
        <v>0</v>
      </c>
      <c r="G50" s="375">
        <v>0</v>
      </c>
      <c r="H50" s="375">
        <v>0</v>
      </c>
      <c r="I50" s="375">
        <v>0</v>
      </c>
      <c r="J50" s="375">
        <v>0</v>
      </c>
      <c r="K50" s="375">
        <v>0</v>
      </c>
      <c r="L50" s="375">
        <v>0</v>
      </c>
      <c r="M50" s="375">
        <v>0</v>
      </c>
      <c r="N50" s="375">
        <v>0</v>
      </c>
      <c r="O50" s="375">
        <v>0</v>
      </c>
      <c r="P50" s="375">
        <v>0</v>
      </c>
      <c r="Q50" s="375">
        <v>0</v>
      </c>
      <c r="R50" s="375">
        <v>0</v>
      </c>
      <c r="S50" s="375">
        <v>0</v>
      </c>
      <c r="T50" s="375">
        <v>0</v>
      </c>
      <c r="U50" s="375">
        <v>0</v>
      </c>
      <c r="V50" s="375">
        <v>0</v>
      </c>
      <c r="W50" s="375">
        <v>0</v>
      </c>
      <c r="X50" s="375">
        <v>0</v>
      </c>
      <c r="Y50" s="375">
        <v>0</v>
      </c>
      <c r="Z50" s="375">
        <v>0</v>
      </c>
      <c r="AA50" s="375">
        <v>0</v>
      </c>
      <c r="AB50" s="375">
        <v>0</v>
      </c>
      <c r="AC50" s="375">
        <v>0</v>
      </c>
      <c r="AD50" s="375">
        <v>0</v>
      </c>
      <c r="AE50" s="375">
        <v>0</v>
      </c>
      <c r="AF50" s="375">
        <v>0</v>
      </c>
      <c r="AG50" s="375">
        <v>0</v>
      </c>
      <c r="AH50" s="375">
        <v>0</v>
      </c>
      <c r="AI50" s="375">
        <v>0</v>
      </c>
      <c r="AJ50" s="375">
        <v>0</v>
      </c>
      <c r="AK50" s="375">
        <v>0</v>
      </c>
      <c r="AL50" s="375">
        <v>0</v>
      </c>
      <c r="AM50" s="375">
        <v>0</v>
      </c>
      <c r="AN50" s="375">
        <v>0</v>
      </c>
      <c r="AO50" s="375">
        <v>0</v>
      </c>
      <c r="AP50" s="375">
        <v>0</v>
      </c>
      <c r="AQ50" s="375">
        <v>0</v>
      </c>
      <c r="AR50" s="375">
        <v>0</v>
      </c>
      <c r="AS50" s="375">
        <v>0</v>
      </c>
      <c r="AT50" s="375">
        <v>0</v>
      </c>
      <c r="AU50" s="375">
        <v>0</v>
      </c>
      <c r="AV50" s="375">
        <v>0</v>
      </c>
      <c r="AW50" s="375">
        <v>0</v>
      </c>
      <c r="AX50" s="375">
        <v>0</v>
      </c>
      <c r="AY50" s="375">
        <v>0</v>
      </c>
      <c r="AZ50" s="375">
        <v>0</v>
      </c>
      <c r="BA50" s="375">
        <v>0</v>
      </c>
      <c r="BB50" s="375">
        <v>0</v>
      </c>
      <c r="BC50" s="376">
        <v>0</v>
      </c>
      <c r="BD50" s="375">
        <v>6565.8954311764946</v>
      </c>
      <c r="BE50" s="375">
        <v>7107.7545305398999</v>
      </c>
      <c r="BF50" s="375">
        <v>6915.8371208734525</v>
      </c>
      <c r="BG50" s="375">
        <v>6791.7167938560779</v>
      </c>
      <c r="BH50" s="375">
        <v>6176.1106735293497</v>
      </c>
      <c r="BI50" s="375">
        <v>5783.0192904150799</v>
      </c>
      <c r="BJ50" s="375">
        <v>5668.1989952632957</v>
      </c>
      <c r="BK50" s="375">
        <v>6114.7119861596921</v>
      </c>
      <c r="BL50" s="375">
        <v>6002.4152340113305</v>
      </c>
      <c r="BM50" s="375">
        <v>5786.4535635178081</v>
      </c>
      <c r="BN50" s="375">
        <v>5282.008632709274</v>
      </c>
      <c r="BO50" s="375">
        <v>4546.8017135382715</v>
      </c>
      <c r="BP50" s="375">
        <v>2744.8364442844922</v>
      </c>
      <c r="BQ50" s="375">
        <v>1073.7011127825162</v>
      </c>
      <c r="BR50" s="375">
        <v>491.57716309547908</v>
      </c>
      <c r="BS50" s="375">
        <v>246.65576048545969</v>
      </c>
      <c r="BT50" s="375">
        <v>94.419887961794132</v>
      </c>
      <c r="BU50" s="375">
        <v>20.097175885882312</v>
      </c>
      <c r="BV50" s="375">
        <v>3.8268448299677513</v>
      </c>
      <c r="BW50" s="375">
        <v>0</v>
      </c>
      <c r="BX50" s="376">
        <v>0</v>
      </c>
      <c r="BY50" s="376">
        <v>0</v>
      </c>
      <c r="BZ50" s="376">
        <v>0</v>
      </c>
      <c r="CA50" s="377">
        <v>0</v>
      </c>
    </row>
    <row r="51" spans="1:79" s="58" customFormat="1" x14ac:dyDescent="0.4">
      <c r="A51" s="51"/>
      <c r="B51" s="275" t="s">
        <v>508</v>
      </c>
      <c r="C51" s="128"/>
      <c r="D51" s="375">
        <v>0</v>
      </c>
      <c r="E51" s="375">
        <v>0</v>
      </c>
      <c r="F51" s="375">
        <v>0</v>
      </c>
      <c r="G51" s="375">
        <v>0</v>
      </c>
      <c r="H51" s="375">
        <v>0</v>
      </c>
      <c r="I51" s="375">
        <v>0</v>
      </c>
      <c r="J51" s="375">
        <v>0</v>
      </c>
      <c r="K51" s="375">
        <v>0</v>
      </c>
      <c r="L51" s="375">
        <v>0</v>
      </c>
      <c r="M51" s="375">
        <v>0</v>
      </c>
      <c r="N51" s="375">
        <v>0</v>
      </c>
      <c r="O51" s="375">
        <v>0</v>
      </c>
      <c r="P51" s="375">
        <v>0</v>
      </c>
      <c r="Q51" s="375">
        <v>0</v>
      </c>
      <c r="R51" s="375">
        <v>0</v>
      </c>
      <c r="S51" s="375">
        <v>0</v>
      </c>
      <c r="T51" s="375">
        <v>0</v>
      </c>
      <c r="U51" s="375">
        <v>0</v>
      </c>
      <c r="V51" s="375">
        <v>0</v>
      </c>
      <c r="W51" s="375">
        <v>0</v>
      </c>
      <c r="X51" s="375">
        <v>0</v>
      </c>
      <c r="Y51" s="375">
        <v>0</v>
      </c>
      <c r="Z51" s="375">
        <v>0</v>
      </c>
      <c r="AA51" s="375">
        <v>0</v>
      </c>
      <c r="AB51" s="375">
        <v>0</v>
      </c>
      <c r="AC51" s="375">
        <v>0</v>
      </c>
      <c r="AD51" s="375">
        <v>0</v>
      </c>
      <c r="AE51" s="375">
        <v>0</v>
      </c>
      <c r="AF51" s="375">
        <v>0</v>
      </c>
      <c r="AG51" s="375">
        <v>0</v>
      </c>
      <c r="AH51" s="375">
        <v>0</v>
      </c>
      <c r="AI51" s="375">
        <v>0</v>
      </c>
      <c r="AJ51" s="375">
        <v>0</v>
      </c>
      <c r="AK51" s="375">
        <v>0</v>
      </c>
      <c r="AL51" s="375">
        <v>0</v>
      </c>
      <c r="AM51" s="375">
        <v>0</v>
      </c>
      <c r="AN51" s="375">
        <v>0</v>
      </c>
      <c r="AO51" s="375">
        <v>0</v>
      </c>
      <c r="AP51" s="375">
        <v>0</v>
      </c>
      <c r="AQ51" s="375">
        <v>0</v>
      </c>
      <c r="AR51" s="375">
        <v>0</v>
      </c>
      <c r="AS51" s="375">
        <v>0</v>
      </c>
      <c r="AT51" s="375">
        <v>0</v>
      </c>
      <c r="AU51" s="375">
        <v>0</v>
      </c>
      <c r="AV51" s="375">
        <v>0</v>
      </c>
      <c r="AW51" s="375">
        <v>0</v>
      </c>
      <c r="AX51" s="375">
        <v>0</v>
      </c>
      <c r="AY51" s="375">
        <v>0</v>
      </c>
      <c r="AZ51" s="375">
        <v>0</v>
      </c>
      <c r="BA51" s="375">
        <v>0</v>
      </c>
      <c r="BB51" s="375">
        <v>0</v>
      </c>
      <c r="BC51" s="376">
        <v>0</v>
      </c>
      <c r="BD51" s="375">
        <v>6313.6637330696021</v>
      </c>
      <c r="BE51" s="375">
        <v>6503.1771648506083</v>
      </c>
      <c r="BF51" s="375">
        <v>6571.305230022499</v>
      </c>
      <c r="BG51" s="375">
        <v>6572.4098916704343</v>
      </c>
      <c r="BH51" s="375">
        <v>6019.1278175876851</v>
      </c>
      <c r="BI51" s="375">
        <v>5031.2308708372329</v>
      </c>
      <c r="BJ51" s="375">
        <v>4466.4868439037718</v>
      </c>
      <c r="BK51" s="375">
        <v>4094.023593956596</v>
      </c>
      <c r="BL51" s="375">
        <v>3603.8889840125398</v>
      </c>
      <c r="BM51" s="375">
        <v>3299.3473559947188</v>
      </c>
      <c r="BN51" s="375">
        <v>2947.2881233057556</v>
      </c>
      <c r="BO51" s="375">
        <v>2591.9967088962985</v>
      </c>
      <c r="BP51" s="375">
        <v>2327.0401805677316</v>
      </c>
      <c r="BQ51" s="375">
        <v>2010.1442980435622</v>
      </c>
      <c r="BR51" s="375">
        <v>1816.0862602126681</v>
      </c>
      <c r="BS51" s="375">
        <v>1653.0692171215176</v>
      </c>
      <c r="BT51" s="375">
        <v>1455.7391029186635</v>
      </c>
      <c r="BU51" s="375">
        <v>1374.7755249963054</v>
      </c>
      <c r="BV51" s="375">
        <v>1072.4398237079486</v>
      </c>
      <c r="BW51" s="375">
        <v>1231.4566927075655</v>
      </c>
      <c r="BX51" s="376">
        <v>1147.4516385556203</v>
      </c>
      <c r="BY51" s="376">
        <v>1088.7979073198553</v>
      </c>
      <c r="BZ51" s="376">
        <v>1072.9035560611253</v>
      </c>
      <c r="CA51" s="377">
        <v>1059.8702493170986</v>
      </c>
    </row>
    <row r="52" spans="1:79" s="58" customFormat="1" x14ac:dyDescent="0.4">
      <c r="A52" s="51"/>
      <c r="B52" s="429" t="s">
        <v>365</v>
      </c>
      <c r="C52" s="341"/>
      <c r="D52" s="375">
        <v>0</v>
      </c>
      <c r="E52" s="375">
        <v>0</v>
      </c>
      <c r="F52" s="375">
        <v>0</v>
      </c>
      <c r="G52" s="375">
        <v>0</v>
      </c>
      <c r="H52" s="375">
        <v>0</v>
      </c>
      <c r="I52" s="375">
        <v>0</v>
      </c>
      <c r="J52" s="375">
        <v>0</v>
      </c>
      <c r="K52" s="375">
        <v>0</v>
      </c>
      <c r="L52" s="375">
        <v>0</v>
      </c>
      <c r="M52" s="375">
        <v>0</v>
      </c>
      <c r="N52" s="375">
        <v>0</v>
      </c>
      <c r="O52" s="375">
        <v>0</v>
      </c>
      <c r="P52" s="375">
        <v>0</v>
      </c>
      <c r="Q52" s="375">
        <v>0</v>
      </c>
      <c r="R52" s="375">
        <v>0</v>
      </c>
      <c r="S52" s="375">
        <v>0</v>
      </c>
      <c r="T52" s="375">
        <v>0</v>
      </c>
      <c r="U52" s="375">
        <v>0</v>
      </c>
      <c r="V52" s="375">
        <v>0</v>
      </c>
      <c r="W52" s="375">
        <v>0</v>
      </c>
      <c r="X52" s="375">
        <v>0</v>
      </c>
      <c r="Y52" s="375">
        <v>0</v>
      </c>
      <c r="Z52" s="375">
        <v>0</v>
      </c>
      <c r="AA52" s="375">
        <v>0</v>
      </c>
      <c r="AB52" s="375">
        <v>0</v>
      </c>
      <c r="AC52" s="375">
        <v>0</v>
      </c>
      <c r="AD52" s="375">
        <v>0</v>
      </c>
      <c r="AE52" s="375">
        <v>0</v>
      </c>
      <c r="AF52" s="375">
        <v>0</v>
      </c>
      <c r="AG52" s="375">
        <v>0</v>
      </c>
      <c r="AH52" s="375">
        <v>0</v>
      </c>
      <c r="AI52" s="375">
        <v>0</v>
      </c>
      <c r="AJ52" s="375">
        <v>0</v>
      </c>
      <c r="AK52" s="375">
        <v>0</v>
      </c>
      <c r="AL52" s="375">
        <v>0</v>
      </c>
      <c r="AM52" s="375">
        <v>0</v>
      </c>
      <c r="AN52" s="375">
        <v>0</v>
      </c>
      <c r="AO52" s="375">
        <v>0</v>
      </c>
      <c r="AP52" s="375">
        <v>0</v>
      </c>
      <c r="AQ52" s="375">
        <v>0</v>
      </c>
      <c r="AR52" s="375">
        <v>0</v>
      </c>
      <c r="AS52" s="375">
        <v>0</v>
      </c>
      <c r="AT52" s="375">
        <v>0</v>
      </c>
      <c r="AU52" s="375">
        <v>0</v>
      </c>
      <c r="AV52" s="375">
        <v>0</v>
      </c>
      <c r="AW52" s="375">
        <v>0</v>
      </c>
      <c r="AX52" s="375">
        <v>0</v>
      </c>
      <c r="AY52" s="375">
        <v>0</v>
      </c>
      <c r="AZ52" s="375">
        <v>0</v>
      </c>
      <c r="BA52" s="375">
        <v>0</v>
      </c>
      <c r="BB52" s="375">
        <v>0</v>
      </c>
      <c r="BC52" s="376">
        <v>0</v>
      </c>
      <c r="BD52" s="375">
        <v>359.23936508522274</v>
      </c>
      <c r="BE52" s="375">
        <v>470.40957125098498</v>
      </c>
      <c r="BF52" s="375">
        <v>516.54121402932697</v>
      </c>
      <c r="BG52" s="375">
        <v>507.73309870370139</v>
      </c>
      <c r="BH52" s="375">
        <v>429.8464184059693</v>
      </c>
      <c r="BI52" s="375">
        <v>378.08251693730273</v>
      </c>
      <c r="BJ52" s="375">
        <v>359.95609400261583</v>
      </c>
      <c r="BK52" s="375">
        <v>343.07418424604265</v>
      </c>
      <c r="BL52" s="375">
        <v>326.03437340676015</v>
      </c>
      <c r="BM52" s="375">
        <v>353.21165953774914</v>
      </c>
      <c r="BN52" s="375">
        <v>442.43921787929463</v>
      </c>
      <c r="BO52" s="375">
        <v>484.4391382616393</v>
      </c>
      <c r="BP52" s="375">
        <v>560.36326022850096</v>
      </c>
      <c r="BQ52" s="375">
        <v>603.98778971338788</v>
      </c>
      <c r="BR52" s="375">
        <v>625.90518239127334</v>
      </c>
      <c r="BS52" s="375">
        <v>659.95491458987351</v>
      </c>
      <c r="BT52" s="375">
        <v>652.50630314084822</v>
      </c>
      <c r="BU52" s="375">
        <v>689.78868673093132</v>
      </c>
      <c r="BV52" s="375">
        <v>631.38189602043644</v>
      </c>
      <c r="BW52" s="375">
        <v>783.86761120125936</v>
      </c>
      <c r="BX52" s="376">
        <v>822.81546479662768</v>
      </c>
      <c r="BY52" s="376">
        <v>861.06812798316423</v>
      </c>
      <c r="BZ52" s="376">
        <v>906.69803596669794</v>
      </c>
      <c r="CA52" s="377">
        <v>899.02542442284471</v>
      </c>
    </row>
    <row r="53" spans="1:79" s="58" customFormat="1" x14ac:dyDescent="0.4">
      <c r="A53" s="51"/>
      <c r="B53" s="429" t="s">
        <v>509</v>
      </c>
      <c r="C53" s="341"/>
      <c r="D53" s="375">
        <v>0</v>
      </c>
      <c r="E53" s="375">
        <v>0</v>
      </c>
      <c r="F53" s="375">
        <v>0</v>
      </c>
      <c r="G53" s="375">
        <v>0</v>
      </c>
      <c r="H53" s="375">
        <v>0</v>
      </c>
      <c r="I53" s="375">
        <v>0</v>
      </c>
      <c r="J53" s="375">
        <v>0</v>
      </c>
      <c r="K53" s="375">
        <v>0</v>
      </c>
      <c r="L53" s="375">
        <v>0</v>
      </c>
      <c r="M53" s="375">
        <v>0</v>
      </c>
      <c r="N53" s="375">
        <v>0</v>
      </c>
      <c r="O53" s="375">
        <v>0</v>
      </c>
      <c r="P53" s="375">
        <v>0</v>
      </c>
      <c r="Q53" s="375">
        <v>0</v>
      </c>
      <c r="R53" s="375">
        <v>0</v>
      </c>
      <c r="S53" s="375">
        <v>0</v>
      </c>
      <c r="T53" s="375">
        <v>0</v>
      </c>
      <c r="U53" s="375">
        <v>0</v>
      </c>
      <c r="V53" s="375">
        <v>0</v>
      </c>
      <c r="W53" s="375">
        <v>0</v>
      </c>
      <c r="X53" s="375">
        <v>0</v>
      </c>
      <c r="Y53" s="375">
        <v>0</v>
      </c>
      <c r="Z53" s="375">
        <v>0</v>
      </c>
      <c r="AA53" s="375">
        <v>0</v>
      </c>
      <c r="AB53" s="375">
        <v>0</v>
      </c>
      <c r="AC53" s="375">
        <v>0</v>
      </c>
      <c r="AD53" s="375">
        <v>0</v>
      </c>
      <c r="AE53" s="375">
        <v>0</v>
      </c>
      <c r="AF53" s="375">
        <v>0</v>
      </c>
      <c r="AG53" s="375">
        <v>0</v>
      </c>
      <c r="AH53" s="375">
        <v>0</v>
      </c>
      <c r="AI53" s="375">
        <v>0</v>
      </c>
      <c r="AJ53" s="375">
        <v>0</v>
      </c>
      <c r="AK53" s="375">
        <v>0</v>
      </c>
      <c r="AL53" s="375">
        <v>0</v>
      </c>
      <c r="AM53" s="375">
        <v>0</v>
      </c>
      <c r="AN53" s="375">
        <v>0</v>
      </c>
      <c r="AO53" s="375">
        <v>0</v>
      </c>
      <c r="AP53" s="375">
        <v>0</v>
      </c>
      <c r="AQ53" s="375">
        <v>0</v>
      </c>
      <c r="AR53" s="375">
        <v>0</v>
      </c>
      <c r="AS53" s="375">
        <v>0</v>
      </c>
      <c r="AT53" s="375">
        <v>0</v>
      </c>
      <c r="AU53" s="375">
        <v>0</v>
      </c>
      <c r="AV53" s="375">
        <v>0</v>
      </c>
      <c r="AW53" s="375">
        <v>0</v>
      </c>
      <c r="AX53" s="375">
        <v>0</v>
      </c>
      <c r="AY53" s="375">
        <v>0</v>
      </c>
      <c r="AZ53" s="375">
        <v>0</v>
      </c>
      <c r="BA53" s="375">
        <v>0</v>
      </c>
      <c r="BB53" s="375">
        <v>0</v>
      </c>
      <c r="BC53" s="376">
        <v>0</v>
      </c>
      <c r="BD53" s="375">
        <v>5403.2818594164846</v>
      </c>
      <c r="BE53" s="375">
        <v>5753.9035788844167</v>
      </c>
      <c r="BF53" s="375">
        <v>5538.8201607813699</v>
      </c>
      <c r="BG53" s="375">
        <v>3419.7742635173431</v>
      </c>
      <c r="BH53" s="375">
        <v>507.0788484985747</v>
      </c>
      <c r="BI53" s="375">
        <v>482.9507684171615</v>
      </c>
      <c r="BJ53" s="375">
        <v>457.95147597508105</v>
      </c>
      <c r="BK53" s="375">
        <v>364.75719968882669</v>
      </c>
      <c r="BL53" s="375">
        <v>291.61020953235516</v>
      </c>
      <c r="BM53" s="375">
        <v>281.17804685186599</v>
      </c>
      <c r="BN53" s="375">
        <v>281.32667253059725</v>
      </c>
      <c r="BO53" s="375">
        <v>247.29641289458928</v>
      </c>
      <c r="BP53" s="375">
        <v>221.3972398808929</v>
      </c>
      <c r="BQ53" s="375">
        <v>191.44396418231631</v>
      </c>
      <c r="BR53" s="375">
        <v>159.58681505621945</v>
      </c>
      <c r="BS53" s="375">
        <v>133.1131626635059</v>
      </c>
      <c r="BT53" s="375">
        <v>112.97186030411507</v>
      </c>
      <c r="BU53" s="375">
        <v>92.962997900421129</v>
      </c>
      <c r="BV53" s="375">
        <v>63.851637719201534</v>
      </c>
      <c r="BW53" s="375">
        <v>89.214705491825654</v>
      </c>
      <c r="BX53" s="376">
        <v>89.086824027125189</v>
      </c>
      <c r="BY53" s="376">
        <v>89.057534306995976</v>
      </c>
      <c r="BZ53" s="376">
        <v>89.884915260495305</v>
      </c>
      <c r="CA53" s="377">
        <v>92.917454644199623</v>
      </c>
    </row>
    <row r="54" spans="1:79" s="58" customFormat="1" ht="24.75" customHeight="1" x14ac:dyDescent="0.4">
      <c r="A54" s="51"/>
      <c r="B54" s="275" t="s">
        <v>510</v>
      </c>
      <c r="C54" s="128"/>
      <c r="D54" s="375">
        <v>0</v>
      </c>
      <c r="E54" s="375">
        <v>0</v>
      </c>
      <c r="F54" s="375">
        <v>0</v>
      </c>
      <c r="G54" s="375">
        <v>0</v>
      </c>
      <c r="H54" s="375">
        <v>0</v>
      </c>
      <c r="I54" s="375">
        <v>0</v>
      </c>
      <c r="J54" s="375">
        <v>0</v>
      </c>
      <c r="K54" s="375">
        <v>0</v>
      </c>
      <c r="L54" s="375">
        <v>0</v>
      </c>
      <c r="M54" s="375">
        <v>0</v>
      </c>
      <c r="N54" s="375">
        <v>0</v>
      </c>
      <c r="O54" s="375">
        <v>0</v>
      </c>
      <c r="P54" s="375">
        <v>0</v>
      </c>
      <c r="Q54" s="375">
        <v>0</v>
      </c>
      <c r="R54" s="375">
        <v>0</v>
      </c>
      <c r="S54" s="375">
        <v>0</v>
      </c>
      <c r="T54" s="375">
        <v>0</v>
      </c>
      <c r="U54" s="375">
        <v>0</v>
      </c>
      <c r="V54" s="375">
        <v>0</v>
      </c>
      <c r="W54" s="375">
        <v>0</v>
      </c>
      <c r="X54" s="375">
        <v>0</v>
      </c>
      <c r="Y54" s="375">
        <v>0</v>
      </c>
      <c r="Z54" s="375">
        <v>0</v>
      </c>
      <c r="AA54" s="375">
        <v>0</v>
      </c>
      <c r="AB54" s="375">
        <v>0</v>
      </c>
      <c r="AC54" s="375">
        <v>0</v>
      </c>
      <c r="AD54" s="375">
        <v>0</v>
      </c>
      <c r="AE54" s="375">
        <v>0</v>
      </c>
      <c r="AF54" s="375">
        <v>0</v>
      </c>
      <c r="AG54" s="375">
        <v>0</v>
      </c>
      <c r="AH54" s="375">
        <v>0</v>
      </c>
      <c r="AI54" s="375">
        <v>0</v>
      </c>
      <c r="AJ54" s="375">
        <v>0</v>
      </c>
      <c r="AK54" s="375">
        <v>0</v>
      </c>
      <c r="AL54" s="375">
        <v>0</v>
      </c>
      <c r="AM54" s="375">
        <v>0</v>
      </c>
      <c r="AN54" s="375">
        <v>0</v>
      </c>
      <c r="AO54" s="375">
        <v>0</v>
      </c>
      <c r="AP54" s="375">
        <v>0</v>
      </c>
      <c r="AQ54" s="375">
        <v>0</v>
      </c>
      <c r="AR54" s="375">
        <v>0</v>
      </c>
      <c r="AS54" s="375">
        <v>0</v>
      </c>
      <c r="AT54" s="375">
        <v>0</v>
      </c>
      <c r="AU54" s="375">
        <v>0</v>
      </c>
      <c r="AV54" s="375">
        <v>0</v>
      </c>
      <c r="AW54" s="375">
        <v>0</v>
      </c>
      <c r="AX54" s="375">
        <v>0</v>
      </c>
      <c r="AY54" s="375">
        <v>0</v>
      </c>
      <c r="AZ54" s="375">
        <v>0</v>
      </c>
      <c r="BA54" s="375">
        <v>0</v>
      </c>
      <c r="BB54" s="375">
        <v>0</v>
      </c>
      <c r="BC54" s="376">
        <v>0</v>
      </c>
      <c r="BD54" s="375">
        <v>0</v>
      </c>
      <c r="BE54" s="375">
        <v>0</v>
      </c>
      <c r="BF54" s="375">
        <v>0</v>
      </c>
      <c r="BG54" s="375">
        <v>0</v>
      </c>
      <c r="BH54" s="375">
        <v>4292.3129155467532</v>
      </c>
      <c r="BI54" s="375">
        <v>3223.1452310237223</v>
      </c>
      <c r="BJ54" s="375">
        <v>2540.2645766651654</v>
      </c>
      <c r="BK54" s="375">
        <v>2100.9853316646895</v>
      </c>
      <c r="BL54" s="375">
        <v>1713.6853999849234</v>
      </c>
      <c r="BM54" s="375">
        <v>1017.982270015927</v>
      </c>
      <c r="BN54" s="375">
        <v>721.61023509806887</v>
      </c>
      <c r="BO54" s="375">
        <v>507.35397473867943</v>
      </c>
      <c r="BP54" s="375">
        <v>322.26394924284585</v>
      </c>
      <c r="BQ54" s="375">
        <v>186.42081759640305</v>
      </c>
      <c r="BR54" s="375">
        <v>127.73752513782705</v>
      </c>
      <c r="BS54" s="375">
        <v>85.080455508273531</v>
      </c>
      <c r="BT54" s="375">
        <v>61.39513398738147</v>
      </c>
      <c r="BU54" s="375">
        <v>43.383264016049054</v>
      </c>
      <c r="BV54" s="375">
        <v>32.681386523429374</v>
      </c>
      <c r="BW54" s="375">
        <v>25.054431969041332</v>
      </c>
      <c r="BX54" s="376">
        <v>19.184569308035243</v>
      </c>
      <c r="BY54" s="376">
        <v>15.200533232170438</v>
      </c>
      <c r="BZ54" s="376">
        <v>11.879602051940925</v>
      </c>
      <c r="CA54" s="377">
        <v>0</v>
      </c>
    </row>
    <row r="55" spans="1:79" s="58" customFormat="1" x14ac:dyDescent="0.4">
      <c r="A55" s="51"/>
      <c r="B55" s="431" t="s">
        <v>507</v>
      </c>
      <c r="C55" s="429"/>
      <c r="D55" s="375">
        <v>0</v>
      </c>
      <c r="E55" s="375">
        <v>0</v>
      </c>
      <c r="F55" s="375">
        <v>0</v>
      </c>
      <c r="G55" s="375">
        <v>0</v>
      </c>
      <c r="H55" s="375">
        <v>0</v>
      </c>
      <c r="I55" s="375">
        <v>0</v>
      </c>
      <c r="J55" s="375">
        <v>0</v>
      </c>
      <c r="K55" s="375">
        <v>0</v>
      </c>
      <c r="L55" s="375">
        <v>0</v>
      </c>
      <c r="M55" s="375">
        <v>0</v>
      </c>
      <c r="N55" s="375">
        <v>0</v>
      </c>
      <c r="O55" s="375">
        <v>0</v>
      </c>
      <c r="P55" s="375">
        <v>0</v>
      </c>
      <c r="Q55" s="375">
        <v>0</v>
      </c>
      <c r="R55" s="375">
        <v>0</v>
      </c>
      <c r="S55" s="375">
        <v>0</v>
      </c>
      <c r="T55" s="375">
        <v>0</v>
      </c>
      <c r="U55" s="375">
        <v>0</v>
      </c>
      <c r="V55" s="375">
        <v>0</v>
      </c>
      <c r="W55" s="375">
        <v>0</v>
      </c>
      <c r="X55" s="375">
        <v>0</v>
      </c>
      <c r="Y55" s="375">
        <v>0</v>
      </c>
      <c r="Z55" s="375">
        <v>0</v>
      </c>
      <c r="AA55" s="375">
        <v>0</v>
      </c>
      <c r="AB55" s="375">
        <v>0</v>
      </c>
      <c r="AC55" s="375">
        <v>0</v>
      </c>
      <c r="AD55" s="375">
        <v>0</v>
      </c>
      <c r="AE55" s="375">
        <v>0</v>
      </c>
      <c r="AF55" s="375">
        <v>0</v>
      </c>
      <c r="AG55" s="375">
        <v>0</v>
      </c>
      <c r="AH55" s="375">
        <v>0</v>
      </c>
      <c r="AI55" s="375">
        <v>0</v>
      </c>
      <c r="AJ55" s="375">
        <v>0</v>
      </c>
      <c r="AK55" s="375">
        <v>0</v>
      </c>
      <c r="AL55" s="375">
        <v>0</v>
      </c>
      <c r="AM55" s="375">
        <v>0</v>
      </c>
      <c r="AN55" s="375">
        <v>0</v>
      </c>
      <c r="AO55" s="375">
        <v>0</v>
      </c>
      <c r="AP55" s="375">
        <v>0</v>
      </c>
      <c r="AQ55" s="375">
        <v>0</v>
      </c>
      <c r="AR55" s="375">
        <v>0</v>
      </c>
      <c r="AS55" s="375">
        <v>0</v>
      </c>
      <c r="AT55" s="375">
        <v>0</v>
      </c>
      <c r="AU55" s="375">
        <v>0</v>
      </c>
      <c r="AV55" s="375">
        <v>0</v>
      </c>
      <c r="AW55" s="375">
        <v>0</v>
      </c>
      <c r="AX55" s="375">
        <v>0</v>
      </c>
      <c r="AY55" s="375">
        <v>0</v>
      </c>
      <c r="AZ55" s="375">
        <v>0</v>
      </c>
      <c r="BA55" s="375">
        <v>0</v>
      </c>
      <c r="BB55" s="375">
        <v>0</v>
      </c>
      <c r="BC55" s="376">
        <v>0</v>
      </c>
      <c r="BD55" s="375" t="s">
        <v>411</v>
      </c>
      <c r="BE55" s="375" t="s">
        <v>411</v>
      </c>
      <c r="BF55" s="375" t="s">
        <v>411</v>
      </c>
      <c r="BG55" s="375" t="s">
        <v>411</v>
      </c>
      <c r="BH55" s="375">
        <v>998.90529969409806</v>
      </c>
      <c r="BI55" s="375">
        <v>742.4313195127736</v>
      </c>
      <c r="BJ55" s="375">
        <v>586.88442495641607</v>
      </c>
      <c r="BK55" s="375">
        <v>500.54598529560678</v>
      </c>
      <c r="BL55" s="375">
        <v>426.14721974451186</v>
      </c>
      <c r="BM55" s="375">
        <v>298.86378817693679</v>
      </c>
      <c r="BN55" s="375">
        <v>234.30468073275642</v>
      </c>
      <c r="BO55" s="375">
        <v>174.23636651876663</v>
      </c>
      <c r="BP55" s="375">
        <v>84.093267445313359</v>
      </c>
      <c r="BQ55" s="375">
        <v>22.263274408007479</v>
      </c>
      <c r="BR55" s="375">
        <v>6.5675420162045501</v>
      </c>
      <c r="BS55" s="375">
        <v>2.179011915651706</v>
      </c>
      <c r="BT55" s="375">
        <v>0.54344132582328253</v>
      </c>
      <c r="BU55" s="375">
        <v>0</v>
      </c>
      <c r="BV55" s="375">
        <v>0</v>
      </c>
      <c r="BW55" s="375">
        <v>0</v>
      </c>
      <c r="BX55" s="376">
        <v>0</v>
      </c>
      <c r="BY55" s="376">
        <v>0</v>
      </c>
      <c r="BZ55" s="376">
        <v>0</v>
      </c>
      <c r="CA55" s="377">
        <v>0</v>
      </c>
    </row>
    <row r="56" spans="1:79" s="58" customFormat="1" x14ac:dyDescent="0.4">
      <c r="A56" s="51"/>
      <c r="B56" s="474" t="s">
        <v>508</v>
      </c>
      <c r="C56" s="275"/>
      <c r="D56" s="375">
        <v>0</v>
      </c>
      <c r="E56" s="375">
        <v>0</v>
      </c>
      <c r="F56" s="375">
        <v>0</v>
      </c>
      <c r="G56" s="375">
        <v>0</v>
      </c>
      <c r="H56" s="375">
        <v>0</v>
      </c>
      <c r="I56" s="375">
        <v>0</v>
      </c>
      <c r="J56" s="375">
        <v>0</v>
      </c>
      <c r="K56" s="375">
        <v>0</v>
      </c>
      <c r="L56" s="375">
        <v>0</v>
      </c>
      <c r="M56" s="375">
        <v>0</v>
      </c>
      <c r="N56" s="375">
        <v>0</v>
      </c>
      <c r="O56" s="375">
        <v>0</v>
      </c>
      <c r="P56" s="375">
        <v>0</v>
      </c>
      <c r="Q56" s="375">
        <v>0</v>
      </c>
      <c r="R56" s="375">
        <v>0</v>
      </c>
      <c r="S56" s="375">
        <v>0</v>
      </c>
      <c r="T56" s="375">
        <v>0</v>
      </c>
      <c r="U56" s="375">
        <v>0</v>
      </c>
      <c r="V56" s="375">
        <v>0</v>
      </c>
      <c r="W56" s="375">
        <v>0</v>
      </c>
      <c r="X56" s="375">
        <v>0</v>
      </c>
      <c r="Y56" s="375">
        <v>0</v>
      </c>
      <c r="Z56" s="375">
        <v>0</v>
      </c>
      <c r="AA56" s="375">
        <v>0</v>
      </c>
      <c r="AB56" s="375">
        <v>0</v>
      </c>
      <c r="AC56" s="375">
        <v>0</v>
      </c>
      <c r="AD56" s="375">
        <v>0</v>
      </c>
      <c r="AE56" s="375">
        <v>0</v>
      </c>
      <c r="AF56" s="375">
        <v>0</v>
      </c>
      <c r="AG56" s="375">
        <v>0</v>
      </c>
      <c r="AH56" s="375">
        <v>0</v>
      </c>
      <c r="AI56" s="375">
        <v>0</v>
      </c>
      <c r="AJ56" s="375">
        <v>0</v>
      </c>
      <c r="AK56" s="375">
        <v>0</v>
      </c>
      <c r="AL56" s="375">
        <v>0</v>
      </c>
      <c r="AM56" s="375">
        <v>0</v>
      </c>
      <c r="AN56" s="375">
        <v>0</v>
      </c>
      <c r="AO56" s="375">
        <v>0</v>
      </c>
      <c r="AP56" s="375">
        <v>0</v>
      </c>
      <c r="AQ56" s="375">
        <v>0</v>
      </c>
      <c r="AR56" s="375">
        <v>0</v>
      </c>
      <c r="AS56" s="375">
        <v>0</v>
      </c>
      <c r="AT56" s="375">
        <v>0</v>
      </c>
      <c r="AU56" s="375">
        <v>0</v>
      </c>
      <c r="AV56" s="375">
        <v>0</v>
      </c>
      <c r="AW56" s="375">
        <v>0</v>
      </c>
      <c r="AX56" s="375">
        <v>0</v>
      </c>
      <c r="AY56" s="375">
        <v>0</v>
      </c>
      <c r="AZ56" s="375">
        <v>0</v>
      </c>
      <c r="BA56" s="375">
        <v>0</v>
      </c>
      <c r="BB56" s="375">
        <v>0</v>
      </c>
      <c r="BC56" s="376">
        <v>0</v>
      </c>
      <c r="BD56" s="375" t="s">
        <v>411</v>
      </c>
      <c r="BE56" s="375" t="s">
        <v>411</v>
      </c>
      <c r="BF56" s="375" t="s">
        <v>411</v>
      </c>
      <c r="BG56" s="375" t="s">
        <v>411</v>
      </c>
      <c r="BH56" s="375">
        <v>3115.9108245970242</v>
      </c>
      <c r="BI56" s="375">
        <v>2344.4529317718975</v>
      </c>
      <c r="BJ56" s="375">
        <v>1843.9610216321294</v>
      </c>
      <c r="BK56" s="375">
        <v>1499.4885060239797</v>
      </c>
      <c r="BL56" s="375">
        <v>1199.8701802484845</v>
      </c>
      <c r="BM56" s="375">
        <v>665.6265450217212</v>
      </c>
      <c r="BN56" s="375">
        <v>439.4082877093407</v>
      </c>
      <c r="BO56" s="375">
        <v>290.00962845568046</v>
      </c>
      <c r="BP56" s="375">
        <v>200.3941231581544</v>
      </c>
      <c r="BQ56" s="375">
        <v>136.82140655429993</v>
      </c>
      <c r="BR56" s="375">
        <v>100.12135775391414</v>
      </c>
      <c r="BS56" s="375">
        <v>66.545227799329936</v>
      </c>
      <c r="BT56" s="375">
        <v>47.955684218172394</v>
      </c>
      <c r="BU56" s="375">
        <v>33.740918187618995</v>
      </c>
      <c r="BV56" s="375">
        <v>25.367637799262493</v>
      </c>
      <c r="BW56" s="375">
        <v>19.441560643134849</v>
      </c>
      <c r="BX56" s="376">
        <v>14.87720446151399</v>
      </c>
      <c r="BY56" s="376">
        <v>11.874306272796254</v>
      </c>
      <c r="BZ56" s="376">
        <v>9.2319679302604776</v>
      </c>
      <c r="CA56" s="377">
        <v>0</v>
      </c>
    </row>
    <row r="57" spans="1:79" s="58" customFormat="1" x14ac:dyDescent="0.4">
      <c r="A57" s="51"/>
      <c r="B57" s="431" t="s">
        <v>365</v>
      </c>
      <c r="C57" s="429"/>
      <c r="D57" s="375">
        <v>0</v>
      </c>
      <c r="E57" s="375">
        <v>0</v>
      </c>
      <c r="F57" s="375">
        <v>0</v>
      </c>
      <c r="G57" s="375">
        <v>0</v>
      </c>
      <c r="H57" s="375">
        <v>0</v>
      </c>
      <c r="I57" s="375">
        <v>0</v>
      </c>
      <c r="J57" s="375">
        <v>0</v>
      </c>
      <c r="K57" s="375">
        <v>0</v>
      </c>
      <c r="L57" s="375">
        <v>0</v>
      </c>
      <c r="M57" s="375">
        <v>0</v>
      </c>
      <c r="N57" s="375">
        <v>0</v>
      </c>
      <c r="O57" s="375">
        <v>0</v>
      </c>
      <c r="P57" s="375">
        <v>0</v>
      </c>
      <c r="Q57" s="375">
        <v>0</v>
      </c>
      <c r="R57" s="375">
        <v>0</v>
      </c>
      <c r="S57" s="375">
        <v>0</v>
      </c>
      <c r="T57" s="375">
        <v>0</v>
      </c>
      <c r="U57" s="375">
        <v>0</v>
      </c>
      <c r="V57" s="375">
        <v>0</v>
      </c>
      <c r="W57" s="375">
        <v>0</v>
      </c>
      <c r="X57" s="375">
        <v>0</v>
      </c>
      <c r="Y57" s="375">
        <v>0</v>
      </c>
      <c r="Z57" s="375">
        <v>0</v>
      </c>
      <c r="AA57" s="375">
        <v>0</v>
      </c>
      <c r="AB57" s="375">
        <v>0</v>
      </c>
      <c r="AC57" s="375">
        <v>0</v>
      </c>
      <c r="AD57" s="375">
        <v>0</v>
      </c>
      <c r="AE57" s="375">
        <v>0</v>
      </c>
      <c r="AF57" s="375">
        <v>0</v>
      </c>
      <c r="AG57" s="375">
        <v>0</v>
      </c>
      <c r="AH57" s="375">
        <v>0</v>
      </c>
      <c r="AI57" s="375">
        <v>0</v>
      </c>
      <c r="AJ57" s="375">
        <v>0</v>
      </c>
      <c r="AK57" s="375">
        <v>0</v>
      </c>
      <c r="AL57" s="375">
        <v>0</v>
      </c>
      <c r="AM57" s="375">
        <v>0</v>
      </c>
      <c r="AN57" s="375">
        <v>0</v>
      </c>
      <c r="AO57" s="375">
        <v>0</v>
      </c>
      <c r="AP57" s="375">
        <v>0</v>
      </c>
      <c r="AQ57" s="375">
        <v>0</v>
      </c>
      <c r="AR57" s="375">
        <v>0</v>
      </c>
      <c r="AS57" s="375">
        <v>0</v>
      </c>
      <c r="AT57" s="375">
        <v>0</v>
      </c>
      <c r="AU57" s="375">
        <v>0</v>
      </c>
      <c r="AV57" s="375">
        <v>0</v>
      </c>
      <c r="AW57" s="375">
        <v>0</v>
      </c>
      <c r="AX57" s="375">
        <v>0</v>
      </c>
      <c r="AY57" s="375">
        <v>0</v>
      </c>
      <c r="AZ57" s="375">
        <v>0</v>
      </c>
      <c r="BA57" s="375">
        <v>0</v>
      </c>
      <c r="BB57" s="375">
        <v>0</v>
      </c>
      <c r="BC57" s="376">
        <v>0</v>
      </c>
      <c r="BD57" s="375" t="s">
        <v>411</v>
      </c>
      <c r="BE57" s="375" t="s">
        <v>411</v>
      </c>
      <c r="BF57" s="375" t="s">
        <v>411</v>
      </c>
      <c r="BG57" s="375" t="s">
        <v>411</v>
      </c>
      <c r="BH57" s="375">
        <v>142.5156718110905</v>
      </c>
      <c r="BI57" s="375">
        <v>108.2447035310219</v>
      </c>
      <c r="BJ57" s="375">
        <v>87.037944379129499</v>
      </c>
      <c r="BK57" s="375">
        <v>82.802545159854049</v>
      </c>
      <c r="BL57" s="375">
        <v>70.428542924126603</v>
      </c>
      <c r="BM57" s="375">
        <v>43.98340909071343</v>
      </c>
      <c r="BN57" s="375">
        <v>39.76331179425636</v>
      </c>
      <c r="BO57" s="375">
        <v>36.942066909490833</v>
      </c>
      <c r="BP57" s="375">
        <v>32.424439754524116</v>
      </c>
      <c r="BQ57" s="375">
        <v>25.824185709317398</v>
      </c>
      <c r="BR57" s="375">
        <v>18.727972330673662</v>
      </c>
      <c r="BS57" s="375">
        <v>14.462542392558152</v>
      </c>
      <c r="BT57" s="375">
        <v>11.732203127243888</v>
      </c>
      <c r="BU57" s="375">
        <v>8.6511560970410333</v>
      </c>
      <c r="BV57" s="375">
        <v>6.3993932269150848</v>
      </c>
      <c r="BW57" s="375">
        <v>4.793853610280598</v>
      </c>
      <c r="BX57" s="376">
        <v>3.5541133103778044</v>
      </c>
      <c r="BY57" s="376">
        <v>2.6153152084595939</v>
      </c>
      <c r="BZ57" s="376">
        <v>1.9398502950664147</v>
      </c>
      <c r="CA57" s="377">
        <v>0</v>
      </c>
    </row>
    <row r="58" spans="1:79" s="58" customFormat="1" x14ac:dyDescent="0.4">
      <c r="A58" s="51"/>
      <c r="B58" s="431" t="s">
        <v>509</v>
      </c>
      <c r="C58" s="429"/>
      <c r="D58" s="375">
        <v>0</v>
      </c>
      <c r="E58" s="375">
        <v>0</v>
      </c>
      <c r="F58" s="375">
        <v>0</v>
      </c>
      <c r="G58" s="375">
        <v>0</v>
      </c>
      <c r="H58" s="375">
        <v>0</v>
      </c>
      <c r="I58" s="375">
        <v>0</v>
      </c>
      <c r="J58" s="375">
        <v>0</v>
      </c>
      <c r="K58" s="375">
        <v>0</v>
      </c>
      <c r="L58" s="375">
        <v>0</v>
      </c>
      <c r="M58" s="375">
        <v>0</v>
      </c>
      <c r="N58" s="375">
        <v>0</v>
      </c>
      <c r="O58" s="375">
        <v>0</v>
      </c>
      <c r="P58" s="375">
        <v>0</v>
      </c>
      <c r="Q58" s="375">
        <v>0</v>
      </c>
      <c r="R58" s="375">
        <v>0</v>
      </c>
      <c r="S58" s="375">
        <v>0</v>
      </c>
      <c r="T58" s="375">
        <v>0</v>
      </c>
      <c r="U58" s="375">
        <v>0</v>
      </c>
      <c r="V58" s="375">
        <v>0</v>
      </c>
      <c r="W58" s="375">
        <v>0</v>
      </c>
      <c r="X58" s="375">
        <v>0</v>
      </c>
      <c r="Y58" s="375">
        <v>0</v>
      </c>
      <c r="Z58" s="375">
        <v>0</v>
      </c>
      <c r="AA58" s="375">
        <v>0</v>
      </c>
      <c r="AB58" s="375">
        <v>0</v>
      </c>
      <c r="AC58" s="375">
        <v>0</v>
      </c>
      <c r="AD58" s="375">
        <v>0</v>
      </c>
      <c r="AE58" s="375">
        <v>0</v>
      </c>
      <c r="AF58" s="375">
        <v>0</v>
      </c>
      <c r="AG58" s="375">
        <v>0</v>
      </c>
      <c r="AH58" s="375">
        <v>0</v>
      </c>
      <c r="AI58" s="375">
        <v>0</v>
      </c>
      <c r="AJ58" s="375">
        <v>0</v>
      </c>
      <c r="AK58" s="375">
        <v>0</v>
      </c>
      <c r="AL58" s="375">
        <v>0</v>
      </c>
      <c r="AM58" s="375">
        <v>0</v>
      </c>
      <c r="AN58" s="375">
        <v>0</v>
      </c>
      <c r="AO58" s="375">
        <v>0</v>
      </c>
      <c r="AP58" s="375">
        <v>0</v>
      </c>
      <c r="AQ58" s="375">
        <v>0</v>
      </c>
      <c r="AR58" s="375">
        <v>0</v>
      </c>
      <c r="AS58" s="375">
        <v>0</v>
      </c>
      <c r="AT58" s="375">
        <v>0</v>
      </c>
      <c r="AU58" s="375">
        <v>0</v>
      </c>
      <c r="AV58" s="375">
        <v>0</v>
      </c>
      <c r="AW58" s="375">
        <v>0</v>
      </c>
      <c r="AX58" s="375">
        <v>0</v>
      </c>
      <c r="AY58" s="375">
        <v>0</v>
      </c>
      <c r="AZ58" s="375">
        <v>0</v>
      </c>
      <c r="BA58" s="375">
        <v>0</v>
      </c>
      <c r="BB58" s="375">
        <v>0</v>
      </c>
      <c r="BC58" s="376">
        <v>0</v>
      </c>
      <c r="BD58" s="375" t="s">
        <v>411</v>
      </c>
      <c r="BE58" s="375" t="s">
        <v>411</v>
      </c>
      <c r="BF58" s="375" t="s">
        <v>411</v>
      </c>
      <c r="BG58" s="375" t="s">
        <v>411</v>
      </c>
      <c r="BH58" s="375">
        <v>34.981119444540397</v>
      </c>
      <c r="BI58" s="375">
        <v>28.016276208029197</v>
      </c>
      <c r="BJ58" s="375">
        <v>22.381185697490441</v>
      </c>
      <c r="BK58" s="375">
        <v>18.148295185248926</v>
      </c>
      <c r="BL58" s="375">
        <v>17.239457067800256</v>
      </c>
      <c r="BM58" s="375">
        <v>9.5085277265557</v>
      </c>
      <c r="BN58" s="375">
        <v>8.1339548617154165</v>
      </c>
      <c r="BO58" s="375">
        <v>6.1659128547414586</v>
      </c>
      <c r="BP58" s="375">
        <v>5.3521188848540469</v>
      </c>
      <c r="BQ58" s="375">
        <v>1.5119509247782497</v>
      </c>
      <c r="BR58" s="375">
        <v>2.3206530370347003</v>
      </c>
      <c r="BS58" s="375">
        <v>1.893673400733735</v>
      </c>
      <c r="BT58" s="375">
        <v>1.1638053161419042</v>
      </c>
      <c r="BU58" s="375">
        <v>0.99118973138902189</v>
      </c>
      <c r="BV58" s="375">
        <v>0.91435549725180087</v>
      </c>
      <c r="BW58" s="375">
        <v>0.81901771562588621</v>
      </c>
      <c r="BX58" s="376">
        <v>0.75325153614344775</v>
      </c>
      <c r="BY58" s="376">
        <v>0.71091175091458947</v>
      </c>
      <c r="BZ58" s="376">
        <v>0.70778382661403161</v>
      </c>
      <c r="CA58" s="377">
        <v>0</v>
      </c>
    </row>
    <row r="59" spans="1:79" s="58" customFormat="1" ht="24.75" customHeight="1" x14ac:dyDescent="0.4">
      <c r="A59" s="51"/>
      <c r="B59" s="128" t="s">
        <v>511</v>
      </c>
      <c r="C59" s="128"/>
      <c r="D59" s="375">
        <v>0</v>
      </c>
      <c r="E59" s="375">
        <v>0</v>
      </c>
      <c r="F59" s="375">
        <v>0</v>
      </c>
      <c r="G59" s="375">
        <v>0</v>
      </c>
      <c r="H59" s="375">
        <v>0</v>
      </c>
      <c r="I59" s="375">
        <v>0</v>
      </c>
      <c r="J59" s="375">
        <v>0</v>
      </c>
      <c r="K59" s="375">
        <v>0</v>
      </c>
      <c r="L59" s="375">
        <v>0</v>
      </c>
      <c r="M59" s="375">
        <v>0</v>
      </c>
      <c r="N59" s="375">
        <v>0</v>
      </c>
      <c r="O59" s="375">
        <v>0</v>
      </c>
      <c r="P59" s="375">
        <v>0</v>
      </c>
      <c r="Q59" s="375">
        <v>0</v>
      </c>
      <c r="R59" s="375">
        <v>0</v>
      </c>
      <c r="S59" s="375">
        <v>0</v>
      </c>
      <c r="T59" s="375">
        <v>0</v>
      </c>
      <c r="U59" s="375">
        <v>0</v>
      </c>
      <c r="V59" s="375">
        <v>0</v>
      </c>
      <c r="W59" s="375">
        <v>0</v>
      </c>
      <c r="X59" s="375">
        <v>0</v>
      </c>
      <c r="Y59" s="375">
        <v>0</v>
      </c>
      <c r="Z59" s="375">
        <v>0</v>
      </c>
      <c r="AA59" s="375">
        <v>0</v>
      </c>
      <c r="AB59" s="375">
        <v>0</v>
      </c>
      <c r="AC59" s="375">
        <v>0</v>
      </c>
      <c r="AD59" s="375">
        <v>0</v>
      </c>
      <c r="AE59" s="375">
        <v>0</v>
      </c>
      <c r="AF59" s="375">
        <v>0</v>
      </c>
      <c r="AG59" s="375">
        <v>0</v>
      </c>
      <c r="AH59" s="375">
        <v>0</v>
      </c>
      <c r="AI59" s="375">
        <v>0</v>
      </c>
      <c r="AJ59" s="375">
        <v>0</v>
      </c>
      <c r="AK59" s="375">
        <v>0</v>
      </c>
      <c r="AL59" s="375">
        <v>0</v>
      </c>
      <c r="AM59" s="375">
        <v>0</v>
      </c>
      <c r="AN59" s="375">
        <v>0</v>
      </c>
      <c r="AO59" s="375">
        <v>0</v>
      </c>
      <c r="AP59" s="375">
        <v>0</v>
      </c>
      <c r="AQ59" s="375">
        <v>0</v>
      </c>
      <c r="AR59" s="375">
        <v>0</v>
      </c>
      <c r="AS59" s="375">
        <v>0</v>
      </c>
      <c r="AT59" s="375">
        <v>0</v>
      </c>
      <c r="AU59" s="375">
        <v>0</v>
      </c>
      <c r="AV59" s="375">
        <v>0</v>
      </c>
      <c r="AW59" s="375">
        <v>0</v>
      </c>
      <c r="AX59" s="375">
        <v>0</v>
      </c>
      <c r="AY59" s="375">
        <v>0</v>
      </c>
      <c r="AZ59" s="375">
        <v>0</v>
      </c>
      <c r="BA59" s="375">
        <v>0</v>
      </c>
      <c r="BB59" s="375">
        <v>0</v>
      </c>
      <c r="BC59" s="376">
        <v>0</v>
      </c>
      <c r="BD59" s="375">
        <v>0</v>
      </c>
      <c r="BE59" s="375">
        <v>0</v>
      </c>
      <c r="BF59" s="375">
        <v>0</v>
      </c>
      <c r="BG59" s="375">
        <v>0</v>
      </c>
      <c r="BH59" s="375">
        <v>8839.8508424748252</v>
      </c>
      <c r="BI59" s="375">
        <v>8452.1382155830543</v>
      </c>
      <c r="BJ59" s="375">
        <v>8412.3288324795976</v>
      </c>
      <c r="BK59" s="375">
        <v>8815.5816323864674</v>
      </c>
      <c r="BL59" s="375">
        <v>8510.2634009780613</v>
      </c>
      <c r="BM59" s="375">
        <v>8702.2083558862141</v>
      </c>
      <c r="BN59" s="375">
        <v>8231.4524113268526</v>
      </c>
      <c r="BO59" s="375">
        <v>7363.1799988521188</v>
      </c>
      <c r="BP59" s="375">
        <v>5531.3731757187716</v>
      </c>
      <c r="BQ59" s="375">
        <v>3692.8563471253797</v>
      </c>
      <c r="BR59" s="375">
        <v>2965.417895617813</v>
      </c>
      <c r="BS59" s="375">
        <v>2607.7125993520831</v>
      </c>
      <c r="BT59" s="375">
        <v>2254.2420203380393</v>
      </c>
      <c r="BU59" s="375">
        <v>2134.2411214974913</v>
      </c>
      <c r="BV59" s="375">
        <v>1738.8188157541249</v>
      </c>
      <c r="BW59" s="375">
        <v>2079.4845774316091</v>
      </c>
      <c r="BX59" s="376">
        <v>2040.1693580713381</v>
      </c>
      <c r="BY59" s="376">
        <v>2023.7230363778451</v>
      </c>
      <c r="BZ59" s="376">
        <v>2057.6069052363773</v>
      </c>
      <c r="CA59" s="377">
        <v>2051.8131283841426</v>
      </c>
    </row>
    <row r="60" spans="1:79" s="58" customFormat="1" x14ac:dyDescent="0.4">
      <c r="A60" s="51"/>
      <c r="B60" s="429" t="s">
        <v>507</v>
      </c>
      <c r="C60" s="429"/>
      <c r="D60" s="375" t="s">
        <v>411</v>
      </c>
      <c r="E60" s="375" t="s">
        <v>411</v>
      </c>
      <c r="F60" s="375" t="s">
        <v>411</v>
      </c>
      <c r="G60" s="375" t="s">
        <v>411</v>
      </c>
      <c r="H60" s="375" t="s">
        <v>411</v>
      </c>
      <c r="I60" s="375" t="s">
        <v>411</v>
      </c>
      <c r="J60" s="375" t="s">
        <v>411</v>
      </c>
      <c r="K60" s="375" t="s">
        <v>411</v>
      </c>
      <c r="L60" s="375" t="s">
        <v>411</v>
      </c>
      <c r="M60" s="375" t="s">
        <v>411</v>
      </c>
      <c r="N60" s="375" t="s">
        <v>411</v>
      </c>
      <c r="O60" s="375" t="s">
        <v>411</v>
      </c>
      <c r="P60" s="375" t="s">
        <v>411</v>
      </c>
      <c r="Q60" s="375" t="s">
        <v>411</v>
      </c>
      <c r="R60" s="375" t="s">
        <v>411</v>
      </c>
      <c r="S60" s="375" t="s">
        <v>411</v>
      </c>
      <c r="T60" s="375" t="s">
        <v>411</v>
      </c>
      <c r="U60" s="375" t="s">
        <v>411</v>
      </c>
      <c r="V60" s="375" t="s">
        <v>411</v>
      </c>
      <c r="W60" s="375" t="s">
        <v>411</v>
      </c>
      <c r="X60" s="375" t="s">
        <v>411</v>
      </c>
      <c r="Y60" s="375" t="s">
        <v>411</v>
      </c>
      <c r="Z60" s="375" t="s">
        <v>411</v>
      </c>
      <c r="AA60" s="375" t="s">
        <v>411</v>
      </c>
      <c r="AB60" s="375" t="s">
        <v>411</v>
      </c>
      <c r="AC60" s="375" t="s">
        <v>411</v>
      </c>
      <c r="AD60" s="375" t="s">
        <v>411</v>
      </c>
      <c r="AE60" s="375" t="s">
        <v>411</v>
      </c>
      <c r="AF60" s="375" t="s">
        <v>411</v>
      </c>
      <c r="AG60" s="375" t="s">
        <v>411</v>
      </c>
      <c r="AH60" s="375" t="s">
        <v>411</v>
      </c>
      <c r="AI60" s="375" t="s">
        <v>411</v>
      </c>
      <c r="AJ60" s="375" t="s">
        <v>411</v>
      </c>
      <c r="AK60" s="375" t="s">
        <v>411</v>
      </c>
      <c r="AL60" s="375" t="s">
        <v>411</v>
      </c>
      <c r="AM60" s="375" t="s">
        <v>411</v>
      </c>
      <c r="AN60" s="375" t="s">
        <v>411</v>
      </c>
      <c r="AO60" s="375" t="s">
        <v>411</v>
      </c>
      <c r="AP60" s="375" t="s">
        <v>411</v>
      </c>
      <c r="AQ60" s="375" t="s">
        <v>411</v>
      </c>
      <c r="AR60" s="375" t="s">
        <v>411</v>
      </c>
      <c r="AS60" s="375" t="s">
        <v>411</v>
      </c>
      <c r="AT60" s="375" t="s">
        <v>411</v>
      </c>
      <c r="AU60" s="375" t="s">
        <v>411</v>
      </c>
      <c r="AV60" s="375" t="s">
        <v>411</v>
      </c>
      <c r="AW60" s="375" t="s">
        <v>411</v>
      </c>
      <c r="AX60" s="375" t="s">
        <v>411</v>
      </c>
      <c r="AY60" s="375" t="s">
        <v>411</v>
      </c>
      <c r="AZ60" s="375" t="s">
        <v>411</v>
      </c>
      <c r="BA60" s="375" t="s">
        <v>411</v>
      </c>
      <c r="BB60" s="375" t="s">
        <v>411</v>
      </c>
      <c r="BC60" s="376" t="s">
        <v>411</v>
      </c>
      <c r="BD60" s="375" t="s">
        <v>411</v>
      </c>
      <c r="BE60" s="375" t="s">
        <v>411</v>
      </c>
      <c r="BF60" s="375" t="s">
        <v>411</v>
      </c>
      <c r="BG60" s="375" t="s">
        <v>411</v>
      </c>
      <c r="BH60" s="375">
        <v>5177.2053738352515</v>
      </c>
      <c r="BI60" s="375">
        <v>5040.5879709023066</v>
      </c>
      <c r="BJ60" s="375">
        <v>5081.3145703068794</v>
      </c>
      <c r="BK60" s="375">
        <v>5614.1660008640856</v>
      </c>
      <c r="BL60" s="375">
        <v>5576.2680142668178</v>
      </c>
      <c r="BM60" s="375">
        <v>5487.5897753408708</v>
      </c>
      <c r="BN60" s="375">
        <v>5047.7039519765176</v>
      </c>
      <c r="BO60" s="375">
        <v>4372.5653470195048</v>
      </c>
      <c r="BP60" s="375">
        <v>2660.7431768391789</v>
      </c>
      <c r="BQ60" s="375">
        <v>1051.4378383745088</v>
      </c>
      <c r="BR60" s="375">
        <v>485.00962107927455</v>
      </c>
      <c r="BS60" s="375">
        <v>244.476748569808</v>
      </c>
      <c r="BT60" s="375">
        <v>93.876446635970851</v>
      </c>
      <c r="BU60" s="375">
        <v>20.097175885882312</v>
      </c>
      <c r="BV60" s="375">
        <v>3.8268448299677513</v>
      </c>
      <c r="BW60" s="375">
        <v>0</v>
      </c>
      <c r="BX60" s="376">
        <v>0</v>
      </c>
      <c r="BY60" s="376">
        <v>0</v>
      </c>
      <c r="BZ60" s="376">
        <v>0</v>
      </c>
      <c r="CA60" s="377">
        <v>0</v>
      </c>
    </row>
    <row r="61" spans="1:79" s="58" customFormat="1" x14ac:dyDescent="0.4">
      <c r="A61" s="51"/>
      <c r="B61" s="275" t="s">
        <v>508</v>
      </c>
      <c r="C61" s="275"/>
      <c r="D61" s="375" t="s">
        <v>411</v>
      </c>
      <c r="E61" s="375" t="s">
        <v>411</v>
      </c>
      <c r="F61" s="375" t="s">
        <v>411</v>
      </c>
      <c r="G61" s="375" t="s">
        <v>411</v>
      </c>
      <c r="H61" s="375" t="s">
        <v>411</v>
      </c>
      <c r="I61" s="375" t="s">
        <v>411</v>
      </c>
      <c r="J61" s="375" t="s">
        <v>411</v>
      </c>
      <c r="K61" s="375" t="s">
        <v>411</v>
      </c>
      <c r="L61" s="375" t="s">
        <v>411</v>
      </c>
      <c r="M61" s="375" t="s">
        <v>411</v>
      </c>
      <c r="N61" s="375" t="s">
        <v>411</v>
      </c>
      <c r="O61" s="375" t="s">
        <v>411</v>
      </c>
      <c r="P61" s="375" t="s">
        <v>411</v>
      </c>
      <c r="Q61" s="375" t="s">
        <v>411</v>
      </c>
      <c r="R61" s="375" t="s">
        <v>411</v>
      </c>
      <c r="S61" s="375" t="s">
        <v>411</v>
      </c>
      <c r="T61" s="375" t="s">
        <v>411</v>
      </c>
      <c r="U61" s="375" t="s">
        <v>411</v>
      </c>
      <c r="V61" s="375" t="s">
        <v>411</v>
      </c>
      <c r="W61" s="375" t="s">
        <v>411</v>
      </c>
      <c r="X61" s="375" t="s">
        <v>411</v>
      </c>
      <c r="Y61" s="375" t="s">
        <v>411</v>
      </c>
      <c r="Z61" s="375" t="s">
        <v>411</v>
      </c>
      <c r="AA61" s="375" t="s">
        <v>411</v>
      </c>
      <c r="AB61" s="375" t="s">
        <v>411</v>
      </c>
      <c r="AC61" s="375" t="s">
        <v>411</v>
      </c>
      <c r="AD61" s="375" t="s">
        <v>411</v>
      </c>
      <c r="AE61" s="375" t="s">
        <v>411</v>
      </c>
      <c r="AF61" s="375" t="s">
        <v>411</v>
      </c>
      <c r="AG61" s="375" t="s">
        <v>411</v>
      </c>
      <c r="AH61" s="375" t="s">
        <v>411</v>
      </c>
      <c r="AI61" s="375" t="s">
        <v>411</v>
      </c>
      <c r="AJ61" s="375" t="s">
        <v>411</v>
      </c>
      <c r="AK61" s="375" t="s">
        <v>411</v>
      </c>
      <c r="AL61" s="375" t="s">
        <v>411</v>
      </c>
      <c r="AM61" s="375" t="s">
        <v>411</v>
      </c>
      <c r="AN61" s="375" t="s">
        <v>411</v>
      </c>
      <c r="AO61" s="375" t="s">
        <v>411</v>
      </c>
      <c r="AP61" s="375" t="s">
        <v>411</v>
      </c>
      <c r="AQ61" s="375" t="s">
        <v>411</v>
      </c>
      <c r="AR61" s="375" t="s">
        <v>411</v>
      </c>
      <c r="AS61" s="375" t="s">
        <v>411</v>
      </c>
      <c r="AT61" s="375" t="s">
        <v>411</v>
      </c>
      <c r="AU61" s="375" t="s">
        <v>411</v>
      </c>
      <c r="AV61" s="375" t="s">
        <v>411</v>
      </c>
      <c r="AW61" s="375" t="s">
        <v>411</v>
      </c>
      <c r="AX61" s="375" t="s">
        <v>411</v>
      </c>
      <c r="AY61" s="375" t="s">
        <v>411</v>
      </c>
      <c r="AZ61" s="375" t="s">
        <v>411</v>
      </c>
      <c r="BA61" s="375" t="s">
        <v>411</v>
      </c>
      <c r="BB61" s="375" t="s">
        <v>411</v>
      </c>
      <c r="BC61" s="376" t="s">
        <v>411</v>
      </c>
      <c r="BD61" s="375" t="s">
        <v>411</v>
      </c>
      <c r="BE61" s="375" t="s">
        <v>411</v>
      </c>
      <c r="BF61" s="375" t="s">
        <v>411</v>
      </c>
      <c r="BG61" s="375" t="s">
        <v>411</v>
      </c>
      <c r="BH61" s="375">
        <v>2903.2169929906613</v>
      </c>
      <c r="BI61" s="375">
        <v>2686.777939065335</v>
      </c>
      <c r="BJ61" s="375">
        <v>2622.5258222716425</v>
      </c>
      <c r="BK61" s="375">
        <v>2594.5350879326161</v>
      </c>
      <c r="BL61" s="375">
        <v>2404.0188037640555</v>
      </c>
      <c r="BM61" s="375">
        <v>2633.7208109729972</v>
      </c>
      <c r="BN61" s="375">
        <v>2507.879835596415</v>
      </c>
      <c r="BO61" s="375">
        <v>2301.9870804406178</v>
      </c>
      <c r="BP61" s="375">
        <v>2126.6460574095777</v>
      </c>
      <c r="BQ61" s="375">
        <v>1873.3228914892622</v>
      </c>
      <c r="BR61" s="375">
        <v>1715.9649024587538</v>
      </c>
      <c r="BS61" s="375">
        <v>1586.5239893221876</v>
      </c>
      <c r="BT61" s="375">
        <v>1407.7834187004912</v>
      </c>
      <c r="BU61" s="375">
        <v>1341.0346068086867</v>
      </c>
      <c r="BV61" s="375">
        <v>1047.0721859086862</v>
      </c>
      <c r="BW61" s="375">
        <v>1212.0151320644306</v>
      </c>
      <c r="BX61" s="376">
        <v>1132.5744340941062</v>
      </c>
      <c r="BY61" s="376">
        <v>1076.923601047059</v>
      </c>
      <c r="BZ61" s="376">
        <v>1063.6715881308646</v>
      </c>
      <c r="CA61" s="377">
        <v>1059.8702493170986</v>
      </c>
    </row>
    <row r="62" spans="1:79" s="58" customFormat="1" x14ac:dyDescent="0.4">
      <c r="A62" s="51"/>
      <c r="B62" s="429" t="s">
        <v>365</v>
      </c>
      <c r="C62" s="429"/>
      <c r="D62" s="375" t="s">
        <v>411</v>
      </c>
      <c r="E62" s="375" t="s">
        <v>411</v>
      </c>
      <c r="F62" s="375" t="s">
        <v>411</v>
      </c>
      <c r="G62" s="375" t="s">
        <v>411</v>
      </c>
      <c r="H62" s="375" t="s">
        <v>411</v>
      </c>
      <c r="I62" s="375" t="s">
        <v>411</v>
      </c>
      <c r="J62" s="375" t="s">
        <v>411</v>
      </c>
      <c r="K62" s="375" t="s">
        <v>411</v>
      </c>
      <c r="L62" s="375" t="s">
        <v>411</v>
      </c>
      <c r="M62" s="375" t="s">
        <v>411</v>
      </c>
      <c r="N62" s="375" t="s">
        <v>411</v>
      </c>
      <c r="O62" s="375" t="s">
        <v>411</v>
      </c>
      <c r="P62" s="375" t="s">
        <v>411</v>
      </c>
      <c r="Q62" s="375" t="s">
        <v>411</v>
      </c>
      <c r="R62" s="375" t="s">
        <v>411</v>
      </c>
      <c r="S62" s="375" t="s">
        <v>411</v>
      </c>
      <c r="T62" s="375" t="s">
        <v>411</v>
      </c>
      <c r="U62" s="375" t="s">
        <v>411</v>
      </c>
      <c r="V62" s="375" t="s">
        <v>411</v>
      </c>
      <c r="W62" s="375" t="s">
        <v>411</v>
      </c>
      <c r="X62" s="375" t="s">
        <v>411</v>
      </c>
      <c r="Y62" s="375" t="s">
        <v>411</v>
      </c>
      <c r="Z62" s="375" t="s">
        <v>411</v>
      </c>
      <c r="AA62" s="375" t="s">
        <v>411</v>
      </c>
      <c r="AB62" s="375" t="s">
        <v>411</v>
      </c>
      <c r="AC62" s="375" t="s">
        <v>411</v>
      </c>
      <c r="AD62" s="375" t="s">
        <v>411</v>
      </c>
      <c r="AE62" s="375" t="s">
        <v>411</v>
      </c>
      <c r="AF62" s="375" t="s">
        <v>411</v>
      </c>
      <c r="AG62" s="375" t="s">
        <v>411</v>
      </c>
      <c r="AH62" s="375" t="s">
        <v>411</v>
      </c>
      <c r="AI62" s="375" t="s">
        <v>411</v>
      </c>
      <c r="AJ62" s="375" t="s">
        <v>411</v>
      </c>
      <c r="AK62" s="375" t="s">
        <v>411</v>
      </c>
      <c r="AL62" s="375" t="s">
        <v>411</v>
      </c>
      <c r="AM62" s="375" t="s">
        <v>411</v>
      </c>
      <c r="AN62" s="375" t="s">
        <v>411</v>
      </c>
      <c r="AO62" s="375" t="s">
        <v>411</v>
      </c>
      <c r="AP62" s="375" t="s">
        <v>411</v>
      </c>
      <c r="AQ62" s="375" t="s">
        <v>411</v>
      </c>
      <c r="AR62" s="375" t="s">
        <v>411</v>
      </c>
      <c r="AS62" s="375" t="s">
        <v>411</v>
      </c>
      <c r="AT62" s="375" t="s">
        <v>411</v>
      </c>
      <c r="AU62" s="375" t="s">
        <v>411</v>
      </c>
      <c r="AV62" s="375" t="s">
        <v>411</v>
      </c>
      <c r="AW62" s="375" t="s">
        <v>411</v>
      </c>
      <c r="AX62" s="375" t="s">
        <v>411</v>
      </c>
      <c r="AY62" s="375" t="s">
        <v>411</v>
      </c>
      <c r="AZ62" s="375" t="s">
        <v>411</v>
      </c>
      <c r="BA62" s="375" t="s">
        <v>411</v>
      </c>
      <c r="BB62" s="375" t="s">
        <v>411</v>
      </c>
      <c r="BC62" s="376" t="s">
        <v>411</v>
      </c>
      <c r="BD62" s="375" t="s">
        <v>411</v>
      </c>
      <c r="BE62" s="375" t="s">
        <v>411</v>
      </c>
      <c r="BF62" s="375" t="s">
        <v>411</v>
      </c>
      <c r="BG62" s="375" t="s">
        <v>411</v>
      </c>
      <c r="BH62" s="375">
        <v>287.3307465948788</v>
      </c>
      <c r="BI62" s="375">
        <v>269.83781340628082</v>
      </c>
      <c r="BJ62" s="375">
        <v>272.91814962348627</v>
      </c>
      <c r="BK62" s="375">
        <v>260.2716390861886</v>
      </c>
      <c r="BL62" s="375">
        <v>255.60583048263356</v>
      </c>
      <c r="BM62" s="375">
        <v>309.22825044703569</v>
      </c>
      <c r="BN62" s="375">
        <v>402.67590608503826</v>
      </c>
      <c r="BO62" s="375">
        <v>447.49707135214845</v>
      </c>
      <c r="BP62" s="375">
        <v>527.93882047397688</v>
      </c>
      <c r="BQ62" s="375">
        <v>578.16360400407041</v>
      </c>
      <c r="BR62" s="375">
        <v>607.17721006059958</v>
      </c>
      <c r="BS62" s="375">
        <v>645.49237219731538</v>
      </c>
      <c r="BT62" s="375">
        <v>640.77410001360431</v>
      </c>
      <c r="BU62" s="375">
        <v>681.13753063389038</v>
      </c>
      <c r="BV62" s="375">
        <v>624.98250279352135</v>
      </c>
      <c r="BW62" s="375">
        <v>779.07375759097874</v>
      </c>
      <c r="BX62" s="376">
        <v>819.26135148624996</v>
      </c>
      <c r="BY62" s="376">
        <v>858.45281277470463</v>
      </c>
      <c r="BZ62" s="376">
        <v>904.7581856716314</v>
      </c>
      <c r="CA62" s="377">
        <v>899.02542442284471</v>
      </c>
    </row>
    <row r="63" spans="1:79" s="58" customFormat="1" x14ac:dyDescent="0.4">
      <c r="A63" s="51"/>
      <c r="B63" s="429" t="s">
        <v>509</v>
      </c>
      <c r="C63" s="429"/>
      <c r="D63" s="375" t="s">
        <v>411</v>
      </c>
      <c r="E63" s="375" t="s">
        <v>411</v>
      </c>
      <c r="F63" s="375" t="s">
        <v>411</v>
      </c>
      <c r="G63" s="375" t="s">
        <v>411</v>
      </c>
      <c r="H63" s="375" t="s">
        <v>411</v>
      </c>
      <c r="I63" s="375" t="s">
        <v>411</v>
      </c>
      <c r="J63" s="375" t="s">
        <v>411</v>
      </c>
      <c r="K63" s="375" t="s">
        <v>411</v>
      </c>
      <c r="L63" s="375" t="s">
        <v>411</v>
      </c>
      <c r="M63" s="375" t="s">
        <v>411</v>
      </c>
      <c r="N63" s="375" t="s">
        <v>411</v>
      </c>
      <c r="O63" s="375" t="s">
        <v>411</v>
      </c>
      <c r="P63" s="375" t="s">
        <v>411</v>
      </c>
      <c r="Q63" s="375" t="s">
        <v>411</v>
      </c>
      <c r="R63" s="375" t="s">
        <v>411</v>
      </c>
      <c r="S63" s="375" t="s">
        <v>411</v>
      </c>
      <c r="T63" s="375" t="s">
        <v>411</v>
      </c>
      <c r="U63" s="375" t="s">
        <v>411</v>
      </c>
      <c r="V63" s="375" t="s">
        <v>411</v>
      </c>
      <c r="W63" s="375" t="s">
        <v>411</v>
      </c>
      <c r="X63" s="375" t="s">
        <v>411</v>
      </c>
      <c r="Y63" s="375" t="s">
        <v>411</v>
      </c>
      <c r="Z63" s="375" t="s">
        <v>411</v>
      </c>
      <c r="AA63" s="375" t="s">
        <v>411</v>
      </c>
      <c r="AB63" s="375" t="s">
        <v>411</v>
      </c>
      <c r="AC63" s="375" t="s">
        <v>411</v>
      </c>
      <c r="AD63" s="375" t="s">
        <v>411</v>
      </c>
      <c r="AE63" s="375" t="s">
        <v>411</v>
      </c>
      <c r="AF63" s="375" t="s">
        <v>411</v>
      </c>
      <c r="AG63" s="375" t="s">
        <v>411</v>
      </c>
      <c r="AH63" s="375" t="s">
        <v>411</v>
      </c>
      <c r="AI63" s="375" t="s">
        <v>411</v>
      </c>
      <c r="AJ63" s="375" t="s">
        <v>411</v>
      </c>
      <c r="AK63" s="375" t="s">
        <v>411</v>
      </c>
      <c r="AL63" s="375" t="s">
        <v>411</v>
      </c>
      <c r="AM63" s="375" t="s">
        <v>411</v>
      </c>
      <c r="AN63" s="375" t="s">
        <v>411</v>
      </c>
      <c r="AO63" s="375" t="s">
        <v>411</v>
      </c>
      <c r="AP63" s="375" t="s">
        <v>411</v>
      </c>
      <c r="AQ63" s="375" t="s">
        <v>411</v>
      </c>
      <c r="AR63" s="375" t="s">
        <v>411</v>
      </c>
      <c r="AS63" s="375" t="s">
        <v>411</v>
      </c>
      <c r="AT63" s="375" t="s">
        <v>411</v>
      </c>
      <c r="AU63" s="375" t="s">
        <v>411</v>
      </c>
      <c r="AV63" s="375" t="s">
        <v>411</v>
      </c>
      <c r="AW63" s="375" t="s">
        <v>411</v>
      </c>
      <c r="AX63" s="375" t="s">
        <v>411</v>
      </c>
      <c r="AY63" s="375" t="s">
        <v>411</v>
      </c>
      <c r="AZ63" s="375" t="s">
        <v>411</v>
      </c>
      <c r="BA63" s="375" t="s">
        <v>411</v>
      </c>
      <c r="BB63" s="375" t="s">
        <v>411</v>
      </c>
      <c r="BC63" s="376" t="s">
        <v>411</v>
      </c>
      <c r="BD63" s="375" t="s">
        <v>411</v>
      </c>
      <c r="BE63" s="375" t="s">
        <v>411</v>
      </c>
      <c r="BF63" s="375" t="s">
        <v>411</v>
      </c>
      <c r="BG63" s="375" t="s">
        <v>411</v>
      </c>
      <c r="BH63" s="375">
        <v>472.09772905403435</v>
      </c>
      <c r="BI63" s="375">
        <v>454.93449220913232</v>
      </c>
      <c r="BJ63" s="375">
        <v>435.57029027759069</v>
      </c>
      <c r="BK63" s="375">
        <v>346.60890450357778</v>
      </c>
      <c r="BL63" s="375">
        <v>274.37075246455493</v>
      </c>
      <c r="BM63" s="375">
        <v>271.66951912531027</v>
      </c>
      <c r="BN63" s="375">
        <v>273.19271766888181</v>
      </c>
      <c r="BO63" s="375">
        <v>241.13050003984785</v>
      </c>
      <c r="BP63" s="375">
        <v>216.04512099603886</v>
      </c>
      <c r="BQ63" s="375">
        <v>189.93201325753805</v>
      </c>
      <c r="BR63" s="375">
        <v>157.26616201918475</v>
      </c>
      <c r="BS63" s="375">
        <v>131.21948926277219</v>
      </c>
      <c r="BT63" s="375">
        <v>111.80805498797316</v>
      </c>
      <c r="BU63" s="375">
        <v>91.971808169032101</v>
      </c>
      <c r="BV63" s="375">
        <v>62.937282221949737</v>
      </c>
      <c r="BW63" s="375">
        <v>88.395687776199779</v>
      </c>
      <c r="BX63" s="376">
        <v>88.333572490981737</v>
      </c>
      <c r="BY63" s="376">
        <v>88.346622556081385</v>
      </c>
      <c r="BZ63" s="376">
        <v>89.177131433881272</v>
      </c>
      <c r="CA63" s="377">
        <v>92.917454644199623</v>
      </c>
    </row>
    <row r="64" spans="1:79" ht="24.75" customHeight="1" x14ac:dyDescent="0.4">
      <c r="A64" s="459"/>
      <c r="B64" s="128" t="s">
        <v>513</v>
      </c>
      <c r="C64" s="51"/>
      <c r="D64" s="375">
        <v>0</v>
      </c>
      <c r="E64" s="375">
        <v>0</v>
      </c>
      <c r="F64" s="375">
        <v>0</v>
      </c>
      <c r="G64" s="375">
        <v>0</v>
      </c>
      <c r="H64" s="375">
        <v>0</v>
      </c>
      <c r="I64" s="375">
        <v>0</v>
      </c>
      <c r="J64" s="375">
        <v>0</v>
      </c>
      <c r="K64" s="375">
        <v>0</v>
      </c>
      <c r="L64" s="375">
        <v>0</v>
      </c>
      <c r="M64" s="375">
        <v>0</v>
      </c>
      <c r="N64" s="375">
        <v>0</v>
      </c>
      <c r="O64" s="375">
        <v>0</v>
      </c>
      <c r="P64" s="375">
        <v>0</v>
      </c>
      <c r="Q64" s="375">
        <v>0</v>
      </c>
      <c r="R64" s="375">
        <v>0</v>
      </c>
      <c r="S64" s="375">
        <v>0</v>
      </c>
      <c r="T64" s="375">
        <v>0</v>
      </c>
      <c r="U64" s="375">
        <v>0</v>
      </c>
      <c r="V64" s="375">
        <v>0</v>
      </c>
      <c r="W64" s="375">
        <v>0</v>
      </c>
      <c r="X64" s="375">
        <v>0</v>
      </c>
      <c r="Y64" s="375">
        <v>0</v>
      </c>
      <c r="Z64" s="375">
        <v>0</v>
      </c>
      <c r="AA64" s="375">
        <v>0</v>
      </c>
      <c r="AB64" s="375">
        <v>0</v>
      </c>
      <c r="AC64" s="375">
        <v>0</v>
      </c>
      <c r="AD64" s="375">
        <v>0</v>
      </c>
      <c r="AE64" s="375">
        <v>0</v>
      </c>
      <c r="AF64" s="375">
        <v>0</v>
      </c>
      <c r="AG64" s="375">
        <v>0</v>
      </c>
      <c r="AH64" s="375">
        <v>4690.2206458150995</v>
      </c>
      <c r="AI64" s="375">
        <v>4217.5864107515863</v>
      </c>
      <c r="AJ64" s="375">
        <v>4835.7428231247522</v>
      </c>
      <c r="AK64" s="375">
        <v>7072.7904465461506</v>
      </c>
      <c r="AL64" s="375">
        <v>10427.126956230646</v>
      </c>
      <c r="AM64" s="375">
        <v>12491.93736518335</v>
      </c>
      <c r="AN64" s="375">
        <v>13555.294443884239</v>
      </c>
      <c r="AO64" s="375">
        <v>14781.382177933901</v>
      </c>
      <c r="AP64" s="375">
        <v>15203.605947955388</v>
      </c>
      <c r="AQ64" s="375">
        <v>14121.813321742909</v>
      </c>
      <c r="AR64" s="375">
        <v>11903.03604228744</v>
      </c>
      <c r="AS64" s="375">
        <v>10853.056545137571</v>
      </c>
      <c r="AT64" s="375">
        <v>11751.822337425783</v>
      </c>
      <c r="AU64" s="375">
        <v>14989.043521072685</v>
      </c>
      <c r="AV64" s="375">
        <v>18194.811614112172</v>
      </c>
      <c r="AW64" s="375">
        <v>19542.86128150134</v>
      </c>
      <c r="AX64" s="375">
        <v>19702.157307404636</v>
      </c>
      <c r="AY64" s="375">
        <v>19710.002722118912</v>
      </c>
      <c r="AZ64" s="375">
        <v>15805.533900433718</v>
      </c>
      <c r="BA64" s="375">
        <v>12101.287058465108</v>
      </c>
      <c r="BB64" s="375">
        <v>11917.121067331238</v>
      </c>
      <c r="BC64" s="376">
        <v>12060.049168735553</v>
      </c>
      <c r="BD64" s="375">
        <v>12824.078825942566</v>
      </c>
      <c r="BE64" s="375">
        <v>13524.948094862777</v>
      </c>
      <c r="BF64" s="375">
        <v>13387.65019573186</v>
      </c>
      <c r="BG64" s="375">
        <v>13909.581336539008</v>
      </c>
      <c r="BH64" s="375">
        <v>12963.642681876052</v>
      </c>
      <c r="BI64" s="375">
        <v>11570.28878891288</v>
      </c>
      <c r="BJ64" s="375">
        <v>10845.801925495212</v>
      </c>
      <c r="BK64" s="375">
        <v>10810.063764003653</v>
      </c>
      <c r="BL64" s="375">
        <v>10117.763623545681</v>
      </c>
      <c r="BM64" s="375">
        <v>9608.4748771219893</v>
      </c>
      <c r="BN64" s="375">
        <v>0</v>
      </c>
      <c r="BO64" s="375">
        <v>0</v>
      </c>
      <c r="BP64" s="375">
        <v>0</v>
      </c>
      <c r="BQ64" s="375">
        <v>0</v>
      </c>
      <c r="BR64" s="375">
        <v>0</v>
      </c>
      <c r="BS64" s="375">
        <v>0</v>
      </c>
      <c r="BT64" s="375">
        <v>0</v>
      </c>
      <c r="BU64" s="375">
        <v>0</v>
      </c>
      <c r="BV64" s="375">
        <v>0</v>
      </c>
      <c r="BW64" s="375">
        <v>0</v>
      </c>
      <c r="BX64" s="376">
        <v>0</v>
      </c>
      <c r="BY64" s="376">
        <v>0</v>
      </c>
      <c r="BZ64" s="376">
        <v>0</v>
      </c>
      <c r="CA64" s="377">
        <v>0</v>
      </c>
    </row>
    <row r="65" spans="1:79" x14ac:dyDescent="0.4">
      <c r="A65" s="459"/>
      <c r="B65" s="128" t="s">
        <v>514</v>
      </c>
      <c r="C65" s="51"/>
      <c r="D65" s="375">
        <v>0</v>
      </c>
      <c r="E65" s="375">
        <v>0</v>
      </c>
      <c r="F65" s="375">
        <v>0</v>
      </c>
      <c r="G65" s="375">
        <v>0</v>
      </c>
      <c r="H65" s="375">
        <v>0</v>
      </c>
      <c r="I65" s="375">
        <v>0</v>
      </c>
      <c r="J65" s="375">
        <v>0</v>
      </c>
      <c r="K65" s="375">
        <v>0</v>
      </c>
      <c r="L65" s="375">
        <v>0</v>
      </c>
      <c r="M65" s="375">
        <v>0</v>
      </c>
      <c r="N65" s="375">
        <v>0</v>
      </c>
      <c r="O65" s="375">
        <v>0</v>
      </c>
      <c r="P65" s="375">
        <v>0</v>
      </c>
      <c r="Q65" s="375">
        <v>0</v>
      </c>
      <c r="R65" s="375">
        <v>0</v>
      </c>
      <c r="S65" s="375">
        <v>0</v>
      </c>
      <c r="T65" s="375">
        <v>0</v>
      </c>
      <c r="U65" s="375">
        <v>0</v>
      </c>
      <c r="V65" s="375">
        <v>0</v>
      </c>
      <c r="W65" s="375">
        <v>0</v>
      </c>
      <c r="X65" s="375">
        <v>0</v>
      </c>
      <c r="Y65" s="375">
        <v>0</v>
      </c>
      <c r="Z65" s="375">
        <v>0</v>
      </c>
      <c r="AA65" s="375">
        <v>0</v>
      </c>
      <c r="AB65" s="375">
        <v>0</v>
      </c>
      <c r="AC65" s="375">
        <v>0</v>
      </c>
      <c r="AD65" s="375">
        <v>0</v>
      </c>
      <c r="AE65" s="375">
        <v>0</v>
      </c>
      <c r="AF65" s="375">
        <v>0</v>
      </c>
      <c r="AG65" s="375">
        <v>0</v>
      </c>
      <c r="AH65" s="375">
        <v>0</v>
      </c>
      <c r="AI65" s="375">
        <v>0</v>
      </c>
      <c r="AJ65" s="375">
        <v>0</v>
      </c>
      <c r="AK65" s="375">
        <v>0</v>
      </c>
      <c r="AL65" s="375">
        <v>0</v>
      </c>
      <c r="AM65" s="375">
        <v>0</v>
      </c>
      <c r="AN65" s="375">
        <v>0</v>
      </c>
      <c r="AO65" s="375">
        <v>0</v>
      </c>
      <c r="AP65" s="375">
        <v>0</v>
      </c>
      <c r="AQ65" s="375">
        <v>0</v>
      </c>
      <c r="AR65" s="375">
        <v>0</v>
      </c>
      <c r="AS65" s="375">
        <v>0</v>
      </c>
      <c r="AT65" s="375">
        <v>0</v>
      </c>
      <c r="AU65" s="375">
        <v>0</v>
      </c>
      <c r="AV65" s="375">
        <v>0</v>
      </c>
      <c r="AW65" s="375">
        <v>0</v>
      </c>
      <c r="AX65" s="375">
        <v>0</v>
      </c>
      <c r="AY65" s="375">
        <v>0</v>
      </c>
      <c r="AZ65" s="375">
        <v>0</v>
      </c>
      <c r="BA65" s="375">
        <v>0</v>
      </c>
      <c r="BB65" s="375">
        <v>0</v>
      </c>
      <c r="BC65" s="376">
        <v>0</v>
      </c>
      <c r="BD65" s="375">
        <v>12076.184957571308</v>
      </c>
      <c r="BE65" s="375">
        <v>12727.490314986011</v>
      </c>
      <c r="BF65" s="375">
        <v>12626.666604833197</v>
      </c>
      <c r="BG65" s="375">
        <v>10499.917253891479</v>
      </c>
      <c r="BH65" s="375">
        <v>6956.0530844922287</v>
      </c>
      <c r="BI65" s="375">
        <v>5892.2641561916971</v>
      </c>
      <c r="BJ65" s="375">
        <v>5284.3944138814686</v>
      </c>
      <c r="BK65" s="375">
        <v>4801.8549778914658</v>
      </c>
      <c r="BL65" s="375">
        <v>4221.5335669516553</v>
      </c>
      <c r="BM65" s="375">
        <v>3933.7370623843335</v>
      </c>
      <c r="BN65" s="375">
        <v>3671.0540137156472</v>
      </c>
      <c r="BO65" s="375">
        <v>3323.7322600525272</v>
      </c>
      <c r="BP65" s="375">
        <v>3108.8006806771259</v>
      </c>
      <c r="BQ65" s="375">
        <v>2805.5760519392666</v>
      </c>
      <c r="BR65" s="375">
        <v>2601.5782576601609</v>
      </c>
      <c r="BS65" s="375">
        <v>2446.137294374897</v>
      </c>
      <c r="BT65" s="375">
        <v>2221.217266363627</v>
      </c>
      <c r="BU65" s="375">
        <v>2157.5272096276581</v>
      </c>
      <c r="BV65" s="375">
        <v>1767.6733574475866</v>
      </c>
      <c r="BW65" s="375">
        <v>2104.5390094006507</v>
      </c>
      <c r="BX65" s="376">
        <v>2059.3539273793735</v>
      </c>
      <c r="BY65" s="376">
        <v>2038.9235696100152</v>
      </c>
      <c r="BZ65" s="376">
        <v>2069.4865072883185</v>
      </c>
      <c r="CA65" s="377">
        <v>2051.8131283841426</v>
      </c>
    </row>
    <row r="66" spans="1:79" ht="24.75" customHeight="1" x14ac:dyDescent="0.4">
      <c r="A66" s="51"/>
      <c r="B66" s="128" t="s">
        <v>515</v>
      </c>
      <c r="C66" s="51"/>
      <c r="D66" s="375"/>
      <c r="E66" s="375"/>
      <c r="F66" s="375"/>
      <c r="G66" s="375"/>
      <c r="H66" s="375"/>
      <c r="I66" s="375"/>
      <c r="J66" s="375"/>
      <c r="K66" s="375"/>
      <c r="L66" s="375"/>
      <c r="M66" s="375"/>
      <c r="N66" s="375"/>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c r="AS66" s="375"/>
      <c r="AT66" s="375"/>
      <c r="AU66" s="375"/>
      <c r="AV66" s="375"/>
      <c r="AW66" s="375"/>
      <c r="AX66" s="375"/>
      <c r="AY66" s="375"/>
      <c r="AZ66" s="375"/>
      <c r="BA66" s="375"/>
      <c r="BB66" s="375"/>
      <c r="BC66" s="375"/>
      <c r="BD66" s="375"/>
      <c r="BE66" s="375"/>
      <c r="BF66" s="375"/>
      <c r="BG66" s="375"/>
      <c r="BH66" s="375"/>
      <c r="BI66" s="375"/>
      <c r="BJ66" s="375"/>
      <c r="BK66" s="375"/>
      <c r="BL66" s="375"/>
      <c r="BM66" s="375"/>
      <c r="BN66" s="375"/>
      <c r="BO66" s="375"/>
      <c r="BP66" s="375"/>
      <c r="BQ66" s="375"/>
      <c r="BR66" s="375"/>
      <c r="BS66" s="375"/>
      <c r="BT66" s="375"/>
      <c r="BU66" s="375"/>
      <c r="BV66" s="375"/>
      <c r="BW66" s="375"/>
      <c r="BX66" s="376"/>
      <c r="BY66" s="376"/>
      <c r="BZ66" s="376"/>
      <c r="CA66" s="377"/>
    </row>
    <row r="67" spans="1:79" x14ac:dyDescent="0.4">
      <c r="A67" s="459"/>
      <c r="B67" s="275" t="s">
        <v>516</v>
      </c>
      <c r="C67" s="128"/>
      <c r="D67" s="375">
        <v>0</v>
      </c>
      <c r="E67" s="375">
        <v>0</v>
      </c>
      <c r="F67" s="375">
        <v>0</v>
      </c>
      <c r="G67" s="375">
        <v>0</v>
      </c>
      <c r="H67" s="375">
        <v>0</v>
      </c>
      <c r="I67" s="375">
        <v>0</v>
      </c>
      <c r="J67" s="375">
        <v>0</v>
      </c>
      <c r="K67" s="375">
        <v>0</v>
      </c>
      <c r="L67" s="375">
        <v>0</v>
      </c>
      <c r="M67" s="375">
        <v>0</v>
      </c>
      <c r="N67" s="375">
        <v>0</v>
      </c>
      <c r="O67" s="375">
        <v>0</v>
      </c>
      <c r="P67" s="375">
        <v>0</v>
      </c>
      <c r="Q67" s="375">
        <v>0</v>
      </c>
      <c r="R67" s="375">
        <v>0</v>
      </c>
      <c r="S67" s="375">
        <v>0</v>
      </c>
      <c r="T67" s="375">
        <v>0</v>
      </c>
      <c r="U67" s="375">
        <v>0</v>
      </c>
      <c r="V67" s="375">
        <v>0</v>
      </c>
      <c r="W67" s="375">
        <v>0</v>
      </c>
      <c r="X67" s="375">
        <v>0</v>
      </c>
      <c r="Y67" s="375">
        <v>0</v>
      </c>
      <c r="Z67" s="375">
        <v>0</v>
      </c>
      <c r="AA67" s="375">
        <v>0</v>
      </c>
      <c r="AB67" s="375">
        <v>0</v>
      </c>
      <c r="AC67" s="375">
        <v>0</v>
      </c>
      <c r="AD67" s="375">
        <v>0</v>
      </c>
      <c r="AE67" s="375">
        <v>0</v>
      </c>
      <c r="AF67" s="375">
        <v>0</v>
      </c>
      <c r="AG67" s="375">
        <v>0</v>
      </c>
      <c r="AH67" s="375">
        <v>2415.4636325947763</v>
      </c>
      <c r="AI67" s="375">
        <v>2098.7608875576398</v>
      </c>
      <c r="AJ67" s="375">
        <v>2673.8020902235744</v>
      </c>
      <c r="AK67" s="375">
        <v>4607.8029689931755</v>
      </c>
      <c r="AL67" s="375">
        <v>7291.3197757134485</v>
      </c>
      <c r="AM67" s="375">
        <v>8831.3957018454894</v>
      </c>
      <c r="AN67" s="375">
        <v>9574.1806998084085</v>
      </c>
      <c r="AO67" s="375">
        <v>10253.29127536024</v>
      </c>
      <c r="AP67" s="375">
        <v>10131.064298499241</v>
      </c>
      <c r="AQ67" s="375">
        <v>8817.8354884276869</v>
      </c>
      <c r="AR67" s="375">
        <v>6327.6439854687942</v>
      </c>
      <c r="AS67" s="375">
        <v>5076.3363147123473</v>
      </c>
      <c r="AT67" s="375">
        <v>5243.6987925810454</v>
      </c>
      <c r="AU67" s="375">
        <v>7083.0131177951507</v>
      </c>
      <c r="AV67" s="375">
        <v>8847.4053372964572</v>
      </c>
      <c r="AW67" s="375">
        <v>9212.1327866267147</v>
      </c>
      <c r="AX67" s="375">
        <v>8223.2152206432311</v>
      </c>
      <c r="AY67" s="375">
        <v>7424.0382783799705</v>
      </c>
      <c r="AZ67" s="375">
        <v>3507.6504519765754</v>
      </c>
      <c r="BA67" s="375">
        <v>0</v>
      </c>
      <c r="BB67" s="375">
        <v>0</v>
      </c>
      <c r="BC67" s="375">
        <v>0</v>
      </c>
      <c r="BD67" s="375">
        <v>0</v>
      </c>
      <c r="BE67" s="375">
        <v>0</v>
      </c>
      <c r="BF67" s="375">
        <v>0</v>
      </c>
      <c r="BG67" s="375">
        <v>0</v>
      </c>
      <c r="BH67" s="375">
        <v>0</v>
      </c>
      <c r="BI67" s="375">
        <v>0</v>
      </c>
      <c r="BJ67" s="375">
        <v>0</v>
      </c>
      <c r="BK67" s="375">
        <v>0</v>
      </c>
      <c r="BL67" s="375">
        <v>0</v>
      </c>
      <c r="BM67" s="375">
        <v>0</v>
      </c>
      <c r="BN67" s="375">
        <v>0</v>
      </c>
      <c r="BO67" s="375">
        <v>0</v>
      </c>
      <c r="BP67" s="375">
        <v>0</v>
      </c>
      <c r="BQ67" s="375">
        <v>0</v>
      </c>
      <c r="BR67" s="375">
        <v>0</v>
      </c>
      <c r="BS67" s="375">
        <v>0</v>
      </c>
      <c r="BT67" s="375">
        <v>0</v>
      </c>
      <c r="BU67" s="375">
        <v>0</v>
      </c>
      <c r="BV67" s="375">
        <v>0</v>
      </c>
      <c r="BW67" s="375">
        <v>0</v>
      </c>
      <c r="BX67" s="376">
        <v>0</v>
      </c>
      <c r="BY67" s="376">
        <v>0</v>
      </c>
      <c r="BZ67" s="376">
        <v>0</v>
      </c>
      <c r="CA67" s="377">
        <v>0</v>
      </c>
    </row>
    <row r="68" spans="1:79" x14ac:dyDescent="0.4">
      <c r="A68" s="459"/>
      <c r="B68" s="275" t="s">
        <v>517</v>
      </c>
      <c r="C68" s="128"/>
      <c r="D68" s="375">
        <v>0</v>
      </c>
      <c r="E68" s="375">
        <v>0</v>
      </c>
      <c r="F68" s="375">
        <v>0</v>
      </c>
      <c r="G68" s="375">
        <v>0</v>
      </c>
      <c r="H68" s="375">
        <v>0</v>
      </c>
      <c r="I68" s="375">
        <v>0</v>
      </c>
      <c r="J68" s="375">
        <v>0</v>
      </c>
      <c r="K68" s="375">
        <v>0</v>
      </c>
      <c r="L68" s="375">
        <v>0</v>
      </c>
      <c r="M68" s="375">
        <v>0</v>
      </c>
      <c r="N68" s="375">
        <v>0</v>
      </c>
      <c r="O68" s="375">
        <v>0</v>
      </c>
      <c r="P68" s="375">
        <v>0</v>
      </c>
      <c r="Q68" s="375">
        <v>0</v>
      </c>
      <c r="R68" s="375">
        <v>0</v>
      </c>
      <c r="S68" s="375">
        <v>0</v>
      </c>
      <c r="T68" s="375">
        <v>0</v>
      </c>
      <c r="U68" s="375">
        <v>0</v>
      </c>
      <c r="V68" s="375">
        <v>0</v>
      </c>
      <c r="W68" s="375">
        <v>0</v>
      </c>
      <c r="X68" s="375">
        <v>0</v>
      </c>
      <c r="Y68" s="375">
        <v>0</v>
      </c>
      <c r="Z68" s="375">
        <v>0</v>
      </c>
      <c r="AA68" s="375">
        <v>0</v>
      </c>
      <c r="AB68" s="375">
        <v>0</v>
      </c>
      <c r="AC68" s="375">
        <v>0</v>
      </c>
      <c r="AD68" s="375">
        <v>0</v>
      </c>
      <c r="AE68" s="375">
        <v>0</v>
      </c>
      <c r="AF68" s="375">
        <v>0</v>
      </c>
      <c r="AG68" s="375">
        <v>0</v>
      </c>
      <c r="AH68" s="375">
        <v>2631.2137823022708</v>
      </c>
      <c r="AI68" s="375">
        <v>2504.0665274110274</v>
      </c>
      <c r="AJ68" s="375">
        <v>2454.9140097896548</v>
      </c>
      <c r="AK68" s="375">
        <v>2816.2012630192744</v>
      </c>
      <c r="AL68" s="375">
        <v>2672.8211565821407</v>
      </c>
      <c r="AM68" s="375">
        <v>2670.8396580650315</v>
      </c>
      <c r="AN68" s="375">
        <v>3051.9305233437531</v>
      </c>
      <c r="AO68" s="375">
        <v>3335.8477310201447</v>
      </c>
      <c r="AP68" s="375">
        <v>3406.6171003717468</v>
      </c>
      <c r="AQ68" s="375">
        <v>3482.8790611757036</v>
      </c>
      <c r="AR68" s="375">
        <v>3852.6457843177272</v>
      </c>
      <c r="AS68" s="375">
        <v>3955.448070188736</v>
      </c>
      <c r="AT68" s="375">
        <v>4110.7928034747883</v>
      </c>
      <c r="AU68" s="375">
        <v>4651.1786140188151</v>
      </c>
      <c r="AV68" s="375">
        <v>6131.8325148617205</v>
      </c>
      <c r="AW68" s="375">
        <v>6325.0115123797505</v>
      </c>
      <c r="AX68" s="375">
        <v>6297.1138743455494</v>
      </c>
      <c r="AY68" s="375">
        <v>5984.7938682026388</v>
      </c>
      <c r="AZ68" s="375">
        <v>5672.6097813864499</v>
      </c>
      <c r="BA68" s="375">
        <v>5573.2897142028132</v>
      </c>
      <c r="BB68" s="375">
        <v>5277.7407296008241</v>
      </c>
      <c r="BC68" s="375">
        <v>5492.9860457152636</v>
      </c>
      <c r="BD68" s="375">
        <v>5818.0015628052352</v>
      </c>
      <c r="BE68" s="375">
        <v>6310.2967506631303</v>
      </c>
      <c r="BF68" s="375">
        <v>6154.85352997479</v>
      </c>
      <c r="BG68" s="375">
        <v>3382.052711208547</v>
      </c>
      <c r="BH68" s="375">
        <v>168.52107614552656</v>
      </c>
      <c r="BI68" s="375">
        <v>104.99465769389825</v>
      </c>
      <c r="BJ68" s="375">
        <v>106.79148364955152</v>
      </c>
      <c r="BK68" s="375">
        <v>106.50320004750313</v>
      </c>
      <c r="BL68" s="375">
        <v>106.18517741730352</v>
      </c>
      <c r="BM68" s="375">
        <v>111.71574878015414</v>
      </c>
      <c r="BN68" s="375">
        <v>0</v>
      </c>
      <c r="BO68" s="375">
        <v>0</v>
      </c>
      <c r="BP68" s="375">
        <v>0</v>
      </c>
      <c r="BQ68" s="375">
        <v>0</v>
      </c>
      <c r="BR68" s="375">
        <v>0</v>
      </c>
      <c r="BS68" s="375">
        <v>0</v>
      </c>
      <c r="BT68" s="375">
        <v>0</v>
      </c>
      <c r="BU68" s="375">
        <v>0</v>
      </c>
      <c r="BV68" s="375">
        <v>0</v>
      </c>
      <c r="BW68" s="375">
        <v>0</v>
      </c>
      <c r="BX68" s="376">
        <v>0</v>
      </c>
      <c r="BY68" s="376">
        <v>0</v>
      </c>
      <c r="BZ68" s="376">
        <v>0</v>
      </c>
      <c r="CA68" s="377">
        <v>0</v>
      </c>
    </row>
    <row r="69" spans="1:79" s="58" customFormat="1" x14ac:dyDescent="0.4">
      <c r="A69" s="51"/>
      <c r="B69" s="275" t="s">
        <v>502</v>
      </c>
      <c r="C69" s="128"/>
      <c r="D69" s="375">
        <v>0</v>
      </c>
      <c r="E69" s="375">
        <v>0</v>
      </c>
      <c r="F69" s="375">
        <v>0</v>
      </c>
      <c r="G69" s="375">
        <v>0</v>
      </c>
      <c r="H69" s="375">
        <v>0</v>
      </c>
      <c r="I69" s="375">
        <v>0</v>
      </c>
      <c r="J69" s="375">
        <v>0</v>
      </c>
      <c r="K69" s="375">
        <v>0</v>
      </c>
      <c r="L69" s="375">
        <v>0</v>
      </c>
      <c r="M69" s="375">
        <v>0</v>
      </c>
      <c r="N69" s="375">
        <v>0</v>
      </c>
      <c r="O69" s="375">
        <v>0</v>
      </c>
      <c r="P69" s="375">
        <v>0</v>
      </c>
      <c r="Q69" s="375">
        <v>0</v>
      </c>
      <c r="R69" s="375">
        <v>0</v>
      </c>
      <c r="S69" s="375">
        <v>0</v>
      </c>
      <c r="T69" s="375">
        <v>0</v>
      </c>
      <c r="U69" s="375">
        <v>0</v>
      </c>
      <c r="V69" s="375">
        <v>0</v>
      </c>
      <c r="W69" s="375">
        <v>0</v>
      </c>
      <c r="X69" s="375">
        <v>0</v>
      </c>
      <c r="Y69" s="375">
        <v>0</v>
      </c>
      <c r="Z69" s="375">
        <v>0</v>
      </c>
      <c r="AA69" s="375">
        <v>0</v>
      </c>
      <c r="AB69" s="375">
        <v>0</v>
      </c>
      <c r="AC69" s="375">
        <v>0</v>
      </c>
      <c r="AD69" s="375">
        <v>0</v>
      </c>
      <c r="AE69" s="375">
        <v>0</v>
      </c>
      <c r="AF69" s="375">
        <v>0</v>
      </c>
      <c r="AG69" s="375">
        <v>0</v>
      </c>
      <c r="AH69" s="375">
        <v>464.33184393569485</v>
      </c>
      <c r="AI69" s="375">
        <v>449.4478382532613</v>
      </c>
      <c r="AJ69" s="375">
        <v>441.14366979759228</v>
      </c>
      <c r="AK69" s="375">
        <v>460.15862564348134</v>
      </c>
      <c r="AL69" s="375">
        <v>562.40020085362789</v>
      </c>
      <c r="AM69" s="375">
        <v>631.78237596868257</v>
      </c>
      <c r="AN69" s="375">
        <v>693.03720883331641</v>
      </c>
      <c r="AO69" s="375">
        <v>805.37242813104876</v>
      </c>
      <c r="AP69" s="375">
        <v>962.6380283629353</v>
      </c>
      <c r="AQ69" s="375">
        <v>993.52776268608056</v>
      </c>
      <c r="AR69" s="375">
        <v>1226.0459610596351</v>
      </c>
      <c r="AS69" s="375">
        <v>1358.3203213825511</v>
      </c>
      <c r="AT69" s="375">
        <v>1637.7635634096359</v>
      </c>
      <c r="AU69" s="375">
        <v>1905.6678150258381</v>
      </c>
      <c r="AV69" s="375">
        <v>2684.3215301111395</v>
      </c>
      <c r="AW69" s="375">
        <v>3362.4204384166533</v>
      </c>
      <c r="AX69" s="375">
        <v>3923.5985415108448</v>
      </c>
      <c r="AY69" s="375">
        <v>4399.3160687559521</v>
      </c>
      <c r="AZ69" s="375">
        <v>4475.6370752223365</v>
      </c>
      <c r="BA69" s="375">
        <v>4672.227767300159</v>
      </c>
      <c r="BB69" s="375">
        <v>4952.530400034374</v>
      </c>
      <c r="BC69" s="375">
        <v>5235.8428216762259</v>
      </c>
      <c r="BD69" s="375">
        <v>5614.8332542628305</v>
      </c>
      <c r="BE69" s="375">
        <v>6093.6704244031835</v>
      </c>
      <c r="BF69" s="375">
        <v>5965.4311867240049</v>
      </c>
      <c r="BG69" s="375">
        <v>6141.284750194799</v>
      </c>
      <c r="BH69" s="375">
        <v>6100.6363250556196</v>
      </c>
      <c r="BI69" s="375">
        <v>6022.6625061092518</v>
      </c>
      <c r="BJ69" s="375">
        <v>5935.545035232265</v>
      </c>
      <c r="BK69" s="375">
        <v>6105.2096668843897</v>
      </c>
      <c r="BL69" s="375">
        <v>5950.9093431686524</v>
      </c>
      <c r="BM69" s="375">
        <v>5961.8258926535636</v>
      </c>
      <c r="BN69" s="375">
        <v>0</v>
      </c>
      <c r="BO69" s="375">
        <v>0</v>
      </c>
      <c r="BP69" s="375">
        <v>0</v>
      </c>
      <c r="BQ69" s="375">
        <v>0</v>
      </c>
      <c r="BR69" s="375">
        <v>0</v>
      </c>
      <c r="BS69" s="375">
        <v>0</v>
      </c>
      <c r="BT69" s="375">
        <v>0</v>
      </c>
      <c r="BU69" s="375">
        <v>0</v>
      </c>
      <c r="BV69" s="375">
        <v>0</v>
      </c>
      <c r="BW69" s="375">
        <v>0</v>
      </c>
      <c r="BX69" s="376">
        <v>0</v>
      </c>
      <c r="BY69" s="376">
        <v>0</v>
      </c>
      <c r="BZ69" s="376">
        <v>0</v>
      </c>
      <c r="CA69" s="377">
        <v>0</v>
      </c>
    </row>
    <row r="70" spans="1:79" s="58" customFormat="1" x14ac:dyDescent="0.4">
      <c r="A70" s="51"/>
      <c r="B70" s="275" t="s">
        <v>518</v>
      </c>
      <c r="C70" s="128"/>
      <c r="D70" s="375">
        <v>0</v>
      </c>
      <c r="E70" s="375">
        <v>0</v>
      </c>
      <c r="F70" s="375">
        <v>0</v>
      </c>
      <c r="G70" s="375">
        <v>0</v>
      </c>
      <c r="H70" s="375">
        <v>0</v>
      </c>
      <c r="I70" s="375">
        <v>0</v>
      </c>
      <c r="J70" s="375">
        <v>0</v>
      </c>
      <c r="K70" s="375">
        <v>0</v>
      </c>
      <c r="L70" s="375">
        <v>0</v>
      </c>
      <c r="M70" s="375">
        <v>0</v>
      </c>
      <c r="N70" s="375">
        <v>0</v>
      </c>
      <c r="O70" s="375">
        <v>0</v>
      </c>
      <c r="P70" s="375">
        <v>0</v>
      </c>
      <c r="Q70" s="375">
        <v>0</v>
      </c>
      <c r="R70" s="375">
        <v>0</v>
      </c>
      <c r="S70" s="375">
        <v>0</v>
      </c>
      <c r="T70" s="375">
        <v>0</v>
      </c>
      <c r="U70" s="375">
        <v>0</v>
      </c>
      <c r="V70" s="375">
        <v>0</v>
      </c>
      <c r="W70" s="375">
        <v>0</v>
      </c>
      <c r="X70" s="375">
        <v>0</v>
      </c>
      <c r="Y70" s="375">
        <v>0</v>
      </c>
      <c r="Z70" s="375">
        <v>0</v>
      </c>
      <c r="AA70" s="375">
        <v>0</v>
      </c>
      <c r="AB70" s="375">
        <v>0</v>
      </c>
      <c r="AC70" s="375">
        <v>0</v>
      </c>
      <c r="AD70" s="375">
        <v>0</v>
      </c>
      <c r="AE70" s="375">
        <v>0</v>
      </c>
      <c r="AF70" s="375">
        <v>0</v>
      </c>
      <c r="AG70" s="375">
        <v>0</v>
      </c>
      <c r="AH70" s="375">
        <v>1566.5336957022432</v>
      </c>
      <c r="AI70" s="375">
        <v>1424.5891301777478</v>
      </c>
      <c r="AJ70" s="375">
        <v>1468.2338933721392</v>
      </c>
      <c r="AK70" s="375">
        <v>1720.6275709325989</v>
      </c>
      <c r="AL70" s="375">
        <v>2215.515942756716</v>
      </c>
      <c r="AM70" s="375">
        <v>2592.2058001118476</v>
      </c>
      <c r="AN70" s="375">
        <v>2787.5496621962284</v>
      </c>
      <c r="AO70" s="375">
        <v>3194.7250698974835</v>
      </c>
      <c r="AP70" s="375">
        <v>3465.0296020927985</v>
      </c>
      <c r="AQ70" s="375">
        <v>3531.5597087906117</v>
      </c>
      <c r="AR70" s="375">
        <v>3661.5135311645372</v>
      </c>
      <c r="AS70" s="375">
        <v>3723.8042901538693</v>
      </c>
      <c r="AT70" s="375">
        <v>4077.3937320699861</v>
      </c>
      <c r="AU70" s="375">
        <v>4823.194646879555</v>
      </c>
      <c r="AV70" s="375">
        <v>5671.2871543034371</v>
      </c>
      <c r="AW70" s="375">
        <v>5997.440466803343</v>
      </c>
      <c r="AX70" s="375">
        <v>6427.212976813762</v>
      </c>
      <c r="AY70" s="375">
        <v>6565.1095287768139</v>
      </c>
      <c r="AZ70" s="375">
        <v>6413.0972443302117</v>
      </c>
      <c r="BA70" s="375">
        <v>6065.1809081677047</v>
      </c>
      <c r="BB70" s="375">
        <v>5747.3269453873581</v>
      </c>
      <c r="BC70" s="375">
        <v>5757.3932026367602</v>
      </c>
      <c r="BD70" s="375">
        <v>6157.5625819775069</v>
      </c>
      <c r="BE70" s="375">
        <v>6358.1233421750667</v>
      </c>
      <c r="BF70" s="375">
        <v>6349.766375928496</v>
      </c>
      <c r="BG70" s="375">
        <v>6527.2161544658538</v>
      </c>
      <c r="BH70" s="375">
        <v>5829.5842281922341</v>
      </c>
      <c r="BI70" s="375">
        <v>4830.889883078311</v>
      </c>
      <c r="BJ70" s="375">
        <v>4231.7090386885566</v>
      </c>
      <c r="BK70" s="375">
        <v>4006.0526097025117</v>
      </c>
      <c r="BL70" s="375">
        <v>3602.3308783572852</v>
      </c>
      <c r="BM70" s="375">
        <v>3229.3223585206806</v>
      </c>
      <c r="BN70" s="375">
        <v>0</v>
      </c>
      <c r="BO70" s="375">
        <v>0</v>
      </c>
      <c r="BP70" s="375">
        <v>0</v>
      </c>
      <c r="BQ70" s="375">
        <v>0</v>
      </c>
      <c r="BR70" s="375">
        <v>0</v>
      </c>
      <c r="BS70" s="375">
        <v>0</v>
      </c>
      <c r="BT70" s="375">
        <v>0</v>
      </c>
      <c r="BU70" s="375">
        <v>0</v>
      </c>
      <c r="BV70" s="375">
        <v>0</v>
      </c>
      <c r="BW70" s="375">
        <v>0</v>
      </c>
      <c r="BX70" s="376">
        <v>0</v>
      </c>
      <c r="BY70" s="376">
        <v>0</v>
      </c>
      <c r="BZ70" s="376">
        <v>0</v>
      </c>
      <c r="CA70" s="377">
        <v>0</v>
      </c>
    </row>
    <row r="71" spans="1:79" s="58" customFormat="1" x14ac:dyDescent="0.4">
      <c r="A71" s="51"/>
      <c r="B71" s="275" t="s">
        <v>519</v>
      </c>
      <c r="C71" s="128"/>
      <c r="D71" s="375">
        <v>0</v>
      </c>
      <c r="E71" s="375">
        <v>0</v>
      </c>
      <c r="F71" s="375">
        <v>0</v>
      </c>
      <c r="G71" s="375">
        <v>0</v>
      </c>
      <c r="H71" s="375">
        <v>0</v>
      </c>
      <c r="I71" s="375">
        <v>0</v>
      </c>
      <c r="J71" s="375">
        <v>0</v>
      </c>
      <c r="K71" s="375">
        <v>0</v>
      </c>
      <c r="L71" s="375">
        <v>0</v>
      </c>
      <c r="M71" s="375">
        <v>0</v>
      </c>
      <c r="N71" s="375">
        <v>0</v>
      </c>
      <c r="O71" s="375">
        <v>0</v>
      </c>
      <c r="P71" s="375">
        <v>0</v>
      </c>
      <c r="Q71" s="375">
        <v>0</v>
      </c>
      <c r="R71" s="375">
        <v>0</v>
      </c>
      <c r="S71" s="375">
        <v>0</v>
      </c>
      <c r="T71" s="375">
        <v>0</v>
      </c>
      <c r="U71" s="375">
        <v>0</v>
      </c>
      <c r="V71" s="375">
        <v>0</v>
      </c>
      <c r="W71" s="375">
        <v>0</v>
      </c>
      <c r="X71" s="375">
        <v>0</v>
      </c>
      <c r="Y71" s="375">
        <v>0</v>
      </c>
      <c r="Z71" s="375">
        <v>0</v>
      </c>
      <c r="AA71" s="375">
        <v>0</v>
      </c>
      <c r="AB71" s="375">
        <v>0</v>
      </c>
      <c r="AC71" s="375">
        <v>0</v>
      </c>
      <c r="AD71" s="375">
        <v>0</v>
      </c>
      <c r="AE71" s="375">
        <v>0</v>
      </c>
      <c r="AF71" s="375">
        <v>0</v>
      </c>
      <c r="AG71" s="375">
        <v>0</v>
      </c>
      <c r="AH71" s="375">
        <v>145.39684002026809</v>
      </c>
      <c r="AI71" s="375">
        <v>136.43952232688289</v>
      </c>
      <c r="AJ71" s="375">
        <v>138.06786611985711</v>
      </c>
      <c r="AK71" s="375">
        <v>143.22818149167961</v>
      </c>
      <c r="AL71" s="375">
        <v>173.26470834379447</v>
      </c>
      <c r="AM71" s="375">
        <v>195.22888871135254</v>
      </c>
      <c r="AN71" s="375">
        <v>213.0447716043158</v>
      </c>
      <c r="AO71" s="375">
        <v>245.74808229980641</v>
      </c>
      <c r="AP71" s="375">
        <v>296.73550874294364</v>
      </c>
      <c r="AQ71" s="375">
        <v>305.36042594806042</v>
      </c>
      <c r="AR71" s="375">
        <v>378.20400832687045</v>
      </c>
      <c r="AS71" s="375">
        <v>382.02759038884255</v>
      </c>
      <c r="AT71" s="375">
        <v>291.73230222253352</v>
      </c>
      <c r="AU71" s="375">
        <v>453.65012587783224</v>
      </c>
      <c r="AV71" s="375">
        <v>439.16289738950627</v>
      </c>
      <c r="AW71" s="375">
        <v>423.9154707459391</v>
      </c>
      <c r="AX71" s="375">
        <v>452.17370979805531</v>
      </c>
      <c r="AY71" s="375">
        <v>560.30477572679024</v>
      </c>
      <c r="AZ71" s="375">
        <v>739.00054032740911</v>
      </c>
      <c r="BA71" s="375">
        <v>762.20977803568826</v>
      </c>
      <c r="BB71" s="375">
        <v>659.17071284320878</v>
      </c>
      <c r="BC71" s="375">
        <v>649.39559969180721</v>
      </c>
      <c r="BD71" s="375">
        <v>636.49931627270951</v>
      </c>
      <c r="BE71" s="375">
        <v>614.71236737400534</v>
      </c>
      <c r="BF71" s="375">
        <v>586.11116353684997</v>
      </c>
      <c r="BG71" s="375">
        <v>588.98242184920559</v>
      </c>
      <c r="BH71" s="375">
        <v>532.93818078936192</v>
      </c>
      <c r="BI71" s="375">
        <v>393.00424828001047</v>
      </c>
      <c r="BJ71" s="375">
        <v>376.70264941766357</v>
      </c>
      <c r="BK71" s="375">
        <v>420.79876491894782</v>
      </c>
      <c r="BL71" s="375">
        <v>314.32102762137094</v>
      </c>
      <c r="BM71" s="375">
        <v>87.059373432441063</v>
      </c>
      <c r="BN71" s="375">
        <v>0</v>
      </c>
      <c r="BO71" s="375">
        <v>0</v>
      </c>
      <c r="BP71" s="375">
        <v>0</v>
      </c>
      <c r="BQ71" s="375">
        <v>0</v>
      </c>
      <c r="BR71" s="375">
        <v>0</v>
      </c>
      <c r="BS71" s="375">
        <v>0</v>
      </c>
      <c r="BT71" s="375">
        <v>0</v>
      </c>
      <c r="BU71" s="375">
        <v>0</v>
      </c>
      <c r="BV71" s="375">
        <v>0</v>
      </c>
      <c r="BW71" s="375">
        <v>0</v>
      </c>
      <c r="BX71" s="376">
        <v>0</v>
      </c>
      <c r="BY71" s="376">
        <v>0</v>
      </c>
      <c r="BZ71" s="376">
        <v>0</v>
      </c>
      <c r="CA71" s="377">
        <v>0</v>
      </c>
    </row>
    <row r="72" spans="1:79" s="58" customFormat="1" x14ac:dyDescent="0.4">
      <c r="A72" s="51"/>
      <c r="B72" s="429" t="s">
        <v>520</v>
      </c>
      <c r="C72" s="341"/>
      <c r="D72" s="375">
        <v>0</v>
      </c>
      <c r="E72" s="375">
        <v>0</v>
      </c>
      <c r="F72" s="375">
        <v>0</v>
      </c>
      <c r="G72" s="375">
        <v>0</v>
      </c>
      <c r="H72" s="375">
        <v>0</v>
      </c>
      <c r="I72" s="375">
        <v>0</v>
      </c>
      <c r="J72" s="375">
        <v>0</v>
      </c>
      <c r="K72" s="375">
        <v>0</v>
      </c>
      <c r="L72" s="375">
        <v>0</v>
      </c>
      <c r="M72" s="375">
        <v>0</v>
      </c>
      <c r="N72" s="375">
        <v>0</v>
      </c>
      <c r="O72" s="375">
        <v>0</v>
      </c>
      <c r="P72" s="375">
        <v>0</v>
      </c>
      <c r="Q72" s="375">
        <v>0</v>
      </c>
      <c r="R72" s="375">
        <v>0</v>
      </c>
      <c r="S72" s="375">
        <v>0</v>
      </c>
      <c r="T72" s="375">
        <v>0</v>
      </c>
      <c r="U72" s="375">
        <v>0</v>
      </c>
      <c r="V72" s="375">
        <v>0</v>
      </c>
      <c r="W72" s="375">
        <v>0</v>
      </c>
      <c r="X72" s="375">
        <v>0</v>
      </c>
      <c r="Y72" s="375">
        <v>0</v>
      </c>
      <c r="Z72" s="375">
        <v>0</v>
      </c>
      <c r="AA72" s="375">
        <v>0</v>
      </c>
      <c r="AB72" s="375">
        <v>0</v>
      </c>
      <c r="AC72" s="375">
        <v>0</v>
      </c>
      <c r="AD72" s="375">
        <v>0</v>
      </c>
      <c r="AE72" s="375">
        <v>0</v>
      </c>
      <c r="AF72" s="375">
        <v>0</v>
      </c>
      <c r="AG72" s="375">
        <v>0</v>
      </c>
      <c r="AH72" s="375">
        <v>98.494633562117087</v>
      </c>
      <c r="AI72" s="375">
        <v>108.34903243605406</v>
      </c>
      <c r="AJ72" s="375">
        <v>114.49530361158884</v>
      </c>
      <c r="AK72" s="375">
        <v>140.97309948521487</v>
      </c>
      <c r="AL72" s="375">
        <v>184.62632856305967</v>
      </c>
      <c r="AM72" s="375">
        <v>241.32459854597747</v>
      </c>
      <c r="AN72" s="375">
        <v>287.48210144196833</v>
      </c>
      <c r="AO72" s="375">
        <v>282.24532224532226</v>
      </c>
      <c r="AP72" s="375">
        <v>348.13851025746931</v>
      </c>
      <c r="AQ72" s="375">
        <v>473.52993589047048</v>
      </c>
      <c r="AR72" s="375">
        <v>309.62855626760273</v>
      </c>
      <c r="AS72" s="375">
        <v>312.56802849996205</v>
      </c>
      <c r="AT72" s="375">
        <v>501.23394714258188</v>
      </c>
      <c r="AU72" s="375">
        <v>723.51781549430882</v>
      </c>
      <c r="AV72" s="375">
        <v>552.63469501163286</v>
      </c>
      <c r="AW72" s="375">
        <v>546.95211890868882</v>
      </c>
      <c r="AX72" s="375">
        <v>675.95685863874155</v>
      </c>
      <c r="AY72" s="375">
        <v>761.23407047938588</v>
      </c>
      <c r="AZ72" s="375">
        <v>670.14858857718639</v>
      </c>
      <c r="BA72" s="375">
        <v>601.66860496155641</v>
      </c>
      <c r="BB72" s="375">
        <v>558.09300906629801</v>
      </c>
      <c r="BC72" s="375">
        <v>417.41754473075952</v>
      </c>
      <c r="BD72" s="375">
        <v>415.18367342951882</v>
      </c>
      <c r="BE72" s="375">
        <v>458.44196091052322</v>
      </c>
      <c r="BF72" s="375">
        <v>486.34146954250815</v>
      </c>
      <c r="BG72" s="375">
        <v>652.09801002915026</v>
      </c>
      <c r="BH72" s="375">
        <v>500.48394783883526</v>
      </c>
      <c r="BI72" s="375">
        <v>323.73215144530644</v>
      </c>
      <c r="BJ72" s="375">
        <v>301.84520215672819</v>
      </c>
      <c r="BK72" s="375">
        <v>278.00272249780409</v>
      </c>
      <c r="BL72" s="375">
        <v>250.20237439837257</v>
      </c>
      <c r="BM72" s="375">
        <v>330.26725251530411</v>
      </c>
      <c r="BN72" s="375">
        <v>0</v>
      </c>
      <c r="BO72" s="375">
        <v>0</v>
      </c>
      <c r="BP72" s="375">
        <v>0</v>
      </c>
      <c r="BQ72" s="375">
        <v>0</v>
      </c>
      <c r="BR72" s="375">
        <v>0</v>
      </c>
      <c r="BS72" s="375">
        <v>0</v>
      </c>
      <c r="BT72" s="375">
        <v>0</v>
      </c>
      <c r="BU72" s="375">
        <v>0</v>
      </c>
      <c r="BV72" s="375">
        <v>0</v>
      </c>
      <c r="BW72" s="375">
        <v>0</v>
      </c>
      <c r="BX72" s="376">
        <v>0</v>
      </c>
      <c r="BY72" s="376">
        <v>0</v>
      </c>
      <c r="BZ72" s="376">
        <v>0</v>
      </c>
      <c r="CA72" s="377">
        <v>0</v>
      </c>
    </row>
    <row r="73" spans="1:79" s="58" customFormat="1" ht="24.75" customHeight="1" x14ac:dyDescent="0.4">
      <c r="A73" s="51"/>
      <c r="B73" s="128" t="s">
        <v>510</v>
      </c>
      <c r="C73" s="247"/>
      <c r="D73" s="375">
        <v>0</v>
      </c>
      <c r="E73" s="375">
        <v>0</v>
      </c>
      <c r="F73" s="375">
        <v>0</v>
      </c>
      <c r="G73" s="375">
        <v>0</v>
      </c>
      <c r="H73" s="375">
        <v>0</v>
      </c>
      <c r="I73" s="375">
        <v>0</v>
      </c>
      <c r="J73" s="375">
        <v>0</v>
      </c>
      <c r="K73" s="375">
        <v>0</v>
      </c>
      <c r="L73" s="375">
        <v>0</v>
      </c>
      <c r="M73" s="375">
        <v>0</v>
      </c>
      <c r="N73" s="375">
        <v>0</v>
      </c>
      <c r="O73" s="375">
        <v>0</v>
      </c>
      <c r="P73" s="375">
        <v>0</v>
      </c>
      <c r="Q73" s="375">
        <v>0</v>
      </c>
      <c r="R73" s="375">
        <v>0</v>
      </c>
      <c r="S73" s="375">
        <v>0</v>
      </c>
      <c r="T73" s="375">
        <v>0</v>
      </c>
      <c r="U73" s="375">
        <v>0</v>
      </c>
      <c r="V73" s="375">
        <v>0</v>
      </c>
      <c r="W73" s="375">
        <v>0</v>
      </c>
      <c r="X73" s="375">
        <v>0</v>
      </c>
      <c r="Y73" s="375">
        <v>0</v>
      </c>
      <c r="Z73" s="375">
        <v>0</v>
      </c>
      <c r="AA73" s="375">
        <v>0</v>
      </c>
      <c r="AB73" s="375">
        <v>0</v>
      </c>
      <c r="AC73" s="375">
        <v>0</v>
      </c>
      <c r="AD73" s="375">
        <v>0</v>
      </c>
      <c r="AE73" s="375">
        <v>0</v>
      </c>
      <c r="AF73" s="375">
        <v>0</v>
      </c>
      <c r="AG73" s="375">
        <v>0</v>
      </c>
      <c r="AH73" s="375">
        <v>1348.4678142587702</v>
      </c>
      <c r="AI73" s="375">
        <v>1212.2268564978522</v>
      </c>
      <c r="AJ73" s="375">
        <v>1333.1484485839601</v>
      </c>
      <c r="AK73" s="375">
        <v>1719.8490511046928</v>
      </c>
      <c r="AL73" s="375">
        <v>2145.8311657172148</v>
      </c>
      <c r="AM73" s="375">
        <v>2394.1638949484695</v>
      </c>
      <c r="AN73" s="375">
        <v>2620.1185404584294</v>
      </c>
      <c r="AO73" s="375">
        <v>2851.9422933201558</v>
      </c>
      <c r="AP73" s="375">
        <v>2910.2873841802743</v>
      </c>
      <c r="AQ73" s="375">
        <v>2857.3120124320326</v>
      </c>
      <c r="AR73" s="375">
        <v>2747.9284033715667</v>
      </c>
      <c r="AS73" s="375">
        <v>2734.4922968430219</v>
      </c>
      <c r="AT73" s="375">
        <v>2855.5940776156363</v>
      </c>
      <c r="AU73" s="375">
        <v>3514.6183533539811</v>
      </c>
      <c r="AV73" s="375">
        <v>4258.3372947166572</v>
      </c>
      <c r="AW73" s="375">
        <v>4611.4899774805226</v>
      </c>
      <c r="AX73" s="375">
        <v>4420.0646494016446</v>
      </c>
      <c r="AY73" s="375">
        <v>4224.3747562247709</v>
      </c>
      <c r="AZ73" s="375">
        <v>3625.4778879223431</v>
      </c>
      <c r="BA73" s="375">
        <v>3182.4931875816042</v>
      </c>
      <c r="BB73" s="375">
        <v>3150.7878820951314</v>
      </c>
      <c r="BC73" s="375">
        <v>3463.4519150757637</v>
      </c>
      <c r="BD73" s="375">
        <v>4183.3690240839451</v>
      </c>
      <c r="BE73" s="375">
        <v>4677.2535634946953</v>
      </c>
      <c r="BF73" s="375">
        <v>5016.956453174078</v>
      </c>
      <c r="BG73" s="375">
        <v>5046.4081139476211</v>
      </c>
      <c r="BH73" s="375">
        <v>4292.3129155467532</v>
      </c>
      <c r="BI73" s="375">
        <v>3223.1452310237219</v>
      </c>
      <c r="BJ73" s="375">
        <v>2540.2645766651654</v>
      </c>
      <c r="BK73" s="375">
        <v>2100.9853316646895</v>
      </c>
      <c r="BL73" s="375">
        <v>1713.6853999849234</v>
      </c>
      <c r="BM73" s="375">
        <v>1018.1866546434095</v>
      </c>
      <c r="BN73" s="375">
        <v>0</v>
      </c>
      <c r="BO73" s="375">
        <v>0</v>
      </c>
      <c r="BP73" s="375">
        <v>0</v>
      </c>
      <c r="BQ73" s="375">
        <v>0</v>
      </c>
      <c r="BR73" s="375">
        <v>0</v>
      </c>
      <c r="BS73" s="375">
        <v>0</v>
      </c>
      <c r="BT73" s="375">
        <v>0</v>
      </c>
      <c r="BU73" s="375">
        <v>0</v>
      </c>
      <c r="BV73" s="375">
        <v>0</v>
      </c>
      <c r="BW73" s="375">
        <v>0</v>
      </c>
      <c r="BX73" s="376">
        <v>0</v>
      </c>
      <c r="BY73" s="376">
        <v>0</v>
      </c>
      <c r="BZ73" s="376">
        <v>0</v>
      </c>
      <c r="CA73" s="377">
        <v>0</v>
      </c>
    </row>
    <row r="74" spans="1:79" s="58" customFormat="1" x14ac:dyDescent="0.4">
      <c r="A74" s="51"/>
      <c r="B74" s="275" t="s">
        <v>516</v>
      </c>
      <c r="C74" s="128"/>
      <c r="D74" s="375">
        <v>0</v>
      </c>
      <c r="E74" s="375">
        <v>0</v>
      </c>
      <c r="F74" s="375">
        <v>0</v>
      </c>
      <c r="G74" s="375">
        <v>0</v>
      </c>
      <c r="H74" s="375">
        <v>0</v>
      </c>
      <c r="I74" s="375">
        <v>0</v>
      </c>
      <c r="J74" s="375">
        <v>0</v>
      </c>
      <c r="K74" s="375">
        <v>0</v>
      </c>
      <c r="L74" s="375">
        <v>0</v>
      </c>
      <c r="M74" s="375">
        <v>0</v>
      </c>
      <c r="N74" s="375">
        <v>0</v>
      </c>
      <c r="O74" s="375">
        <v>0</v>
      </c>
      <c r="P74" s="375">
        <v>0</v>
      </c>
      <c r="Q74" s="375">
        <v>0</v>
      </c>
      <c r="R74" s="375">
        <v>0</v>
      </c>
      <c r="S74" s="375">
        <v>0</v>
      </c>
      <c r="T74" s="375">
        <v>0</v>
      </c>
      <c r="U74" s="375">
        <v>0</v>
      </c>
      <c r="V74" s="375">
        <v>0</v>
      </c>
      <c r="W74" s="375">
        <v>0</v>
      </c>
      <c r="X74" s="375">
        <v>0</v>
      </c>
      <c r="Y74" s="375">
        <v>0</v>
      </c>
      <c r="Z74" s="375">
        <v>0</v>
      </c>
      <c r="AA74" s="375">
        <v>0</v>
      </c>
      <c r="AB74" s="375">
        <v>0</v>
      </c>
      <c r="AC74" s="375">
        <v>0</v>
      </c>
      <c r="AD74" s="375">
        <v>0</v>
      </c>
      <c r="AE74" s="375">
        <v>0</v>
      </c>
      <c r="AF74" s="375">
        <v>0</v>
      </c>
      <c r="AG74" s="375">
        <v>0</v>
      </c>
      <c r="AH74" s="375">
        <v>438.40086236388373</v>
      </c>
      <c r="AI74" s="375">
        <v>380.92007289402113</v>
      </c>
      <c r="AJ74" s="375">
        <v>449.18438536446615</v>
      </c>
      <c r="AK74" s="375">
        <v>752.93808315515378</v>
      </c>
      <c r="AL74" s="375">
        <v>1015.6991369654364</v>
      </c>
      <c r="AM74" s="375">
        <v>1169.8245320088679</v>
      </c>
      <c r="AN74" s="375">
        <v>1307.6341941072144</v>
      </c>
      <c r="AO74" s="375">
        <v>1382.3285047116533</v>
      </c>
      <c r="AP74" s="375">
        <v>1341.7829895736377</v>
      </c>
      <c r="AQ74" s="375">
        <v>1186.4184369436055</v>
      </c>
      <c r="AR74" s="375">
        <v>900.9859664051595</v>
      </c>
      <c r="AS74" s="375">
        <v>684.3420813283559</v>
      </c>
      <c r="AT74" s="375">
        <v>671.46970065607638</v>
      </c>
      <c r="AU74" s="375">
        <v>950.6321905488935</v>
      </c>
      <c r="AV74" s="375">
        <v>1177.1754112247995</v>
      </c>
      <c r="AW74" s="375">
        <v>1235.9778592777161</v>
      </c>
      <c r="AX74" s="375">
        <v>1300.9910246821241</v>
      </c>
      <c r="AY74" s="375">
        <v>1015.9372307134108</v>
      </c>
      <c r="AZ74" s="375">
        <v>409.9675831484775</v>
      </c>
      <c r="BA74" s="375">
        <v>0</v>
      </c>
      <c r="BB74" s="375">
        <v>0</v>
      </c>
      <c r="BC74" s="375">
        <v>0</v>
      </c>
      <c r="BD74" s="375">
        <v>0</v>
      </c>
      <c r="BE74" s="375">
        <v>0</v>
      </c>
      <c r="BF74" s="375">
        <v>0</v>
      </c>
      <c r="BG74" s="375">
        <v>0</v>
      </c>
      <c r="BH74" s="375">
        <v>0</v>
      </c>
      <c r="BI74" s="375">
        <v>0</v>
      </c>
      <c r="BJ74" s="375">
        <v>0</v>
      </c>
      <c r="BK74" s="375">
        <v>0</v>
      </c>
      <c r="BL74" s="375">
        <v>0</v>
      </c>
      <c r="BM74" s="375">
        <v>0</v>
      </c>
      <c r="BN74" s="375">
        <v>0</v>
      </c>
      <c r="BO74" s="375">
        <v>0</v>
      </c>
      <c r="BP74" s="375">
        <v>0</v>
      </c>
      <c r="BQ74" s="375">
        <v>0</v>
      </c>
      <c r="BR74" s="375">
        <v>0</v>
      </c>
      <c r="BS74" s="375">
        <v>0</v>
      </c>
      <c r="BT74" s="375">
        <v>0</v>
      </c>
      <c r="BU74" s="375">
        <v>0</v>
      </c>
      <c r="BV74" s="375">
        <v>0</v>
      </c>
      <c r="BW74" s="375">
        <v>0</v>
      </c>
      <c r="BX74" s="376">
        <v>0</v>
      </c>
      <c r="BY74" s="376">
        <v>0</v>
      </c>
      <c r="BZ74" s="376">
        <v>0</v>
      </c>
      <c r="CA74" s="377">
        <v>0</v>
      </c>
    </row>
    <row r="75" spans="1:79" s="58" customFormat="1" x14ac:dyDescent="0.4">
      <c r="A75" s="51"/>
      <c r="B75" s="275" t="s">
        <v>517</v>
      </c>
      <c r="C75" s="128"/>
      <c r="D75" s="375">
        <v>0</v>
      </c>
      <c r="E75" s="375">
        <v>0</v>
      </c>
      <c r="F75" s="375">
        <v>0</v>
      </c>
      <c r="G75" s="375">
        <v>0</v>
      </c>
      <c r="H75" s="375">
        <v>0</v>
      </c>
      <c r="I75" s="375">
        <v>0</v>
      </c>
      <c r="J75" s="375">
        <v>0</v>
      </c>
      <c r="K75" s="375">
        <v>0</v>
      </c>
      <c r="L75" s="375">
        <v>0</v>
      </c>
      <c r="M75" s="375">
        <v>0</v>
      </c>
      <c r="N75" s="375">
        <v>0</v>
      </c>
      <c r="O75" s="375">
        <v>0</v>
      </c>
      <c r="P75" s="375">
        <v>0</v>
      </c>
      <c r="Q75" s="375">
        <v>0</v>
      </c>
      <c r="R75" s="375">
        <v>0</v>
      </c>
      <c r="S75" s="375">
        <v>0</v>
      </c>
      <c r="T75" s="375">
        <v>0</v>
      </c>
      <c r="U75" s="375">
        <v>0</v>
      </c>
      <c r="V75" s="375">
        <v>0</v>
      </c>
      <c r="W75" s="375">
        <v>0</v>
      </c>
      <c r="X75" s="375">
        <v>0</v>
      </c>
      <c r="Y75" s="375">
        <v>0</v>
      </c>
      <c r="Z75" s="375">
        <v>0</v>
      </c>
      <c r="AA75" s="375">
        <v>0</v>
      </c>
      <c r="AB75" s="375">
        <v>0</v>
      </c>
      <c r="AC75" s="375">
        <v>0</v>
      </c>
      <c r="AD75" s="375">
        <v>0</v>
      </c>
      <c r="AE75" s="375">
        <v>0</v>
      </c>
      <c r="AF75" s="375">
        <v>0</v>
      </c>
      <c r="AG75" s="375">
        <v>0</v>
      </c>
      <c r="AH75" s="375">
        <v>13.146602445259322</v>
      </c>
      <c r="AI75" s="375">
        <v>12.511323615654437</v>
      </c>
      <c r="AJ75" s="375">
        <v>14.875087373685981</v>
      </c>
      <c r="AK75" s="375">
        <v>9.3023046989105715</v>
      </c>
      <c r="AL75" s="375">
        <v>14.650789389907104</v>
      </c>
      <c r="AM75" s="375">
        <v>13.071603796037389</v>
      </c>
      <c r="AN75" s="375">
        <v>15.342352490168398</v>
      </c>
      <c r="AO75" s="375">
        <v>14.624177790112961</v>
      </c>
      <c r="AP75" s="375">
        <v>14.528630019734726</v>
      </c>
      <c r="AQ75" s="375">
        <v>24.74920363055525</v>
      </c>
      <c r="AR75" s="375">
        <v>42.341020007755418</v>
      </c>
      <c r="AS75" s="375">
        <v>44.808322213294929</v>
      </c>
      <c r="AT75" s="375">
        <v>48.904822874056421</v>
      </c>
      <c r="AU75" s="375">
        <v>55.944732206505883</v>
      </c>
      <c r="AV75" s="375">
        <v>63.808708834324115</v>
      </c>
      <c r="AW75" s="375">
        <v>69.600908939599435</v>
      </c>
      <c r="AX75" s="375">
        <v>68.958870605833951</v>
      </c>
      <c r="AY75" s="375">
        <v>72.133082679486591</v>
      </c>
      <c r="AZ75" s="375">
        <v>75.392924339559258</v>
      </c>
      <c r="BA75" s="375">
        <v>76.2682466270129</v>
      </c>
      <c r="BB75" s="375">
        <v>77.487558973918269</v>
      </c>
      <c r="BC75" s="375">
        <v>79.955562023799331</v>
      </c>
      <c r="BD75" s="375">
        <v>89.709463901989778</v>
      </c>
      <c r="BE75" s="375">
        <v>98.376485411140592</v>
      </c>
      <c r="BF75" s="375">
        <v>108.30428369215007</v>
      </c>
      <c r="BG75" s="375">
        <v>59.516808198734793</v>
      </c>
      <c r="BH75" s="375">
        <v>0</v>
      </c>
      <c r="BI75" s="375">
        <v>0</v>
      </c>
      <c r="BJ75" s="375">
        <v>0</v>
      </c>
      <c r="BK75" s="375">
        <v>0</v>
      </c>
      <c r="BL75" s="375">
        <v>0</v>
      </c>
      <c r="BM75" s="375">
        <v>0</v>
      </c>
      <c r="BN75" s="375">
        <v>0</v>
      </c>
      <c r="BO75" s="375">
        <v>0</v>
      </c>
      <c r="BP75" s="375">
        <v>0</v>
      </c>
      <c r="BQ75" s="375">
        <v>0</v>
      </c>
      <c r="BR75" s="375">
        <v>0</v>
      </c>
      <c r="BS75" s="375">
        <v>0</v>
      </c>
      <c r="BT75" s="375">
        <v>0</v>
      </c>
      <c r="BU75" s="375">
        <v>0</v>
      </c>
      <c r="BV75" s="375">
        <v>0</v>
      </c>
      <c r="BW75" s="375">
        <v>0</v>
      </c>
      <c r="BX75" s="376">
        <v>0</v>
      </c>
      <c r="BY75" s="376">
        <v>0</v>
      </c>
      <c r="BZ75" s="376">
        <v>0</v>
      </c>
      <c r="CA75" s="377">
        <v>0</v>
      </c>
    </row>
    <row r="76" spans="1:79" s="58" customFormat="1" x14ac:dyDescent="0.4">
      <c r="A76" s="51"/>
      <c r="B76" s="275" t="s">
        <v>502</v>
      </c>
      <c r="C76" s="128"/>
      <c r="D76" s="375">
        <v>0</v>
      </c>
      <c r="E76" s="375">
        <v>0</v>
      </c>
      <c r="F76" s="375">
        <v>0</v>
      </c>
      <c r="G76" s="375">
        <v>0</v>
      </c>
      <c r="H76" s="375">
        <v>0</v>
      </c>
      <c r="I76" s="375">
        <v>0</v>
      </c>
      <c r="J76" s="375">
        <v>0</v>
      </c>
      <c r="K76" s="375">
        <v>0</v>
      </c>
      <c r="L76" s="375">
        <v>0</v>
      </c>
      <c r="M76" s="375">
        <v>0</v>
      </c>
      <c r="N76" s="375">
        <v>0</v>
      </c>
      <c r="O76" s="375">
        <v>0</v>
      </c>
      <c r="P76" s="375">
        <v>0</v>
      </c>
      <c r="Q76" s="375">
        <v>0</v>
      </c>
      <c r="R76" s="375">
        <v>0</v>
      </c>
      <c r="S76" s="375">
        <v>0</v>
      </c>
      <c r="T76" s="375">
        <v>0</v>
      </c>
      <c r="U76" s="375">
        <v>0</v>
      </c>
      <c r="V76" s="375">
        <v>0</v>
      </c>
      <c r="W76" s="375">
        <v>0</v>
      </c>
      <c r="X76" s="375">
        <v>0</v>
      </c>
      <c r="Y76" s="375">
        <v>0</v>
      </c>
      <c r="Z76" s="375">
        <v>0</v>
      </c>
      <c r="AA76" s="375">
        <v>0</v>
      </c>
      <c r="AB76" s="375">
        <v>0</v>
      </c>
      <c r="AC76" s="375">
        <v>0</v>
      </c>
      <c r="AD76" s="375">
        <v>0</v>
      </c>
      <c r="AE76" s="375">
        <v>0</v>
      </c>
      <c r="AF76" s="375">
        <v>0</v>
      </c>
      <c r="AG76" s="375">
        <v>0</v>
      </c>
      <c r="AH76" s="375">
        <v>24.358632950224724</v>
      </c>
      <c r="AI76" s="375">
        <v>23.577824922555468</v>
      </c>
      <c r="AJ76" s="375">
        <v>21.718573731975127</v>
      </c>
      <c r="AK76" s="375">
        <v>23.689074231114567</v>
      </c>
      <c r="AL76" s="375">
        <v>23.021081051970871</v>
      </c>
      <c r="AM76" s="375">
        <v>32.124558429336098</v>
      </c>
      <c r="AN76" s="375">
        <v>32.301980461076937</v>
      </c>
      <c r="AO76" s="375">
        <v>37.273243913644599</v>
      </c>
      <c r="AP76" s="375">
        <v>49.545269936389914</v>
      </c>
      <c r="AQ76" s="375">
        <v>59.341512507225893</v>
      </c>
      <c r="AR76" s="375">
        <v>65.617828138699551</v>
      </c>
      <c r="AS76" s="375">
        <v>85.170042649132114</v>
      </c>
      <c r="AT76" s="375">
        <v>125.75459416466713</v>
      </c>
      <c r="AU76" s="375">
        <v>220.12994485093409</v>
      </c>
      <c r="AV76" s="375">
        <v>311.2476899941845</v>
      </c>
      <c r="AW76" s="375">
        <v>409.5869865295694</v>
      </c>
      <c r="AX76" s="375">
        <v>404.81763649962596</v>
      </c>
      <c r="AY76" s="375">
        <v>457.2610331534309</v>
      </c>
      <c r="AZ76" s="375">
        <v>487.53813514026604</v>
      </c>
      <c r="BA76" s="375">
        <v>524.31612969679372</v>
      </c>
      <c r="BB76" s="375">
        <v>557.82904911270566</v>
      </c>
      <c r="BC76" s="375">
        <v>659.2411343206918</v>
      </c>
      <c r="BD76" s="375">
        <v>827.20900315351776</v>
      </c>
      <c r="BE76" s="375">
        <v>981.63375746021222</v>
      </c>
      <c r="BF76" s="375">
        <v>1099.0133366586228</v>
      </c>
      <c r="BG76" s="375">
        <v>1165.6836189067471</v>
      </c>
      <c r="BH76" s="375">
        <v>1079.2342396145916</v>
      </c>
      <c r="BI76" s="375">
        <v>842.44220136696845</v>
      </c>
      <c r="BJ76" s="375">
        <v>683.91999045895386</v>
      </c>
      <c r="BK76" s="375">
        <v>572.74770615246041</v>
      </c>
      <c r="BL76" s="375">
        <v>491.00606495914718</v>
      </c>
      <c r="BM76" s="375">
        <v>351.04315179855917</v>
      </c>
      <c r="BN76" s="375">
        <v>0</v>
      </c>
      <c r="BO76" s="375">
        <v>0</v>
      </c>
      <c r="BP76" s="375">
        <v>0</v>
      </c>
      <c r="BQ76" s="375">
        <v>0</v>
      </c>
      <c r="BR76" s="375">
        <v>0</v>
      </c>
      <c r="BS76" s="375">
        <v>0</v>
      </c>
      <c r="BT76" s="375">
        <v>0</v>
      </c>
      <c r="BU76" s="375">
        <v>0</v>
      </c>
      <c r="BV76" s="375">
        <v>0</v>
      </c>
      <c r="BW76" s="375">
        <v>0</v>
      </c>
      <c r="BX76" s="376">
        <v>0</v>
      </c>
      <c r="BY76" s="376">
        <v>0</v>
      </c>
      <c r="BZ76" s="376">
        <v>0</v>
      </c>
      <c r="CA76" s="377">
        <v>0</v>
      </c>
    </row>
    <row r="77" spans="1:79" s="58" customFormat="1" x14ac:dyDescent="0.4">
      <c r="A77" s="51"/>
      <c r="B77" s="275" t="s">
        <v>518</v>
      </c>
      <c r="C77" s="128"/>
      <c r="D77" s="375">
        <v>0</v>
      </c>
      <c r="E77" s="375">
        <v>0</v>
      </c>
      <c r="F77" s="375">
        <v>0</v>
      </c>
      <c r="G77" s="375">
        <v>0</v>
      </c>
      <c r="H77" s="375">
        <v>0</v>
      </c>
      <c r="I77" s="375">
        <v>0</v>
      </c>
      <c r="J77" s="375">
        <v>0</v>
      </c>
      <c r="K77" s="375">
        <v>0</v>
      </c>
      <c r="L77" s="375">
        <v>0</v>
      </c>
      <c r="M77" s="375">
        <v>0</v>
      </c>
      <c r="N77" s="375">
        <v>0</v>
      </c>
      <c r="O77" s="375">
        <v>0</v>
      </c>
      <c r="P77" s="375">
        <v>0</v>
      </c>
      <c r="Q77" s="375">
        <v>0</v>
      </c>
      <c r="R77" s="375">
        <v>0</v>
      </c>
      <c r="S77" s="375">
        <v>0</v>
      </c>
      <c r="T77" s="375">
        <v>0</v>
      </c>
      <c r="U77" s="375">
        <v>0</v>
      </c>
      <c r="V77" s="375">
        <v>0</v>
      </c>
      <c r="W77" s="375">
        <v>0</v>
      </c>
      <c r="X77" s="375">
        <v>0</v>
      </c>
      <c r="Y77" s="375">
        <v>0</v>
      </c>
      <c r="Z77" s="375">
        <v>0</v>
      </c>
      <c r="AA77" s="375">
        <v>0</v>
      </c>
      <c r="AB77" s="375">
        <v>0</v>
      </c>
      <c r="AC77" s="375">
        <v>0</v>
      </c>
      <c r="AD77" s="375">
        <v>0</v>
      </c>
      <c r="AE77" s="375">
        <v>0</v>
      </c>
      <c r="AF77" s="375">
        <v>0</v>
      </c>
      <c r="AG77" s="375">
        <v>0</v>
      </c>
      <c r="AH77" s="375">
        <v>854.32770224039234</v>
      </c>
      <c r="AI77" s="375">
        <v>776.91655248807785</v>
      </c>
      <c r="AJ77" s="375">
        <v>828.69172583787031</v>
      </c>
      <c r="AK77" s="375">
        <v>908.15140993475393</v>
      </c>
      <c r="AL77" s="375">
        <v>1059.3643437346223</v>
      </c>
      <c r="AM77" s="375">
        <v>1135.2257246672525</v>
      </c>
      <c r="AN77" s="375">
        <v>1214.0448393982556</v>
      </c>
      <c r="AO77" s="375">
        <v>1361.2564846737605</v>
      </c>
      <c r="AP77" s="375">
        <v>1446.534615213548</v>
      </c>
      <c r="AQ77" s="375">
        <v>1520.6875969966313</v>
      </c>
      <c r="AR77" s="375">
        <v>1634.644573490755</v>
      </c>
      <c r="AS77" s="375">
        <v>1765.1331093572344</v>
      </c>
      <c r="AT77" s="375">
        <v>1839.8877114797624</v>
      </c>
      <c r="AU77" s="375">
        <v>2088.0284154047963</v>
      </c>
      <c r="AV77" s="375">
        <v>2460.95376420619</v>
      </c>
      <c r="AW77" s="375">
        <v>2634.5538091493449</v>
      </c>
      <c r="AX77" s="375">
        <v>2483.296763275991</v>
      </c>
      <c r="AY77" s="375">
        <v>2494.7539353258649</v>
      </c>
      <c r="AZ77" s="375">
        <v>2461.9141320443359</v>
      </c>
      <c r="BA77" s="375">
        <v>2393.1776936022043</v>
      </c>
      <c r="BB77" s="375">
        <v>2338.6662303957373</v>
      </c>
      <c r="BC77" s="375">
        <v>2567.3048737265644</v>
      </c>
      <c r="BD77" s="375">
        <v>3077.0110272653696</v>
      </c>
      <c r="BE77" s="375">
        <v>3390.1077594496019</v>
      </c>
      <c r="BF77" s="375">
        <v>3589.3337844942635</v>
      </c>
      <c r="BG77" s="375">
        <v>3620.2624831284088</v>
      </c>
      <c r="BH77" s="375">
        <v>3064.2324819466426</v>
      </c>
      <c r="BI77" s="375">
        <v>2292.9331917673785</v>
      </c>
      <c r="BJ77" s="375">
        <v>1784.5839863883439</v>
      </c>
      <c r="BK77" s="375">
        <v>1467.1510595331276</v>
      </c>
      <c r="BL77" s="375">
        <v>1186.2823439107926</v>
      </c>
      <c r="BM77" s="375">
        <v>632.95937589060247</v>
      </c>
      <c r="BN77" s="375">
        <v>0</v>
      </c>
      <c r="BO77" s="375">
        <v>0</v>
      </c>
      <c r="BP77" s="375">
        <v>0</v>
      </c>
      <c r="BQ77" s="375">
        <v>0</v>
      </c>
      <c r="BR77" s="375">
        <v>0</v>
      </c>
      <c r="BS77" s="375">
        <v>0</v>
      </c>
      <c r="BT77" s="375">
        <v>0</v>
      </c>
      <c r="BU77" s="375">
        <v>0</v>
      </c>
      <c r="BV77" s="375">
        <v>0</v>
      </c>
      <c r="BW77" s="375">
        <v>0</v>
      </c>
      <c r="BX77" s="376">
        <v>0</v>
      </c>
      <c r="BY77" s="376">
        <v>0</v>
      </c>
      <c r="BZ77" s="376">
        <v>0</v>
      </c>
      <c r="CA77" s="377">
        <v>0</v>
      </c>
    </row>
    <row r="78" spans="1:79" s="58" customFormat="1" x14ac:dyDescent="0.4">
      <c r="A78" s="51"/>
      <c r="B78" s="275" t="s">
        <v>519</v>
      </c>
      <c r="C78" s="128"/>
      <c r="D78" s="375">
        <v>0</v>
      </c>
      <c r="E78" s="375">
        <v>0</v>
      </c>
      <c r="F78" s="375">
        <v>0</v>
      </c>
      <c r="G78" s="375">
        <v>0</v>
      </c>
      <c r="H78" s="375">
        <v>0</v>
      </c>
      <c r="I78" s="375">
        <v>0</v>
      </c>
      <c r="J78" s="375">
        <v>0</v>
      </c>
      <c r="K78" s="375">
        <v>0</v>
      </c>
      <c r="L78" s="375">
        <v>0</v>
      </c>
      <c r="M78" s="375">
        <v>0</v>
      </c>
      <c r="N78" s="375">
        <v>0</v>
      </c>
      <c r="O78" s="375">
        <v>0</v>
      </c>
      <c r="P78" s="375">
        <v>0</v>
      </c>
      <c r="Q78" s="375">
        <v>0</v>
      </c>
      <c r="R78" s="375">
        <v>0</v>
      </c>
      <c r="S78" s="375">
        <v>0</v>
      </c>
      <c r="T78" s="375">
        <v>0</v>
      </c>
      <c r="U78" s="375">
        <v>0</v>
      </c>
      <c r="V78" s="375">
        <v>0</v>
      </c>
      <c r="W78" s="375">
        <v>0</v>
      </c>
      <c r="X78" s="375">
        <v>0</v>
      </c>
      <c r="Y78" s="375">
        <v>0</v>
      </c>
      <c r="Z78" s="375">
        <v>0</v>
      </c>
      <c r="AA78" s="375">
        <v>0</v>
      </c>
      <c r="AB78" s="375">
        <v>0</v>
      </c>
      <c r="AC78" s="375">
        <v>0</v>
      </c>
      <c r="AD78" s="375">
        <v>0</v>
      </c>
      <c r="AE78" s="375">
        <v>0</v>
      </c>
      <c r="AF78" s="375">
        <v>0</v>
      </c>
      <c r="AG78" s="375">
        <v>0</v>
      </c>
      <c r="AH78" s="375">
        <v>10.870277731333005</v>
      </c>
      <c r="AI78" s="375">
        <v>10.200603403876457</v>
      </c>
      <c r="AJ78" s="375">
        <v>10.211009697526128</v>
      </c>
      <c r="AK78" s="375">
        <v>12.986322292340963</v>
      </c>
      <c r="AL78" s="375">
        <v>16.02257689755535</v>
      </c>
      <c r="AM78" s="375">
        <v>19.640113511691183</v>
      </c>
      <c r="AN78" s="375">
        <v>21.620509959704005</v>
      </c>
      <c r="AO78" s="375">
        <v>26.278562697370575</v>
      </c>
      <c r="AP78" s="375">
        <v>26.640495248168037</v>
      </c>
      <c r="AQ78" s="375">
        <v>25.920188081971784</v>
      </c>
      <c r="AR78" s="375">
        <v>57.370697250495091</v>
      </c>
      <c r="AS78" s="375">
        <v>85.271307712252678</v>
      </c>
      <c r="AT78" s="375">
        <v>62.387473782000015</v>
      </c>
      <c r="AU78" s="375">
        <v>77.174780152275062</v>
      </c>
      <c r="AV78" s="375">
        <v>108.77367185907153</v>
      </c>
      <c r="AW78" s="375">
        <v>114.31517637289737</v>
      </c>
      <c r="AX78" s="375">
        <v>72.917373784592371</v>
      </c>
      <c r="AY78" s="375">
        <v>80.808570910245351</v>
      </c>
      <c r="AZ78" s="375">
        <v>83.19480730756311</v>
      </c>
      <c r="BA78" s="375">
        <v>82.414670825475113</v>
      </c>
      <c r="BB78" s="375">
        <v>70.445224079405307</v>
      </c>
      <c r="BC78" s="375">
        <v>73.948289530005979</v>
      </c>
      <c r="BD78" s="375">
        <v>89.813179192364586</v>
      </c>
      <c r="BE78" s="375">
        <v>90.959143733421769</v>
      </c>
      <c r="BF78" s="375">
        <v>92.466928645573518</v>
      </c>
      <c r="BG78" s="375">
        <v>74.975579709187912</v>
      </c>
      <c r="BH78" s="375">
        <v>42.436475846117091</v>
      </c>
      <c r="BI78" s="375">
        <v>17.099643854722693</v>
      </c>
      <c r="BJ78" s="375">
        <v>15.832331050252787</v>
      </c>
      <c r="BK78" s="375">
        <v>3.0633102118988695</v>
      </c>
      <c r="BL78" s="375">
        <v>0</v>
      </c>
      <c r="BM78" s="375">
        <v>0</v>
      </c>
      <c r="BN78" s="375">
        <v>0</v>
      </c>
      <c r="BO78" s="375">
        <v>0</v>
      </c>
      <c r="BP78" s="375">
        <v>0</v>
      </c>
      <c r="BQ78" s="375">
        <v>0</v>
      </c>
      <c r="BR78" s="375">
        <v>0</v>
      </c>
      <c r="BS78" s="375">
        <v>0</v>
      </c>
      <c r="BT78" s="375">
        <v>0</v>
      </c>
      <c r="BU78" s="375">
        <v>0</v>
      </c>
      <c r="BV78" s="375">
        <v>0</v>
      </c>
      <c r="BW78" s="375">
        <v>0</v>
      </c>
      <c r="BX78" s="376">
        <v>0</v>
      </c>
      <c r="BY78" s="376">
        <v>0</v>
      </c>
      <c r="BZ78" s="376">
        <v>0</v>
      </c>
      <c r="CA78" s="377">
        <v>0</v>
      </c>
    </row>
    <row r="79" spans="1:79" s="58" customFormat="1" x14ac:dyDescent="0.4">
      <c r="A79" s="51"/>
      <c r="B79" s="429" t="s">
        <v>520</v>
      </c>
      <c r="C79" s="341"/>
      <c r="D79" s="375">
        <v>0</v>
      </c>
      <c r="E79" s="375">
        <v>0</v>
      </c>
      <c r="F79" s="375">
        <v>0</v>
      </c>
      <c r="G79" s="375">
        <v>0</v>
      </c>
      <c r="H79" s="375">
        <v>0</v>
      </c>
      <c r="I79" s="375">
        <v>0</v>
      </c>
      <c r="J79" s="375">
        <v>0</v>
      </c>
      <c r="K79" s="375">
        <v>0</v>
      </c>
      <c r="L79" s="375">
        <v>0</v>
      </c>
      <c r="M79" s="375">
        <v>0</v>
      </c>
      <c r="N79" s="375">
        <v>0</v>
      </c>
      <c r="O79" s="375">
        <v>0</v>
      </c>
      <c r="P79" s="375">
        <v>0</v>
      </c>
      <c r="Q79" s="375">
        <v>0</v>
      </c>
      <c r="R79" s="375">
        <v>0</v>
      </c>
      <c r="S79" s="375">
        <v>0</v>
      </c>
      <c r="T79" s="375">
        <v>0</v>
      </c>
      <c r="U79" s="375">
        <v>0</v>
      </c>
      <c r="V79" s="375">
        <v>0</v>
      </c>
      <c r="W79" s="375">
        <v>0</v>
      </c>
      <c r="X79" s="375">
        <v>0</v>
      </c>
      <c r="Y79" s="375">
        <v>0</v>
      </c>
      <c r="Z79" s="375">
        <v>0</v>
      </c>
      <c r="AA79" s="375">
        <v>0</v>
      </c>
      <c r="AB79" s="375">
        <v>0</v>
      </c>
      <c r="AC79" s="375">
        <v>0</v>
      </c>
      <c r="AD79" s="375">
        <v>0</v>
      </c>
      <c r="AE79" s="375">
        <v>0</v>
      </c>
      <c r="AF79" s="375">
        <v>0</v>
      </c>
      <c r="AG79" s="375">
        <v>0</v>
      </c>
      <c r="AH79" s="375">
        <v>7.3637365276771964</v>
      </c>
      <c r="AI79" s="375">
        <v>8.1004791736665975</v>
      </c>
      <c r="AJ79" s="375">
        <v>8.4676665784363028</v>
      </c>
      <c r="AK79" s="375">
        <v>12.781856792419001</v>
      </c>
      <c r="AL79" s="375">
        <v>17.073237677722915</v>
      </c>
      <c r="AM79" s="375">
        <v>24.277362535284936</v>
      </c>
      <c r="AN79" s="375">
        <v>29.174664042010221</v>
      </c>
      <c r="AO79" s="375">
        <v>30.181319533613724</v>
      </c>
      <c r="AP79" s="375">
        <v>31.255384188795571</v>
      </c>
      <c r="AQ79" s="375">
        <v>40.195074272043193</v>
      </c>
      <c r="AR79" s="375">
        <v>46.968318078702026</v>
      </c>
      <c r="AS79" s="375">
        <v>69.767433582752204</v>
      </c>
      <c r="AT79" s="375">
        <v>107.18977465907389</v>
      </c>
      <c r="AU79" s="375">
        <v>122.70829019057634</v>
      </c>
      <c r="AV79" s="375">
        <v>136.37804859808787</v>
      </c>
      <c r="AW79" s="375">
        <v>147.45523721139529</v>
      </c>
      <c r="AX79" s="375">
        <v>89.082980553477938</v>
      </c>
      <c r="AY79" s="375">
        <v>103.48090344233297</v>
      </c>
      <c r="AZ79" s="375">
        <v>107.47030594214114</v>
      </c>
      <c r="BA79" s="375">
        <v>106.3164468301175</v>
      </c>
      <c r="BB79" s="375">
        <v>106.35981953336483</v>
      </c>
      <c r="BC79" s="375">
        <v>83.002055474702516</v>
      </c>
      <c r="BD79" s="375">
        <v>99.626350570703011</v>
      </c>
      <c r="BE79" s="375">
        <v>116.1764174403183</v>
      </c>
      <c r="BF79" s="375">
        <v>127.83811968346835</v>
      </c>
      <c r="BG79" s="375">
        <v>125.96962400454311</v>
      </c>
      <c r="BH79" s="375">
        <v>106.4097181394022</v>
      </c>
      <c r="BI79" s="375">
        <v>70.670194034652553</v>
      </c>
      <c r="BJ79" s="375">
        <v>55.928268767614945</v>
      </c>
      <c r="BK79" s="375">
        <v>58.023255767202357</v>
      </c>
      <c r="BL79" s="375">
        <v>36.396991114983685</v>
      </c>
      <c r="BM79" s="375">
        <v>34.184126954247908</v>
      </c>
      <c r="BN79" s="375">
        <v>0</v>
      </c>
      <c r="BO79" s="375">
        <v>0</v>
      </c>
      <c r="BP79" s="375">
        <v>0</v>
      </c>
      <c r="BQ79" s="375">
        <v>0</v>
      </c>
      <c r="BR79" s="375">
        <v>0</v>
      </c>
      <c r="BS79" s="375">
        <v>0</v>
      </c>
      <c r="BT79" s="375">
        <v>0</v>
      </c>
      <c r="BU79" s="375">
        <v>0</v>
      </c>
      <c r="BV79" s="375">
        <v>0</v>
      </c>
      <c r="BW79" s="375">
        <v>0</v>
      </c>
      <c r="BX79" s="376">
        <v>0</v>
      </c>
      <c r="BY79" s="376">
        <v>0</v>
      </c>
      <c r="BZ79" s="376">
        <v>0</v>
      </c>
      <c r="CA79" s="377">
        <v>0</v>
      </c>
    </row>
    <row r="80" spans="1:79" s="58" customFormat="1" ht="25.5" customHeight="1" x14ac:dyDescent="0.4">
      <c r="A80" s="51"/>
      <c r="B80" s="341" t="s">
        <v>521</v>
      </c>
      <c r="C80" s="341"/>
      <c r="D80" s="375">
        <v>0</v>
      </c>
      <c r="E80" s="375">
        <v>0</v>
      </c>
      <c r="F80" s="375">
        <v>0</v>
      </c>
      <c r="G80" s="375">
        <v>0</v>
      </c>
      <c r="H80" s="375">
        <v>0</v>
      </c>
      <c r="I80" s="375">
        <v>0</v>
      </c>
      <c r="J80" s="375">
        <v>0</v>
      </c>
      <c r="K80" s="375">
        <v>0</v>
      </c>
      <c r="L80" s="375">
        <v>0</v>
      </c>
      <c r="M80" s="375">
        <v>0</v>
      </c>
      <c r="N80" s="375">
        <v>0</v>
      </c>
      <c r="O80" s="375">
        <v>0</v>
      </c>
      <c r="P80" s="375">
        <v>0</v>
      </c>
      <c r="Q80" s="375">
        <v>0</v>
      </c>
      <c r="R80" s="375">
        <v>0</v>
      </c>
      <c r="S80" s="375">
        <v>0</v>
      </c>
      <c r="T80" s="375">
        <v>0</v>
      </c>
      <c r="U80" s="375">
        <v>0</v>
      </c>
      <c r="V80" s="375">
        <v>0</v>
      </c>
      <c r="W80" s="375">
        <v>0</v>
      </c>
      <c r="X80" s="375">
        <v>0</v>
      </c>
      <c r="Y80" s="375">
        <v>0</v>
      </c>
      <c r="Z80" s="375">
        <v>0</v>
      </c>
      <c r="AA80" s="375">
        <v>0</v>
      </c>
      <c r="AB80" s="375">
        <v>0</v>
      </c>
      <c r="AC80" s="375">
        <v>0</v>
      </c>
      <c r="AD80" s="375">
        <v>0</v>
      </c>
      <c r="AE80" s="375">
        <v>0</v>
      </c>
      <c r="AF80" s="375">
        <v>0</v>
      </c>
      <c r="AG80" s="375">
        <v>0</v>
      </c>
      <c r="AH80" s="375">
        <v>0</v>
      </c>
      <c r="AI80" s="375">
        <v>0</v>
      </c>
      <c r="AJ80" s="375">
        <v>0</v>
      </c>
      <c r="AK80" s="375">
        <v>0</v>
      </c>
      <c r="AL80" s="375">
        <v>0</v>
      </c>
      <c r="AM80" s="375">
        <v>0</v>
      </c>
      <c r="AN80" s="375">
        <v>0</v>
      </c>
      <c r="AO80" s="375">
        <v>0</v>
      </c>
      <c r="AP80" s="375">
        <v>0</v>
      </c>
      <c r="AQ80" s="375">
        <v>0</v>
      </c>
      <c r="AR80" s="375">
        <v>0</v>
      </c>
      <c r="AS80" s="375">
        <v>0</v>
      </c>
      <c r="AT80" s="375">
        <v>0</v>
      </c>
      <c r="AU80" s="375">
        <v>0</v>
      </c>
      <c r="AV80" s="375">
        <v>0</v>
      </c>
      <c r="AW80" s="375">
        <v>0</v>
      </c>
      <c r="AX80" s="375">
        <v>0</v>
      </c>
      <c r="AY80" s="375">
        <v>0</v>
      </c>
      <c r="AZ80" s="375">
        <v>0</v>
      </c>
      <c r="BA80" s="375">
        <v>0</v>
      </c>
      <c r="BB80" s="375">
        <v>0</v>
      </c>
      <c r="BC80" s="375">
        <v>0</v>
      </c>
      <c r="BD80" s="375">
        <v>0</v>
      </c>
      <c r="BE80" s="375">
        <v>0</v>
      </c>
      <c r="BF80" s="375">
        <v>0</v>
      </c>
      <c r="BG80" s="375">
        <v>0</v>
      </c>
      <c r="BH80" s="375">
        <v>0</v>
      </c>
      <c r="BI80" s="375">
        <v>0</v>
      </c>
      <c r="BJ80" s="375">
        <v>0</v>
      </c>
      <c r="BK80" s="375">
        <v>0</v>
      </c>
      <c r="BL80" s="375">
        <v>0</v>
      </c>
      <c r="BM80" s="375">
        <v>0</v>
      </c>
      <c r="BN80" s="375">
        <v>0</v>
      </c>
      <c r="BO80" s="375">
        <v>0</v>
      </c>
      <c r="BP80" s="375">
        <v>0</v>
      </c>
      <c r="BQ80" s="375">
        <v>0</v>
      </c>
      <c r="BR80" s="375">
        <v>0</v>
      </c>
      <c r="BS80" s="375">
        <v>0</v>
      </c>
      <c r="BT80" s="375">
        <v>0</v>
      </c>
      <c r="BU80" s="375">
        <v>0</v>
      </c>
      <c r="BV80" s="375">
        <v>0</v>
      </c>
      <c r="BW80" s="375">
        <v>0</v>
      </c>
      <c r="BX80" s="376">
        <v>0</v>
      </c>
      <c r="BY80" s="376">
        <v>0</v>
      </c>
      <c r="BZ80" s="376">
        <v>0</v>
      </c>
      <c r="CA80" s="377">
        <v>0</v>
      </c>
    </row>
    <row r="81" spans="1:79" s="58" customFormat="1" x14ac:dyDescent="0.4">
      <c r="A81" s="51"/>
      <c r="B81" s="429" t="s">
        <v>522</v>
      </c>
      <c r="C81" s="341"/>
      <c r="D81" s="375">
        <v>0</v>
      </c>
      <c r="E81" s="375">
        <v>0</v>
      </c>
      <c r="F81" s="375">
        <v>0</v>
      </c>
      <c r="G81" s="375">
        <v>0</v>
      </c>
      <c r="H81" s="375">
        <v>0</v>
      </c>
      <c r="I81" s="375">
        <v>0</v>
      </c>
      <c r="J81" s="375">
        <v>0</v>
      </c>
      <c r="K81" s="375">
        <v>0</v>
      </c>
      <c r="L81" s="375">
        <v>0</v>
      </c>
      <c r="M81" s="375">
        <v>0</v>
      </c>
      <c r="N81" s="375">
        <v>0</v>
      </c>
      <c r="O81" s="375">
        <v>0</v>
      </c>
      <c r="P81" s="375">
        <v>0</v>
      </c>
      <c r="Q81" s="375">
        <v>0</v>
      </c>
      <c r="R81" s="375">
        <v>0</v>
      </c>
      <c r="S81" s="375">
        <v>0</v>
      </c>
      <c r="T81" s="375">
        <v>0</v>
      </c>
      <c r="U81" s="375">
        <v>0</v>
      </c>
      <c r="V81" s="375">
        <v>0</v>
      </c>
      <c r="W81" s="375">
        <v>0</v>
      </c>
      <c r="X81" s="375">
        <v>0</v>
      </c>
      <c r="Y81" s="375">
        <v>0</v>
      </c>
      <c r="Z81" s="375">
        <v>0</v>
      </c>
      <c r="AA81" s="375">
        <v>0</v>
      </c>
      <c r="AB81" s="375">
        <v>0</v>
      </c>
      <c r="AC81" s="375">
        <v>0</v>
      </c>
      <c r="AD81" s="375">
        <v>0</v>
      </c>
      <c r="AE81" s="375">
        <v>0</v>
      </c>
      <c r="AF81" s="375">
        <v>0</v>
      </c>
      <c r="AG81" s="375">
        <v>0</v>
      </c>
      <c r="AH81" s="375">
        <v>0</v>
      </c>
      <c r="AI81" s="375">
        <v>31.785810670764096</v>
      </c>
      <c r="AJ81" s="375">
        <v>48.012385020132804</v>
      </c>
      <c r="AK81" s="375">
        <v>55.517573343211538</v>
      </c>
      <c r="AL81" s="375">
        <v>87.743893747935942</v>
      </c>
      <c r="AM81" s="375">
        <v>223.36593675674931</v>
      </c>
      <c r="AN81" s="375">
        <v>406.62568022047861</v>
      </c>
      <c r="AO81" s="375">
        <v>670.68721342976903</v>
      </c>
      <c r="AP81" s="375">
        <v>925.35381861179633</v>
      </c>
      <c r="AQ81" s="375">
        <v>1176.0565512423743</v>
      </c>
      <c r="AR81" s="375">
        <v>1445.1777756297872</v>
      </c>
      <c r="AS81" s="375">
        <v>1688.7440658587386</v>
      </c>
      <c r="AT81" s="375">
        <v>1806.0501667837193</v>
      </c>
      <c r="AU81" s="375">
        <v>2166.9510547939699</v>
      </c>
      <c r="AV81" s="375">
        <v>2548.4470075109457</v>
      </c>
      <c r="AW81" s="375">
        <v>2720.8714174535703</v>
      </c>
      <c r="AX81" s="375">
        <v>2702.6030060574908</v>
      </c>
      <c r="AY81" s="375">
        <v>2309.1506294927617</v>
      </c>
      <c r="AZ81" s="375">
        <v>2113.6899864545235</v>
      </c>
      <c r="BA81" s="375">
        <v>1920.2156627688842</v>
      </c>
      <c r="BB81" s="375">
        <v>1723.4892509236477</v>
      </c>
      <c r="BC81" s="375">
        <v>1616.5337022408398</v>
      </c>
      <c r="BD81" s="375">
        <v>1531.3164133136117</v>
      </c>
      <c r="BE81" s="375">
        <v>1486.8357182838236</v>
      </c>
      <c r="BF81" s="375">
        <v>834.44766472865456</v>
      </c>
      <c r="BG81" s="375">
        <v>321.73948491819209</v>
      </c>
      <c r="BH81" s="375">
        <v>0</v>
      </c>
      <c r="BI81" s="375">
        <v>0</v>
      </c>
      <c r="BJ81" s="375">
        <v>0</v>
      </c>
      <c r="BK81" s="375">
        <v>0</v>
      </c>
      <c r="BL81" s="375">
        <v>0</v>
      </c>
      <c r="BM81" s="375">
        <v>0</v>
      </c>
      <c r="BN81" s="375">
        <v>0</v>
      </c>
      <c r="BO81" s="375">
        <v>0</v>
      </c>
      <c r="BP81" s="375">
        <v>0</v>
      </c>
      <c r="BQ81" s="375">
        <v>0</v>
      </c>
      <c r="BR81" s="375">
        <v>0</v>
      </c>
      <c r="BS81" s="375">
        <v>0</v>
      </c>
      <c r="BT81" s="375">
        <v>0</v>
      </c>
      <c r="BU81" s="375">
        <v>0</v>
      </c>
      <c r="BV81" s="375">
        <v>0</v>
      </c>
      <c r="BW81" s="375">
        <v>0</v>
      </c>
      <c r="BX81" s="376">
        <v>0</v>
      </c>
      <c r="BY81" s="376">
        <v>0</v>
      </c>
      <c r="BZ81" s="376">
        <v>0</v>
      </c>
      <c r="CA81" s="377">
        <v>0</v>
      </c>
    </row>
    <row r="82" spans="1:79" s="58" customFormat="1" x14ac:dyDescent="0.4">
      <c r="A82" s="51"/>
      <c r="B82" s="429" t="s">
        <v>523</v>
      </c>
      <c r="C82" s="341"/>
      <c r="D82" s="375">
        <v>0</v>
      </c>
      <c r="E82" s="375">
        <v>0</v>
      </c>
      <c r="F82" s="375">
        <v>0</v>
      </c>
      <c r="G82" s="375">
        <v>0</v>
      </c>
      <c r="H82" s="375">
        <v>0</v>
      </c>
      <c r="I82" s="375">
        <v>0</v>
      </c>
      <c r="J82" s="375">
        <v>0</v>
      </c>
      <c r="K82" s="375">
        <v>0</v>
      </c>
      <c r="L82" s="375">
        <v>0</v>
      </c>
      <c r="M82" s="375">
        <v>0</v>
      </c>
      <c r="N82" s="375">
        <v>0</v>
      </c>
      <c r="O82" s="375">
        <v>0</v>
      </c>
      <c r="P82" s="375">
        <v>0</v>
      </c>
      <c r="Q82" s="375">
        <v>0</v>
      </c>
      <c r="R82" s="375">
        <v>0</v>
      </c>
      <c r="S82" s="375">
        <v>0</v>
      </c>
      <c r="T82" s="375">
        <v>0</v>
      </c>
      <c r="U82" s="375">
        <v>0</v>
      </c>
      <c r="V82" s="375">
        <v>0</v>
      </c>
      <c r="W82" s="375">
        <v>0</v>
      </c>
      <c r="X82" s="375">
        <v>0</v>
      </c>
      <c r="Y82" s="375">
        <v>0</v>
      </c>
      <c r="Z82" s="375">
        <v>0</v>
      </c>
      <c r="AA82" s="375">
        <v>0</v>
      </c>
      <c r="AB82" s="375">
        <v>0</v>
      </c>
      <c r="AC82" s="375">
        <v>0</v>
      </c>
      <c r="AD82" s="375">
        <v>0</v>
      </c>
      <c r="AE82" s="375">
        <v>0</v>
      </c>
      <c r="AF82" s="375">
        <v>0</v>
      </c>
      <c r="AG82" s="375">
        <v>0</v>
      </c>
      <c r="AH82" s="375">
        <v>0</v>
      </c>
      <c r="AI82" s="375">
        <v>8.3434606018485216</v>
      </c>
      <c r="AJ82" s="375">
        <v>12.602775715414227</v>
      </c>
      <c r="AK82" s="375">
        <v>14.572813344206144</v>
      </c>
      <c r="AL82" s="375">
        <v>23.031903389899853</v>
      </c>
      <c r="AM82" s="375">
        <v>58.631346937426606</v>
      </c>
      <c r="AN82" s="375">
        <v>106.73521521160764</v>
      </c>
      <c r="AO82" s="375">
        <v>176.04875330619765</v>
      </c>
      <c r="AP82" s="375">
        <v>242.89621580924165</v>
      </c>
      <c r="AQ82" s="375">
        <v>308.70320101232517</v>
      </c>
      <c r="AR82" s="375">
        <v>379.34485794709349</v>
      </c>
      <c r="AS82" s="375">
        <v>443.27859767495335</v>
      </c>
      <c r="AT82" s="375">
        <v>449.23326138475147</v>
      </c>
      <c r="AU82" s="375">
        <v>543.82282016135946</v>
      </c>
      <c r="AV82" s="375">
        <v>641.03618226248227</v>
      </c>
      <c r="AW82" s="375">
        <v>743.01883644094698</v>
      </c>
      <c r="AX82" s="375">
        <v>759.65261294303457</v>
      </c>
      <c r="AY82" s="375">
        <v>740.03977346978297</v>
      </c>
      <c r="AZ82" s="375">
        <v>724.40042819821917</v>
      </c>
      <c r="BA82" s="375">
        <v>729.61386210446096</v>
      </c>
      <c r="BB82" s="375">
        <v>723.71197227769051</v>
      </c>
      <c r="BC82" s="375">
        <v>721.32709671833311</v>
      </c>
      <c r="BD82" s="375">
        <v>689.42922950811703</v>
      </c>
      <c r="BE82" s="375">
        <v>687.92712881194564</v>
      </c>
      <c r="BF82" s="375">
        <v>201.94656682322207</v>
      </c>
      <c r="BG82" s="375">
        <v>87.373454700638064</v>
      </c>
      <c r="BH82" s="375">
        <v>0</v>
      </c>
      <c r="BI82" s="375">
        <v>0</v>
      </c>
      <c r="BJ82" s="375">
        <v>0</v>
      </c>
      <c r="BK82" s="375">
        <v>0</v>
      </c>
      <c r="BL82" s="375">
        <v>0</v>
      </c>
      <c r="BM82" s="375">
        <v>0</v>
      </c>
      <c r="BN82" s="375">
        <v>0</v>
      </c>
      <c r="BO82" s="375">
        <v>0</v>
      </c>
      <c r="BP82" s="375">
        <v>0</v>
      </c>
      <c r="BQ82" s="375">
        <v>0</v>
      </c>
      <c r="BR82" s="375">
        <v>0</v>
      </c>
      <c r="BS82" s="375">
        <v>0</v>
      </c>
      <c r="BT82" s="375">
        <v>0</v>
      </c>
      <c r="BU82" s="375">
        <v>0</v>
      </c>
      <c r="BV82" s="375">
        <v>0</v>
      </c>
      <c r="BW82" s="375">
        <v>0</v>
      </c>
      <c r="BX82" s="376">
        <v>0</v>
      </c>
      <c r="BY82" s="376">
        <v>0</v>
      </c>
      <c r="BZ82" s="376">
        <v>0</v>
      </c>
      <c r="CA82" s="377">
        <v>0</v>
      </c>
    </row>
    <row r="83" spans="1:79" s="58" customFormat="1" ht="25.5" customHeight="1" x14ac:dyDescent="0.4">
      <c r="A83" s="51"/>
      <c r="B83" s="128" t="s">
        <v>511</v>
      </c>
      <c r="C83" s="247"/>
      <c r="D83" s="375">
        <v>0</v>
      </c>
      <c r="E83" s="375">
        <v>0</v>
      </c>
      <c r="F83" s="375">
        <v>0</v>
      </c>
      <c r="G83" s="375">
        <v>0</v>
      </c>
      <c r="H83" s="375">
        <v>0</v>
      </c>
      <c r="I83" s="375">
        <v>0</v>
      </c>
      <c r="J83" s="375">
        <v>0</v>
      </c>
      <c r="K83" s="375">
        <v>0</v>
      </c>
      <c r="L83" s="375">
        <v>0</v>
      </c>
      <c r="M83" s="375">
        <v>0</v>
      </c>
      <c r="N83" s="375">
        <v>0</v>
      </c>
      <c r="O83" s="375">
        <v>0</v>
      </c>
      <c r="P83" s="375">
        <v>0</v>
      </c>
      <c r="Q83" s="375">
        <v>0</v>
      </c>
      <c r="R83" s="375">
        <v>0</v>
      </c>
      <c r="S83" s="375">
        <v>0</v>
      </c>
      <c r="T83" s="375">
        <v>0</v>
      </c>
      <c r="U83" s="375">
        <v>0</v>
      </c>
      <c r="V83" s="375">
        <v>0</v>
      </c>
      <c r="W83" s="375">
        <v>0</v>
      </c>
      <c r="X83" s="375">
        <v>0</v>
      </c>
      <c r="Y83" s="375">
        <v>0</v>
      </c>
      <c r="Z83" s="375">
        <v>0</v>
      </c>
      <c r="AA83" s="375">
        <v>0</v>
      </c>
      <c r="AB83" s="375">
        <v>0</v>
      </c>
      <c r="AC83" s="375">
        <v>0</v>
      </c>
      <c r="AD83" s="375">
        <v>0</v>
      </c>
      <c r="AE83" s="375">
        <v>0</v>
      </c>
      <c r="AF83" s="375">
        <v>0</v>
      </c>
      <c r="AG83" s="375">
        <v>0</v>
      </c>
      <c r="AH83" s="375">
        <v>5972.9666138585999</v>
      </c>
      <c r="AI83" s="375">
        <v>5469.2968103921494</v>
      </c>
      <c r="AJ83" s="375">
        <v>5896.8932235948996</v>
      </c>
      <c r="AK83" s="375">
        <v>8099.052271773312</v>
      </c>
      <c r="AL83" s="375">
        <v>10843.341149957736</v>
      </c>
      <c r="AM83" s="375">
        <v>12486.615844605736</v>
      </c>
      <c r="AN83" s="375">
        <v>13473.745531337476</v>
      </c>
      <c r="AO83" s="375">
        <v>14418.551648897925</v>
      </c>
      <c r="AP83" s="375">
        <v>14531.685629725822</v>
      </c>
      <c r="AQ83" s="375">
        <v>13262.620618231878</v>
      </c>
      <c r="AR83" s="375">
        <v>11183.230789656722</v>
      </c>
      <c r="AS83" s="375">
        <v>9941.9896549495934</v>
      </c>
      <c r="AT83" s="375">
        <v>10751.737635116464</v>
      </c>
      <c r="AU83" s="375">
        <v>13414.82990678219</v>
      </c>
      <c r="AV83" s="375">
        <v>16878.823644483808</v>
      </c>
      <c r="AW83" s="375">
        <v>17792.492562506053</v>
      </c>
      <c r="AX83" s="375">
        <v>18116.950913348013</v>
      </c>
      <c r="AY83" s="375">
        <v>18421.231431134234</v>
      </c>
      <c r="AZ83" s="375">
        <v>15014.575379245081</v>
      </c>
      <c r="BA83" s="375">
        <v>11842.254060212974</v>
      </c>
      <c r="BB83" s="375">
        <v>11596.872691635594</v>
      </c>
      <c r="BC83" s="375">
        <v>11751.722500415879</v>
      </c>
      <c r="BD83" s="375">
        <v>12237.965721842129</v>
      </c>
      <c r="BE83" s="375">
        <v>12983.228434935443</v>
      </c>
      <c r="BF83" s="375">
        <v>13489.153040980693</v>
      </c>
      <c r="BG83" s="375">
        <v>11836.112994181103</v>
      </c>
      <c r="BH83" s="375">
        <v>8839.8508424748252</v>
      </c>
      <c r="BI83" s="375">
        <v>8452.1382155830543</v>
      </c>
      <c r="BJ83" s="375">
        <v>8412.3288324795976</v>
      </c>
      <c r="BK83" s="375">
        <v>8815.5816323864674</v>
      </c>
      <c r="BL83" s="375">
        <v>8510.2634009780613</v>
      </c>
      <c r="BM83" s="375">
        <v>8702.0039712587331</v>
      </c>
      <c r="BN83" s="375">
        <v>0</v>
      </c>
      <c r="BO83" s="375">
        <v>0</v>
      </c>
      <c r="BP83" s="375">
        <v>0</v>
      </c>
      <c r="BQ83" s="375">
        <v>0</v>
      </c>
      <c r="BR83" s="375">
        <v>0</v>
      </c>
      <c r="BS83" s="375">
        <v>0</v>
      </c>
      <c r="BT83" s="375">
        <v>0</v>
      </c>
      <c r="BU83" s="375">
        <v>0</v>
      </c>
      <c r="BV83" s="375">
        <v>0</v>
      </c>
      <c r="BW83" s="375">
        <v>0</v>
      </c>
      <c r="BX83" s="376">
        <v>0</v>
      </c>
      <c r="BY83" s="376">
        <v>0</v>
      </c>
      <c r="BZ83" s="376">
        <v>0</v>
      </c>
      <c r="CA83" s="377">
        <v>0</v>
      </c>
    </row>
    <row r="84" spans="1:79" s="58" customFormat="1" x14ac:dyDescent="0.4">
      <c r="A84" s="51"/>
      <c r="B84" s="275" t="s">
        <v>516</v>
      </c>
      <c r="C84" s="128"/>
      <c r="D84" s="375">
        <v>0</v>
      </c>
      <c r="E84" s="375">
        <v>0</v>
      </c>
      <c r="F84" s="375">
        <v>0</v>
      </c>
      <c r="G84" s="375">
        <v>0</v>
      </c>
      <c r="H84" s="375">
        <v>0</v>
      </c>
      <c r="I84" s="375">
        <v>0</v>
      </c>
      <c r="J84" s="375">
        <v>0</v>
      </c>
      <c r="K84" s="375">
        <v>0</v>
      </c>
      <c r="L84" s="375">
        <v>0</v>
      </c>
      <c r="M84" s="375">
        <v>0</v>
      </c>
      <c r="N84" s="375">
        <v>0</v>
      </c>
      <c r="O84" s="375">
        <v>0</v>
      </c>
      <c r="P84" s="375">
        <v>0</v>
      </c>
      <c r="Q84" s="375">
        <v>0</v>
      </c>
      <c r="R84" s="375">
        <v>0</v>
      </c>
      <c r="S84" s="375">
        <v>0</v>
      </c>
      <c r="T84" s="375">
        <v>0</v>
      </c>
      <c r="U84" s="375">
        <v>0</v>
      </c>
      <c r="V84" s="375">
        <v>0</v>
      </c>
      <c r="W84" s="375">
        <v>0</v>
      </c>
      <c r="X84" s="375">
        <v>0</v>
      </c>
      <c r="Y84" s="375">
        <v>0</v>
      </c>
      <c r="Z84" s="375">
        <v>0</v>
      </c>
      <c r="AA84" s="375">
        <v>0</v>
      </c>
      <c r="AB84" s="375">
        <v>0</v>
      </c>
      <c r="AC84" s="375">
        <v>0</v>
      </c>
      <c r="AD84" s="375">
        <v>0</v>
      </c>
      <c r="AE84" s="375">
        <v>0</v>
      </c>
      <c r="AF84" s="375">
        <v>0</v>
      </c>
      <c r="AG84" s="375">
        <v>0</v>
      </c>
      <c r="AH84" s="375">
        <v>1977.0627702308927</v>
      </c>
      <c r="AI84" s="375">
        <v>1717.8408146636186</v>
      </c>
      <c r="AJ84" s="375">
        <v>2224.617704859108</v>
      </c>
      <c r="AK84" s="375">
        <v>3854.864885838022</v>
      </c>
      <c r="AL84" s="375">
        <v>6275.6206387480124</v>
      </c>
      <c r="AM84" s="375">
        <v>7661.5711698366222</v>
      </c>
      <c r="AN84" s="375">
        <v>8266.5465057011952</v>
      </c>
      <c r="AO84" s="375">
        <v>8870.962770648588</v>
      </c>
      <c r="AP84" s="375">
        <v>8789.2813089256033</v>
      </c>
      <c r="AQ84" s="375">
        <v>7631.4170514840807</v>
      </c>
      <c r="AR84" s="375">
        <v>5426.658019063635</v>
      </c>
      <c r="AS84" s="375">
        <v>4391.9942333839908</v>
      </c>
      <c r="AT84" s="375">
        <v>4572.229091924969</v>
      </c>
      <c r="AU84" s="375">
        <v>6132.3809272462568</v>
      </c>
      <c r="AV84" s="375">
        <v>7670.2299260716582</v>
      </c>
      <c r="AW84" s="375">
        <v>7976.1549273489991</v>
      </c>
      <c r="AX84" s="375">
        <v>6922.2241959611065</v>
      </c>
      <c r="AY84" s="375">
        <v>6408.1010476665597</v>
      </c>
      <c r="AZ84" s="375">
        <v>3097.6828688280975</v>
      </c>
      <c r="BA84" s="375">
        <v>0</v>
      </c>
      <c r="BB84" s="375">
        <v>0</v>
      </c>
      <c r="BC84" s="375">
        <v>0</v>
      </c>
      <c r="BD84" s="375">
        <v>0</v>
      </c>
      <c r="BE84" s="375">
        <v>0</v>
      </c>
      <c r="BF84" s="375">
        <v>0</v>
      </c>
      <c r="BG84" s="375">
        <v>0</v>
      </c>
      <c r="BH84" s="375">
        <v>0</v>
      </c>
      <c r="BI84" s="375">
        <v>0</v>
      </c>
      <c r="BJ84" s="375">
        <v>0</v>
      </c>
      <c r="BK84" s="375">
        <v>0</v>
      </c>
      <c r="BL84" s="375">
        <v>0</v>
      </c>
      <c r="BM84" s="375">
        <v>0</v>
      </c>
      <c r="BN84" s="375">
        <v>0</v>
      </c>
      <c r="BO84" s="375">
        <v>0</v>
      </c>
      <c r="BP84" s="375">
        <v>0</v>
      </c>
      <c r="BQ84" s="375">
        <v>0</v>
      </c>
      <c r="BR84" s="375">
        <v>0</v>
      </c>
      <c r="BS84" s="375">
        <v>0</v>
      </c>
      <c r="BT84" s="375">
        <v>0</v>
      </c>
      <c r="BU84" s="375">
        <v>0</v>
      </c>
      <c r="BV84" s="375">
        <v>0</v>
      </c>
      <c r="BW84" s="375">
        <v>0</v>
      </c>
      <c r="BX84" s="376">
        <v>0</v>
      </c>
      <c r="BY84" s="376">
        <v>0</v>
      </c>
      <c r="BZ84" s="376">
        <v>0</v>
      </c>
      <c r="CA84" s="377">
        <v>0</v>
      </c>
    </row>
    <row r="85" spans="1:79" s="58" customFormat="1" x14ac:dyDescent="0.4">
      <c r="A85" s="51"/>
      <c r="B85" s="275" t="s">
        <v>517</v>
      </c>
      <c r="C85" s="128"/>
      <c r="D85" s="375">
        <v>0</v>
      </c>
      <c r="E85" s="375">
        <v>0</v>
      </c>
      <c r="F85" s="375">
        <v>0</v>
      </c>
      <c r="G85" s="375">
        <v>0</v>
      </c>
      <c r="H85" s="375">
        <v>0</v>
      </c>
      <c r="I85" s="375">
        <v>0</v>
      </c>
      <c r="J85" s="375">
        <v>0</v>
      </c>
      <c r="K85" s="375">
        <v>0</v>
      </c>
      <c r="L85" s="375">
        <v>0</v>
      </c>
      <c r="M85" s="375">
        <v>0</v>
      </c>
      <c r="N85" s="375">
        <v>0</v>
      </c>
      <c r="O85" s="375">
        <v>0</v>
      </c>
      <c r="P85" s="375">
        <v>0</v>
      </c>
      <c r="Q85" s="375">
        <v>0</v>
      </c>
      <c r="R85" s="375">
        <v>0</v>
      </c>
      <c r="S85" s="375">
        <v>0</v>
      </c>
      <c r="T85" s="375">
        <v>0</v>
      </c>
      <c r="U85" s="375">
        <v>0</v>
      </c>
      <c r="V85" s="375">
        <v>0</v>
      </c>
      <c r="W85" s="375">
        <v>0</v>
      </c>
      <c r="X85" s="375">
        <v>0</v>
      </c>
      <c r="Y85" s="375">
        <v>0</v>
      </c>
      <c r="Z85" s="375">
        <v>0</v>
      </c>
      <c r="AA85" s="375">
        <v>0</v>
      </c>
      <c r="AB85" s="375">
        <v>0</v>
      </c>
      <c r="AC85" s="375">
        <v>0</v>
      </c>
      <c r="AD85" s="375">
        <v>0</v>
      </c>
      <c r="AE85" s="375">
        <v>0</v>
      </c>
      <c r="AF85" s="375">
        <v>0</v>
      </c>
      <c r="AG85" s="375">
        <v>0</v>
      </c>
      <c r="AH85" s="375">
        <v>2618.0671798570115</v>
      </c>
      <c r="AI85" s="375">
        <v>2459.769393124609</v>
      </c>
      <c r="AJ85" s="375">
        <v>2392.0265373958359</v>
      </c>
      <c r="AK85" s="375">
        <v>2751.3813849771518</v>
      </c>
      <c r="AL85" s="375">
        <v>2570.4264734442977</v>
      </c>
      <c r="AM85" s="375">
        <v>2434.4021175122443</v>
      </c>
      <c r="AN85" s="375">
        <v>2629.962490633106</v>
      </c>
      <c r="AO85" s="375">
        <v>2650.5363398002623</v>
      </c>
      <c r="AP85" s="375">
        <v>2466.7346517402157</v>
      </c>
      <c r="AQ85" s="375">
        <v>2282.0733063027742</v>
      </c>
      <c r="AR85" s="375">
        <v>2365.1269886801851</v>
      </c>
      <c r="AS85" s="375">
        <v>2221.8956821167026</v>
      </c>
      <c r="AT85" s="375">
        <v>2255.8378138170124</v>
      </c>
      <c r="AU85" s="375">
        <v>2428.2828270183395</v>
      </c>
      <c r="AV85" s="375">
        <v>3519.5767985164507</v>
      </c>
      <c r="AW85" s="375">
        <v>3534.5391859865804</v>
      </c>
      <c r="AX85" s="375">
        <v>3525.5519976822247</v>
      </c>
      <c r="AY85" s="375">
        <v>3603.5101560303901</v>
      </c>
      <c r="AZ85" s="375">
        <v>3483.5268705923672</v>
      </c>
      <c r="BA85" s="375">
        <v>3576.8058048069161</v>
      </c>
      <c r="BB85" s="375">
        <v>3476.7639197032586</v>
      </c>
      <c r="BC85" s="375">
        <v>3796.4967814506249</v>
      </c>
      <c r="BD85" s="375">
        <v>4196.9756855896348</v>
      </c>
      <c r="BE85" s="375">
        <v>4725.0845469681663</v>
      </c>
      <c r="BF85" s="375">
        <v>5212.1015815539849</v>
      </c>
      <c r="BG85" s="375">
        <v>3000.7964180916201</v>
      </c>
      <c r="BH85" s="375">
        <v>168.52107614552656</v>
      </c>
      <c r="BI85" s="375">
        <v>104.99465769389825</v>
      </c>
      <c r="BJ85" s="375">
        <v>106.79148364955152</v>
      </c>
      <c r="BK85" s="375">
        <v>106.50320004750313</v>
      </c>
      <c r="BL85" s="375">
        <v>106.18517741730352</v>
      </c>
      <c r="BM85" s="375">
        <v>111.71574878015414</v>
      </c>
      <c r="BN85" s="375">
        <v>0</v>
      </c>
      <c r="BO85" s="375">
        <v>0</v>
      </c>
      <c r="BP85" s="375">
        <v>0</v>
      </c>
      <c r="BQ85" s="375">
        <v>0</v>
      </c>
      <c r="BR85" s="375">
        <v>0</v>
      </c>
      <c r="BS85" s="375">
        <v>0</v>
      </c>
      <c r="BT85" s="375">
        <v>0</v>
      </c>
      <c r="BU85" s="375">
        <v>0</v>
      </c>
      <c r="BV85" s="375">
        <v>0</v>
      </c>
      <c r="BW85" s="375">
        <v>0</v>
      </c>
      <c r="BX85" s="376">
        <v>0</v>
      </c>
      <c r="BY85" s="376">
        <v>0</v>
      </c>
      <c r="BZ85" s="376">
        <v>0</v>
      </c>
      <c r="CA85" s="377">
        <v>0</v>
      </c>
    </row>
    <row r="86" spans="1:79" s="58" customFormat="1" x14ac:dyDescent="0.4">
      <c r="A86" s="51"/>
      <c r="B86" s="275" t="s">
        <v>502</v>
      </c>
      <c r="C86" s="128"/>
      <c r="D86" s="375">
        <v>0</v>
      </c>
      <c r="E86" s="375">
        <v>0</v>
      </c>
      <c r="F86" s="375">
        <v>0</v>
      </c>
      <c r="G86" s="375">
        <v>0</v>
      </c>
      <c r="H86" s="375">
        <v>0</v>
      </c>
      <c r="I86" s="375">
        <v>0</v>
      </c>
      <c r="J86" s="375">
        <v>0</v>
      </c>
      <c r="K86" s="375">
        <v>0</v>
      </c>
      <c r="L86" s="375">
        <v>0</v>
      </c>
      <c r="M86" s="375">
        <v>0</v>
      </c>
      <c r="N86" s="375">
        <v>0</v>
      </c>
      <c r="O86" s="375">
        <v>0</v>
      </c>
      <c r="P86" s="375">
        <v>0</v>
      </c>
      <c r="Q86" s="375">
        <v>0</v>
      </c>
      <c r="R86" s="375">
        <v>0</v>
      </c>
      <c r="S86" s="375">
        <v>0</v>
      </c>
      <c r="T86" s="375">
        <v>0</v>
      </c>
      <c r="U86" s="375">
        <v>0</v>
      </c>
      <c r="V86" s="375">
        <v>0</v>
      </c>
      <c r="W86" s="375">
        <v>0</v>
      </c>
      <c r="X86" s="375">
        <v>0</v>
      </c>
      <c r="Y86" s="375">
        <v>0</v>
      </c>
      <c r="Z86" s="375">
        <v>0</v>
      </c>
      <c r="AA86" s="375">
        <v>0</v>
      </c>
      <c r="AB86" s="375">
        <v>0</v>
      </c>
      <c r="AC86" s="375">
        <v>0</v>
      </c>
      <c r="AD86" s="375">
        <v>0</v>
      </c>
      <c r="AE86" s="375">
        <v>0</v>
      </c>
      <c r="AF86" s="375">
        <v>0</v>
      </c>
      <c r="AG86" s="375">
        <v>0</v>
      </c>
      <c r="AH86" s="375">
        <v>439.97321098547013</v>
      </c>
      <c r="AI86" s="375">
        <v>417.52655272885733</v>
      </c>
      <c r="AJ86" s="375">
        <v>406.82232035020286</v>
      </c>
      <c r="AK86" s="375">
        <v>421.89673806816057</v>
      </c>
      <c r="AL86" s="375">
        <v>516.34721641175713</v>
      </c>
      <c r="AM86" s="375">
        <v>541.02647060191987</v>
      </c>
      <c r="AN86" s="375">
        <v>554.00001316063185</v>
      </c>
      <c r="AO86" s="375">
        <v>592.0504309112066</v>
      </c>
      <c r="AP86" s="375">
        <v>670.19654261730363</v>
      </c>
      <c r="AQ86" s="375">
        <v>625.48304916652955</v>
      </c>
      <c r="AR86" s="375">
        <v>781.08327497384209</v>
      </c>
      <c r="AS86" s="375">
        <v>829.8716810584657</v>
      </c>
      <c r="AT86" s="375">
        <v>1062.7757078602176</v>
      </c>
      <c r="AU86" s="375">
        <v>1141.7150500135447</v>
      </c>
      <c r="AV86" s="375">
        <v>1732.0376578544729</v>
      </c>
      <c r="AW86" s="375">
        <v>2209.8146154461369</v>
      </c>
      <c r="AX86" s="375">
        <v>2759.1282920681842</v>
      </c>
      <c r="AY86" s="375">
        <v>3202.0152621327384</v>
      </c>
      <c r="AZ86" s="375">
        <v>3263.6985118838516</v>
      </c>
      <c r="BA86" s="375">
        <v>3418.2977754989042</v>
      </c>
      <c r="BB86" s="375">
        <v>3670.9893786439779</v>
      </c>
      <c r="BC86" s="375">
        <v>3855.2745906372011</v>
      </c>
      <c r="BD86" s="375">
        <v>4098.1950216011955</v>
      </c>
      <c r="BE86" s="375">
        <v>4424.1095381310242</v>
      </c>
      <c r="BF86" s="375">
        <v>4664.4712832421601</v>
      </c>
      <c r="BG86" s="375">
        <v>4888.227676587413</v>
      </c>
      <c r="BH86" s="375">
        <v>5021.4020854410282</v>
      </c>
      <c r="BI86" s="375">
        <v>5180.2203047422827</v>
      </c>
      <c r="BJ86" s="375">
        <v>5251.6250447733109</v>
      </c>
      <c r="BK86" s="375">
        <v>5532.4619607319291</v>
      </c>
      <c r="BL86" s="375">
        <v>5459.9032782095046</v>
      </c>
      <c r="BM86" s="375">
        <v>5610.7827408550038</v>
      </c>
      <c r="BN86" s="375">
        <v>0</v>
      </c>
      <c r="BO86" s="375">
        <v>0</v>
      </c>
      <c r="BP86" s="375">
        <v>0</v>
      </c>
      <c r="BQ86" s="375">
        <v>0</v>
      </c>
      <c r="BR86" s="375">
        <v>0</v>
      </c>
      <c r="BS86" s="375">
        <v>0</v>
      </c>
      <c r="BT86" s="375">
        <v>0</v>
      </c>
      <c r="BU86" s="375">
        <v>0</v>
      </c>
      <c r="BV86" s="375">
        <v>0</v>
      </c>
      <c r="BW86" s="375">
        <v>0</v>
      </c>
      <c r="BX86" s="376">
        <v>0</v>
      </c>
      <c r="BY86" s="376">
        <v>0</v>
      </c>
      <c r="BZ86" s="376">
        <v>0</v>
      </c>
      <c r="CA86" s="377">
        <v>0</v>
      </c>
    </row>
    <row r="87" spans="1:79" s="58" customFormat="1" x14ac:dyDescent="0.4">
      <c r="A87" s="51"/>
      <c r="B87" s="275" t="s">
        <v>518</v>
      </c>
      <c r="C87" s="128"/>
      <c r="D87" s="375">
        <v>0</v>
      </c>
      <c r="E87" s="375">
        <v>0</v>
      </c>
      <c r="F87" s="375">
        <v>0</v>
      </c>
      <c r="G87" s="375">
        <v>0</v>
      </c>
      <c r="H87" s="375">
        <v>0</v>
      </c>
      <c r="I87" s="375">
        <v>0</v>
      </c>
      <c r="J87" s="375">
        <v>0</v>
      </c>
      <c r="K87" s="375">
        <v>0</v>
      </c>
      <c r="L87" s="375">
        <v>0</v>
      </c>
      <c r="M87" s="375">
        <v>0</v>
      </c>
      <c r="N87" s="375">
        <v>0</v>
      </c>
      <c r="O87" s="375">
        <v>0</v>
      </c>
      <c r="P87" s="375">
        <v>0</v>
      </c>
      <c r="Q87" s="375">
        <v>0</v>
      </c>
      <c r="R87" s="375">
        <v>0</v>
      </c>
      <c r="S87" s="375">
        <v>0</v>
      </c>
      <c r="T87" s="375">
        <v>0</v>
      </c>
      <c r="U87" s="375">
        <v>0</v>
      </c>
      <c r="V87" s="375">
        <v>0</v>
      </c>
      <c r="W87" s="375">
        <v>0</v>
      </c>
      <c r="X87" s="375">
        <v>0</v>
      </c>
      <c r="Y87" s="375">
        <v>0</v>
      </c>
      <c r="Z87" s="375">
        <v>0</v>
      </c>
      <c r="AA87" s="375">
        <v>0</v>
      </c>
      <c r="AB87" s="375">
        <v>0</v>
      </c>
      <c r="AC87" s="375">
        <v>0</v>
      </c>
      <c r="AD87" s="375">
        <v>0</v>
      </c>
      <c r="AE87" s="375">
        <v>0</v>
      </c>
      <c r="AF87" s="375">
        <v>0</v>
      </c>
      <c r="AG87" s="375">
        <v>0</v>
      </c>
      <c r="AH87" s="375">
        <v>712.20599346185088</v>
      </c>
      <c r="AI87" s="375">
        <v>647.67257768967011</v>
      </c>
      <c r="AJ87" s="375">
        <v>639.54216753426886</v>
      </c>
      <c r="AK87" s="375">
        <v>812.476160997845</v>
      </c>
      <c r="AL87" s="375">
        <v>1156.1515990220937</v>
      </c>
      <c r="AM87" s="375">
        <v>1456.9800754445955</v>
      </c>
      <c r="AN87" s="375">
        <v>1573.5048227979728</v>
      </c>
      <c r="AO87" s="375">
        <v>1833.468585223723</v>
      </c>
      <c r="AP87" s="375">
        <v>2018.4949868792507</v>
      </c>
      <c r="AQ87" s="375">
        <v>2010.8721117939801</v>
      </c>
      <c r="AR87" s="375">
        <v>2026.8689576737825</v>
      </c>
      <c r="AS87" s="375">
        <v>1958.6711807966346</v>
      </c>
      <c r="AT87" s="375">
        <v>2237.5060205902237</v>
      </c>
      <c r="AU87" s="375">
        <v>2735.1662314747587</v>
      </c>
      <c r="AV87" s="375">
        <v>3210.333390097247</v>
      </c>
      <c r="AW87" s="375">
        <v>3362.8866576539986</v>
      </c>
      <c r="AX87" s="375">
        <v>3943.916213537771</v>
      </c>
      <c r="AY87" s="375">
        <v>4070.3555934509495</v>
      </c>
      <c r="AZ87" s="375">
        <v>3951.1831122858762</v>
      </c>
      <c r="BA87" s="375">
        <v>3672.0032145655005</v>
      </c>
      <c r="BB87" s="375">
        <v>3408.6607149916208</v>
      </c>
      <c r="BC87" s="375">
        <v>3190.0883289101957</v>
      </c>
      <c r="BD87" s="375">
        <v>3080.5515547121372</v>
      </c>
      <c r="BE87" s="375">
        <v>2968.0155827254644</v>
      </c>
      <c r="BF87" s="375">
        <v>2760.432591434233</v>
      </c>
      <c r="BG87" s="375">
        <v>2906.9536713374446</v>
      </c>
      <c r="BH87" s="375">
        <v>2765.3517462455916</v>
      </c>
      <c r="BI87" s="375">
        <v>2537.956691310932</v>
      </c>
      <c r="BJ87" s="375">
        <v>2447.1250523002122</v>
      </c>
      <c r="BK87" s="375">
        <v>2538.9015501693843</v>
      </c>
      <c r="BL87" s="375">
        <v>2416.0485344464928</v>
      </c>
      <c r="BM87" s="375">
        <v>2596.362982630078</v>
      </c>
      <c r="BN87" s="375">
        <v>0</v>
      </c>
      <c r="BO87" s="375">
        <v>0</v>
      </c>
      <c r="BP87" s="375">
        <v>0</v>
      </c>
      <c r="BQ87" s="375">
        <v>0</v>
      </c>
      <c r="BR87" s="375">
        <v>0</v>
      </c>
      <c r="BS87" s="375">
        <v>0</v>
      </c>
      <c r="BT87" s="375">
        <v>0</v>
      </c>
      <c r="BU87" s="375">
        <v>0</v>
      </c>
      <c r="BV87" s="375">
        <v>0</v>
      </c>
      <c r="BW87" s="375">
        <v>0</v>
      </c>
      <c r="BX87" s="376">
        <v>0</v>
      </c>
      <c r="BY87" s="376">
        <v>0</v>
      </c>
      <c r="BZ87" s="376">
        <v>0</v>
      </c>
      <c r="CA87" s="377">
        <v>0</v>
      </c>
    </row>
    <row r="88" spans="1:79" s="58" customFormat="1" x14ac:dyDescent="0.4">
      <c r="A88" s="51"/>
      <c r="B88" s="275" t="s">
        <v>519</v>
      </c>
      <c r="C88" s="128"/>
      <c r="D88" s="375">
        <v>0</v>
      </c>
      <c r="E88" s="375">
        <v>0</v>
      </c>
      <c r="F88" s="375">
        <v>0</v>
      </c>
      <c r="G88" s="375">
        <v>0</v>
      </c>
      <c r="H88" s="375">
        <v>0</v>
      </c>
      <c r="I88" s="375">
        <v>0</v>
      </c>
      <c r="J88" s="375">
        <v>0</v>
      </c>
      <c r="K88" s="375">
        <v>0</v>
      </c>
      <c r="L88" s="375">
        <v>0</v>
      </c>
      <c r="M88" s="375">
        <v>0</v>
      </c>
      <c r="N88" s="375">
        <v>0</v>
      </c>
      <c r="O88" s="375">
        <v>0</v>
      </c>
      <c r="P88" s="375">
        <v>0</v>
      </c>
      <c r="Q88" s="375">
        <v>0</v>
      </c>
      <c r="R88" s="375">
        <v>0</v>
      </c>
      <c r="S88" s="375">
        <v>0</v>
      </c>
      <c r="T88" s="375">
        <v>0</v>
      </c>
      <c r="U88" s="375">
        <v>0</v>
      </c>
      <c r="V88" s="375">
        <v>0</v>
      </c>
      <c r="W88" s="375">
        <v>0</v>
      </c>
      <c r="X88" s="375">
        <v>0</v>
      </c>
      <c r="Y88" s="375">
        <v>0</v>
      </c>
      <c r="Z88" s="375">
        <v>0</v>
      </c>
      <c r="AA88" s="375">
        <v>0</v>
      </c>
      <c r="AB88" s="375">
        <v>0</v>
      </c>
      <c r="AC88" s="375">
        <v>0</v>
      </c>
      <c r="AD88" s="375">
        <v>0</v>
      </c>
      <c r="AE88" s="375">
        <v>0</v>
      </c>
      <c r="AF88" s="375">
        <v>0</v>
      </c>
      <c r="AG88" s="375">
        <v>0</v>
      </c>
      <c r="AH88" s="375">
        <v>134.52656228893508</v>
      </c>
      <c r="AI88" s="375">
        <v>126.23891892300644</v>
      </c>
      <c r="AJ88" s="375">
        <v>127.85685642233099</v>
      </c>
      <c r="AK88" s="375">
        <v>130.24185919933865</v>
      </c>
      <c r="AL88" s="375">
        <v>157.24213144623911</v>
      </c>
      <c r="AM88" s="375">
        <v>175.58877519966137</v>
      </c>
      <c r="AN88" s="375">
        <v>191.42426164461182</v>
      </c>
      <c r="AO88" s="375">
        <v>219.46951960243587</v>
      </c>
      <c r="AP88" s="375">
        <v>270.09501349477563</v>
      </c>
      <c r="AQ88" s="375">
        <v>279.44023786608864</v>
      </c>
      <c r="AR88" s="375">
        <v>320.83331107637537</v>
      </c>
      <c r="AS88" s="375">
        <v>296.75628267658982</v>
      </c>
      <c r="AT88" s="375">
        <v>229.34482844053352</v>
      </c>
      <c r="AU88" s="375">
        <v>376.47534572555719</v>
      </c>
      <c r="AV88" s="375">
        <v>330.38922553043477</v>
      </c>
      <c r="AW88" s="375">
        <v>309.60029437304178</v>
      </c>
      <c r="AX88" s="375">
        <v>379.25633601346294</v>
      </c>
      <c r="AY88" s="375">
        <v>479.49620481654489</v>
      </c>
      <c r="AZ88" s="375">
        <v>655.80573301984589</v>
      </c>
      <c r="BA88" s="375">
        <v>679.79510721021313</v>
      </c>
      <c r="BB88" s="375">
        <v>588.72548876380347</v>
      </c>
      <c r="BC88" s="375">
        <v>575.44731016180117</v>
      </c>
      <c r="BD88" s="375">
        <v>546.68613708034491</v>
      </c>
      <c r="BE88" s="375">
        <v>523.75322364058354</v>
      </c>
      <c r="BF88" s="375">
        <v>493.64423489127643</v>
      </c>
      <c r="BG88" s="375">
        <v>514.00684214001774</v>
      </c>
      <c r="BH88" s="375">
        <v>490.50170494324487</v>
      </c>
      <c r="BI88" s="375">
        <v>375.9046044252878</v>
      </c>
      <c r="BJ88" s="375">
        <v>360.87031836741079</v>
      </c>
      <c r="BK88" s="375">
        <v>417.73545470704897</v>
      </c>
      <c r="BL88" s="375">
        <v>314.32102762137094</v>
      </c>
      <c r="BM88" s="375">
        <v>87.059373432441063</v>
      </c>
      <c r="BN88" s="375">
        <v>0</v>
      </c>
      <c r="BO88" s="375">
        <v>0</v>
      </c>
      <c r="BP88" s="375">
        <v>0</v>
      </c>
      <c r="BQ88" s="375">
        <v>0</v>
      </c>
      <c r="BR88" s="375">
        <v>0</v>
      </c>
      <c r="BS88" s="375">
        <v>0</v>
      </c>
      <c r="BT88" s="375">
        <v>0</v>
      </c>
      <c r="BU88" s="375">
        <v>0</v>
      </c>
      <c r="BV88" s="375">
        <v>0</v>
      </c>
      <c r="BW88" s="375">
        <v>0</v>
      </c>
      <c r="BX88" s="376">
        <v>0</v>
      </c>
      <c r="BY88" s="376">
        <v>0</v>
      </c>
      <c r="BZ88" s="376">
        <v>0</v>
      </c>
      <c r="CA88" s="377">
        <v>0</v>
      </c>
    </row>
    <row r="89" spans="1:79" s="28" customFormat="1" ht="27" customHeight="1" thickBot="1" x14ac:dyDescent="0.4">
      <c r="A89" s="175"/>
      <c r="B89" s="434" t="s">
        <v>520</v>
      </c>
      <c r="C89" s="477"/>
      <c r="D89" s="478">
        <v>0</v>
      </c>
      <c r="E89" s="478">
        <v>0</v>
      </c>
      <c r="F89" s="478">
        <v>0</v>
      </c>
      <c r="G89" s="478">
        <v>0</v>
      </c>
      <c r="H89" s="478">
        <v>0</v>
      </c>
      <c r="I89" s="478">
        <v>0</v>
      </c>
      <c r="J89" s="478">
        <v>0</v>
      </c>
      <c r="K89" s="478">
        <v>0</v>
      </c>
      <c r="L89" s="478">
        <v>0</v>
      </c>
      <c r="M89" s="478">
        <v>0</v>
      </c>
      <c r="N89" s="478">
        <v>0</v>
      </c>
      <c r="O89" s="478">
        <v>0</v>
      </c>
      <c r="P89" s="478">
        <v>0</v>
      </c>
      <c r="Q89" s="478">
        <v>0</v>
      </c>
      <c r="R89" s="478">
        <v>0</v>
      </c>
      <c r="S89" s="478">
        <v>0</v>
      </c>
      <c r="T89" s="478">
        <v>0</v>
      </c>
      <c r="U89" s="478">
        <v>0</v>
      </c>
      <c r="V89" s="478">
        <v>0</v>
      </c>
      <c r="W89" s="478">
        <v>0</v>
      </c>
      <c r="X89" s="478">
        <v>0</v>
      </c>
      <c r="Y89" s="478">
        <v>0</v>
      </c>
      <c r="Z89" s="478">
        <v>0</v>
      </c>
      <c r="AA89" s="478">
        <v>0</v>
      </c>
      <c r="AB89" s="478">
        <v>0</v>
      </c>
      <c r="AC89" s="478">
        <v>0</v>
      </c>
      <c r="AD89" s="478">
        <v>0</v>
      </c>
      <c r="AE89" s="478">
        <v>0</v>
      </c>
      <c r="AF89" s="478">
        <v>0</v>
      </c>
      <c r="AG89" s="478">
        <v>0</v>
      </c>
      <c r="AH89" s="478">
        <v>91.130897034439897</v>
      </c>
      <c r="AI89" s="478">
        <v>100.24855326238747</v>
      </c>
      <c r="AJ89" s="478">
        <v>106.02763703315253</v>
      </c>
      <c r="AK89" s="478">
        <v>128.19124269279587</v>
      </c>
      <c r="AL89" s="478">
        <v>167.55309088533673</v>
      </c>
      <c r="AM89" s="478">
        <v>217.04723601069253</v>
      </c>
      <c r="AN89" s="478">
        <v>258.30743739995808</v>
      </c>
      <c r="AO89" s="478">
        <v>252.0640027117085</v>
      </c>
      <c r="AP89" s="478">
        <v>316.88312606867373</v>
      </c>
      <c r="AQ89" s="478">
        <v>433.33486161842728</v>
      </c>
      <c r="AR89" s="478">
        <v>262.66023818890073</v>
      </c>
      <c r="AS89" s="478">
        <v>242.80059491720985</v>
      </c>
      <c r="AT89" s="478">
        <v>394.04417248350796</v>
      </c>
      <c r="AU89" s="478">
        <v>600.80952530373258</v>
      </c>
      <c r="AV89" s="478">
        <v>416.25664641354496</v>
      </c>
      <c r="AW89" s="478">
        <v>399.49688169729353</v>
      </c>
      <c r="AX89" s="478">
        <v>586.87387808526364</v>
      </c>
      <c r="AY89" s="478">
        <v>657.75316703705289</v>
      </c>
      <c r="AZ89" s="478">
        <v>562.67828263504521</v>
      </c>
      <c r="BA89" s="478">
        <v>495.35215813143896</v>
      </c>
      <c r="BB89" s="478">
        <v>451.73318953293318</v>
      </c>
      <c r="BC89" s="478">
        <v>334.41548925605696</v>
      </c>
      <c r="BD89" s="478">
        <v>315.55732285881578</v>
      </c>
      <c r="BE89" s="478">
        <v>342.26554347020488</v>
      </c>
      <c r="BF89" s="478">
        <v>358.50334985903976</v>
      </c>
      <c r="BG89" s="478">
        <v>526.12838602460715</v>
      </c>
      <c r="BH89" s="478">
        <v>394.07422969943309</v>
      </c>
      <c r="BI89" s="478">
        <v>253.06195741065389</v>
      </c>
      <c r="BJ89" s="478">
        <v>245.91693338911324</v>
      </c>
      <c r="BK89" s="478">
        <v>219.97946673060173</v>
      </c>
      <c r="BL89" s="478">
        <v>213.80538328338886</v>
      </c>
      <c r="BM89" s="478">
        <v>296.08312556105619</v>
      </c>
      <c r="BN89" s="478">
        <v>0</v>
      </c>
      <c r="BO89" s="478">
        <v>0</v>
      </c>
      <c r="BP89" s="478">
        <v>0</v>
      </c>
      <c r="BQ89" s="478">
        <v>0</v>
      </c>
      <c r="BR89" s="478">
        <v>0</v>
      </c>
      <c r="BS89" s="478">
        <v>0</v>
      </c>
      <c r="BT89" s="478">
        <v>0</v>
      </c>
      <c r="BU89" s="478">
        <v>0</v>
      </c>
      <c r="BV89" s="478">
        <v>0</v>
      </c>
      <c r="BW89" s="478">
        <v>0</v>
      </c>
      <c r="BX89" s="479">
        <v>0</v>
      </c>
      <c r="BY89" s="479">
        <v>0</v>
      </c>
      <c r="BZ89" s="479">
        <v>0</v>
      </c>
      <c r="CA89" s="480">
        <v>0</v>
      </c>
    </row>
    <row r="90" spans="1:79" ht="39.75" customHeight="1" x14ac:dyDescent="0.4">
      <c r="A90" s="360"/>
      <c r="B90" s="386" t="s">
        <v>526</v>
      </c>
      <c r="C90" s="481"/>
      <c r="D90" s="388" t="s">
        <v>673</v>
      </c>
      <c r="E90" s="388" t="s">
        <v>674</v>
      </c>
      <c r="F90" s="388" t="s">
        <v>675</v>
      </c>
      <c r="G90" s="388" t="s">
        <v>676</v>
      </c>
      <c r="H90" s="388" t="s">
        <v>677</v>
      </c>
      <c r="I90" s="388" t="s">
        <v>678</v>
      </c>
      <c r="J90" s="388" t="s">
        <v>679</v>
      </c>
      <c r="K90" s="388" t="s">
        <v>680</v>
      </c>
      <c r="L90" s="388" t="s">
        <v>681</v>
      </c>
      <c r="M90" s="388" t="s">
        <v>682</v>
      </c>
      <c r="N90" s="388" t="s">
        <v>683</v>
      </c>
      <c r="O90" s="388" t="s">
        <v>684</v>
      </c>
      <c r="P90" s="388" t="s">
        <v>685</v>
      </c>
      <c r="Q90" s="388" t="s">
        <v>686</v>
      </c>
      <c r="R90" s="388" t="s">
        <v>687</v>
      </c>
      <c r="S90" s="388" t="s">
        <v>688</v>
      </c>
      <c r="T90" s="388" t="s">
        <v>689</v>
      </c>
      <c r="U90" s="388" t="s">
        <v>690</v>
      </c>
      <c r="V90" s="388" t="s">
        <v>691</v>
      </c>
      <c r="W90" s="388" t="s">
        <v>692</v>
      </c>
      <c r="X90" s="388" t="s">
        <v>693</v>
      </c>
      <c r="Y90" s="388" t="s">
        <v>694</v>
      </c>
      <c r="Z90" s="388" t="s">
        <v>695</v>
      </c>
      <c r="AA90" s="388" t="s">
        <v>696</v>
      </c>
      <c r="AB90" s="388" t="s">
        <v>697</v>
      </c>
      <c r="AC90" s="388" t="s">
        <v>698</v>
      </c>
      <c r="AD90" s="388" t="s">
        <v>699</v>
      </c>
      <c r="AE90" s="388" t="s">
        <v>700</v>
      </c>
      <c r="AF90" s="388" t="s">
        <v>701</v>
      </c>
      <c r="AG90" s="388" t="s">
        <v>702</v>
      </c>
      <c r="AH90" s="388" t="s">
        <v>703</v>
      </c>
      <c r="AI90" s="388" t="s">
        <v>704</v>
      </c>
      <c r="AJ90" s="388" t="s">
        <v>705</v>
      </c>
      <c r="AK90" s="388" t="s">
        <v>706</v>
      </c>
      <c r="AL90" s="388" t="s">
        <v>707</v>
      </c>
      <c r="AM90" s="388" t="s">
        <v>708</v>
      </c>
      <c r="AN90" s="388" t="s">
        <v>709</v>
      </c>
      <c r="AO90" s="388" t="s">
        <v>710</v>
      </c>
      <c r="AP90" s="388" t="s">
        <v>711</v>
      </c>
      <c r="AQ90" s="388" t="s">
        <v>712</v>
      </c>
      <c r="AR90" s="388" t="s">
        <v>713</v>
      </c>
      <c r="AS90" s="388" t="s">
        <v>714</v>
      </c>
      <c r="AT90" s="388" t="s">
        <v>715</v>
      </c>
      <c r="AU90" s="388" t="s">
        <v>716</v>
      </c>
      <c r="AV90" s="388" t="s">
        <v>717</v>
      </c>
      <c r="AW90" s="388" t="s">
        <v>718</v>
      </c>
      <c r="AX90" s="388" t="s">
        <v>719</v>
      </c>
      <c r="AY90" s="388" t="s">
        <v>720</v>
      </c>
      <c r="AZ90" s="388" t="s">
        <v>721</v>
      </c>
      <c r="BA90" s="388" t="s">
        <v>722</v>
      </c>
      <c r="BB90" s="388" t="s">
        <v>723</v>
      </c>
      <c r="BC90" s="388" t="s">
        <v>724</v>
      </c>
      <c r="BD90" s="388" t="s">
        <v>725</v>
      </c>
      <c r="BE90" s="388" t="s">
        <v>726</v>
      </c>
      <c r="BF90" s="388" t="s">
        <v>727</v>
      </c>
      <c r="BG90" s="388" t="s">
        <v>728</v>
      </c>
      <c r="BH90" s="388" t="s">
        <v>729</v>
      </c>
      <c r="BI90" s="388" t="s">
        <v>730</v>
      </c>
      <c r="BJ90" s="388" t="s">
        <v>731</v>
      </c>
      <c r="BK90" s="388" t="s">
        <v>732</v>
      </c>
      <c r="BL90" s="388" t="s">
        <v>733</v>
      </c>
      <c r="BM90" s="388" t="s">
        <v>734</v>
      </c>
      <c r="BN90" s="388" t="s">
        <v>735</v>
      </c>
      <c r="BO90" s="388" t="s">
        <v>736</v>
      </c>
      <c r="BP90" s="388" t="s">
        <v>737</v>
      </c>
      <c r="BQ90" s="388" t="s">
        <v>738</v>
      </c>
      <c r="BR90" s="388" t="s">
        <v>739</v>
      </c>
      <c r="BS90" s="388" t="s">
        <v>740</v>
      </c>
      <c r="BT90" s="388" t="s">
        <v>741</v>
      </c>
      <c r="BU90" s="388" t="s">
        <v>742</v>
      </c>
      <c r="BV90" s="388" t="s">
        <v>743</v>
      </c>
      <c r="BW90" s="388" t="s">
        <v>744</v>
      </c>
      <c r="BX90" s="388" t="s">
        <v>745</v>
      </c>
      <c r="BY90" s="388" t="s">
        <v>746</v>
      </c>
      <c r="BZ90" s="388" t="s">
        <v>747</v>
      </c>
      <c r="CA90" s="389" t="s">
        <v>748</v>
      </c>
    </row>
    <row r="91" spans="1:79" ht="26.25" customHeight="1" x14ac:dyDescent="0.4">
      <c r="A91" s="374"/>
      <c r="B91" s="97" t="s">
        <v>96</v>
      </c>
      <c r="C91" s="51"/>
      <c r="D91" s="371">
        <v>0</v>
      </c>
      <c r="E91" s="371">
        <v>0</v>
      </c>
      <c r="F91" s="371">
        <v>0</v>
      </c>
      <c r="G91" s="371">
        <v>0</v>
      </c>
      <c r="H91" s="371">
        <v>0</v>
      </c>
      <c r="I91" s="371">
        <v>0</v>
      </c>
      <c r="J91" s="371">
        <v>0</v>
      </c>
      <c r="K91" s="371">
        <v>0</v>
      </c>
      <c r="L91" s="371">
        <v>0</v>
      </c>
      <c r="M91" s="371">
        <v>0</v>
      </c>
      <c r="N91" s="371">
        <v>0</v>
      </c>
      <c r="O91" s="371">
        <v>0</v>
      </c>
      <c r="P91" s="371">
        <v>0</v>
      </c>
      <c r="Q91" s="371">
        <v>0</v>
      </c>
      <c r="R91" s="371">
        <v>0</v>
      </c>
      <c r="S91" s="371">
        <v>0</v>
      </c>
      <c r="T91" s="371">
        <v>0</v>
      </c>
      <c r="U91" s="371">
        <v>0</v>
      </c>
      <c r="V91" s="371">
        <v>0</v>
      </c>
      <c r="W91" s="371">
        <v>0</v>
      </c>
      <c r="X91" s="371">
        <v>0</v>
      </c>
      <c r="Y91" s="371">
        <v>0</v>
      </c>
      <c r="Z91" s="371">
        <v>0</v>
      </c>
      <c r="AA91" s="371">
        <v>0</v>
      </c>
      <c r="AB91" s="371">
        <v>0</v>
      </c>
      <c r="AC91" s="371">
        <v>0</v>
      </c>
      <c r="AD91" s="371">
        <v>0</v>
      </c>
      <c r="AE91" s="371">
        <v>0</v>
      </c>
      <c r="AF91" s="371">
        <v>0</v>
      </c>
      <c r="AG91" s="371">
        <v>0</v>
      </c>
      <c r="AH91" s="371">
        <v>0</v>
      </c>
      <c r="AI91" s="371">
        <v>2838</v>
      </c>
      <c r="AJ91" s="371">
        <v>3010</v>
      </c>
      <c r="AK91" s="371">
        <v>3584</v>
      </c>
      <c r="AL91" s="371">
        <v>4157</v>
      </c>
      <c r="AM91" s="371">
        <v>4336</v>
      </c>
      <c r="AN91" s="371">
        <v>4541</v>
      </c>
      <c r="AO91" s="371">
        <v>4709</v>
      </c>
      <c r="AP91" s="371">
        <v>4710</v>
      </c>
      <c r="AQ91" s="371">
        <v>4517</v>
      </c>
      <c r="AR91" s="371">
        <v>4089</v>
      </c>
      <c r="AS91" s="371">
        <v>3977</v>
      </c>
      <c r="AT91" s="371">
        <v>4124</v>
      </c>
      <c r="AU91" s="371">
        <v>4593</v>
      </c>
      <c r="AV91" s="371">
        <v>5179</v>
      </c>
      <c r="AW91" s="371">
        <v>5512</v>
      </c>
      <c r="AX91" s="371">
        <v>5647</v>
      </c>
      <c r="AY91" s="371">
        <v>5657</v>
      </c>
      <c r="AZ91" s="371">
        <v>5514</v>
      </c>
      <c r="BA91" s="371">
        <v>3943</v>
      </c>
      <c r="BB91" s="371">
        <v>3834</v>
      </c>
      <c r="BC91" s="371">
        <v>3822</v>
      </c>
      <c r="BD91" s="371">
        <v>3901</v>
      </c>
      <c r="BE91" s="371">
        <v>3986</v>
      </c>
      <c r="BF91" s="371">
        <v>3989</v>
      </c>
      <c r="BG91" s="371">
        <v>3129</v>
      </c>
      <c r="BH91" s="371">
        <v>2187</v>
      </c>
      <c r="BI91" s="371">
        <v>2142</v>
      </c>
      <c r="BJ91" s="371">
        <v>2135</v>
      </c>
      <c r="BK91" s="371">
        <v>2117</v>
      </c>
      <c r="BL91" s="371">
        <v>2087</v>
      </c>
      <c r="BM91" s="371">
        <v>1935</v>
      </c>
      <c r="BN91" s="371">
        <v>1803</v>
      </c>
      <c r="BO91" s="371">
        <v>1619</v>
      </c>
      <c r="BP91" s="371">
        <v>1254</v>
      </c>
      <c r="BQ91" s="371">
        <v>939</v>
      </c>
      <c r="BR91" s="371">
        <v>799</v>
      </c>
      <c r="BS91" s="371">
        <v>706</v>
      </c>
      <c r="BT91" s="371">
        <v>632</v>
      </c>
      <c r="BU91" s="371">
        <v>589</v>
      </c>
      <c r="BV91" s="371">
        <v>502</v>
      </c>
      <c r="BW91" s="371">
        <v>587</v>
      </c>
      <c r="BX91" s="372">
        <v>571</v>
      </c>
      <c r="BY91" s="372">
        <v>563</v>
      </c>
      <c r="BZ91" s="372">
        <v>564</v>
      </c>
      <c r="CA91" s="373">
        <v>559</v>
      </c>
    </row>
    <row r="92" spans="1:79" ht="26.25" customHeight="1" x14ac:dyDescent="0.4">
      <c r="A92" s="51"/>
      <c r="B92" s="128" t="s">
        <v>506</v>
      </c>
      <c r="C92" s="341"/>
      <c r="D92" s="482"/>
      <c r="E92" s="482"/>
      <c r="F92" s="482"/>
      <c r="G92" s="482"/>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482"/>
      <c r="AG92" s="482"/>
      <c r="AH92" s="482"/>
      <c r="AI92" s="482"/>
      <c r="AJ92" s="482"/>
      <c r="AK92" s="482"/>
      <c r="AL92" s="482"/>
      <c r="AM92" s="482"/>
      <c r="AN92" s="482"/>
      <c r="AO92" s="482"/>
      <c r="AP92" s="482"/>
      <c r="AQ92" s="482"/>
      <c r="AR92" s="482"/>
      <c r="AS92" s="482"/>
      <c r="AT92" s="482"/>
      <c r="BC92" s="220"/>
      <c r="BX92" s="220"/>
      <c r="BY92" s="220"/>
      <c r="BZ92" s="220"/>
      <c r="CA92" s="221"/>
    </row>
    <row r="93" spans="1:79" x14ac:dyDescent="0.4">
      <c r="A93" s="459"/>
      <c r="B93" s="429" t="s">
        <v>507</v>
      </c>
      <c r="C93" s="459"/>
      <c r="D93" s="375">
        <v>0</v>
      </c>
      <c r="E93" s="375">
        <v>0</v>
      </c>
      <c r="F93" s="375">
        <v>0</v>
      </c>
      <c r="G93" s="375">
        <v>0</v>
      </c>
      <c r="H93" s="375">
        <v>0</v>
      </c>
      <c r="I93" s="375">
        <v>0</v>
      </c>
      <c r="J93" s="375">
        <v>0</v>
      </c>
      <c r="K93" s="375">
        <v>0</v>
      </c>
      <c r="L93" s="375">
        <v>0</v>
      </c>
      <c r="M93" s="375">
        <v>0</v>
      </c>
      <c r="N93" s="375">
        <v>0</v>
      </c>
      <c r="O93" s="375">
        <v>0</v>
      </c>
      <c r="P93" s="375">
        <v>0</v>
      </c>
      <c r="Q93" s="375">
        <v>0</v>
      </c>
      <c r="R93" s="375">
        <v>0</v>
      </c>
      <c r="S93" s="375">
        <v>0</v>
      </c>
      <c r="T93" s="375">
        <v>0</v>
      </c>
      <c r="U93" s="375">
        <v>0</v>
      </c>
      <c r="V93" s="375">
        <v>0</v>
      </c>
      <c r="W93" s="375">
        <v>0</v>
      </c>
      <c r="X93" s="375">
        <v>0</v>
      </c>
      <c r="Y93" s="375">
        <v>0</v>
      </c>
      <c r="Z93" s="375">
        <v>0</v>
      </c>
      <c r="AA93" s="375">
        <v>0</v>
      </c>
      <c r="AB93" s="375">
        <v>0</v>
      </c>
      <c r="AC93" s="375">
        <v>0</v>
      </c>
      <c r="AD93" s="375">
        <v>0</v>
      </c>
      <c r="AE93" s="375">
        <v>0</v>
      </c>
      <c r="AF93" s="375">
        <v>0</v>
      </c>
      <c r="AG93" s="375">
        <v>0</v>
      </c>
      <c r="AH93" s="375">
        <v>0</v>
      </c>
      <c r="AI93" s="375">
        <v>0</v>
      </c>
      <c r="AJ93" s="375">
        <v>0</v>
      </c>
      <c r="AK93" s="375">
        <v>0</v>
      </c>
      <c r="AL93" s="375">
        <v>0</v>
      </c>
      <c r="AM93" s="375">
        <v>0</v>
      </c>
      <c r="AN93" s="375">
        <v>0</v>
      </c>
      <c r="AO93" s="375">
        <v>0</v>
      </c>
      <c r="AP93" s="375">
        <v>0</v>
      </c>
      <c r="AQ93" s="375">
        <v>0</v>
      </c>
      <c r="AR93" s="375">
        <v>0</v>
      </c>
      <c r="AS93" s="375">
        <v>0</v>
      </c>
      <c r="AT93" s="375">
        <v>0</v>
      </c>
      <c r="AU93" s="375">
        <v>0</v>
      </c>
      <c r="AV93" s="375">
        <v>0</v>
      </c>
      <c r="AW93" s="375">
        <v>0</v>
      </c>
      <c r="AX93" s="375">
        <v>0</v>
      </c>
      <c r="AY93" s="375">
        <v>0</v>
      </c>
      <c r="AZ93" s="375">
        <v>0</v>
      </c>
      <c r="BA93" s="375">
        <v>0</v>
      </c>
      <c r="BB93" s="375">
        <v>0</v>
      </c>
      <c r="BC93" s="376">
        <v>0</v>
      </c>
      <c r="BD93" s="375">
        <v>1268</v>
      </c>
      <c r="BE93" s="375">
        <v>1322</v>
      </c>
      <c r="BF93" s="375">
        <v>1345</v>
      </c>
      <c r="BG93" s="375">
        <v>1297</v>
      </c>
      <c r="BH93" s="375">
        <v>1213</v>
      </c>
      <c r="BI93" s="375">
        <v>1198</v>
      </c>
      <c r="BJ93" s="375">
        <v>1196</v>
      </c>
      <c r="BK93" s="375">
        <v>1196</v>
      </c>
      <c r="BL93" s="375">
        <v>1176</v>
      </c>
      <c r="BM93" s="375">
        <v>1055</v>
      </c>
      <c r="BN93" s="375">
        <v>969</v>
      </c>
      <c r="BO93" s="375">
        <v>847</v>
      </c>
      <c r="BP93" s="375">
        <v>530</v>
      </c>
      <c r="BQ93" s="375">
        <v>252</v>
      </c>
      <c r="BR93" s="375">
        <v>138</v>
      </c>
      <c r="BS93" s="375">
        <v>73</v>
      </c>
      <c r="BT93" s="375">
        <v>28</v>
      </c>
      <c r="BU93" s="375">
        <v>6</v>
      </c>
      <c r="BV93" s="375">
        <v>1</v>
      </c>
      <c r="BW93" s="375">
        <v>0</v>
      </c>
      <c r="BX93" s="376">
        <v>0</v>
      </c>
      <c r="BY93" s="376">
        <v>0</v>
      </c>
      <c r="BZ93" s="376">
        <v>0</v>
      </c>
      <c r="CA93" s="377">
        <v>0</v>
      </c>
    </row>
    <row r="94" spans="1:79" x14ac:dyDescent="0.4">
      <c r="A94" s="51"/>
      <c r="B94" s="275" t="s">
        <v>508</v>
      </c>
      <c r="C94" s="341"/>
      <c r="D94" s="375">
        <v>0</v>
      </c>
      <c r="E94" s="375">
        <v>0</v>
      </c>
      <c r="F94" s="375">
        <v>0</v>
      </c>
      <c r="G94" s="375">
        <v>0</v>
      </c>
      <c r="H94" s="375">
        <v>0</v>
      </c>
      <c r="I94" s="375">
        <v>0</v>
      </c>
      <c r="J94" s="375">
        <v>0</v>
      </c>
      <c r="K94" s="375">
        <v>0</v>
      </c>
      <c r="L94" s="375">
        <v>0</v>
      </c>
      <c r="M94" s="375">
        <v>0</v>
      </c>
      <c r="N94" s="375">
        <v>0</v>
      </c>
      <c r="O94" s="375">
        <v>0</v>
      </c>
      <c r="P94" s="375">
        <v>0</v>
      </c>
      <c r="Q94" s="375">
        <v>0</v>
      </c>
      <c r="R94" s="375">
        <v>0</v>
      </c>
      <c r="S94" s="375">
        <v>0</v>
      </c>
      <c r="T94" s="375">
        <v>0</v>
      </c>
      <c r="U94" s="375">
        <v>0</v>
      </c>
      <c r="V94" s="375">
        <v>0</v>
      </c>
      <c r="W94" s="375">
        <v>0</v>
      </c>
      <c r="X94" s="375">
        <v>0</v>
      </c>
      <c r="Y94" s="375">
        <v>0</v>
      </c>
      <c r="Z94" s="375">
        <v>0</v>
      </c>
      <c r="AA94" s="375">
        <v>0</v>
      </c>
      <c r="AB94" s="375">
        <v>0</v>
      </c>
      <c r="AC94" s="375">
        <v>0</v>
      </c>
      <c r="AD94" s="375">
        <v>0</v>
      </c>
      <c r="AE94" s="375">
        <v>0</v>
      </c>
      <c r="AF94" s="375">
        <v>0</v>
      </c>
      <c r="AG94" s="375">
        <v>0</v>
      </c>
      <c r="AH94" s="375">
        <v>0</v>
      </c>
      <c r="AI94" s="375">
        <v>0</v>
      </c>
      <c r="AJ94" s="375">
        <v>0</v>
      </c>
      <c r="AK94" s="375">
        <v>0</v>
      </c>
      <c r="AL94" s="375">
        <v>0</v>
      </c>
      <c r="AM94" s="375">
        <v>0</v>
      </c>
      <c r="AN94" s="375">
        <v>0</v>
      </c>
      <c r="AO94" s="375">
        <v>0</v>
      </c>
      <c r="AP94" s="375">
        <v>0</v>
      </c>
      <c r="AQ94" s="375">
        <v>0</v>
      </c>
      <c r="AR94" s="375">
        <v>0</v>
      </c>
      <c r="AS94" s="375">
        <v>0</v>
      </c>
      <c r="AT94" s="375">
        <v>0</v>
      </c>
      <c r="AU94" s="375">
        <v>0</v>
      </c>
      <c r="AV94" s="375">
        <v>0</v>
      </c>
      <c r="AW94" s="375">
        <v>0</v>
      </c>
      <c r="AX94" s="375">
        <v>0</v>
      </c>
      <c r="AY94" s="375">
        <v>0</v>
      </c>
      <c r="AZ94" s="375">
        <v>0</v>
      </c>
      <c r="BA94" s="375">
        <v>0</v>
      </c>
      <c r="BB94" s="375">
        <v>0</v>
      </c>
      <c r="BC94" s="376">
        <v>0</v>
      </c>
      <c r="BD94" s="375">
        <v>913</v>
      </c>
      <c r="BE94" s="375">
        <v>889</v>
      </c>
      <c r="BF94" s="375">
        <v>863</v>
      </c>
      <c r="BG94" s="375">
        <v>842</v>
      </c>
      <c r="BH94" s="375">
        <v>808</v>
      </c>
      <c r="BI94" s="375">
        <v>784</v>
      </c>
      <c r="BJ94" s="375">
        <v>776</v>
      </c>
      <c r="BK94" s="375">
        <v>753</v>
      </c>
      <c r="BL94" s="375">
        <v>737</v>
      </c>
      <c r="BM94" s="375">
        <v>706</v>
      </c>
      <c r="BN94" s="375">
        <v>653</v>
      </c>
      <c r="BO94" s="375">
        <v>589</v>
      </c>
      <c r="BP94" s="375">
        <v>534</v>
      </c>
      <c r="BQ94" s="375">
        <v>491</v>
      </c>
      <c r="BR94" s="375">
        <v>462</v>
      </c>
      <c r="BS94" s="375">
        <v>431</v>
      </c>
      <c r="BT94" s="375">
        <v>400</v>
      </c>
      <c r="BU94" s="375">
        <v>379</v>
      </c>
      <c r="BV94" s="375">
        <v>319</v>
      </c>
      <c r="BW94" s="375">
        <v>353</v>
      </c>
      <c r="BX94" s="376">
        <v>330</v>
      </c>
      <c r="BY94" s="376">
        <v>316</v>
      </c>
      <c r="BZ94" s="376">
        <v>309</v>
      </c>
      <c r="CA94" s="377">
        <v>306</v>
      </c>
    </row>
    <row r="95" spans="1:79" x14ac:dyDescent="0.4">
      <c r="A95" s="51"/>
      <c r="B95" s="429" t="s">
        <v>365</v>
      </c>
      <c r="C95" s="51"/>
      <c r="D95" s="375">
        <v>0</v>
      </c>
      <c r="E95" s="375">
        <v>0</v>
      </c>
      <c r="F95" s="375">
        <v>0</v>
      </c>
      <c r="G95" s="375">
        <v>0</v>
      </c>
      <c r="H95" s="375">
        <v>0</v>
      </c>
      <c r="I95" s="375">
        <v>0</v>
      </c>
      <c r="J95" s="375">
        <v>0</v>
      </c>
      <c r="K95" s="375">
        <v>0</v>
      </c>
      <c r="L95" s="375">
        <v>0</v>
      </c>
      <c r="M95" s="375">
        <v>0</v>
      </c>
      <c r="N95" s="375">
        <v>0</v>
      </c>
      <c r="O95" s="375">
        <v>0</v>
      </c>
      <c r="P95" s="375">
        <v>0</v>
      </c>
      <c r="Q95" s="375">
        <v>0</v>
      </c>
      <c r="R95" s="375">
        <v>0</v>
      </c>
      <c r="S95" s="375">
        <v>0</v>
      </c>
      <c r="T95" s="375">
        <v>0</v>
      </c>
      <c r="U95" s="375">
        <v>0</v>
      </c>
      <c r="V95" s="375">
        <v>0</v>
      </c>
      <c r="W95" s="375">
        <v>0</v>
      </c>
      <c r="X95" s="375">
        <v>0</v>
      </c>
      <c r="Y95" s="375">
        <v>0</v>
      </c>
      <c r="Z95" s="375">
        <v>0</v>
      </c>
      <c r="AA95" s="375">
        <v>0</v>
      </c>
      <c r="AB95" s="375">
        <v>0</v>
      </c>
      <c r="AC95" s="375">
        <v>0</v>
      </c>
      <c r="AD95" s="375">
        <v>0</v>
      </c>
      <c r="AE95" s="375">
        <v>0</v>
      </c>
      <c r="AF95" s="375">
        <v>0</v>
      </c>
      <c r="AG95" s="375">
        <v>0</v>
      </c>
      <c r="AH95" s="375">
        <v>0</v>
      </c>
      <c r="AI95" s="375">
        <v>0</v>
      </c>
      <c r="AJ95" s="375">
        <v>0</v>
      </c>
      <c r="AK95" s="375">
        <v>0</v>
      </c>
      <c r="AL95" s="375">
        <v>0</v>
      </c>
      <c r="AM95" s="375">
        <v>0</v>
      </c>
      <c r="AN95" s="375">
        <v>0</v>
      </c>
      <c r="AO95" s="375">
        <v>0</v>
      </c>
      <c r="AP95" s="375">
        <v>0</v>
      </c>
      <c r="AQ95" s="375">
        <v>0</v>
      </c>
      <c r="AR95" s="375">
        <v>0</v>
      </c>
      <c r="AS95" s="375">
        <v>0</v>
      </c>
      <c r="AT95" s="375">
        <v>0</v>
      </c>
      <c r="AU95" s="375">
        <v>0</v>
      </c>
      <c r="AV95" s="375">
        <v>0</v>
      </c>
      <c r="AW95" s="375">
        <v>0</v>
      </c>
      <c r="AX95" s="375">
        <v>0</v>
      </c>
      <c r="AY95" s="375">
        <v>0</v>
      </c>
      <c r="AZ95" s="375">
        <v>0</v>
      </c>
      <c r="BA95" s="375">
        <v>0</v>
      </c>
      <c r="BB95" s="375">
        <v>0</v>
      </c>
      <c r="BC95" s="376">
        <v>0</v>
      </c>
      <c r="BD95" s="375">
        <v>92</v>
      </c>
      <c r="BE95" s="375">
        <v>97</v>
      </c>
      <c r="BF95" s="375">
        <v>106</v>
      </c>
      <c r="BG95" s="375">
        <v>100</v>
      </c>
      <c r="BH95" s="375">
        <v>80</v>
      </c>
      <c r="BI95" s="375">
        <v>81</v>
      </c>
      <c r="BJ95" s="375">
        <v>83</v>
      </c>
      <c r="BK95" s="375">
        <v>85</v>
      </c>
      <c r="BL95" s="375">
        <v>89</v>
      </c>
      <c r="BM95" s="375">
        <v>97</v>
      </c>
      <c r="BN95" s="375">
        <v>109</v>
      </c>
      <c r="BO95" s="375">
        <v>121</v>
      </c>
      <c r="BP95" s="375">
        <v>136</v>
      </c>
      <c r="BQ95" s="375">
        <v>150</v>
      </c>
      <c r="BR95" s="375">
        <v>160</v>
      </c>
      <c r="BS95" s="375">
        <v>169</v>
      </c>
      <c r="BT95" s="375">
        <v>175</v>
      </c>
      <c r="BU95" s="375">
        <v>180</v>
      </c>
      <c r="BV95" s="375">
        <v>162</v>
      </c>
      <c r="BW95" s="375">
        <v>211</v>
      </c>
      <c r="BX95" s="376">
        <v>217</v>
      </c>
      <c r="BY95" s="376">
        <v>224</v>
      </c>
      <c r="BZ95" s="376">
        <v>231</v>
      </c>
      <c r="CA95" s="377">
        <v>230</v>
      </c>
    </row>
    <row r="96" spans="1:79" x14ac:dyDescent="0.4">
      <c r="A96" s="51"/>
      <c r="B96" s="429" t="s">
        <v>509</v>
      </c>
      <c r="C96" s="128"/>
      <c r="D96" s="375">
        <v>0</v>
      </c>
      <c r="E96" s="375">
        <v>0</v>
      </c>
      <c r="F96" s="375">
        <v>0</v>
      </c>
      <c r="G96" s="375">
        <v>0</v>
      </c>
      <c r="H96" s="375">
        <v>0</v>
      </c>
      <c r="I96" s="375">
        <v>0</v>
      </c>
      <c r="J96" s="375">
        <v>0</v>
      </c>
      <c r="K96" s="375">
        <v>0</v>
      </c>
      <c r="L96" s="375">
        <v>0</v>
      </c>
      <c r="M96" s="375">
        <v>0</v>
      </c>
      <c r="N96" s="375">
        <v>0</v>
      </c>
      <c r="O96" s="375">
        <v>0</v>
      </c>
      <c r="P96" s="375">
        <v>0</v>
      </c>
      <c r="Q96" s="375">
        <v>0</v>
      </c>
      <c r="R96" s="375">
        <v>0</v>
      </c>
      <c r="S96" s="375">
        <v>0</v>
      </c>
      <c r="T96" s="375">
        <v>0</v>
      </c>
      <c r="U96" s="375">
        <v>0</v>
      </c>
      <c r="V96" s="375">
        <v>0</v>
      </c>
      <c r="W96" s="375">
        <v>0</v>
      </c>
      <c r="X96" s="375">
        <v>0</v>
      </c>
      <c r="Y96" s="375">
        <v>0</v>
      </c>
      <c r="Z96" s="375">
        <v>0</v>
      </c>
      <c r="AA96" s="375">
        <v>0</v>
      </c>
      <c r="AB96" s="375">
        <v>0</v>
      </c>
      <c r="AC96" s="375">
        <v>0</v>
      </c>
      <c r="AD96" s="375">
        <v>0</v>
      </c>
      <c r="AE96" s="375">
        <v>0</v>
      </c>
      <c r="AF96" s="375">
        <v>0</v>
      </c>
      <c r="AG96" s="375">
        <v>0</v>
      </c>
      <c r="AH96" s="375">
        <v>0</v>
      </c>
      <c r="AI96" s="375">
        <v>0</v>
      </c>
      <c r="AJ96" s="375">
        <v>0</v>
      </c>
      <c r="AK96" s="375">
        <v>0</v>
      </c>
      <c r="AL96" s="375">
        <v>0</v>
      </c>
      <c r="AM96" s="375">
        <v>0</v>
      </c>
      <c r="AN96" s="375">
        <v>0</v>
      </c>
      <c r="AO96" s="375">
        <v>0</v>
      </c>
      <c r="AP96" s="375">
        <v>0</v>
      </c>
      <c r="AQ96" s="375">
        <v>0</v>
      </c>
      <c r="AR96" s="375">
        <v>0</v>
      </c>
      <c r="AS96" s="375">
        <v>0</v>
      </c>
      <c r="AT96" s="375">
        <v>0</v>
      </c>
      <c r="AU96" s="375">
        <v>0</v>
      </c>
      <c r="AV96" s="375">
        <v>0</v>
      </c>
      <c r="AW96" s="375">
        <v>0</v>
      </c>
      <c r="AX96" s="375">
        <v>0</v>
      </c>
      <c r="AY96" s="375">
        <v>0</v>
      </c>
      <c r="AZ96" s="375">
        <v>0</v>
      </c>
      <c r="BA96" s="375">
        <v>0</v>
      </c>
      <c r="BB96" s="375">
        <v>0</v>
      </c>
      <c r="BC96" s="376">
        <v>0</v>
      </c>
      <c r="BD96" s="375">
        <v>1628</v>
      </c>
      <c r="BE96" s="375">
        <v>1677</v>
      </c>
      <c r="BF96" s="375">
        <v>1675</v>
      </c>
      <c r="BG96" s="375">
        <v>890</v>
      </c>
      <c r="BH96" s="375">
        <v>86</v>
      </c>
      <c r="BI96" s="375">
        <v>79</v>
      </c>
      <c r="BJ96" s="375">
        <v>79</v>
      </c>
      <c r="BK96" s="375">
        <v>83</v>
      </c>
      <c r="BL96" s="375">
        <v>85</v>
      </c>
      <c r="BM96" s="375">
        <v>76</v>
      </c>
      <c r="BN96" s="375">
        <v>71</v>
      </c>
      <c r="BO96" s="375">
        <v>62</v>
      </c>
      <c r="BP96" s="375">
        <v>53</v>
      </c>
      <c r="BQ96" s="375">
        <v>46</v>
      </c>
      <c r="BR96" s="375">
        <v>39</v>
      </c>
      <c r="BS96" s="375">
        <v>33</v>
      </c>
      <c r="BT96" s="375">
        <v>29</v>
      </c>
      <c r="BU96" s="375">
        <v>24</v>
      </c>
      <c r="BV96" s="375">
        <v>20</v>
      </c>
      <c r="BW96" s="375">
        <v>24</v>
      </c>
      <c r="BX96" s="376">
        <v>23</v>
      </c>
      <c r="BY96" s="376">
        <v>23</v>
      </c>
      <c r="BZ96" s="376">
        <v>23</v>
      </c>
      <c r="CA96" s="377">
        <v>23</v>
      </c>
    </row>
    <row r="97" spans="1:79" ht="26.25" customHeight="1" x14ac:dyDescent="0.4">
      <c r="A97" s="459"/>
      <c r="B97" s="128" t="s">
        <v>513</v>
      </c>
      <c r="D97" s="375">
        <v>0</v>
      </c>
      <c r="E97" s="375">
        <v>0</v>
      </c>
      <c r="F97" s="375">
        <v>0</v>
      </c>
      <c r="G97" s="375">
        <v>0</v>
      </c>
      <c r="H97" s="375">
        <v>0</v>
      </c>
      <c r="I97" s="375">
        <v>0</v>
      </c>
      <c r="J97" s="375">
        <v>0</v>
      </c>
      <c r="K97" s="375">
        <v>0</v>
      </c>
      <c r="L97" s="375">
        <v>0</v>
      </c>
      <c r="M97" s="375">
        <v>0</v>
      </c>
      <c r="N97" s="375">
        <v>0</v>
      </c>
      <c r="O97" s="375">
        <v>0</v>
      </c>
      <c r="P97" s="375">
        <v>0</v>
      </c>
      <c r="Q97" s="375">
        <v>0</v>
      </c>
      <c r="R97" s="375">
        <v>0</v>
      </c>
      <c r="S97" s="375">
        <v>0</v>
      </c>
      <c r="T97" s="375">
        <v>0</v>
      </c>
      <c r="U97" s="375">
        <v>0</v>
      </c>
      <c r="V97" s="375">
        <v>0</v>
      </c>
      <c r="W97" s="375">
        <v>0</v>
      </c>
      <c r="X97" s="375">
        <v>0</v>
      </c>
      <c r="Y97" s="375">
        <v>0</v>
      </c>
      <c r="Z97" s="375">
        <v>0</v>
      </c>
      <c r="AA97" s="375">
        <v>0</v>
      </c>
      <c r="AB97" s="375">
        <v>0</v>
      </c>
      <c r="AC97" s="375">
        <v>0</v>
      </c>
      <c r="AD97" s="375">
        <v>0</v>
      </c>
      <c r="AE97" s="375">
        <v>0</v>
      </c>
      <c r="AF97" s="375">
        <v>0</v>
      </c>
      <c r="AG97" s="375">
        <v>0</v>
      </c>
      <c r="AH97" s="375">
        <v>0</v>
      </c>
      <c r="AI97" s="375">
        <v>1115</v>
      </c>
      <c r="AJ97" s="375">
        <v>1316</v>
      </c>
      <c r="AK97" s="375">
        <v>1846</v>
      </c>
      <c r="AL97" s="375">
        <v>2376</v>
      </c>
      <c r="AM97" s="375">
        <v>2685</v>
      </c>
      <c r="AN97" s="375">
        <v>2858</v>
      </c>
      <c r="AO97" s="375">
        <v>2992</v>
      </c>
      <c r="AP97" s="375">
        <v>2988</v>
      </c>
      <c r="AQ97" s="375">
        <v>2790</v>
      </c>
      <c r="AR97" s="375">
        <v>2370</v>
      </c>
      <c r="AS97" s="375">
        <v>2370</v>
      </c>
      <c r="AT97" s="375">
        <v>2449</v>
      </c>
      <c r="AU97" s="375">
        <v>3018</v>
      </c>
      <c r="AV97" s="375">
        <v>3536</v>
      </c>
      <c r="AW97" s="375">
        <v>3776</v>
      </c>
      <c r="AX97" s="375">
        <v>3882</v>
      </c>
      <c r="AY97" s="375">
        <v>3876</v>
      </c>
      <c r="AZ97" s="375">
        <v>3750</v>
      </c>
      <c r="BA97" s="375">
        <v>2238</v>
      </c>
      <c r="BB97" s="375">
        <v>2192</v>
      </c>
      <c r="BC97" s="376">
        <v>2202</v>
      </c>
      <c r="BD97" s="375">
        <v>2230</v>
      </c>
      <c r="BE97" s="375">
        <v>2235</v>
      </c>
      <c r="BF97" s="375">
        <v>2213</v>
      </c>
      <c r="BG97" s="375">
        <v>2218</v>
      </c>
      <c r="BH97" s="375">
        <v>2175</v>
      </c>
      <c r="BI97" s="375">
        <v>2131</v>
      </c>
      <c r="BJ97" s="375">
        <v>2123</v>
      </c>
      <c r="BK97" s="375">
        <v>2105</v>
      </c>
      <c r="BL97" s="375">
        <v>2076</v>
      </c>
      <c r="BM97" s="375">
        <v>1925</v>
      </c>
      <c r="BN97" s="375">
        <v>0</v>
      </c>
      <c r="BO97" s="375">
        <v>0</v>
      </c>
      <c r="BP97" s="375">
        <v>0</v>
      </c>
      <c r="BQ97" s="375">
        <v>0</v>
      </c>
      <c r="BR97" s="375">
        <v>0</v>
      </c>
      <c r="BS97" s="375">
        <v>0</v>
      </c>
      <c r="BT97" s="375">
        <v>0</v>
      </c>
      <c r="BU97" s="375">
        <v>0</v>
      </c>
      <c r="BV97" s="375">
        <v>0</v>
      </c>
      <c r="BW97" s="375">
        <v>0</v>
      </c>
      <c r="BX97" s="376">
        <v>0</v>
      </c>
      <c r="BY97" s="376">
        <v>0</v>
      </c>
      <c r="BZ97" s="376">
        <v>0</v>
      </c>
      <c r="CA97" s="377">
        <v>0</v>
      </c>
    </row>
    <row r="98" spans="1:79" x14ac:dyDescent="0.4">
      <c r="A98" s="459"/>
      <c r="B98" s="128" t="s">
        <v>514</v>
      </c>
      <c r="D98" s="375">
        <v>0</v>
      </c>
      <c r="E98" s="375">
        <v>0</v>
      </c>
      <c r="F98" s="375">
        <v>0</v>
      </c>
      <c r="G98" s="375">
        <v>0</v>
      </c>
      <c r="H98" s="375">
        <v>0</v>
      </c>
      <c r="I98" s="375">
        <v>0</v>
      </c>
      <c r="J98" s="375">
        <v>0</v>
      </c>
      <c r="K98" s="375">
        <v>0</v>
      </c>
      <c r="L98" s="375">
        <v>0</v>
      </c>
      <c r="M98" s="375">
        <v>0</v>
      </c>
      <c r="N98" s="375">
        <v>0</v>
      </c>
      <c r="O98" s="375">
        <v>0</v>
      </c>
      <c r="P98" s="375">
        <v>0</v>
      </c>
      <c r="Q98" s="375">
        <v>0</v>
      </c>
      <c r="R98" s="375">
        <v>0</v>
      </c>
      <c r="S98" s="375">
        <v>0</v>
      </c>
      <c r="T98" s="375">
        <v>0</v>
      </c>
      <c r="U98" s="375">
        <v>0</v>
      </c>
      <c r="V98" s="375">
        <v>0</v>
      </c>
      <c r="W98" s="375">
        <v>0</v>
      </c>
      <c r="X98" s="375">
        <v>0</v>
      </c>
      <c r="Y98" s="375">
        <v>0</v>
      </c>
      <c r="Z98" s="375">
        <v>0</v>
      </c>
      <c r="AA98" s="375">
        <v>0</v>
      </c>
      <c r="AB98" s="375">
        <v>0</v>
      </c>
      <c r="AC98" s="375">
        <v>0</v>
      </c>
      <c r="AD98" s="375">
        <v>0</v>
      </c>
      <c r="AE98" s="375">
        <v>0</v>
      </c>
      <c r="AF98" s="375">
        <v>0</v>
      </c>
      <c r="AG98" s="375">
        <v>0</v>
      </c>
      <c r="AH98" s="375">
        <v>0</v>
      </c>
      <c r="AI98" s="375">
        <v>0</v>
      </c>
      <c r="AJ98" s="375">
        <v>0</v>
      </c>
      <c r="AK98" s="375">
        <v>0</v>
      </c>
      <c r="AL98" s="375">
        <v>0</v>
      </c>
      <c r="AM98" s="375">
        <v>0</v>
      </c>
      <c r="AN98" s="375">
        <v>0</v>
      </c>
      <c r="AO98" s="375">
        <v>0</v>
      </c>
      <c r="AP98" s="375">
        <v>0</v>
      </c>
      <c r="AQ98" s="375">
        <v>0</v>
      </c>
      <c r="AR98" s="375">
        <v>0</v>
      </c>
      <c r="AS98" s="375">
        <v>0</v>
      </c>
      <c r="AT98" s="375">
        <v>0</v>
      </c>
      <c r="AU98" s="375">
        <v>0</v>
      </c>
      <c r="AV98" s="375">
        <v>0</v>
      </c>
      <c r="AW98" s="375">
        <v>0</v>
      </c>
      <c r="AX98" s="375">
        <v>0</v>
      </c>
      <c r="AY98" s="375">
        <v>0</v>
      </c>
      <c r="AZ98" s="375">
        <v>0</v>
      </c>
      <c r="BA98" s="375">
        <v>0</v>
      </c>
      <c r="BB98" s="375">
        <v>0</v>
      </c>
      <c r="BC98" s="376">
        <v>0</v>
      </c>
      <c r="BD98" s="375">
        <v>2633</v>
      </c>
      <c r="BE98" s="375">
        <v>2663</v>
      </c>
      <c r="BF98" s="375">
        <v>2644</v>
      </c>
      <c r="BG98" s="375">
        <v>1832</v>
      </c>
      <c r="BH98" s="375">
        <v>974</v>
      </c>
      <c r="BI98" s="375">
        <v>944</v>
      </c>
      <c r="BJ98" s="375">
        <v>938</v>
      </c>
      <c r="BK98" s="375">
        <v>922</v>
      </c>
      <c r="BL98" s="375">
        <v>911</v>
      </c>
      <c r="BM98" s="375">
        <v>880</v>
      </c>
      <c r="BN98" s="375">
        <v>833</v>
      </c>
      <c r="BO98" s="375">
        <v>771</v>
      </c>
      <c r="BP98" s="375">
        <v>723</v>
      </c>
      <c r="BQ98" s="375">
        <v>687</v>
      </c>
      <c r="BR98" s="375">
        <v>661</v>
      </c>
      <c r="BS98" s="375">
        <v>633</v>
      </c>
      <c r="BT98" s="375">
        <v>604</v>
      </c>
      <c r="BU98" s="375">
        <v>583</v>
      </c>
      <c r="BV98" s="375">
        <v>501</v>
      </c>
      <c r="BW98" s="375">
        <v>587</v>
      </c>
      <c r="BX98" s="376">
        <v>571</v>
      </c>
      <c r="BY98" s="376">
        <v>563</v>
      </c>
      <c r="BZ98" s="376">
        <v>564</v>
      </c>
      <c r="CA98" s="377">
        <v>559</v>
      </c>
    </row>
    <row r="99" spans="1:79" ht="24.75" customHeight="1" x14ac:dyDescent="0.4">
      <c r="A99" s="51"/>
      <c r="B99" s="128" t="s">
        <v>515</v>
      </c>
      <c r="BX99" s="220"/>
      <c r="BY99" s="220"/>
      <c r="BZ99" s="220"/>
      <c r="CA99" s="221"/>
    </row>
    <row r="100" spans="1:79" x14ac:dyDescent="0.4">
      <c r="A100" s="459"/>
      <c r="B100" s="275" t="s">
        <v>516</v>
      </c>
      <c r="D100" s="375">
        <v>0</v>
      </c>
      <c r="E100" s="375">
        <v>0</v>
      </c>
      <c r="F100" s="375">
        <v>0</v>
      </c>
      <c r="G100" s="375">
        <v>0</v>
      </c>
      <c r="H100" s="375">
        <v>0</v>
      </c>
      <c r="I100" s="375">
        <v>0</v>
      </c>
      <c r="J100" s="375">
        <v>0</v>
      </c>
      <c r="K100" s="375">
        <v>0</v>
      </c>
      <c r="L100" s="375">
        <v>0</v>
      </c>
      <c r="M100" s="375">
        <v>0</v>
      </c>
      <c r="N100" s="375">
        <v>0</v>
      </c>
      <c r="O100" s="375">
        <v>0</v>
      </c>
      <c r="P100" s="375">
        <v>0</v>
      </c>
      <c r="Q100" s="375">
        <v>0</v>
      </c>
      <c r="R100" s="375">
        <v>0</v>
      </c>
      <c r="S100" s="375">
        <v>0</v>
      </c>
      <c r="T100" s="375">
        <v>0</v>
      </c>
      <c r="U100" s="375">
        <v>0</v>
      </c>
      <c r="V100" s="375">
        <v>0</v>
      </c>
      <c r="W100" s="375">
        <v>0</v>
      </c>
      <c r="X100" s="375">
        <v>0</v>
      </c>
      <c r="Y100" s="375">
        <v>0</v>
      </c>
      <c r="Z100" s="375">
        <v>0</v>
      </c>
      <c r="AA100" s="375">
        <v>0</v>
      </c>
      <c r="AB100" s="375">
        <v>0</v>
      </c>
      <c r="AC100" s="375">
        <v>0</v>
      </c>
      <c r="AD100" s="375">
        <v>0</v>
      </c>
      <c r="AE100" s="375">
        <v>0</v>
      </c>
      <c r="AF100" s="375">
        <v>0</v>
      </c>
      <c r="AG100" s="375">
        <v>0</v>
      </c>
      <c r="AH100" s="375">
        <v>0</v>
      </c>
      <c r="AI100" s="375">
        <v>551</v>
      </c>
      <c r="AJ100" s="375">
        <v>746</v>
      </c>
      <c r="AK100" s="375">
        <v>1179</v>
      </c>
      <c r="AL100" s="375">
        <v>1611</v>
      </c>
      <c r="AM100" s="375">
        <v>1813</v>
      </c>
      <c r="AN100" s="375">
        <v>1885</v>
      </c>
      <c r="AO100" s="375">
        <v>1892</v>
      </c>
      <c r="AP100" s="375">
        <v>1832</v>
      </c>
      <c r="AQ100" s="375">
        <v>1578</v>
      </c>
      <c r="AR100" s="375">
        <v>1249</v>
      </c>
      <c r="AS100" s="375">
        <v>1031</v>
      </c>
      <c r="AT100" s="375">
        <v>1007</v>
      </c>
      <c r="AU100" s="375">
        <v>1441</v>
      </c>
      <c r="AV100" s="375">
        <v>1753</v>
      </c>
      <c r="AW100" s="375">
        <v>1790</v>
      </c>
      <c r="AX100" s="375">
        <v>1800</v>
      </c>
      <c r="AY100" s="375">
        <v>1659</v>
      </c>
      <c r="AZ100" s="375">
        <v>1461</v>
      </c>
      <c r="BA100" s="375">
        <v>0</v>
      </c>
      <c r="BB100" s="375">
        <v>0</v>
      </c>
      <c r="BC100" s="375">
        <v>0</v>
      </c>
      <c r="BD100" s="375">
        <v>0</v>
      </c>
      <c r="BE100" s="375">
        <v>0</v>
      </c>
      <c r="BF100" s="375">
        <v>0</v>
      </c>
      <c r="BG100" s="375">
        <v>0</v>
      </c>
      <c r="BH100" s="375">
        <v>0</v>
      </c>
      <c r="BI100" s="375">
        <v>0</v>
      </c>
      <c r="BJ100" s="375">
        <v>0</v>
      </c>
      <c r="BK100" s="375">
        <v>0</v>
      </c>
      <c r="BL100" s="375">
        <v>0</v>
      </c>
      <c r="BM100" s="375">
        <v>0</v>
      </c>
      <c r="BN100" s="375">
        <v>0</v>
      </c>
      <c r="BO100" s="375">
        <v>0</v>
      </c>
      <c r="BP100" s="375">
        <v>0</v>
      </c>
      <c r="BQ100" s="375">
        <v>0</v>
      </c>
      <c r="BR100" s="375">
        <v>0</v>
      </c>
      <c r="BS100" s="375">
        <v>0</v>
      </c>
      <c r="BT100" s="375">
        <v>0</v>
      </c>
      <c r="BU100" s="375">
        <v>0</v>
      </c>
      <c r="BV100" s="375">
        <v>0</v>
      </c>
      <c r="BW100" s="375">
        <v>0</v>
      </c>
      <c r="BX100" s="376">
        <v>0</v>
      </c>
      <c r="BY100" s="376">
        <v>0</v>
      </c>
      <c r="BZ100" s="376">
        <v>0</v>
      </c>
      <c r="CA100" s="377">
        <v>0</v>
      </c>
    </row>
    <row r="101" spans="1:79" x14ac:dyDescent="0.4">
      <c r="A101" s="459"/>
      <c r="B101" s="275" t="s">
        <v>517</v>
      </c>
      <c r="D101" s="375">
        <v>0</v>
      </c>
      <c r="E101" s="375">
        <v>0</v>
      </c>
      <c r="F101" s="375">
        <v>0</v>
      </c>
      <c r="G101" s="375">
        <v>0</v>
      </c>
      <c r="H101" s="375">
        <v>0</v>
      </c>
      <c r="I101" s="375">
        <v>0</v>
      </c>
      <c r="J101" s="375">
        <v>0</v>
      </c>
      <c r="K101" s="375">
        <v>0</v>
      </c>
      <c r="L101" s="375">
        <v>0</v>
      </c>
      <c r="M101" s="375">
        <v>0</v>
      </c>
      <c r="N101" s="375">
        <v>0</v>
      </c>
      <c r="O101" s="375">
        <v>0</v>
      </c>
      <c r="P101" s="375">
        <v>0</v>
      </c>
      <c r="Q101" s="375">
        <v>0</v>
      </c>
      <c r="R101" s="375">
        <v>0</v>
      </c>
      <c r="S101" s="375">
        <v>0</v>
      </c>
      <c r="T101" s="375">
        <v>0</v>
      </c>
      <c r="U101" s="375">
        <v>0</v>
      </c>
      <c r="V101" s="375">
        <v>0</v>
      </c>
      <c r="W101" s="375">
        <v>0</v>
      </c>
      <c r="X101" s="375">
        <v>0</v>
      </c>
      <c r="Y101" s="375">
        <v>0</v>
      </c>
      <c r="Z101" s="375">
        <v>0</v>
      </c>
      <c r="AA101" s="375">
        <v>0</v>
      </c>
      <c r="AB101" s="375">
        <v>0</v>
      </c>
      <c r="AC101" s="375">
        <v>0</v>
      </c>
      <c r="AD101" s="375">
        <v>0</v>
      </c>
      <c r="AE101" s="375">
        <v>0</v>
      </c>
      <c r="AF101" s="375">
        <v>0</v>
      </c>
      <c r="AG101" s="375">
        <v>0</v>
      </c>
      <c r="AH101" s="375">
        <v>0</v>
      </c>
      <c r="AI101" s="375">
        <v>1723</v>
      </c>
      <c r="AJ101" s="375">
        <v>1694</v>
      </c>
      <c r="AK101" s="375">
        <v>1738</v>
      </c>
      <c r="AL101" s="375">
        <v>1781</v>
      </c>
      <c r="AM101" s="375">
        <v>1651</v>
      </c>
      <c r="AN101" s="375">
        <v>1683</v>
      </c>
      <c r="AO101" s="375">
        <v>1717</v>
      </c>
      <c r="AP101" s="375">
        <v>1722</v>
      </c>
      <c r="AQ101" s="375">
        <v>1727</v>
      </c>
      <c r="AR101" s="375">
        <v>1719</v>
      </c>
      <c r="AS101" s="375">
        <v>1607</v>
      </c>
      <c r="AT101" s="375">
        <v>1675</v>
      </c>
      <c r="AU101" s="375">
        <v>1575</v>
      </c>
      <c r="AV101" s="375">
        <v>1643</v>
      </c>
      <c r="AW101" s="375">
        <v>1736</v>
      </c>
      <c r="AX101" s="375">
        <v>1765</v>
      </c>
      <c r="AY101" s="375">
        <v>1781</v>
      </c>
      <c r="AZ101" s="375">
        <v>1764</v>
      </c>
      <c r="BA101" s="375">
        <v>1705</v>
      </c>
      <c r="BB101" s="375">
        <v>1643</v>
      </c>
      <c r="BC101" s="375">
        <v>1620</v>
      </c>
      <c r="BD101" s="375">
        <v>1671</v>
      </c>
      <c r="BE101" s="375">
        <v>1750</v>
      </c>
      <c r="BF101" s="375">
        <v>1776</v>
      </c>
      <c r="BG101" s="375">
        <v>911</v>
      </c>
      <c r="BH101" s="375">
        <v>12</v>
      </c>
      <c r="BI101" s="375">
        <v>11</v>
      </c>
      <c r="BJ101" s="375">
        <v>12</v>
      </c>
      <c r="BK101" s="375">
        <v>12</v>
      </c>
      <c r="BL101" s="375">
        <v>11</v>
      </c>
      <c r="BM101" s="375">
        <v>10</v>
      </c>
      <c r="BN101" s="375">
        <v>0</v>
      </c>
      <c r="BO101" s="375">
        <v>0</v>
      </c>
      <c r="BP101" s="375">
        <v>0</v>
      </c>
      <c r="BQ101" s="375">
        <v>0</v>
      </c>
      <c r="BR101" s="375">
        <v>0</v>
      </c>
      <c r="BS101" s="375">
        <v>0</v>
      </c>
      <c r="BT101" s="375">
        <v>0</v>
      </c>
      <c r="BU101" s="375">
        <v>0</v>
      </c>
      <c r="BV101" s="375">
        <v>0</v>
      </c>
      <c r="BW101" s="375">
        <v>0</v>
      </c>
      <c r="BX101" s="376">
        <v>0</v>
      </c>
      <c r="BY101" s="376">
        <v>0</v>
      </c>
      <c r="BZ101" s="376">
        <v>0</v>
      </c>
      <c r="CA101" s="377">
        <v>0</v>
      </c>
    </row>
    <row r="102" spans="1:79" x14ac:dyDescent="0.4">
      <c r="A102" s="51"/>
      <c r="B102" s="275" t="s">
        <v>502</v>
      </c>
      <c r="D102" s="375">
        <v>0</v>
      </c>
      <c r="E102" s="375">
        <v>0</v>
      </c>
      <c r="F102" s="375">
        <v>0</v>
      </c>
      <c r="G102" s="375">
        <v>0</v>
      </c>
      <c r="H102" s="375">
        <v>0</v>
      </c>
      <c r="I102" s="375">
        <v>0</v>
      </c>
      <c r="J102" s="375">
        <v>0</v>
      </c>
      <c r="K102" s="375">
        <v>0</v>
      </c>
      <c r="L102" s="375">
        <v>0</v>
      </c>
      <c r="M102" s="375">
        <v>0</v>
      </c>
      <c r="N102" s="375">
        <v>0</v>
      </c>
      <c r="O102" s="375">
        <v>0</v>
      </c>
      <c r="P102" s="375">
        <v>0</v>
      </c>
      <c r="Q102" s="375">
        <v>0</v>
      </c>
      <c r="R102" s="375">
        <v>0</v>
      </c>
      <c r="S102" s="375">
        <v>0</v>
      </c>
      <c r="T102" s="375">
        <v>0</v>
      </c>
      <c r="U102" s="375">
        <v>0</v>
      </c>
      <c r="V102" s="375">
        <v>0</v>
      </c>
      <c r="W102" s="375">
        <v>0</v>
      </c>
      <c r="X102" s="375">
        <v>0</v>
      </c>
      <c r="Y102" s="375">
        <v>0</v>
      </c>
      <c r="Z102" s="375">
        <v>0</v>
      </c>
      <c r="AA102" s="375">
        <v>0</v>
      </c>
      <c r="AB102" s="375">
        <v>0</v>
      </c>
      <c r="AC102" s="375">
        <v>0</v>
      </c>
      <c r="AD102" s="375">
        <v>0</v>
      </c>
      <c r="AE102" s="375">
        <v>0</v>
      </c>
      <c r="AF102" s="375">
        <v>0</v>
      </c>
      <c r="AG102" s="375">
        <v>0</v>
      </c>
      <c r="AH102" s="375">
        <v>0</v>
      </c>
      <c r="AI102" s="375">
        <v>207</v>
      </c>
      <c r="AJ102" s="375">
        <v>205</v>
      </c>
      <c r="AK102" s="375">
        <v>221</v>
      </c>
      <c r="AL102" s="375">
        <v>240</v>
      </c>
      <c r="AM102" s="375">
        <v>241</v>
      </c>
      <c r="AN102" s="375">
        <v>273</v>
      </c>
      <c r="AO102" s="375">
        <v>301</v>
      </c>
      <c r="AP102" s="375">
        <v>327</v>
      </c>
      <c r="AQ102" s="375">
        <v>352</v>
      </c>
      <c r="AR102" s="375">
        <v>247</v>
      </c>
      <c r="AS102" s="375">
        <v>290</v>
      </c>
      <c r="AT102" s="375">
        <v>330</v>
      </c>
      <c r="AU102" s="375">
        <v>375</v>
      </c>
      <c r="AV102" s="375">
        <v>425</v>
      </c>
      <c r="AW102" s="375">
        <v>527</v>
      </c>
      <c r="AX102" s="375">
        <v>618</v>
      </c>
      <c r="AY102" s="375">
        <v>739</v>
      </c>
      <c r="AZ102" s="375">
        <v>786</v>
      </c>
      <c r="BA102" s="375">
        <v>849</v>
      </c>
      <c r="BB102" s="375">
        <v>898</v>
      </c>
      <c r="BC102" s="375">
        <v>932</v>
      </c>
      <c r="BD102" s="375">
        <v>994</v>
      </c>
      <c r="BE102" s="375">
        <v>1048</v>
      </c>
      <c r="BF102" s="375">
        <v>1091</v>
      </c>
      <c r="BG102" s="375">
        <v>1121</v>
      </c>
      <c r="BH102" s="375">
        <v>1137</v>
      </c>
      <c r="BI102" s="375">
        <v>1139</v>
      </c>
      <c r="BJ102" s="375">
        <v>1142</v>
      </c>
      <c r="BK102" s="375">
        <v>1133</v>
      </c>
      <c r="BL102" s="375">
        <v>1128</v>
      </c>
      <c r="BM102" s="375">
        <v>1099</v>
      </c>
      <c r="BN102" s="375">
        <v>0</v>
      </c>
      <c r="BO102" s="375">
        <v>0</v>
      </c>
      <c r="BP102" s="375">
        <v>0</v>
      </c>
      <c r="BQ102" s="375">
        <v>0</v>
      </c>
      <c r="BR102" s="375">
        <v>0</v>
      </c>
      <c r="BS102" s="375">
        <v>0</v>
      </c>
      <c r="BT102" s="375">
        <v>0</v>
      </c>
      <c r="BU102" s="375">
        <v>0</v>
      </c>
      <c r="BV102" s="375">
        <v>0</v>
      </c>
      <c r="BW102" s="375">
        <v>0</v>
      </c>
      <c r="BX102" s="376">
        <v>0</v>
      </c>
      <c r="BY102" s="376">
        <v>0</v>
      </c>
      <c r="BZ102" s="376">
        <v>0</v>
      </c>
      <c r="CA102" s="377">
        <v>0</v>
      </c>
    </row>
    <row r="103" spans="1:79" x14ac:dyDescent="0.4">
      <c r="A103" s="51"/>
      <c r="B103" s="275" t="s">
        <v>518</v>
      </c>
      <c r="D103" s="375">
        <v>0</v>
      </c>
      <c r="E103" s="375">
        <v>0</v>
      </c>
      <c r="F103" s="375">
        <v>0</v>
      </c>
      <c r="G103" s="375">
        <v>0</v>
      </c>
      <c r="H103" s="375">
        <v>0</v>
      </c>
      <c r="I103" s="375">
        <v>0</v>
      </c>
      <c r="J103" s="375">
        <v>0</v>
      </c>
      <c r="K103" s="375">
        <v>0</v>
      </c>
      <c r="L103" s="375">
        <v>0</v>
      </c>
      <c r="M103" s="375">
        <v>0</v>
      </c>
      <c r="N103" s="375">
        <v>0</v>
      </c>
      <c r="O103" s="375">
        <v>0</v>
      </c>
      <c r="P103" s="375">
        <v>0</v>
      </c>
      <c r="Q103" s="375">
        <v>0</v>
      </c>
      <c r="R103" s="375">
        <v>0</v>
      </c>
      <c r="S103" s="375">
        <v>0</v>
      </c>
      <c r="T103" s="375">
        <v>0</v>
      </c>
      <c r="U103" s="375">
        <v>0</v>
      </c>
      <c r="V103" s="375">
        <v>0</v>
      </c>
      <c r="W103" s="375">
        <v>0</v>
      </c>
      <c r="X103" s="375">
        <v>0</v>
      </c>
      <c r="Y103" s="375">
        <v>0</v>
      </c>
      <c r="Z103" s="375">
        <v>0</v>
      </c>
      <c r="AA103" s="375">
        <v>0</v>
      </c>
      <c r="AB103" s="375">
        <v>0</v>
      </c>
      <c r="AC103" s="375">
        <v>0</v>
      </c>
      <c r="AD103" s="375">
        <v>0</v>
      </c>
      <c r="AE103" s="375">
        <v>0</v>
      </c>
      <c r="AF103" s="375">
        <v>0</v>
      </c>
      <c r="AG103" s="375">
        <v>0</v>
      </c>
      <c r="AH103" s="375">
        <v>0</v>
      </c>
      <c r="AI103" s="375">
        <v>306</v>
      </c>
      <c r="AJ103" s="375">
        <v>316</v>
      </c>
      <c r="AK103" s="375">
        <v>369</v>
      </c>
      <c r="AL103" s="375">
        <v>415</v>
      </c>
      <c r="AM103" s="375">
        <v>449</v>
      </c>
      <c r="AN103" s="375">
        <v>492</v>
      </c>
      <c r="AO103" s="375">
        <v>575</v>
      </c>
      <c r="AP103" s="375">
        <v>602</v>
      </c>
      <c r="AQ103" s="375">
        <v>629</v>
      </c>
      <c r="AR103" s="375">
        <v>694</v>
      </c>
      <c r="AS103" s="375">
        <v>756</v>
      </c>
      <c r="AT103" s="375">
        <v>793</v>
      </c>
      <c r="AU103" s="375">
        <v>871</v>
      </c>
      <c r="AV103" s="375">
        <v>957</v>
      </c>
      <c r="AW103" s="375">
        <v>1013</v>
      </c>
      <c r="AX103" s="375">
        <v>1039</v>
      </c>
      <c r="AY103" s="375">
        <v>1056</v>
      </c>
      <c r="AZ103" s="375">
        <v>1059</v>
      </c>
      <c r="BA103" s="375">
        <v>995</v>
      </c>
      <c r="BB103" s="375">
        <v>949</v>
      </c>
      <c r="BC103" s="375">
        <v>931</v>
      </c>
      <c r="BD103" s="375">
        <v>913</v>
      </c>
      <c r="BE103" s="375">
        <v>886</v>
      </c>
      <c r="BF103" s="375">
        <v>857</v>
      </c>
      <c r="BG103" s="375">
        <v>841</v>
      </c>
      <c r="BH103" s="375">
        <v>805</v>
      </c>
      <c r="BI103" s="375">
        <v>780</v>
      </c>
      <c r="BJ103" s="375">
        <v>771</v>
      </c>
      <c r="BK103" s="375">
        <v>750</v>
      </c>
      <c r="BL103" s="375">
        <v>735</v>
      </c>
      <c r="BM103" s="375">
        <v>693</v>
      </c>
      <c r="BN103" s="375">
        <v>0</v>
      </c>
      <c r="BO103" s="375">
        <v>0</v>
      </c>
      <c r="BP103" s="375">
        <v>0</v>
      </c>
      <c r="BQ103" s="375">
        <v>0</v>
      </c>
      <c r="BR103" s="375">
        <v>0</v>
      </c>
      <c r="BS103" s="375">
        <v>0</v>
      </c>
      <c r="BT103" s="375">
        <v>0</v>
      </c>
      <c r="BU103" s="375">
        <v>0</v>
      </c>
      <c r="BV103" s="375">
        <v>0</v>
      </c>
      <c r="BW103" s="375">
        <v>0</v>
      </c>
      <c r="BX103" s="376">
        <v>0</v>
      </c>
      <c r="BY103" s="376">
        <v>0</v>
      </c>
      <c r="BZ103" s="376">
        <v>0</v>
      </c>
      <c r="CA103" s="377">
        <v>0</v>
      </c>
    </row>
    <row r="104" spans="1:79" x14ac:dyDescent="0.4">
      <c r="A104" s="51"/>
      <c r="B104" s="275" t="s">
        <v>527</v>
      </c>
      <c r="D104" s="375">
        <v>0</v>
      </c>
      <c r="E104" s="375">
        <v>0</v>
      </c>
      <c r="F104" s="375">
        <v>0</v>
      </c>
      <c r="G104" s="375">
        <v>0</v>
      </c>
      <c r="H104" s="375">
        <v>0</v>
      </c>
      <c r="I104" s="375">
        <v>0</v>
      </c>
      <c r="J104" s="375">
        <v>0</v>
      </c>
      <c r="K104" s="375">
        <v>0</v>
      </c>
      <c r="L104" s="375">
        <v>0</v>
      </c>
      <c r="M104" s="375">
        <v>0</v>
      </c>
      <c r="N104" s="375">
        <v>0</v>
      </c>
      <c r="O104" s="375">
        <v>0</v>
      </c>
      <c r="P104" s="375">
        <v>0</v>
      </c>
      <c r="Q104" s="375">
        <v>0</v>
      </c>
      <c r="R104" s="375">
        <v>0</v>
      </c>
      <c r="S104" s="375">
        <v>0</v>
      </c>
      <c r="T104" s="375">
        <v>0</v>
      </c>
      <c r="U104" s="375">
        <v>0</v>
      </c>
      <c r="V104" s="375">
        <v>0</v>
      </c>
      <c r="W104" s="375">
        <v>0</v>
      </c>
      <c r="X104" s="375">
        <v>0</v>
      </c>
      <c r="Y104" s="375">
        <v>0</v>
      </c>
      <c r="Z104" s="375">
        <v>0</v>
      </c>
      <c r="AA104" s="375">
        <v>0</v>
      </c>
      <c r="AB104" s="375">
        <v>0</v>
      </c>
      <c r="AC104" s="375">
        <v>0</v>
      </c>
      <c r="AD104" s="375">
        <v>0</v>
      </c>
      <c r="AE104" s="375">
        <v>0</v>
      </c>
      <c r="AF104" s="375">
        <v>0</v>
      </c>
      <c r="AG104" s="375">
        <v>0</v>
      </c>
      <c r="AH104" s="375">
        <v>0</v>
      </c>
      <c r="AI104" s="375">
        <v>51</v>
      </c>
      <c r="AJ104" s="375">
        <v>49</v>
      </c>
      <c r="AK104" s="375">
        <v>77</v>
      </c>
      <c r="AL104" s="375">
        <v>110</v>
      </c>
      <c r="AM104" s="375">
        <v>182</v>
      </c>
      <c r="AN104" s="375">
        <v>208</v>
      </c>
      <c r="AO104" s="375">
        <v>224</v>
      </c>
      <c r="AP104" s="375">
        <v>228</v>
      </c>
      <c r="AQ104" s="375">
        <v>231</v>
      </c>
      <c r="AR104" s="375">
        <v>180</v>
      </c>
      <c r="AS104" s="375">
        <v>293</v>
      </c>
      <c r="AT104" s="375">
        <v>319</v>
      </c>
      <c r="AU104" s="375">
        <v>331</v>
      </c>
      <c r="AV104" s="375">
        <v>401</v>
      </c>
      <c r="AW104" s="375">
        <v>446</v>
      </c>
      <c r="AX104" s="375">
        <v>425</v>
      </c>
      <c r="AY104" s="375">
        <v>422</v>
      </c>
      <c r="AZ104" s="375">
        <v>444</v>
      </c>
      <c r="BA104" s="375">
        <v>394</v>
      </c>
      <c r="BB104" s="375">
        <v>345</v>
      </c>
      <c r="BC104" s="375">
        <v>339</v>
      </c>
      <c r="BD104" s="375">
        <v>323</v>
      </c>
      <c r="BE104" s="375">
        <v>301</v>
      </c>
      <c r="BF104" s="375">
        <v>265</v>
      </c>
      <c r="BG104" s="375">
        <v>256</v>
      </c>
      <c r="BH104" s="375">
        <v>233</v>
      </c>
      <c r="BI104" s="375">
        <v>212</v>
      </c>
      <c r="BJ104" s="375">
        <v>211</v>
      </c>
      <c r="BK104" s="375">
        <v>222</v>
      </c>
      <c r="BL104" s="375">
        <v>214</v>
      </c>
      <c r="BM104" s="375">
        <v>133</v>
      </c>
      <c r="BN104" s="375">
        <v>0</v>
      </c>
      <c r="BO104" s="375">
        <v>0</v>
      </c>
      <c r="BP104" s="375">
        <v>0</v>
      </c>
      <c r="BQ104" s="375">
        <v>0</v>
      </c>
      <c r="BR104" s="375">
        <v>0</v>
      </c>
      <c r="BS104" s="375">
        <v>0</v>
      </c>
      <c r="BT104" s="375">
        <v>0</v>
      </c>
      <c r="BU104" s="375">
        <v>0</v>
      </c>
      <c r="BV104" s="375">
        <v>0</v>
      </c>
      <c r="BW104" s="375">
        <v>0</v>
      </c>
      <c r="BX104" s="376">
        <v>0</v>
      </c>
      <c r="BY104" s="376">
        <v>0</v>
      </c>
      <c r="BZ104" s="376">
        <v>0</v>
      </c>
      <c r="CA104" s="377">
        <v>0</v>
      </c>
    </row>
    <row r="105" spans="1:79" ht="15.4" thickBot="1" x14ac:dyDescent="0.45">
      <c r="A105" s="107"/>
      <c r="B105" s="449"/>
      <c r="C105" s="363"/>
      <c r="D105" s="404"/>
      <c r="E105" s="404"/>
      <c r="F105" s="404"/>
      <c r="G105" s="404"/>
      <c r="H105" s="404"/>
      <c r="I105" s="404"/>
      <c r="J105" s="404"/>
      <c r="K105" s="404"/>
      <c r="L105" s="404"/>
      <c r="M105" s="404"/>
      <c r="N105" s="404"/>
      <c r="O105" s="404"/>
      <c r="P105" s="404"/>
      <c r="Q105" s="404"/>
      <c r="R105" s="404"/>
      <c r="S105" s="404"/>
      <c r="T105" s="404"/>
      <c r="U105" s="404"/>
      <c r="V105" s="404"/>
      <c r="W105" s="404"/>
      <c r="X105" s="404"/>
      <c r="Y105" s="404"/>
      <c r="Z105" s="404"/>
      <c r="AA105" s="404"/>
      <c r="AB105" s="404"/>
      <c r="AC105" s="404"/>
      <c r="AD105" s="404"/>
      <c r="AE105" s="404"/>
      <c r="AF105" s="404"/>
      <c r="AG105" s="404"/>
      <c r="AH105" s="404"/>
      <c r="AI105" s="404"/>
      <c r="AJ105" s="404"/>
      <c r="AK105" s="404"/>
      <c r="AL105" s="404"/>
      <c r="AM105" s="404"/>
      <c r="AN105" s="404"/>
      <c r="AO105" s="404"/>
      <c r="AP105" s="404"/>
      <c r="AQ105" s="404"/>
      <c r="AR105" s="404"/>
      <c r="AS105" s="404"/>
      <c r="AT105" s="404"/>
      <c r="AU105" s="404"/>
      <c r="AV105" s="404"/>
      <c r="AW105" s="404"/>
      <c r="AX105" s="404"/>
      <c r="AY105" s="404"/>
      <c r="AZ105" s="404"/>
      <c r="BA105" s="404"/>
      <c r="BB105" s="404"/>
      <c r="BC105" s="404"/>
      <c r="BD105" s="404"/>
      <c r="BE105" s="404"/>
      <c r="BF105" s="404"/>
      <c r="BG105" s="404"/>
      <c r="BH105" s="404"/>
      <c r="BI105" s="404"/>
      <c r="BJ105" s="404"/>
      <c r="BK105" s="404"/>
      <c r="BL105" s="404"/>
      <c r="BM105" s="404"/>
      <c r="BN105" s="404"/>
      <c r="BO105" s="404"/>
      <c r="BP105" s="404"/>
      <c r="BQ105" s="404"/>
      <c r="BR105" s="404"/>
      <c r="BS105" s="404"/>
      <c r="BT105" s="404"/>
      <c r="BU105" s="404"/>
      <c r="BV105" s="404"/>
      <c r="BW105" s="404"/>
      <c r="BX105" s="404"/>
      <c r="BY105" s="404"/>
      <c r="BZ105" s="404"/>
      <c r="CA105" s="405"/>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37"/>
  <sheetViews>
    <sheetView zoomScale="70" zoomScaleNormal="70" workbookViewId="0">
      <pane xSplit="3" topLeftCell="BS1" activePane="topRight" state="frozen"/>
      <selection activeCell="B1" sqref="B1"/>
      <selection pane="topRight" activeCell="B1" sqref="B1"/>
    </sheetView>
  </sheetViews>
  <sheetFormatPr defaultColWidth="9.1328125" defaultRowHeight="15" x14ac:dyDescent="0.4"/>
  <cols>
    <col min="1" max="1" width="23.1328125" style="367" bestFit="1" customWidth="1"/>
    <col min="2" max="2" width="75.73046875" style="367" customWidth="1"/>
    <col min="3" max="3" width="25.73046875" style="367" customWidth="1"/>
    <col min="4" max="75" width="12.73046875" style="219" customWidth="1"/>
    <col min="76" max="79" width="12.73046875" style="326" customWidth="1"/>
    <col min="80" max="16384" width="9.1328125" style="326"/>
  </cols>
  <sheetData>
    <row r="1" spans="1:79" s="324" customFormat="1" ht="25.15" customHeight="1" thickBot="1" x14ac:dyDescent="0.4">
      <c r="A1" s="43" t="s">
        <v>42</v>
      </c>
      <c r="B1" s="44" t="s">
        <v>755</v>
      </c>
      <c r="C1" s="98"/>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3"/>
      <c r="BW1" s="323"/>
    </row>
    <row r="2" spans="1:79" ht="15.75" customHeight="1" x14ac:dyDescent="0.4">
      <c r="A2" s="47" t="s">
        <v>594</v>
      </c>
      <c r="B2" s="17" t="s">
        <v>528</v>
      </c>
      <c r="C2" s="418"/>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x14ac:dyDescent="0.4">
      <c r="A3" s="52">
        <v>2018</v>
      </c>
      <c r="B3" s="327" t="s">
        <v>127</v>
      </c>
      <c r="C3" s="385"/>
      <c r="D3" s="289" t="s">
        <v>624</v>
      </c>
      <c r="E3" s="289" t="s">
        <v>624</v>
      </c>
      <c r="F3" s="289" t="s">
        <v>624</v>
      </c>
      <c r="G3" s="289" t="s">
        <v>624</v>
      </c>
      <c r="H3" s="289" t="s">
        <v>624</v>
      </c>
      <c r="I3" s="289" t="s">
        <v>624</v>
      </c>
      <c r="J3" s="289" t="s">
        <v>624</v>
      </c>
      <c r="K3" s="289" t="s">
        <v>624</v>
      </c>
      <c r="L3" s="289" t="s">
        <v>624</v>
      </c>
      <c r="M3" s="289" t="s">
        <v>624</v>
      </c>
      <c r="N3" s="289" t="s">
        <v>624</v>
      </c>
      <c r="O3" s="289" t="s">
        <v>624</v>
      </c>
      <c r="P3" s="289" t="s">
        <v>624</v>
      </c>
      <c r="Q3" s="289" t="s">
        <v>624</v>
      </c>
      <c r="R3" s="289" t="s">
        <v>624</v>
      </c>
      <c r="S3" s="289" t="s">
        <v>624</v>
      </c>
      <c r="T3" s="289" t="s">
        <v>624</v>
      </c>
      <c r="U3" s="289" t="s">
        <v>624</v>
      </c>
      <c r="V3" s="289" t="s">
        <v>624</v>
      </c>
      <c r="W3" s="289" t="s">
        <v>624</v>
      </c>
      <c r="X3" s="289" t="s">
        <v>624</v>
      </c>
      <c r="Y3" s="289" t="s">
        <v>624</v>
      </c>
      <c r="Z3" s="289" t="s">
        <v>624</v>
      </c>
      <c r="AA3" s="289" t="s">
        <v>624</v>
      </c>
      <c r="AB3" s="289" t="s">
        <v>624</v>
      </c>
      <c r="AC3" s="289" t="s">
        <v>624</v>
      </c>
      <c r="AD3" s="289" t="s">
        <v>624</v>
      </c>
      <c r="AE3" s="289" t="s">
        <v>624</v>
      </c>
      <c r="AF3" s="289" t="s">
        <v>624</v>
      </c>
      <c r="AG3" s="289" t="s">
        <v>624</v>
      </c>
      <c r="AH3" s="289" t="s">
        <v>624</v>
      </c>
      <c r="AI3" s="289" t="s">
        <v>624</v>
      </c>
      <c r="AJ3" s="289" t="s">
        <v>624</v>
      </c>
      <c r="AK3" s="289" t="s">
        <v>624</v>
      </c>
      <c r="AL3" s="289" t="s">
        <v>624</v>
      </c>
      <c r="AM3" s="289" t="s">
        <v>624</v>
      </c>
      <c r="AN3" s="289" t="s">
        <v>624</v>
      </c>
      <c r="AO3" s="289" t="s">
        <v>624</v>
      </c>
      <c r="AP3" s="289" t="s">
        <v>624</v>
      </c>
      <c r="AQ3" s="289" t="s">
        <v>624</v>
      </c>
      <c r="AR3" s="289" t="s">
        <v>624</v>
      </c>
      <c r="AS3" s="289" t="s">
        <v>624</v>
      </c>
      <c r="AT3" s="289" t="s">
        <v>624</v>
      </c>
      <c r="AU3" s="289" t="s">
        <v>624</v>
      </c>
      <c r="AV3" s="289" t="s">
        <v>624</v>
      </c>
      <c r="AW3" s="289" t="s">
        <v>624</v>
      </c>
      <c r="AX3" s="289" t="s">
        <v>624</v>
      </c>
      <c r="AY3" s="289" t="s">
        <v>624</v>
      </c>
      <c r="AZ3" s="289" t="s">
        <v>624</v>
      </c>
      <c r="BA3" s="289" t="s">
        <v>624</v>
      </c>
      <c r="BB3" s="289" t="s">
        <v>624</v>
      </c>
      <c r="BC3" s="289" t="s">
        <v>624</v>
      </c>
      <c r="BD3" s="289" t="s">
        <v>624</v>
      </c>
      <c r="BE3" s="289" t="s">
        <v>624</v>
      </c>
      <c r="BF3" s="289" t="s">
        <v>624</v>
      </c>
      <c r="BG3" s="289" t="s">
        <v>624</v>
      </c>
      <c r="BH3" s="289" t="s">
        <v>624</v>
      </c>
      <c r="BI3" s="289" t="s">
        <v>624</v>
      </c>
      <c r="BJ3" s="289" t="s">
        <v>624</v>
      </c>
      <c r="BK3" s="289" t="s">
        <v>624</v>
      </c>
      <c r="BL3" s="289" t="s">
        <v>624</v>
      </c>
      <c r="BM3" s="289" t="s">
        <v>624</v>
      </c>
      <c r="BN3" s="289" t="s">
        <v>624</v>
      </c>
      <c r="BO3" s="289" t="s">
        <v>624</v>
      </c>
      <c r="BP3" s="289" t="s">
        <v>624</v>
      </c>
      <c r="BQ3" s="289" t="s">
        <v>624</v>
      </c>
      <c r="BR3" s="289" t="s">
        <v>624</v>
      </c>
      <c r="BS3" s="289" t="s">
        <v>624</v>
      </c>
      <c r="BT3" s="289" t="s">
        <v>624</v>
      </c>
      <c r="BU3" s="289" t="s">
        <v>624</v>
      </c>
      <c r="BV3" s="289" t="s">
        <v>625</v>
      </c>
      <c r="BW3" s="289" t="s">
        <v>625</v>
      </c>
      <c r="BX3" s="289" t="s">
        <v>625</v>
      </c>
      <c r="BY3" s="289" t="s">
        <v>625</v>
      </c>
      <c r="BZ3" s="289" t="s">
        <v>625</v>
      </c>
      <c r="CA3" s="290" t="s">
        <v>625</v>
      </c>
    </row>
    <row r="4" spans="1:79" s="243" customFormat="1" ht="26.25" customHeight="1" x14ac:dyDescent="0.4">
      <c r="A4" s="483"/>
      <c r="B4" s="165" t="s">
        <v>96</v>
      </c>
      <c r="C4" s="430"/>
      <c r="D4" s="372">
        <f t="shared" ref="D4:Y4" si="0">SUM(D6,D10,D13)</f>
        <v>0</v>
      </c>
      <c r="E4" s="372">
        <f t="shared" si="0"/>
        <v>0</v>
      </c>
      <c r="F4" s="372">
        <f t="shared" si="0"/>
        <v>0</v>
      </c>
      <c r="G4" s="372">
        <f t="shared" si="0"/>
        <v>0</v>
      </c>
      <c r="H4" s="372">
        <f t="shared" si="0"/>
        <v>0</v>
      </c>
      <c r="I4" s="372">
        <f t="shared" si="0"/>
        <v>0</v>
      </c>
      <c r="J4" s="372">
        <f t="shared" si="0"/>
        <v>0</v>
      </c>
      <c r="K4" s="372">
        <f t="shared" si="0"/>
        <v>0</v>
      </c>
      <c r="L4" s="372">
        <f t="shared" si="0"/>
        <v>0</v>
      </c>
      <c r="M4" s="372">
        <f t="shared" si="0"/>
        <v>0</v>
      </c>
      <c r="N4" s="372">
        <f t="shared" si="0"/>
        <v>0</v>
      </c>
      <c r="O4" s="372">
        <f t="shared" si="0"/>
        <v>0</v>
      </c>
      <c r="P4" s="372">
        <f t="shared" si="0"/>
        <v>0</v>
      </c>
      <c r="Q4" s="372">
        <f t="shared" si="0"/>
        <v>0</v>
      </c>
      <c r="R4" s="372">
        <f t="shared" si="0"/>
        <v>0</v>
      </c>
      <c r="S4" s="372">
        <f t="shared" si="0"/>
        <v>0</v>
      </c>
      <c r="T4" s="372">
        <f t="shared" si="0"/>
        <v>0</v>
      </c>
      <c r="U4" s="372">
        <f t="shared" si="0"/>
        <v>0</v>
      </c>
      <c r="V4" s="372">
        <f t="shared" si="0"/>
        <v>0</v>
      </c>
      <c r="W4" s="372">
        <f t="shared" si="0"/>
        <v>0</v>
      </c>
      <c r="X4" s="372">
        <f t="shared" si="0"/>
        <v>0</v>
      </c>
      <c r="Y4" s="372">
        <f t="shared" si="0"/>
        <v>0</v>
      </c>
      <c r="Z4" s="372">
        <f t="shared" ref="Z4:BX4" si="1">SUM(Z6,Z10,Z13,Z15,Z16)</f>
        <v>76.699999999999989</v>
      </c>
      <c r="AA4" s="372">
        <f t="shared" si="1"/>
        <v>83.800000000000011</v>
      </c>
      <c r="AB4" s="372">
        <f t="shared" si="1"/>
        <v>92.7</v>
      </c>
      <c r="AC4" s="372">
        <f t="shared" si="1"/>
        <v>103.7</v>
      </c>
      <c r="AD4" s="372">
        <f t="shared" si="1"/>
        <v>130.80000000000001</v>
      </c>
      <c r="AE4" s="372">
        <f t="shared" si="1"/>
        <v>171.1</v>
      </c>
      <c r="AF4" s="372">
        <f t="shared" si="1"/>
        <v>196.7</v>
      </c>
      <c r="AG4" s="372">
        <f t="shared" si="1"/>
        <v>224.6</v>
      </c>
      <c r="AH4" s="372">
        <f t="shared" si="1"/>
        <v>253</v>
      </c>
      <c r="AI4" s="372">
        <f t="shared" si="1"/>
        <v>285</v>
      </c>
      <c r="AJ4" s="372">
        <f t="shared" si="1"/>
        <v>329</v>
      </c>
      <c r="AK4" s="372">
        <f t="shared" si="1"/>
        <v>367</v>
      </c>
      <c r="AL4" s="372">
        <f t="shared" si="1"/>
        <v>399</v>
      </c>
      <c r="AM4" s="372">
        <f t="shared" si="1"/>
        <v>428</v>
      </c>
      <c r="AN4" s="372">
        <f t="shared" si="1"/>
        <v>441</v>
      </c>
      <c r="AO4" s="372">
        <f t="shared" si="1"/>
        <v>470</v>
      </c>
      <c r="AP4" s="372">
        <f t="shared" si="1"/>
        <v>505</v>
      </c>
      <c r="AQ4" s="372">
        <f t="shared" si="1"/>
        <v>514.10200000000009</v>
      </c>
      <c r="AR4" s="372">
        <f t="shared" si="1"/>
        <v>513.58300000000008</v>
      </c>
      <c r="AS4" s="372">
        <f t="shared" si="1"/>
        <v>533.13800000000003</v>
      </c>
      <c r="AT4" s="372">
        <f t="shared" si="1"/>
        <v>584.37099999999998</v>
      </c>
      <c r="AU4" s="372">
        <f t="shared" si="1"/>
        <v>654.65499413448993</v>
      </c>
      <c r="AV4" s="372">
        <f t="shared" si="1"/>
        <v>667.50399999999991</v>
      </c>
      <c r="AW4" s="372">
        <f t="shared" si="1"/>
        <v>686.28399999999988</v>
      </c>
      <c r="AX4" s="372">
        <f t="shared" si="1"/>
        <v>710.02199999999993</v>
      </c>
      <c r="AY4" s="372">
        <f t="shared" si="1"/>
        <v>734.97559504132221</v>
      </c>
      <c r="AZ4" s="372">
        <f t="shared" si="1"/>
        <v>748.39700000000005</v>
      </c>
      <c r="BA4" s="372">
        <f t="shared" si="1"/>
        <v>751.94600000000003</v>
      </c>
      <c r="BB4" s="372">
        <f t="shared" si="1"/>
        <v>769.20972503840244</v>
      </c>
      <c r="BC4" s="372">
        <f t="shared" si="1"/>
        <v>763.73799999999994</v>
      </c>
      <c r="BD4" s="372">
        <f t="shared" si="1"/>
        <v>770.87267336961202</v>
      </c>
      <c r="BE4" s="372">
        <f t="shared" si="1"/>
        <v>792.85709700000007</v>
      </c>
      <c r="BF4" s="372">
        <f t="shared" si="1"/>
        <v>802.21727761258762</v>
      </c>
      <c r="BG4" s="372">
        <f t="shared" si="1"/>
        <v>802.82745841250244</v>
      </c>
      <c r="BH4" s="372">
        <f t="shared" si="1"/>
        <v>815.19508900000005</v>
      </c>
      <c r="BI4" s="372">
        <f t="shared" si="1"/>
        <v>834.12734177900018</v>
      </c>
      <c r="BJ4" s="372">
        <f t="shared" si="1"/>
        <v>823.13039853999976</v>
      </c>
      <c r="BK4" s="372">
        <f t="shared" si="1"/>
        <v>822.24543098380013</v>
      </c>
      <c r="BL4" s="372">
        <f t="shared" si="1"/>
        <v>853.28739183000016</v>
      </c>
      <c r="BM4" s="372">
        <f t="shared" si="1"/>
        <v>886.07535800000016</v>
      </c>
      <c r="BN4" s="372">
        <f t="shared" si="1"/>
        <v>935.91351682000004</v>
      </c>
      <c r="BO4" s="372">
        <f t="shared" si="1"/>
        <v>934.84436764999998</v>
      </c>
      <c r="BP4" s="372">
        <f t="shared" si="1"/>
        <v>956.67538677023606</v>
      </c>
      <c r="BQ4" s="372">
        <f t="shared" si="1"/>
        <v>955.36992824000004</v>
      </c>
      <c r="BR4" s="372">
        <f t="shared" si="1"/>
        <v>990.27274720504909</v>
      </c>
      <c r="BS4" s="372">
        <f t="shared" si="1"/>
        <v>981.8956384411166</v>
      </c>
      <c r="BT4" s="372">
        <f t="shared" si="1"/>
        <v>944.54616344999954</v>
      </c>
      <c r="BU4" s="372">
        <f t="shared" si="1"/>
        <v>930.13222866000035</v>
      </c>
      <c r="BV4" s="372">
        <f t="shared" si="1"/>
        <v>923.70258680578229</v>
      </c>
      <c r="BW4" s="372">
        <f t="shared" si="1"/>
        <v>938.25021001428183</v>
      </c>
      <c r="BX4" s="372">
        <f t="shared" si="1"/>
        <v>940.1927879152264</v>
      </c>
      <c r="BY4" s="372">
        <f>SUM(BY6,BY10,BY13,BY15,BY16)</f>
        <v>942.77459052218205</v>
      </c>
      <c r="BZ4" s="372">
        <f>SUM(BZ6,BZ10,BZ13,BZ15,BZ16)</f>
        <v>946.20069089905667</v>
      </c>
      <c r="CA4" s="373">
        <f>SUM(CA6,CA10,CA13,CA15,CA16)</f>
        <v>953.60395308711611</v>
      </c>
    </row>
    <row r="5" spans="1:79" s="243" customFormat="1" ht="26.25" customHeight="1" x14ac:dyDescent="0.4">
      <c r="A5" s="483"/>
      <c r="B5" s="165" t="s">
        <v>529</v>
      </c>
      <c r="C5" s="430"/>
      <c r="D5" s="372"/>
      <c r="E5" s="372"/>
      <c r="F5" s="372"/>
      <c r="G5" s="372"/>
      <c r="H5" s="372"/>
      <c r="I5" s="372"/>
      <c r="J5" s="372"/>
      <c r="K5" s="372"/>
      <c r="L5" s="372"/>
      <c r="M5" s="372"/>
      <c r="N5" s="372"/>
      <c r="O5" s="372"/>
      <c r="P5" s="372"/>
      <c r="Q5" s="372"/>
      <c r="R5" s="372"/>
      <c r="S5" s="372"/>
      <c r="T5" s="372"/>
      <c r="U5" s="372"/>
      <c r="V5" s="372"/>
      <c r="W5" s="372"/>
      <c r="X5" s="372"/>
      <c r="Y5" s="372"/>
      <c r="Z5" s="372">
        <f t="shared" ref="Z5:BW5" si="2">Z6+Z10+Z13</f>
        <v>76.699999999999989</v>
      </c>
      <c r="AA5" s="372">
        <f t="shared" si="2"/>
        <v>83.800000000000011</v>
      </c>
      <c r="AB5" s="372">
        <f t="shared" si="2"/>
        <v>92.7</v>
      </c>
      <c r="AC5" s="372">
        <f t="shared" si="2"/>
        <v>103.7</v>
      </c>
      <c r="AD5" s="372">
        <f t="shared" si="2"/>
        <v>130.80000000000001</v>
      </c>
      <c r="AE5" s="372">
        <f t="shared" si="2"/>
        <v>171.1</v>
      </c>
      <c r="AF5" s="372">
        <f t="shared" si="2"/>
        <v>196.7</v>
      </c>
      <c r="AG5" s="372">
        <f t="shared" si="2"/>
        <v>224.6</v>
      </c>
      <c r="AH5" s="372">
        <f t="shared" si="2"/>
        <v>253</v>
      </c>
      <c r="AI5" s="372">
        <f t="shared" si="2"/>
        <v>285</v>
      </c>
      <c r="AJ5" s="372">
        <f t="shared" si="2"/>
        <v>329</v>
      </c>
      <c r="AK5" s="372">
        <f t="shared" si="2"/>
        <v>367</v>
      </c>
      <c r="AL5" s="372">
        <f t="shared" si="2"/>
        <v>399</v>
      </c>
      <c r="AM5" s="372">
        <f t="shared" si="2"/>
        <v>428</v>
      </c>
      <c r="AN5" s="372">
        <f t="shared" si="2"/>
        <v>441</v>
      </c>
      <c r="AO5" s="372">
        <f t="shared" si="2"/>
        <v>470</v>
      </c>
      <c r="AP5" s="372">
        <f t="shared" si="2"/>
        <v>505</v>
      </c>
      <c r="AQ5" s="372">
        <f t="shared" si="2"/>
        <v>514.10200000000009</v>
      </c>
      <c r="AR5" s="372">
        <f t="shared" si="2"/>
        <v>513.58300000000008</v>
      </c>
      <c r="AS5" s="372">
        <f t="shared" si="2"/>
        <v>533.13800000000003</v>
      </c>
      <c r="AT5" s="372">
        <f t="shared" si="2"/>
        <v>584.37099999999998</v>
      </c>
      <c r="AU5" s="372">
        <f t="shared" si="2"/>
        <v>654.65499413448993</v>
      </c>
      <c r="AV5" s="372">
        <f t="shared" si="2"/>
        <v>667.50399999999991</v>
      </c>
      <c r="AW5" s="372">
        <f t="shared" si="2"/>
        <v>686.28399999999988</v>
      </c>
      <c r="AX5" s="372">
        <f t="shared" si="2"/>
        <v>706.56499999999994</v>
      </c>
      <c r="AY5" s="372">
        <f t="shared" si="2"/>
        <v>730.84699999999987</v>
      </c>
      <c r="AZ5" s="372">
        <f t="shared" si="2"/>
        <v>742.93900000000008</v>
      </c>
      <c r="BA5" s="372">
        <f t="shared" si="2"/>
        <v>746.97900000000004</v>
      </c>
      <c r="BB5" s="372">
        <f t="shared" si="2"/>
        <v>760.91300000000001</v>
      </c>
      <c r="BC5" s="372">
        <f t="shared" si="2"/>
        <v>753.17499999999995</v>
      </c>
      <c r="BD5" s="372">
        <f t="shared" si="2"/>
        <v>759</v>
      </c>
      <c r="BE5" s="372">
        <f t="shared" si="2"/>
        <v>778.45800000000008</v>
      </c>
      <c r="BF5" s="372">
        <f t="shared" si="2"/>
        <v>782.50758261258761</v>
      </c>
      <c r="BG5" s="372">
        <f t="shared" si="2"/>
        <v>783.48695761035617</v>
      </c>
      <c r="BH5" s="372">
        <f t="shared" si="2"/>
        <v>794.55200000000002</v>
      </c>
      <c r="BI5" s="372">
        <f t="shared" si="2"/>
        <v>787.58934177900016</v>
      </c>
      <c r="BJ5" s="372">
        <f t="shared" si="2"/>
        <v>790.4603985399998</v>
      </c>
      <c r="BK5" s="372">
        <f t="shared" si="2"/>
        <v>794.80543098380008</v>
      </c>
      <c r="BL5" s="372">
        <f t="shared" si="2"/>
        <v>816.22339083000008</v>
      </c>
      <c r="BM5" s="372">
        <f t="shared" si="2"/>
        <v>843.82698400000015</v>
      </c>
      <c r="BN5" s="372">
        <f t="shared" si="2"/>
        <v>888.44639182000003</v>
      </c>
      <c r="BO5" s="372">
        <f t="shared" si="2"/>
        <v>887.63814664999995</v>
      </c>
      <c r="BP5" s="372">
        <f t="shared" si="2"/>
        <v>905.24794301000009</v>
      </c>
      <c r="BQ5" s="372">
        <f t="shared" si="2"/>
        <v>900.69442791999995</v>
      </c>
      <c r="BR5" s="372">
        <f t="shared" si="2"/>
        <v>907.95083237504912</v>
      </c>
      <c r="BS5" s="372">
        <f t="shared" si="2"/>
        <v>892.04744098111667</v>
      </c>
      <c r="BT5" s="372">
        <f t="shared" si="2"/>
        <v>861.11320264999961</v>
      </c>
      <c r="BU5" s="372">
        <f t="shared" si="2"/>
        <v>840.41455076000034</v>
      </c>
      <c r="BV5" s="372">
        <f t="shared" si="2"/>
        <v>840.23226864731475</v>
      </c>
      <c r="BW5" s="372">
        <f t="shared" si="2"/>
        <v>850.31469235952477</v>
      </c>
      <c r="BX5" s="372">
        <f>BX6+BX10+BX13</f>
        <v>851.15421308122075</v>
      </c>
      <c r="BY5" s="372">
        <f>BY6+BY10+BY13</f>
        <v>852.58338574489574</v>
      </c>
      <c r="BZ5" s="372">
        <f>BZ6+BZ10+BZ13</f>
        <v>854.96186392858635</v>
      </c>
      <c r="CA5" s="373">
        <f>CA6+CA10+CA13</f>
        <v>860.54034957723638</v>
      </c>
    </row>
    <row r="6" spans="1:79" ht="15" customHeight="1" x14ac:dyDescent="0.4">
      <c r="A6" s="484"/>
      <c r="B6" s="68" t="s">
        <v>530</v>
      </c>
      <c r="C6" s="58"/>
      <c r="D6" s="376">
        <v>0</v>
      </c>
      <c r="E6" s="376">
        <v>0</v>
      </c>
      <c r="F6" s="376">
        <v>0</v>
      </c>
      <c r="G6" s="376">
        <v>0</v>
      </c>
      <c r="H6" s="376">
        <v>0</v>
      </c>
      <c r="I6" s="376">
        <v>0</v>
      </c>
      <c r="J6" s="376">
        <v>0</v>
      </c>
      <c r="K6" s="376">
        <v>0</v>
      </c>
      <c r="L6" s="376">
        <v>0</v>
      </c>
      <c r="M6" s="376">
        <v>0</v>
      </c>
      <c r="N6" s="376">
        <v>0</v>
      </c>
      <c r="O6" s="376">
        <v>0</v>
      </c>
      <c r="P6" s="376">
        <v>0</v>
      </c>
      <c r="Q6" s="376">
        <v>0</v>
      </c>
      <c r="R6" s="376">
        <v>0</v>
      </c>
      <c r="S6" s="376">
        <v>0</v>
      </c>
      <c r="T6" s="376">
        <v>0</v>
      </c>
      <c r="U6" s="376">
        <v>0</v>
      </c>
      <c r="V6" s="376">
        <v>0</v>
      </c>
      <c r="W6" s="376">
        <v>0</v>
      </c>
      <c r="X6" s="376">
        <v>0</v>
      </c>
      <c r="Y6" s="376">
        <v>0</v>
      </c>
      <c r="Z6" s="376">
        <v>64.599999999999994</v>
      </c>
      <c r="AA6" s="376">
        <v>70.7</v>
      </c>
      <c r="AB6" s="376">
        <v>78.099999999999994</v>
      </c>
      <c r="AC6" s="376">
        <v>87.3</v>
      </c>
      <c r="AD6" s="376">
        <v>110.1</v>
      </c>
      <c r="AE6" s="376">
        <v>144.6</v>
      </c>
      <c r="AF6" s="376">
        <v>167.2</v>
      </c>
      <c r="AG6" s="376">
        <v>191.1</v>
      </c>
      <c r="AH6" s="376">
        <v>216</v>
      </c>
      <c r="AI6" s="376">
        <v>244</v>
      </c>
      <c r="AJ6" s="376">
        <v>282</v>
      </c>
      <c r="AK6" s="376">
        <v>315</v>
      </c>
      <c r="AL6" s="376">
        <v>343</v>
      </c>
      <c r="AM6" s="376">
        <v>369</v>
      </c>
      <c r="AN6" s="376">
        <v>381</v>
      </c>
      <c r="AO6" s="376">
        <v>407</v>
      </c>
      <c r="AP6" s="376">
        <v>440</v>
      </c>
      <c r="AQ6" s="376">
        <v>453.38600000000002</v>
      </c>
      <c r="AR6" s="376">
        <v>451.27800000000002</v>
      </c>
      <c r="AS6" s="376">
        <v>469.52100000000002</v>
      </c>
      <c r="AT6" s="376">
        <v>520.06299999999999</v>
      </c>
      <c r="AU6" s="376">
        <v>586.55099413448988</v>
      </c>
      <c r="AV6" s="376">
        <f t="shared" ref="AV6:BT6" si="3">SUM(AV7:AV8)</f>
        <v>600.92999999999995</v>
      </c>
      <c r="AW6" s="376">
        <f t="shared" si="3"/>
        <v>616.15499999999997</v>
      </c>
      <c r="AX6" s="376">
        <f t="shared" si="3"/>
        <v>645.43899999999996</v>
      </c>
      <c r="AY6" s="376">
        <f t="shared" si="3"/>
        <v>669.97299999999996</v>
      </c>
      <c r="AZ6" s="376">
        <f t="shared" si="3"/>
        <v>684.82</v>
      </c>
      <c r="BA6" s="376">
        <f t="shared" si="3"/>
        <v>689.89800000000002</v>
      </c>
      <c r="BB6" s="376">
        <f t="shared" si="3"/>
        <v>709.66099999999994</v>
      </c>
      <c r="BC6" s="376">
        <f t="shared" si="3"/>
        <v>699.61199999999997</v>
      </c>
      <c r="BD6" s="376">
        <f t="shared" si="3"/>
        <v>708</v>
      </c>
      <c r="BE6" s="376">
        <f t="shared" si="3"/>
        <v>727.45800000000008</v>
      </c>
      <c r="BF6" s="376">
        <f t="shared" si="3"/>
        <v>732.7211213525876</v>
      </c>
      <c r="BG6" s="376">
        <f t="shared" si="3"/>
        <v>736.5558877814442</v>
      </c>
      <c r="BH6" s="376">
        <f t="shared" si="3"/>
        <v>749.94100000000003</v>
      </c>
      <c r="BI6" s="376">
        <f t="shared" si="3"/>
        <v>745.66237929900012</v>
      </c>
      <c r="BJ6" s="376">
        <f t="shared" si="3"/>
        <v>750.09489891999988</v>
      </c>
      <c r="BK6" s="376">
        <f t="shared" si="3"/>
        <v>755.76206665380005</v>
      </c>
      <c r="BL6" s="376">
        <f t="shared" si="3"/>
        <v>778.67019714000014</v>
      </c>
      <c r="BM6" s="376">
        <f t="shared" si="3"/>
        <v>807.08740407000005</v>
      </c>
      <c r="BN6" s="376">
        <f t="shared" si="3"/>
        <v>853.62603838000007</v>
      </c>
      <c r="BO6" s="376">
        <f t="shared" si="3"/>
        <v>854.15397472999996</v>
      </c>
      <c r="BP6" s="376">
        <f t="shared" si="3"/>
        <v>873.08095759619198</v>
      </c>
      <c r="BQ6" s="376">
        <f t="shared" si="3"/>
        <v>870.57572770000002</v>
      </c>
      <c r="BR6" s="376">
        <f t="shared" si="3"/>
        <v>879.197</v>
      </c>
      <c r="BS6" s="376">
        <f t="shared" si="3"/>
        <v>865.05799890795549</v>
      </c>
      <c r="BT6" s="376">
        <f t="shared" si="3"/>
        <v>835.61493410366643</v>
      </c>
      <c r="BU6" s="376">
        <f t="shared" ref="BU6:CA6" si="4">SUM(BU7:BU8)</f>
        <v>816.60546981378729</v>
      </c>
      <c r="BV6" s="376">
        <f t="shared" si="4"/>
        <v>817.8648490001417</v>
      </c>
      <c r="BW6" s="376">
        <f t="shared" si="4"/>
        <v>828.92674925511801</v>
      </c>
      <c r="BX6" s="376">
        <f t="shared" si="4"/>
        <v>830.82103076191595</v>
      </c>
      <c r="BY6" s="376">
        <f t="shared" si="4"/>
        <v>833.17896870324194</v>
      </c>
      <c r="BZ6" s="376">
        <f t="shared" si="4"/>
        <v>836.40956383547791</v>
      </c>
      <c r="CA6" s="377">
        <f t="shared" si="4"/>
        <v>842.702516356552</v>
      </c>
    </row>
    <row r="7" spans="1:79" x14ac:dyDescent="0.4">
      <c r="A7" s="485"/>
      <c r="B7" s="299" t="s">
        <v>531</v>
      </c>
      <c r="C7" s="427"/>
      <c r="D7" s="376">
        <v>0</v>
      </c>
      <c r="E7" s="376">
        <v>0</v>
      </c>
      <c r="F7" s="376">
        <v>0</v>
      </c>
      <c r="G7" s="376">
        <v>0</v>
      </c>
      <c r="H7" s="376">
        <v>0</v>
      </c>
      <c r="I7" s="376">
        <v>0</v>
      </c>
      <c r="J7" s="376">
        <v>0</v>
      </c>
      <c r="K7" s="376">
        <v>0</v>
      </c>
      <c r="L7" s="376">
        <v>0</v>
      </c>
      <c r="M7" s="376">
        <v>0</v>
      </c>
      <c r="N7" s="376">
        <v>0</v>
      </c>
      <c r="O7" s="376">
        <v>0</v>
      </c>
      <c r="P7" s="376">
        <v>0</v>
      </c>
      <c r="Q7" s="376">
        <v>0</v>
      </c>
      <c r="R7" s="376">
        <v>0</v>
      </c>
      <c r="S7" s="376">
        <v>0</v>
      </c>
      <c r="T7" s="376">
        <v>0</v>
      </c>
      <c r="U7" s="376">
        <v>0</v>
      </c>
      <c r="V7" s="376">
        <v>0</v>
      </c>
      <c r="W7" s="376">
        <v>0</v>
      </c>
      <c r="X7" s="376">
        <v>0</v>
      </c>
      <c r="Y7" s="376">
        <v>0</v>
      </c>
      <c r="Z7" s="376">
        <v>0</v>
      </c>
      <c r="AA7" s="376">
        <v>0</v>
      </c>
      <c r="AB7" s="376">
        <v>0</v>
      </c>
      <c r="AC7" s="376">
        <v>0</v>
      </c>
      <c r="AD7" s="376">
        <v>0</v>
      </c>
      <c r="AE7" s="376">
        <v>0</v>
      </c>
      <c r="AF7" s="376">
        <v>0</v>
      </c>
      <c r="AG7" s="376">
        <v>0</v>
      </c>
      <c r="AH7" s="376">
        <v>150.86192021876099</v>
      </c>
      <c r="AI7" s="376">
        <v>169.58927529545215</v>
      </c>
      <c r="AJ7" s="376">
        <v>194.52703018605663</v>
      </c>
      <c r="AK7" s="376">
        <v>215.59324696900481</v>
      </c>
      <c r="AL7" s="376">
        <v>223.46081816684327</v>
      </c>
      <c r="AM7" s="376">
        <v>248.3824459728107</v>
      </c>
      <c r="AN7" s="376">
        <v>264.93793790353891</v>
      </c>
      <c r="AO7" s="376">
        <v>287.54597527130755</v>
      </c>
      <c r="AP7" s="376">
        <v>283.61457487886878</v>
      </c>
      <c r="AQ7" s="376">
        <v>292.24290374097916</v>
      </c>
      <c r="AR7" s="376">
        <v>287.73943877592222</v>
      </c>
      <c r="AS7" s="376">
        <v>302.68487699282929</v>
      </c>
      <c r="AT7" s="376">
        <v>333.52147044155834</v>
      </c>
      <c r="AU7" s="376">
        <v>380.80942158251628</v>
      </c>
      <c r="AV7" s="376">
        <v>384.88923407703078</v>
      </c>
      <c r="AW7" s="376">
        <v>387.87665524354281</v>
      </c>
      <c r="AX7" s="376">
        <v>409.33011150143244</v>
      </c>
      <c r="AY7" s="376">
        <v>424.97262513563601</v>
      </c>
      <c r="AZ7" s="376">
        <v>448.46025849279948</v>
      </c>
      <c r="BA7" s="376">
        <v>451.93083260759454</v>
      </c>
      <c r="BB7" s="376">
        <v>464.56368155140774</v>
      </c>
      <c r="BC7" s="376">
        <v>457.40530309547091</v>
      </c>
      <c r="BD7" s="376">
        <v>449.27100000000002</v>
      </c>
      <c r="BE7" s="376">
        <v>458.60217196123631</v>
      </c>
      <c r="BF7" s="376">
        <v>453.35111210171794</v>
      </c>
      <c r="BG7" s="376">
        <v>469.02827967669646</v>
      </c>
      <c r="BH7" s="376">
        <v>459.91899999999998</v>
      </c>
      <c r="BI7" s="376">
        <v>449.75794596037161</v>
      </c>
      <c r="BJ7" s="376">
        <v>443.13462537454694</v>
      </c>
      <c r="BK7" s="376">
        <v>416.31119045700922</v>
      </c>
      <c r="BL7" s="376">
        <v>348.6831197044811</v>
      </c>
      <c r="BM7" s="376">
        <v>354.05537931399999</v>
      </c>
      <c r="BN7" s="376">
        <v>401.20840422019995</v>
      </c>
      <c r="BO7" s="376">
        <v>390.79752025713873</v>
      </c>
      <c r="BP7" s="376">
        <v>387.51426097503168</v>
      </c>
      <c r="BQ7" s="376">
        <v>373.41078429999999</v>
      </c>
      <c r="BR7" s="376">
        <v>366.75900000000001</v>
      </c>
      <c r="BS7" s="376">
        <v>346.02319956318229</v>
      </c>
      <c r="BT7" s="376">
        <v>334.24597364146661</v>
      </c>
      <c r="BU7" s="376">
        <v>326.64218792551492</v>
      </c>
      <c r="BV7" s="376">
        <v>327.14593960005669</v>
      </c>
      <c r="BW7" s="376">
        <v>332.39840105407347</v>
      </c>
      <c r="BX7" s="376">
        <v>334.60508660341776</v>
      </c>
      <c r="BY7" s="376">
        <v>335.78029407213478</v>
      </c>
      <c r="BZ7" s="376">
        <v>337.19927057214272</v>
      </c>
      <c r="CA7" s="377">
        <v>339.81687146576712</v>
      </c>
    </row>
    <row r="8" spans="1:79" x14ac:dyDescent="0.4">
      <c r="A8" s="485"/>
      <c r="B8" s="299" t="s">
        <v>532</v>
      </c>
      <c r="C8" s="427"/>
      <c r="D8" s="376">
        <v>0</v>
      </c>
      <c r="E8" s="376">
        <v>0</v>
      </c>
      <c r="F8" s="376">
        <v>0</v>
      </c>
      <c r="G8" s="376">
        <v>0</v>
      </c>
      <c r="H8" s="376">
        <v>0</v>
      </c>
      <c r="I8" s="376">
        <v>0</v>
      </c>
      <c r="J8" s="376">
        <v>0</v>
      </c>
      <c r="K8" s="376">
        <v>0</v>
      </c>
      <c r="L8" s="376">
        <v>0</v>
      </c>
      <c r="M8" s="376">
        <v>0</v>
      </c>
      <c r="N8" s="376">
        <v>0</v>
      </c>
      <c r="O8" s="376">
        <v>0</v>
      </c>
      <c r="P8" s="376">
        <v>0</v>
      </c>
      <c r="Q8" s="376">
        <v>0</v>
      </c>
      <c r="R8" s="376">
        <v>0</v>
      </c>
      <c r="S8" s="376">
        <v>0</v>
      </c>
      <c r="T8" s="376">
        <v>0</v>
      </c>
      <c r="U8" s="376">
        <v>0</v>
      </c>
      <c r="V8" s="376">
        <v>0</v>
      </c>
      <c r="W8" s="376">
        <v>0</v>
      </c>
      <c r="X8" s="376">
        <v>0</v>
      </c>
      <c r="Y8" s="376">
        <v>0</v>
      </c>
      <c r="Z8" s="376">
        <v>0</v>
      </c>
      <c r="AA8" s="376">
        <v>0</v>
      </c>
      <c r="AB8" s="376">
        <v>0</v>
      </c>
      <c r="AC8" s="376">
        <v>0</v>
      </c>
      <c r="AD8" s="376">
        <v>0</v>
      </c>
      <c r="AE8" s="376">
        <v>0</v>
      </c>
      <c r="AF8" s="376">
        <v>0</v>
      </c>
      <c r="AG8" s="376">
        <v>0</v>
      </c>
      <c r="AH8" s="376">
        <v>65.138079781239014</v>
      </c>
      <c r="AI8" s="376">
        <v>74.410724704547846</v>
      </c>
      <c r="AJ8" s="376">
        <v>87.472969813943365</v>
      </c>
      <c r="AK8" s="376">
        <v>99.406753030995191</v>
      </c>
      <c r="AL8" s="376">
        <v>119.53918183315673</v>
      </c>
      <c r="AM8" s="376">
        <v>120.6175540271893</v>
      </c>
      <c r="AN8" s="376">
        <v>116.06206209646109</v>
      </c>
      <c r="AO8" s="376">
        <v>119.45402472869245</v>
      </c>
      <c r="AP8" s="376">
        <v>156.38542512113122</v>
      </c>
      <c r="AQ8" s="376">
        <v>161.14309625902087</v>
      </c>
      <c r="AR8" s="376">
        <v>163.5385612240778</v>
      </c>
      <c r="AS8" s="376">
        <v>166.83612300717073</v>
      </c>
      <c r="AT8" s="376">
        <v>186.54152955844165</v>
      </c>
      <c r="AU8" s="376">
        <v>205.7415725519736</v>
      </c>
      <c r="AV8" s="376">
        <v>216.04076592296917</v>
      </c>
      <c r="AW8" s="376">
        <v>228.27834475645716</v>
      </c>
      <c r="AX8" s="376">
        <v>236.10888849856752</v>
      </c>
      <c r="AY8" s="376">
        <v>245.00037486436395</v>
      </c>
      <c r="AZ8" s="376">
        <v>236.35974150720057</v>
      </c>
      <c r="BA8" s="376">
        <v>237.96716739240549</v>
      </c>
      <c r="BB8" s="376">
        <v>245.0973184485922</v>
      </c>
      <c r="BC8" s="376">
        <v>242.20669690452905</v>
      </c>
      <c r="BD8" s="376">
        <v>258.72899999999998</v>
      </c>
      <c r="BE8" s="376">
        <v>268.85582803876378</v>
      </c>
      <c r="BF8" s="376">
        <v>279.37000925086966</v>
      </c>
      <c r="BG8" s="376">
        <v>267.52760810474769</v>
      </c>
      <c r="BH8" s="376">
        <v>290.02199999999999</v>
      </c>
      <c r="BI8" s="376">
        <v>295.90443333862845</v>
      </c>
      <c r="BJ8" s="376">
        <v>306.96027354545299</v>
      </c>
      <c r="BK8" s="376">
        <v>339.45087619679083</v>
      </c>
      <c r="BL8" s="376">
        <v>429.98707743551904</v>
      </c>
      <c r="BM8" s="376">
        <v>453.03202475600006</v>
      </c>
      <c r="BN8" s="376">
        <v>452.41763415980012</v>
      </c>
      <c r="BO8" s="376">
        <v>463.35645447286123</v>
      </c>
      <c r="BP8" s="376">
        <v>485.5666966211603</v>
      </c>
      <c r="BQ8" s="376">
        <v>497.16494340000003</v>
      </c>
      <c r="BR8" s="376">
        <v>512.43799999999999</v>
      </c>
      <c r="BS8" s="376">
        <v>519.03479934477321</v>
      </c>
      <c r="BT8" s="376">
        <v>501.36896046219988</v>
      </c>
      <c r="BU8" s="376">
        <v>489.96328188827238</v>
      </c>
      <c r="BV8" s="376">
        <v>490.71890940008501</v>
      </c>
      <c r="BW8" s="376">
        <v>496.52834820104448</v>
      </c>
      <c r="BX8" s="376">
        <v>496.21594415849819</v>
      </c>
      <c r="BY8" s="376">
        <v>497.39867463110716</v>
      </c>
      <c r="BZ8" s="376">
        <v>499.21029326333525</v>
      </c>
      <c r="CA8" s="377">
        <v>502.88564489078482</v>
      </c>
    </row>
    <row r="9" spans="1:79" ht="21.75" customHeight="1" x14ac:dyDescent="0.4">
      <c r="A9" s="485"/>
      <c r="B9" s="310" t="s">
        <v>533</v>
      </c>
      <c r="C9" s="427"/>
      <c r="D9" s="376">
        <v>0</v>
      </c>
      <c r="E9" s="376">
        <v>0</v>
      </c>
      <c r="F9" s="376">
        <v>0</v>
      </c>
      <c r="G9" s="376">
        <v>0</v>
      </c>
      <c r="H9" s="376">
        <v>0</v>
      </c>
      <c r="I9" s="376">
        <v>0</v>
      </c>
      <c r="J9" s="376">
        <v>0</v>
      </c>
      <c r="K9" s="376">
        <v>0</v>
      </c>
      <c r="L9" s="376">
        <v>0</v>
      </c>
      <c r="M9" s="376">
        <v>0</v>
      </c>
      <c r="N9" s="376">
        <v>0</v>
      </c>
      <c r="O9" s="376">
        <v>0</v>
      </c>
      <c r="P9" s="376">
        <v>0</v>
      </c>
      <c r="Q9" s="376">
        <v>0</v>
      </c>
      <c r="R9" s="376">
        <v>0</v>
      </c>
      <c r="S9" s="376">
        <v>0</v>
      </c>
      <c r="T9" s="376">
        <v>0</v>
      </c>
      <c r="U9" s="376">
        <v>0</v>
      </c>
      <c r="V9" s="376">
        <v>0</v>
      </c>
      <c r="W9" s="376">
        <v>0</v>
      </c>
      <c r="X9" s="376">
        <v>0</v>
      </c>
      <c r="Y9" s="376">
        <v>0</v>
      </c>
      <c r="Z9" s="376">
        <v>0</v>
      </c>
      <c r="AA9" s="376">
        <v>0</v>
      </c>
      <c r="AB9" s="376">
        <v>0</v>
      </c>
      <c r="AC9" s="376">
        <v>0</v>
      </c>
      <c r="AD9" s="376">
        <v>0</v>
      </c>
      <c r="AE9" s="376">
        <v>0</v>
      </c>
      <c r="AF9" s="376">
        <v>0</v>
      </c>
      <c r="AG9" s="376">
        <v>0</v>
      </c>
      <c r="AH9" s="376">
        <v>0</v>
      </c>
      <c r="AI9" s="376">
        <v>0</v>
      </c>
      <c r="AJ9" s="376">
        <v>0</v>
      </c>
      <c r="AK9" s="376">
        <v>0</v>
      </c>
      <c r="AL9" s="376">
        <v>0</v>
      </c>
      <c r="AM9" s="376">
        <v>0</v>
      </c>
      <c r="AN9" s="376">
        <v>0</v>
      </c>
      <c r="AO9" s="376">
        <v>0</v>
      </c>
      <c r="AP9" s="376">
        <v>0</v>
      </c>
      <c r="AQ9" s="376">
        <v>0</v>
      </c>
      <c r="AR9" s="376">
        <v>0</v>
      </c>
      <c r="AS9" s="376">
        <v>0</v>
      </c>
      <c r="AT9" s="376">
        <v>0</v>
      </c>
      <c r="AU9" s="376">
        <v>8.5689234733107629</v>
      </c>
      <c r="AV9" s="376">
        <v>8.5689234733107629</v>
      </c>
      <c r="AW9" s="376">
        <v>8.5689234733107629</v>
      </c>
      <c r="AX9" s="376">
        <v>8.5689234733107629</v>
      </c>
      <c r="AY9" s="376">
        <v>8.5689234733107629</v>
      </c>
      <c r="AZ9" s="376">
        <v>8.5689234733107629</v>
      </c>
      <c r="BA9" s="376">
        <v>8.5689234733107629</v>
      </c>
      <c r="BB9" s="376">
        <v>8.5689234733107629</v>
      </c>
      <c r="BC9" s="376">
        <v>8.5689234733107629</v>
      </c>
      <c r="BD9" s="376">
        <v>10.031442333804979</v>
      </c>
      <c r="BE9" s="376">
        <v>11.300390135446513</v>
      </c>
      <c r="BF9" s="376">
        <v>13.048991239095871</v>
      </c>
      <c r="BG9" s="376">
        <v>13.117562070944141</v>
      </c>
      <c r="BH9" s="376">
        <v>11.495379362478616</v>
      </c>
      <c r="BI9" s="376">
        <v>11.459261914883713</v>
      </c>
      <c r="BJ9" s="376">
        <v>15.020734931035486</v>
      </c>
      <c r="BK9" s="376">
        <v>15.280651014211305</v>
      </c>
      <c r="BL9" s="376">
        <v>15.887440978603943</v>
      </c>
      <c r="BM9" s="376">
        <v>16.554241335234778</v>
      </c>
      <c r="BN9" s="376">
        <v>17.326090727748223</v>
      </c>
      <c r="BO9" s="376">
        <v>17.444311718611427</v>
      </c>
      <c r="BP9" s="376">
        <v>18.097163159146831</v>
      </c>
      <c r="BQ9" s="376">
        <v>18.292431275019226</v>
      </c>
      <c r="BR9" s="376">
        <v>18.795417115847687</v>
      </c>
      <c r="BS9" s="376">
        <v>17.301159978159109</v>
      </c>
      <c r="BT9" s="376">
        <v>16.712298682073328</v>
      </c>
      <c r="BU9" s="376">
        <v>16.401214742169415</v>
      </c>
      <c r="BV9" s="376">
        <v>16.618226300876074</v>
      </c>
      <c r="BW9" s="376">
        <v>16.763605538422635</v>
      </c>
      <c r="BX9" s="376">
        <v>16.719912159089812</v>
      </c>
      <c r="BY9" s="376">
        <v>16.759212845538883</v>
      </c>
      <c r="BZ9" s="376">
        <v>16.803261871995684</v>
      </c>
      <c r="CA9" s="377">
        <v>16.899424372330468</v>
      </c>
    </row>
    <row r="10" spans="1:79" ht="26.25" customHeight="1" x14ac:dyDescent="0.4">
      <c r="A10" s="484"/>
      <c r="B10" s="68" t="s">
        <v>534</v>
      </c>
      <c r="C10" s="58"/>
      <c r="D10" s="376">
        <v>0</v>
      </c>
      <c r="E10" s="376">
        <v>0</v>
      </c>
      <c r="F10" s="376">
        <v>0</v>
      </c>
      <c r="G10" s="376">
        <v>0</v>
      </c>
      <c r="H10" s="376">
        <v>0</v>
      </c>
      <c r="I10" s="376">
        <v>0</v>
      </c>
      <c r="J10" s="376">
        <v>0</v>
      </c>
      <c r="K10" s="376">
        <v>0</v>
      </c>
      <c r="L10" s="376">
        <v>0</v>
      </c>
      <c r="M10" s="376">
        <v>0</v>
      </c>
      <c r="N10" s="376">
        <v>0</v>
      </c>
      <c r="O10" s="376">
        <v>0</v>
      </c>
      <c r="P10" s="376">
        <v>0</v>
      </c>
      <c r="Q10" s="376">
        <v>0</v>
      </c>
      <c r="R10" s="376">
        <v>0</v>
      </c>
      <c r="S10" s="376">
        <v>0</v>
      </c>
      <c r="T10" s="376">
        <v>0</v>
      </c>
      <c r="U10" s="376">
        <v>0</v>
      </c>
      <c r="V10" s="376">
        <v>0</v>
      </c>
      <c r="W10" s="376">
        <v>0</v>
      </c>
      <c r="X10" s="376">
        <v>0</v>
      </c>
      <c r="Y10" s="376">
        <v>0</v>
      </c>
      <c r="Z10" s="376">
        <v>9.3000000000000007</v>
      </c>
      <c r="AA10" s="376">
        <v>10.199999999999999</v>
      </c>
      <c r="AB10" s="376">
        <v>11.7</v>
      </c>
      <c r="AC10" s="376">
        <v>13.4</v>
      </c>
      <c r="AD10" s="376">
        <v>17.2</v>
      </c>
      <c r="AE10" s="376">
        <v>22.5</v>
      </c>
      <c r="AF10" s="376">
        <v>25.5</v>
      </c>
      <c r="AG10" s="376">
        <v>29</v>
      </c>
      <c r="AH10" s="376">
        <f t="shared" ref="AH10:BI10" si="5">SUM(AH11:AH12)</f>
        <v>32</v>
      </c>
      <c r="AI10" s="376">
        <f t="shared" si="5"/>
        <v>36</v>
      </c>
      <c r="AJ10" s="376">
        <f t="shared" si="5"/>
        <v>42</v>
      </c>
      <c r="AK10" s="376">
        <f t="shared" si="5"/>
        <v>47</v>
      </c>
      <c r="AL10" s="376">
        <f t="shared" si="5"/>
        <v>51</v>
      </c>
      <c r="AM10" s="376">
        <f t="shared" si="5"/>
        <v>54</v>
      </c>
      <c r="AN10" s="376">
        <f t="shared" si="5"/>
        <v>55</v>
      </c>
      <c r="AO10" s="376">
        <f t="shared" si="5"/>
        <v>58</v>
      </c>
      <c r="AP10" s="376">
        <f t="shared" si="5"/>
        <v>61</v>
      </c>
      <c r="AQ10" s="376">
        <f t="shared" si="5"/>
        <v>56.491999999999997</v>
      </c>
      <c r="AR10" s="376">
        <f t="shared" si="5"/>
        <v>58.61</v>
      </c>
      <c r="AS10" s="376">
        <f t="shared" si="5"/>
        <v>59.338999999999999</v>
      </c>
      <c r="AT10" s="376">
        <f t="shared" si="5"/>
        <v>60.216000000000001</v>
      </c>
      <c r="AU10" s="376">
        <f t="shared" si="5"/>
        <v>64.003</v>
      </c>
      <c r="AV10" s="376">
        <f t="shared" si="5"/>
        <v>62.688000000000002</v>
      </c>
      <c r="AW10" s="376">
        <f t="shared" si="5"/>
        <v>66.622</v>
      </c>
      <c r="AX10" s="376">
        <f t="shared" si="5"/>
        <v>58.168999999999997</v>
      </c>
      <c r="AY10" s="376">
        <f t="shared" si="5"/>
        <v>57.765999999999998</v>
      </c>
      <c r="AZ10" s="376">
        <f t="shared" si="5"/>
        <v>55.347000000000001</v>
      </c>
      <c r="BA10" s="376">
        <f t="shared" si="5"/>
        <v>54.619</v>
      </c>
      <c r="BB10" s="376">
        <f t="shared" si="5"/>
        <v>49.393000000000001</v>
      </c>
      <c r="BC10" s="376">
        <f t="shared" si="5"/>
        <v>51.527999999999999</v>
      </c>
      <c r="BD10" s="376">
        <f t="shared" si="5"/>
        <v>49</v>
      </c>
      <c r="BE10" s="376">
        <f t="shared" si="5"/>
        <v>49</v>
      </c>
      <c r="BF10" s="376">
        <f t="shared" si="5"/>
        <v>48.056406750000008</v>
      </c>
      <c r="BG10" s="376">
        <f t="shared" si="5"/>
        <v>45.566810758911991</v>
      </c>
      <c r="BH10" s="376">
        <f t="shared" si="5"/>
        <v>43.427999999999997</v>
      </c>
      <c r="BI10" s="376">
        <f t="shared" si="5"/>
        <v>40.824999999999996</v>
      </c>
      <c r="BJ10" s="376">
        <f>SUM(BJ11:BJ12)</f>
        <v>39.280999999999992</v>
      </c>
      <c r="BK10" s="376">
        <f t="shared" ref="BK10:CA10" si="6">SUM(BK11:BK12)</f>
        <v>37.953660409999991</v>
      </c>
      <c r="BL10" s="376">
        <f t="shared" si="6"/>
        <v>36.609209720000003</v>
      </c>
      <c r="BM10" s="376">
        <f t="shared" si="6"/>
        <v>35.892877070000004</v>
      </c>
      <c r="BN10" s="376">
        <f t="shared" si="6"/>
        <v>34.066781949999992</v>
      </c>
      <c r="BO10" s="376">
        <f t="shared" si="6"/>
        <v>32.863790210000005</v>
      </c>
      <c r="BP10" s="376">
        <f t="shared" si="6"/>
        <v>31.777945706246079</v>
      </c>
      <c r="BQ10" s="376">
        <f t="shared" si="6"/>
        <v>30.124750710000001</v>
      </c>
      <c r="BR10" s="376">
        <f t="shared" si="6"/>
        <v>28.755832375049046</v>
      </c>
      <c r="BS10" s="376">
        <f t="shared" si="6"/>
        <v>27.025887466107484</v>
      </c>
      <c r="BT10" s="376">
        <f t="shared" si="6"/>
        <v>25.4982685463332</v>
      </c>
      <c r="BU10" s="376">
        <f t="shared" si="6"/>
        <v>23.831493541905587</v>
      </c>
      <c r="BV10" s="376">
        <f t="shared" si="6"/>
        <v>22.406855757869081</v>
      </c>
      <c r="BW10" s="376">
        <f t="shared" si="6"/>
        <v>21.387943104406705</v>
      </c>
      <c r="BX10" s="376">
        <f t="shared" si="6"/>
        <v>20.333182319304804</v>
      </c>
      <c r="BY10" s="376">
        <f t="shared" si="6"/>
        <v>19.40441704165378</v>
      </c>
      <c r="BZ10" s="376">
        <f t="shared" si="6"/>
        <v>18.552300093108407</v>
      </c>
      <c r="CA10" s="377">
        <f t="shared" si="6"/>
        <v>17.837833220684342</v>
      </c>
    </row>
    <row r="11" spans="1:79" x14ac:dyDescent="0.4">
      <c r="A11" s="485"/>
      <c r="B11" s="299" t="s">
        <v>531</v>
      </c>
      <c r="C11" s="427"/>
      <c r="D11" s="376">
        <v>0</v>
      </c>
      <c r="E11" s="376">
        <v>0</v>
      </c>
      <c r="F11" s="376">
        <v>0</v>
      </c>
      <c r="G11" s="376">
        <v>0</v>
      </c>
      <c r="H11" s="376">
        <v>0</v>
      </c>
      <c r="I11" s="376">
        <v>0</v>
      </c>
      <c r="J11" s="376">
        <v>0</v>
      </c>
      <c r="K11" s="376">
        <v>0</v>
      </c>
      <c r="L11" s="376">
        <v>0</v>
      </c>
      <c r="M11" s="376">
        <v>0</v>
      </c>
      <c r="N11" s="376">
        <v>0</v>
      </c>
      <c r="O11" s="376">
        <v>0</v>
      </c>
      <c r="P11" s="376">
        <v>0</v>
      </c>
      <c r="Q11" s="376">
        <v>0</v>
      </c>
      <c r="R11" s="376">
        <v>0</v>
      </c>
      <c r="S11" s="376">
        <v>0</v>
      </c>
      <c r="T11" s="376">
        <v>0</v>
      </c>
      <c r="U11" s="376">
        <v>0</v>
      </c>
      <c r="V11" s="376">
        <v>0</v>
      </c>
      <c r="W11" s="376">
        <v>0</v>
      </c>
      <c r="X11" s="376">
        <v>0</v>
      </c>
      <c r="Y11" s="376">
        <v>0</v>
      </c>
      <c r="Z11" s="376">
        <v>0</v>
      </c>
      <c r="AA11" s="376">
        <v>0</v>
      </c>
      <c r="AB11" s="376">
        <v>0</v>
      </c>
      <c r="AC11" s="376">
        <v>0</v>
      </c>
      <c r="AD11" s="376">
        <v>0</v>
      </c>
      <c r="AE11" s="376">
        <v>0</v>
      </c>
      <c r="AF11" s="376">
        <v>0</v>
      </c>
      <c r="AG11" s="376">
        <v>0</v>
      </c>
      <c r="AH11" s="376">
        <v>5.8755802207076453</v>
      </c>
      <c r="AI11" s="376">
        <v>6.6100277482961012</v>
      </c>
      <c r="AJ11" s="376">
        <v>7.7116990396787841</v>
      </c>
      <c r="AK11" s="376">
        <v>8.6297584491643544</v>
      </c>
      <c r="AL11" s="376">
        <v>9.3642059767528103</v>
      </c>
      <c r="AM11" s="376">
        <v>9.9150416224441535</v>
      </c>
      <c r="AN11" s="376">
        <v>10.098653504341266</v>
      </c>
      <c r="AO11" s="376">
        <v>10.649489150032608</v>
      </c>
      <c r="AP11" s="376">
        <v>11.200324795723949</v>
      </c>
      <c r="AQ11" s="376">
        <v>10.372602432131758</v>
      </c>
      <c r="AR11" s="376">
        <v>10.761492397989846</v>
      </c>
      <c r="AS11" s="376">
        <v>10.895345459892843</v>
      </c>
      <c r="AT11" s="376">
        <v>11.056373080316611</v>
      </c>
      <c r="AU11" s="376">
        <v>11.751711277060982</v>
      </c>
      <c r="AV11" s="376">
        <v>10.740101662601536</v>
      </c>
      <c r="AW11" s="376">
        <v>10.867560615178869</v>
      </c>
      <c r="AX11" s="376">
        <v>8.9144351893882074</v>
      </c>
      <c r="AY11" s="376">
        <v>8.2866278477680808</v>
      </c>
      <c r="AZ11" s="376">
        <v>7.7611274445963527</v>
      </c>
      <c r="BA11" s="376">
        <v>6.8913768673835412</v>
      </c>
      <c r="BB11" s="376">
        <v>6.0945233728261901</v>
      </c>
      <c r="BC11" s="376">
        <v>6.0057435125149512</v>
      </c>
      <c r="BD11" s="376">
        <v>5.2120000000000033</v>
      </c>
      <c r="BE11" s="376">
        <v>5.213000000000001</v>
      </c>
      <c r="BF11" s="376">
        <v>4.7798173643700785</v>
      </c>
      <c r="BG11" s="376">
        <v>3.6967457020200758</v>
      </c>
      <c r="BH11" s="376">
        <v>3.266</v>
      </c>
      <c r="BI11" s="376">
        <v>6.1911786786786775</v>
      </c>
      <c r="BJ11" s="376">
        <v>5.6055504291845493</v>
      </c>
      <c r="BK11" s="376">
        <v>5.6746798378225547</v>
      </c>
      <c r="BL11" s="376">
        <v>2.1965525831999999</v>
      </c>
      <c r="BM11" s="376">
        <v>1.8406603625641045</v>
      </c>
      <c r="BN11" s="376">
        <v>1.6231135700409567</v>
      </c>
      <c r="BO11" s="376">
        <v>1.448690672492809</v>
      </c>
      <c r="BP11" s="376">
        <v>1.2921065736641424</v>
      </c>
      <c r="BQ11" s="376">
        <v>1.3134113182071192</v>
      </c>
      <c r="BR11" s="376">
        <v>1.2081481339837865</v>
      </c>
      <c r="BS11" s="376">
        <v>1.0882211587724255</v>
      </c>
      <c r="BT11" s="376">
        <v>0.95028606737907828</v>
      </c>
      <c r="BU11" s="376">
        <v>0.84575155375247824</v>
      </c>
      <c r="BV11" s="376">
        <v>0.75819707977159212</v>
      </c>
      <c r="BW11" s="376">
        <v>0.67504698091503912</v>
      </c>
      <c r="BX11" s="376">
        <v>0.57077013721056336</v>
      </c>
      <c r="BY11" s="376">
        <v>0.44198959659041215</v>
      </c>
      <c r="BZ11" s="376">
        <v>0.33185865349905308</v>
      </c>
      <c r="CA11" s="377">
        <v>0.24633615353617114</v>
      </c>
    </row>
    <row r="12" spans="1:79" x14ac:dyDescent="0.4">
      <c r="A12" s="485"/>
      <c r="B12" s="299" t="s">
        <v>532</v>
      </c>
      <c r="C12" s="427"/>
      <c r="D12" s="376">
        <v>0</v>
      </c>
      <c r="E12" s="376">
        <v>0</v>
      </c>
      <c r="F12" s="376">
        <v>0</v>
      </c>
      <c r="G12" s="376">
        <v>0</v>
      </c>
      <c r="H12" s="376">
        <v>0</v>
      </c>
      <c r="I12" s="376">
        <v>0</v>
      </c>
      <c r="J12" s="376">
        <v>0</v>
      </c>
      <c r="K12" s="376">
        <v>0</v>
      </c>
      <c r="L12" s="376">
        <v>0</v>
      </c>
      <c r="M12" s="376">
        <v>0</v>
      </c>
      <c r="N12" s="376">
        <v>0</v>
      </c>
      <c r="O12" s="376">
        <v>0</v>
      </c>
      <c r="P12" s="376">
        <v>0</v>
      </c>
      <c r="Q12" s="376">
        <v>0</v>
      </c>
      <c r="R12" s="376">
        <v>0</v>
      </c>
      <c r="S12" s="376">
        <v>0</v>
      </c>
      <c r="T12" s="376">
        <v>0</v>
      </c>
      <c r="U12" s="376">
        <v>0</v>
      </c>
      <c r="V12" s="376">
        <v>0</v>
      </c>
      <c r="W12" s="376">
        <v>0</v>
      </c>
      <c r="X12" s="376">
        <v>0</v>
      </c>
      <c r="Y12" s="376">
        <v>0</v>
      </c>
      <c r="Z12" s="376">
        <v>0</v>
      </c>
      <c r="AA12" s="376">
        <v>0</v>
      </c>
      <c r="AB12" s="376">
        <v>0</v>
      </c>
      <c r="AC12" s="376">
        <v>0</v>
      </c>
      <c r="AD12" s="376">
        <v>0</v>
      </c>
      <c r="AE12" s="376">
        <v>0</v>
      </c>
      <c r="AF12" s="376">
        <v>0</v>
      </c>
      <c r="AG12" s="376">
        <v>0</v>
      </c>
      <c r="AH12" s="376">
        <v>26.124419779292353</v>
      </c>
      <c r="AI12" s="376">
        <v>29.389972251703899</v>
      </c>
      <c r="AJ12" s="376">
        <v>34.288300960321216</v>
      </c>
      <c r="AK12" s="376">
        <v>38.370241550835644</v>
      </c>
      <c r="AL12" s="376">
        <v>41.635794023247186</v>
      </c>
      <c r="AM12" s="376">
        <v>44.08495837755585</v>
      </c>
      <c r="AN12" s="376">
        <v>44.901346495658736</v>
      </c>
      <c r="AO12" s="376">
        <v>47.350510849967392</v>
      </c>
      <c r="AP12" s="376">
        <v>49.799675204276049</v>
      </c>
      <c r="AQ12" s="376">
        <v>46.119397567868241</v>
      </c>
      <c r="AR12" s="376">
        <v>47.848507602010152</v>
      </c>
      <c r="AS12" s="376">
        <v>48.443654540107154</v>
      </c>
      <c r="AT12" s="376">
        <v>49.15962691968339</v>
      </c>
      <c r="AU12" s="376">
        <v>52.251288722939016</v>
      </c>
      <c r="AV12" s="376">
        <v>51.94789833739847</v>
      </c>
      <c r="AW12" s="376">
        <v>55.754439384821133</v>
      </c>
      <c r="AX12" s="376">
        <v>49.254564810611789</v>
      </c>
      <c r="AY12" s="376">
        <v>49.479372152231917</v>
      </c>
      <c r="AZ12" s="376">
        <v>47.585872555403647</v>
      </c>
      <c r="BA12" s="376">
        <v>47.727623132616458</v>
      </c>
      <c r="BB12" s="376">
        <v>43.298476627173812</v>
      </c>
      <c r="BC12" s="376">
        <v>45.522256487485045</v>
      </c>
      <c r="BD12" s="376">
        <v>43.787999999999997</v>
      </c>
      <c r="BE12" s="376">
        <v>43.786999999999999</v>
      </c>
      <c r="BF12" s="376">
        <v>43.276589385629926</v>
      </c>
      <c r="BG12" s="376">
        <v>41.870065056891917</v>
      </c>
      <c r="BH12" s="376">
        <v>40.161999999999999</v>
      </c>
      <c r="BI12" s="376">
        <v>34.633821321321321</v>
      </c>
      <c r="BJ12" s="376">
        <v>33.675449570815445</v>
      </c>
      <c r="BK12" s="376">
        <v>32.278980572177439</v>
      </c>
      <c r="BL12" s="376">
        <v>34.4126571368</v>
      </c>
      <c r="BM12" s="376">
        <v>34.052216707435903</v>
      </c>
      <c r="BN12" s="376">
        <v>32.443668379959036</v>
      </c>
      <c r="BO12" s="376">
        <v>31.415099537507196</v>
      </c>
      <c r="BP12" s="376">
        <v>30.485839132581937</v>
      </c>
      <c r="BQ12" s="376">
        <v>28.811339391792881</v>
      </c>
      <c r="BR12" s="376">
        <v>27.547684241065259</v>
      </c>
      <c r="BS12" s="376">
        <v>25.937666307335057</v>
      </c>
      <c r="BT12" s="376">
        <v>24.547982478954122</v>
      </c>
      <c r="BU12" s="376">
        <v>22.985741988153109</v>
      </c>
      <c r="BV12" s="376">
        <v>21.64865867809749</v>
      </c>
      <c r="BW12" s="376">
        <v>20.712896123491667</v>
      </c>
      <c r="BX12" s="376">
        <v>19.762412182094241</v>
      </c>
      <c r="BY12" s="376">
        <v>18.962427445063366</v>
      </c>
      <c r="BZ12" s="376">
        <v>18.220441439609353</v>
      </c>
      <c r="CA12" s="377">
        <v>17.591497067148172</v>
      </c>
    </row>
    <row r="13" spans="1:79" s="324" customFormat="1" ht="27" customHeight="1" x14ac:dyDescent="0.35">
      <c r="A13" s="486"/>
      <c r="B13" s="487" t="s">
        <v>535</v>
      </c>
      <c r="C13" s="15"/>
      <c r="D13" s="488">
        <v>0</v>
      </c>
      <c r="E13" s="488">
        <v>0</v>
      </c>
      <c r="F13" s="488">
        <v>0</v>
      </c>
      <c r="G13" s="488">
        <v>0</v>
      </c>
      <c r="H13" s="488">
        <v>0</v>
      </c>
      <c r="I13" s="488">
        <v>0</v>
      </c>
      <c r="J13" s="488">
        <v>0</v>
      </c>
      <c r="K13" s="488">
        <v>0</v>
      </c>
      <c r="L13" s="488">
        <v>0</v>
      </c>
      <c r="M13" s="488">
        <v>0</v>
      </c>
      <c r="N13" s="488">
        <v>0</v>
      </c>
      <c r="O13" s="488">
        <v>0</v>
      </c>
      <c r="P13" s="488">
        <v>0</v>
      </c>
      <c r="Q13" s="488">
        <v>0</v>
      </c>
      <c r="R13" s="488">
        <v>0</v>
      </c>
      <c r="S13" s="488">
        <v>0</v>
      </c>
      <c r="T13" s="488">
        <v>0</v>
      </c>
      <c r="U13" s="488">
        <v>0</v>
      </c>
      <c r="V13" s="488">
        <v>0</v>
      </c>
      <c r="W13" s="488">
        <v>0</v>
      </c>
      <c r="X13" s="488">
        <v>0</v>
      </c>
      <c r="Y13" s="488">
        <v>0</v>
      </c>
      <c r="Z13" s="488">
        <v>2.8</v>
      </c>
      <c r="AA13" s="488">
        <v>2.9</v>
      </c>
      <c r="AB13" s="488">
        <v>2.9</v>
      </c>
      <c r="AC13" s="488">
        <v>3</v>
      </c>
      <c r="AD13" s="488">
        <v>3.5</v>
      </c>
      <c r="AE13" s="488">
        <v>4</v>
      </c>
      <c r="AF13" s="488">
        <v>4</v>
      </c>
      <c r="AG13" s="488">
        <v>4.5</v>
      </c>
      <c r="AH13" s="488">
        <v>5</v>
      </c>
      <c r="AI13" s="488">
        <v>5</v>
      </c>
      <c r="AJ13" s="488">
        <v>5</v>
      </c>
      <c r="AK13" s="488">
        <v>5</v>
      </c>
      <c r="AL13" s="488">
        <v>5</v>
      </c>
      <c r="AM13" s="488">
        <v>5</v>
      </c>
      <c r="AN13" s="488">
        <v>5</v>
      </c>
      <c r="AO13" s="488">
        <v>5</v>
      </c>
      <c r="AP13" s="488">
        <v>4</v>
      </c>
      <c r="AQ13" s="488">
        <v>4.2240000000000002</v>
      </c>
      <c r="AR13" s="488">
        <v>3.6949999999999998</v>
      </c>
      <c r="AS13" s="488">
        <v>4.2779999999999996</v>
      </c>
      <c r="AT13" s="488">
        <v>4.0919999999999996</v>
      </c>
      <c r="AU13" s="488">
        <v>4.101</v>
      </c>
      <c r="AV13" s="488">
        <v>3.8860000000000001</v>
      </c>
      <c r="AW13" s="488">
        <v>3.5070000000000001</v>
      </c>
      <c r="AX13" s="488">
        <v>2.9569999999999999</v>
      </c>
      <c r="AY13" s="488">
        <v>3.1080000000000001</v>
      </c>
      <c r="AZ13" s="488">
        <v>2.7719999999999998</v>
      </c>
      <c r="BA13" s="488">
        <v>2.4620000000000002</v>
      </c>
      <c r="BB13" s="488">
        <v>1.859</v>
      </c>
      <c r="BC13" s="488">
        <v>2.0350000000000001</v>
      </c>
      <c r="BD13" s="488">
        <v>2</v>
      </c>
      <c r="BE13" s="488">
        <v>2</v>
      </c>
      <c r="BF13" s="488">
        <v>1.73005451</v>
      </c>
      <c r="BG13" s="488">
        <v>1.3642590700000001</v>
      </c>
      <c r="BH13" s="488">
        <v>1.1830000000000001</v>
      </c>
      <c r="BI13" s="488">
        <v>1.1019624799999999</v>
      </c>
      <c r="BJ13" s="488">
        <v>1.0844996200000001</v>
      </c>
      <c r="BK13" s="488">
        <v>1.0897039199999998</v>
      </c>
      <c r="BL13" s="488">
        <v>0.94398397000000001</v>
      </c>
      <c r="BM13" s="488">
        <v>0.84670285999999995</v>
      </c>
      <c r="BN13" s="488">
        <v>0.75357149000000001</v>
      </c>
      <c r="BO13" s="488">
        <v>0.62038171000000009</v>
      </c>
      <c r="BP13" s="488">
        <v>0.38903970756204248</v>
      </c>
      <c r="BQ13" s="488">
        <v>-6.0504900000000004E-3</v>
      </c>
      <c r="BR13" s="488">
        <v>-2E-3</v>
      </c>
      <c r="BS13" s="488">
        <v>-3.6445392946300642E-2</v>
      </c>
      <c r="BT13" s="488">
        <v>0</v>
      </c>
      <c r="BU13" s="488">
        <v>-2.2412595692622359E-2</v>
      </c>
      <c r="BV13" s="488">
        <v>-3.9436110695943431E-2</v>
      </c>
      <c r="BW13" s="488">
        <v>0</v>
      </c>
      <c r="BX13" s="488">
        <v>0</v>
      </c>
      <c r="BY13" s="488">
        <v>0</v>
      </c>
      <c r="BZ13" s="488">
        <v>0</v>
      </c>
      <c r="CA13" s="489">
        <v>0</v>
      </c>
    </row>
    <row r="14" spans="1:79" s="324" customFormat="1" ht="27" customHeight="1" x14ac:dyDescent="0.4">
      <c r="A14" s="486"/>
      <c r="B14" s="165" t="s">
        <v>536</v>
      </c>
      <c r="C14" s="15"/>
      <c r="D14" s="488"/>
      <c r="E14" s="488"/>
      <c r="F14" s="488"/>
      <c r="G14" s="488"/>
      <c r="H14" s="488"/>
      <c r="I14" s="488"/>
      <c r="J14" s="488"/>
      <c r="K14" s="488"/>
      <c r="L14" s="488"/>
      <c r="M14" s="488"/>
      <c r="N14" s="488"/>
      <c r="O14" s="488"/>
      <c r="P14" s="488"/>
      <c r="Q14" s="488"/>
      <c r="R14" s="488"/>
      <c r="S14" s="488"/>
      <c r="T14" s="488"/>
      <c r="U14" s="488"/>
      <c r="V14" s="488"/>
      <c r="W14" s="488"/>
      <c r="X14" s="488"/>
      <c r="Y14" s="488"/>
      <c r="Z14" s="488"/>
      <c r="AA14" s="488"/>
      <c r="AB14" s="488"/>
      <c r="AC14" s="488"/>
      <c r="AD14" s="488"/>
      <c r="AE14" s="488"/>
      <c r="AF14" s="488"/>
      <c r="AG14" s="488"/>
      <c r="AH14" s="488"/>
      <c r="AI14" s="488"/>
      <c r="AJ14" s="488"/>
      <c r="AK14" s="488"/>
      <c r="AL14" s="488"/>
      <c r="AM14" s="488"/>
      <c r="AN14" s="488"/>
      <c r="AO14" s="488"/>
      <c r="AP14" s="488"/>
      <c r="AQ14" s="488"/>
      <c r="AR14" s="488"/>
      <c r="AS14" s="488"/>
      <c r="AT14" s="488"/>
      <c r="AU14" s="488"/>
      <c r="AV14" s="488"/>
      <c r="AW14" s="488"/>
      <c r="AX14" s="490">
        <f t="shared" ref="AX14:BW14" si="7">SUM(AX15:AX16)</f>
        <v>3.4569999999999999</v>
      </c>
      <c r="AY14" s="490">
        <f t="shared" si="7"/>
        <v>4.1285950413223143</v>
      </c>
      <c r="AZ14" s="490">
        <f t="shared" si="7"/>
        <v>5.4580000000000002</v>
      </c>
      <c r="BA14" s="490">
        <f t="shared" si="7"/>
        <v>4.9669999999999996</v>
      </c>
      <c r="BB14" s="490">
        <f t="shared" si="7"/>
        <v>8.2967250384024585</v>
      </c>
      <c r="BC14" s="490">
        <f t="shared" si="7"/>
        <v>10.563000000000001</v>
      </c>
      <c r="BD14" s="490">
        <f t="shared" si="7"/>
        <v>11.87267336961207</v>
      </c>
      <c r="BE14" s="490">
        <f t="shared" si="7"/>
        <v>14.399096999999999</v>
      </c>
      <c r="BF14" s="490">
        <f t="shared" si="7"/>
        <v>19.709695</v>
      </c>
      <c r="BG14" s="490">
        <f t="shared" si="7"/>
        <v>19.340500802146213</v>
      </c>
      <c r="BH14" s="490">
        <f t="shared" si="7"/>
        <v>20.643089</v>
      </c>
      <c r="BI14" s="490">
        <f t="shared" si="7"/>
        <v>46.53799999999999</v>
      </c>
      <c r="BJ14" s="490">
        <f t="shared" si="7"/>
        <v>32.67</v>
      </c>
      <c r="BK14" s="490">
        <f t="shared" si="7"/>
        <v>27.44</v>
      </c>
      <c r="BL14" s="490">
        <f t="shared" si="7"/>
        <v>37.064000999999998</v>
      </c>
      <c r="BM14" s="490">
        <f t="shared" si="7"/>
        <v>42.248373999999998</v>
      </c>
      <c r="BN14" s="490">
        <f t="shared" si="7"/>
        <v>47.467124999999996</v>
      </c>
      <c r="BO14" s="490">
        <f t="shared" si="7"/>
        <v>47.206220999999999</v>
      </c>
      <c r="BP14" s="490">
        <f t="shared" si="7"/>
        <v>51.427443760235988</v>
      </c>
      <c r="BQ14" s="490">
        <f t="shared" si="7"/>
        <v>54.675500320000005</v>
      </c>
      <c r="BR14" s="490">
        <f t="shared" si="7"/>
        <v>82.321914830000011</v>
      </c>
      <c r="BS14" s="490">
        <f t="shared" si="7"/>
        <v>89.848197459999994</v>
      </c>
      <c r="BT14" s="490">
        <f t="shared" si="7"/>
        <v>83.432960799999989</v>
      </c>
      <c r="BU14" s="490">
        <f t="shared" si="7"/>
        <v>89.717677900000012</v>
      </c>
      <c r="BV14" s="490">
        <f t="shared" si="7"/>
        <v>83.470318158467563</v>
      </c>
      <c r="BW14" s="490">
        <f t="shared" si="7"/>
        <v>87.935517654757035</v>
      </c>
      <c r="BX14" s="490">
        <f>SUM(BX15:BX16)</f>
        <v>89.038574834005743</v>
      </c>
      <c r="BY14" s="490">
        <f>SUM(BY15:BY16)</f>
        <v>90.19120477728633</v>
      </c>
      <c r="BZ14" s="490">
        <f>SUM(BZ15:BZ16)</f>
        <v>91.238826970470285</v>
      </c>
      <c r="CA14" s="491">
        <f>SUM(CA15:CA16)</f>
        <v>93.063603509879684</v>
      </c>
    </row>
    <row r="15" spans="1:79" ht="18" customHeight="1" x14ac:dyDescent="0.4">
      <c r="A15" s="485"/>
      <c r="B15" s="492" t="s">
        <v>537</v>
      </c>
      <c r="C15" s="427"/>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v>5.5109329999999996</v>
      </c>
      <c r="BM15" s="376">
        <v>7.0408049999999998</v>
      </c>
      <c r="BN15" s="376">
        <v>9.2482140000000008</v>
      </c>
      <c r="BO15" s="376">
        <v>9.5133209999999995</v>
      </c>
      <c r="BP15" s="376">
        <v>9.4075343484310903</v>
      </c>
      <c r="BQ15" s="376">
        <v>9.2168086836232543</v>
      </c>
      <c r="BR15" s="376">
        <v>37.532187830000005</v>
      </c>
      <c r="BS15" s="376">
        <v>43.794516459999997</v>
      </c>
      <c r="BT15" s="376">
        <v>41.280517799999998</v>
      </c>
      <c r="BU15" s="376">
        <v>48.629247100000001</v>
      </c>
      <c r="BV15" s="376">
        <v>40.589526618458983</v>
      </c>
      <c r="BW15" s="376">
        <v>44.302053604921433</v>
      </c>
      <c r="BX15" s="376">
        <v>45.09949056981003</v>
      </c>
      <c r="BY15" s="376">
        <v>46.001480381206242</v>
      </c>
      <c r="BZ15" s="376">
        <v>46.921509988830351</v>
      </c>
      <c r="CA15" s="377">
        <v>47.85994018860697</v>
      </c>
    </row>
    <row r="16" spans="1:79" s="348" customFormat="1" ht="27" customHeight="1" thickBot="1" x14ac:dyDescent="0.4">
      <c r="A16" s="493"/>
      <c r="B16" s="435" t="s">
        <v>538</v>
      </c>
      <c r="C16" s="435"/>
      <c r="D16" s="382"/>
      <c r="E16" s="382"/>
      <c r="F16" s="382"/>
      <c r="G16" s="382"/>
      <c r="H16" s="382"/>
      <c r="I16" s="382"/>
      <c r="J16" s="382"/>
      <c r="K16" s="382"/>
      <c r="L16" s="382"/>
      <c r="M16" s="382"/>
      <c r="N16" s="382"/>
      <c r="O16" s="382"/>
      <c r="P16" s="382"/>
      <c r="Q16" s="382"/>
      <c r="R16" s="382"/>
      <c r="S16" s="382"/>
      <c r="T16" s="382"/>
      <c r="U16" s="382"/>
      <c r="V16" s="382"/>
      <c r="W16" s="382"/>
      <c r="X16" s="382"/>
      <c r="Y16" s="382"/>
      <c r="Z16" s="382"/>
      <c r="AA16" s="382"/>
      <c r="AB16" s="382"/>
      <c r="AC16" s="382"/>
      <c r="AD16" s="382"/>
      <c r="AE16" s="382"/>
      <c r="AF16" s="382"/>
      <c r="AG16" s="382"/>
      <c r="AH16" s="382"/>
      <c r="AI16" s="382"/>
      <c r="AJ16" s="382"/>
      <c r="AK16" s="382"/>
      <c r="AL16" s="382"/>
      <c r="AM16" s="382"/>
      <c r="AN16" s="382"/>
      <c r="AO16" s="382"/>
      <c r="AP16" s="382"/>
      <c r="AQ16" s="382"/>
      <c r="AR16" s="382"/>
      <c r="AS16" s="382"/>
      <c r="AT16" s="382"/>
      <c r="AU16" s="382"/>
      <c r="AV16" s="382"/>
      <c r="AW16" s="382"/>
      <c r="AX16" s="382">
        <v>3.4569999999999999</v>
      </c>
      <c r="AY16" s="382">
        <v>4.1285950413223143</v>
      </c>
      <c r="AZ16" s="382">
        <v>5.4580000000000002</v>
      </c>
      <c r="BA16" s="382">
        <v>4.9669999999999996</v>
      </c>
      <c r="BB16" s="382">
        <v>8.2967250384024585</v>
      </c>
      <c r="BC16" s="382">
        <v>10.563000000000001</v>
      </c>
      <c r="BD16" s="382">
        <v>11.87267336961207</v>
      </c>
      <c r="BE16" s="382">
        <v>14.399096999999999</v>
      </c>
      <c r="BF16" s="382">
        <v>19.709695</v>
      </c>
      <c r="BG16" s="382">
        <v>19.340500802146213</v>
      </c>
      <c r="BH16" s="382">
        <v>20.643089</v>
      </c>
      <c r="BI16" s="382">
        <v>46.53799999999999</v>
      </c>
      <c r="BJ16" s="382">
        <v>32.67</v>
      </c>
      <c r="BK16" s="382">
        <v>27.44</v>
      </c>
      <c r="BL16" s="382">
        <v>31.553068</v>
      </c>
      <c r="BM16" s="382">
        <v>35.207568999999999</v>
      </c>
      <c r="BN16" s="382">
        <v>38.218910999999999</v>
      </c>
      <c r="BO16" s="382">
        <v>37.692900000000002</v>
      </c>
      <c r="BP16" s="382">
        <v>42.019909411804896</v>
      </c>
      <c r="BQ16" s="382">
        <v>45.458691636376749</v>
      </c>
      <c r="BR16" s="382">
        <v>44.789727000000006</v>
      </c>
      <c r="BS16" s="382">
        <v>46.053681000000005</v>
      </c>
      <c r="BT16" s="382">
        <v>42.152442999999998</v>
      </c>
      <c r="BU16" s="382">
        <v>41.088430800000005</v>
      </c>
      <c r="BV16" s="382">
        <v>42.880791540008573</v>
      </c>
      <c r="BW16" s="382">
        <v>43.633464049835609</v>
      </c>
      <c r="BX16" s="382">
        <v>43.939084264195721</v>
      </c>
      <c r="BY16" s="382">
        <v>44.189724396080088</v>
      </c>
      <c r="BZ16" s="382">
        <v>44.317316981639927</v>
      </c>
      <c r="CA16" s="383">
        <v>45.203663321272714</v>
      </c>
    </row>
    <row r="17" spans="1:79" ht="26.25" customHeight="1" x14ac:dyDescent="0.4">
      <c r="A17" s="494"/>
      <c r="B17" s="495" t="s">
        <v>539</v>
      </c>
      <c r="C17" s="418"/>
      <c r="D17" s="49" t="s">
        <v>626</v>
      </c>
      <c r="E17" s="49" t="s">
        <v>627</v>
      </c>
      <c r="F17" s="49" t="s">
        <v>628</v>
      </c>
      <c r="G17" s="49" t="s">
        <v>629</v>
      </c>
      <c r="H17" s="49" t="s">
        <v>630</v>
      </c>
      <c r="I17" s="49" t="s">
        <v>631</v>
      </c>
      <c r="J17" s="49" t="s">
        <v>632</v>
      </c>
      <c r="K17" s="49" t="s">
        <v>633</v>
      </c>
      <c r="L17" s="49" t="s">
        <v>634</v>
      </c>
      <c r="M17" s="49" t="s">
        <v>635</v>
      </c>
      <c r="N17" s="49" t="s">
        <v>636</v>
      </c>
      <c r="O17" s="49" t="s">
        <v>637</v>
      </c>
      <c r="P17" s="49" t="s">
        <v>638</v>
      </c>
      <c r="Q17" s="49" t="s">
        <v>639</v>
      </c>
      <c r="R17" s="49" t="s">
        <v>640</v>
      </c>
      <c r="S17" s="49" t="s">
        <v>641</v>
      </c>
      <c r="T17" s="49" t="s">
        <v>642</v>
      </c>
      <c r="U17" s="49" t="s">
        <v>643</v>
      </c>
      <c r="V17" s="49" t="s">
        <v>644</v>
      </c>
      <c r="W17" s="49" t="s">
        <v>645</v>
      </c>
      <c r="X17" s="49" t="s">
        <v>646</v>
      </c>
      <c r="Y17" s="49" t="s">
        <v>647</v>
      </c>
      <c r="Z17" s="49" t="s">
        <v>648</v>
      </c>
      <c r="AA17" s="49" t="s">
        <v>649</v>
      </c>
      <c r="AB17" s="49" t="s">
        <v>650</v>
      </c>
      <c r="AC17" s="49" t="s">
        <v>651</v>
      </c>
      <c r="AD17" s="49" t="s">
        <v>652</v>
      </c>
      <c r="AE17" s="49" t="s">
        <v>653</v>
      </c>
      <c r="AF17" s="49" t="s">
        <v>654</v>
      </c>
      <c r="AG17" s="49" t="s">
        <v>655</v>
      </c>
      <c r="AH17" s="49" t="s">
        <v>656</v>
      </c>
      <c r="AI17" s="49" t="s">
        <v>657</v>
      </c>
      <c r="AJ17" s="49" t="s">
        <v>658</v>
      </c>
      <c r="AK17" s="49" t="s">
        <v>659</v>
      </c>
      <c r="AL17" s="49" t="s">
        <v>660</v>
      </c>
      <c r="AM17" s="49" t="s">
        <v>661</v>
      </c>
      <c r="AN17" s="49" t="s">
        <v>662</v>
      </c>
      <c r="AO17" s="49" t="s">
        <v>663</v>
      </c>
      <c r="AP17" s="49" t="s">
        <v>664</v>
      </c>
      <c r="AQ17" s="49" t="s">
        <v>665</v>
      </c>
      <c r="AR17" s="49" t="s">
        <v>666</v>
      </c>
      <c r="AS17" s="49" t="s">
        <v>667</v>
      </c>
      <c r="AT17" s="49" t="s">
        <v>668</v>
      </c>
      <c r="AU17" s="49" t="s">
        <v>669</v>
      </c>
      <c r="AV17" s="49" t="s">
        <v>670</v>
      </c>
      <c r="AW17" s="49" t="s">
        <v>671</v>
      </c>
      <c r="AX17" s="49" t="s">
        <v>672</v>
      </c>
      <c r="AY17" s="49" t="s">
        <v>595</v>
      </c>
      <c r="AZ17" s="49" t="s">
        <v>596</v>
      </c>
      <c r="BA17" s="49" t="s">
        <v>597</v>
      </c>
      <c r="BB17" s="49" t="s">
        <v>598</v>
      </c>
      <c r="BC17" s="49" t="s">
        <v>599</v>
      </c>
      <c r="BD17" s="49" t="s">
        <v>600</v>
      </c>
      <c r="BE17" s="49" t="s">
        <v>601</v>
      </c>
      <c r="BF17" s="49" t="s">
        <v>602</v>
      </c>
      <c r="BG17" s="49" t="s">
        <v>603</v>
      </c>
      <c r="BH17" s="49" t="s">
        <v>604</v>
      </c>
      <c r="BI17" s="49" t="s">
        <v>605</v>
      </c>
      <c r="BJ17" s="49" t="s">
        <v>606</v>
      </c>
      <c r="BK17" s="49" t="s">
        <v>607</v>
      </c>
      <c r="BL17" s="49" t="s">
        <v>608</v>
      </c>
      <c r="BM17" s="49" t="s">
        <v>609</v>
      </c>
      <c r="BN17" s="49" t="s">
        <v>610</v>
      </c>
      <c r="BO17" s="49" t="s">
        <v>611</v>
      </c>
      <c r="BP17" s="49" t="s">
        <v>612</v>
      </c>
      <c r="BQ17" s="49" t="s">
        <v>613</v>
      </c>
      <c r="BR17" s="49" t="s">
        <v>614</v>
      </c>
      <c r="BS17" s="49" t="s">
        <v>615</v>
      </c>
      <c r="BT17" s="49" t="s">
        <v>616</v>
      </c>
      <c r="BU17" s="49" t="s">
        <v>617</v>
      </c>
      <c r="BV17" s="49" t="s">
        <v>618</v>
      </c>
      <c r="BW17" s="49" t="s">
        <v>619</v>
      </c>
      <c r="BX17" s="49" t="s">
        <v>620</v>
      </c>
      <c r="BY17" s="49" t="s">
        <v>621</v>
      </c>
      <c r="BZ17" s="49" t="s">
        <v>622</v>
      </c>
      <c r="CA17" s="50" t="s">
        <v>623</v>
      </c>
    </row>
    <row r="18" spans="1:79" x14ac:dyDescent="0.4">
      <c r="A18" s="494"/>
      <c r="B18" s="384" t="s">
        <v>230</v>
      </c>
      <c r="C18" s="385"/>
      <c r="D18" s="289" t="s">
        <v>624</v>
      </c>
      <c r="E18" s="289" t="s">
        <v>624</v>
      </c>
      <c r="F18" s="289" t="s">
        <v>624</v>
      </c>
      <c r="G18" s="289" t="s">
        <v>624</v>
      </c>
      <c r="H18" s="289" t="s">
        <v>624</v>
      </c>
      <c r="I18" s="289" t="s">
        <v>624</v>
      </c>
      <c r="J18" s="289" t="s">
        <v>624</v>
      </c>
      <c r="K18" s="289" t="s">
        <v>624</v>
      </c>
      <c r="L18" s="289" t="s">
        <v>624</v>
      </c>
      <c r="M18" s="289" t="s">
        <v>624</v>
      </c>
      <c r="N18" s="289" t="s">
        <v>624</v>
      </c>
      <c r="O18" s="289" t="s">
        <v>624</v>
      </c>
      <c r="P18" s="289" t="s">
        <v>624</v>
      </c>
      <c r="Q18" s="289" t="s">
        <v>624</v>
      </c>
      <c r="R18" s="289" t="s">
        <v>624</v>
      </c>
      <c r="S18" s="289" t="s">
        <v>624</v>
      </c>
      <c r="T18" s="289" t="s">
        <v>624</v>
      </c>
      <c r="U18" s="289" t="s">
        <v>624</v>
      </c>
      <c r="V18" s="289" t="s">
        <v>624</v>
      </c>
      <c r="W18" s="289" t="s">
        <v>624</v>
      </c>
      <c r="X18" s="289" t="s">
        <v>624</v>
      </c>
      <c r="Y18" s="289" t="s">
        <v>624</v>
      </c>
      <c r="Z18" s="289" t="s">
        <v>624</v>
      </c>
      <c r="AA18" s="289" t="s">
        <v>624</v>
      </c>
      <c r="AB18" s="289" t="s">
        <v>624</v>
      </c>
      <c r="AC18" s="289" t="s">
        <v>624</v>
      </c>
      <c r="AD18" s="289" t="s">
        <v>624</v>
      </c>
      <c r="AE18" s="289" t="s">
        <v>624</v>
      </c>
      <c r="AF18" s="289" t="s">
        <v>624</v>
      </c>
      <c r="AG18" s="289" t="s">
        <v>624</v>
      </c>
      <c r="AH18" s="289" t="s">
        <v>624</v>
      </c>
      <c r="AI18" s="289" t="s">
        <v>624</v>
      </c>
      <c r="AJ18" s="289" t="s">
        <v>624</v>
      </c>
      <c r="AK18" s="289" t="s">
        <v>624</v>
      </c>
      <c r="AL18" s="289" t="s">
        <v>624</v>
      </c>
      <c r="AM18" s="289" t="s">
        <v>624</v>
      </c>
      <c r="AN18" s="289" t="s">
        <v>624</v>
      </c>
      <c r="AO18" s="289" t="s">
        <v>624</v>
      </c>
      <c r="AP18" s="289" t="s">
        <v>624</v>
      </c>
      <c r="AQ18" s="289" t="s">
        <v>624</v>
      </c>
      <c r="AR18" s="289" t="s">
        <v>624</v>
      </c>
      <c r="AS18" s="289" t="s">
        <v>624</v>
      </c>
      <c r="AT18" s="289" t="s">
        <v>624</v>
      </c>
      <c r="AU18" s="289" t="s">
        <v>624</v>
      </c>
      <c r="AV18" s="289" t="s">
        <v>624</v>
      </c>
      <c r="AW18" s="289" t="s">
        <v>624</v>
      </c>
      <c r="AX18" s="289" t="s">
        <v>624</v>
      </c>
      <c r="AY18" s="289" t="s">
        <v>624</v>
      </c>
      <c r="AZ18" s="289" t="s">
        <v>624</v>
      </c>
      <c r="BA18" s="289" t="s">
        <v>624</v>
      </c>
      <c r="BB18" s="289" t="s">
        <v>624</v>
      </c>
      <c r="BC18" s="289" t="s">
        <v>624</v>
      </c>
      <c r="BD18" s="289" t="s">
        <v>624</v>
      </c>
      <c r="BE18" s="289" t="s">
        <v>624</v>
      </c>
      <c r="BF18" s="289" t="s">
        <v>624</v>
      </c>
      <c r="BG18" s="289" t="s">
        <v>624</v>
      </c>
      <c r="BH18" s="289" t="s">
        <v>624</v>
      </c>
      <c r="BI18" s="289" t="s">
        <v>624</v>
      </c>
      <c r="BJ18" s="289" t="s">
        <v>624</v>
      </c>
      <c r="BK18" s="289" t="s">
        <v>624</v>
      </c>
      <c r="BL18" s="289" t="s">
        <v>624</v>
      </c>
      <c r="BM18" s="289" t="s">
        <v>624</v>
      </c>
      <c r="BN18" s="289" t="s">
        <v>624</v>
      </c>
      <c r="BO18" s="289" t="s">
        <v>624</v>
      </c>
      <c r="BP18" s="289" t="s">
        <v>624</v>
      </c>
      <c r="BQ18" s="289" t="s">
        <v>624</v>
      </c>
      <c r="BR18" s="289" t="s">
        <v>624</v>
      </c>
      <c r="BS18" s="289" t="s">
        <v>624</v>
      </c>
      <c r="BT18" s="289" t="s">
        <v>624</v>
      </c>
      <c r="BU18" s="289" t="s">
        <v>624</v>
      </c>
      <c r="BV18" s="289" t="s">
        <v>625</v>
      </c>
      <c r="BW18" s="289" t="s">
        <v>625</v>
      </c>
      <c r="BX18" s="289" t="s">
        <v>625</v>
      </c>
      <c r="BY18" s="289" t="s">
        <v>625</v>
      </c>
      <c r="BZ18" s="289" t="s">
        <v>625</v>
      </c>
      <c r="CA18" s="290" t="s">
        <v>625</v>
      </c>
    </row>
    <row r="19" spans="1:79" s="243" customFormat="1" ht="26.25" customHeight="1" x14ac:dyDescent="0.4">
      <c r="A19" s="496"/>
      <c r="B19" s="64" t="s">
        <v>96</v>
      </c>
      <c r="C19" s="430"/>
      <c r="D19" s="372">
        <v>0</v>
      </c>
      <c r="E19" s="372">
        <v>0</v>
      </c>
      <c r="F19" s="372">
        <v>0</v>
      </c>
      <c r="G19" s="372">
        <v>0</v>
      </c>
      <c r="H19" s="372">
        <v>0</v>
      </c>
      <c r="I19" s="372">
        <v>0</v>
      </c>
      <c r="J19" s="372">
        <v>0</v>
      </c>
      <c r="K19" s="372">
        <v>0</v>
      </c>
      <c r="L19" s="372">
        <v>0</v>
      </c>
      <c r="M19" s="372">
        <v>0</v>
      </c>
      <c r="N19" s="372">
        <v>0</v>
      </c>
      <c r="O19" s="372">
        <v>0</v>
      </c>
      <c r="P19" s="372">
        <v>0</v>
      </c>
      <c r="Q19" s="372">
        <v>0</v>
      </c>
      <c r="R19" s="372">
        <v>0</v>
      </c>
      <c r="S19" s="372">
        <v>0</v>
      </c>
      <c r="T19" s="372">
        <v>0</v>
      </c>
      <c r="U19" s="372">
        <v>0</v>
      </c>
      <c r="V19" s="372">
        <v>0</v>
      </c>
      <c r="W19" s="372">
        <v>0</v>
      </c>
      <c r="X19" s="372">
        <v>0</v>
      </c>
      <c r="Y19" s="372">
        <v>0</v>
      </c>
      <c r="Z19" s="372">
        <f>SUM(Z21,Z25,Z28,Z30,Z31)</f>
        <v>984.94059780552391</v>
      </c>
      <c r="AA19" s="372">
        <f t="shared" ref="AA19:BX19" si="8">SUM(AA21,AA25,AA28,AA30,AA31)</f>
        <v>1000.7642505277973</v>
      </c>
      <c r="AB19" s="372">
        <f t="shared" si="8"/>
        <v>1019.960449535336</v>
      </c>
      <c r="AC19" s="372">
        <f t="shared" si="8"/>
        <v>1048.4295501936251</v>
      </c>
      <c r="AD19" s="372">
        <f t="shared" si="8"/>
        <v>1100.4838869608327</v>
      </c>
      <c r="AE19" s="372">
        <f t="shared" si="8"/>
        <v>1156.5692093208525</v>
      </c>
      <c r="AF19" s="372">
        <f t="shared" si="8"/>
        <v>1167.1325174825174</v>
      </c>
      <c r="AG19" s="372">
        <f t="shared" si="8"/>
        <v>1171.3759155867438</v>
      </c>
      <c r="AH19" s="372">
        <f t="shared" si="8"/>
        <v>1186.6258233912201</v>
      </c>
      <c r="AI19" s="372">
        <f t="shared" si="8"/>
        <v>1143.6842312694596</v>
      </c>
      <c r="AJ19" s="372">
        <f t="shared" si="8"/>
        <v>1107.9104378886095</v>
      </c>
      <c r="AK19" s="372">
        <f t="shared" si="8"/>
        <v>1118.3987788818386</v>
      </c>
      <c r="AL19" s="372">
        <f t="shared" si="8"/>
        <v>1133.3216168717047</v>
      </c>
      <c r="AM19" s="372">
        <f t="shared" si="8"/>
        <v>1160.5272828952623</v>
      </c>
      <c r="AN19" s="372">
        <f t="shared" si="8"/>
        <v>1131.9607744277503</v>
      </c>
      <c r="AO19" s="372">
        <f t="shared" si="8"/>
        <v>1143.5801849594952</v>
      </c>
      <c r="AP19" s="372">
        <f t="shared" si="8"/>
        <v>1179.9325347652484</v>
      </c>
      <c r="AQ19" s="372">
        <f t="shared" si="8"/>
        <v>1137.5826500054332</v>
      </c>
      <c r="AR19" s="372">
        <f t="shared" si="8"/>
        <v>1067.2480725743908</v>
      </c>
      <c r="AS19" s="372">
        <f t="shared" si="8"/>
        <v>1028.6536640642764</v>
      </c>
      <c r="AT19" s="372">
        <f t="shared" si="8"/>
        <v>1042.0977497942099</v>
      </c>
      <c r="AU19" s="372">
        <f t="shared" si="8"/>
        <v>1104.0309312106426</v>
      </c>
      <c r="AV19" s="372">
        <f t="shared" si="8"/>
        <v>1097.9138226932021</v>
      </c>
      <c r="AW19" s="372">
        <f t="shared" si="8"/>
        <v>1101.9939580507805</v>
      </c>
      <c r="AX19" s="372">
        <f t="shared" si="8"/>
        <v>1126.5027430815258</v>
      </c>
      <c r="AY19" s="372">
        <f t="shared" si="8"/>
        <v>1131.3470767700335</v>
      </c>
      <c r="AZ19" s="372">
        <f t="shared" si="8"/>
        <v>1112.8084253106881</v>
      </c>
      <c r="BA19" s="372">
        <f t="shared" si="8"/>
        <v>1110.7375847961698</v>
      </c>
      <c r="BB19" s="372">
        <f t="shared" si="8"/>
        <v>1121.7710680962221</v>
      </c>
      <c r="BC19" s="372">
        <f t="shared" si="8"/>
        <v>1109.5483143566476</v>
      </c>
      <c r="BD19" s="372">
        <f t="shared" si="8"/>
        <v>1095.2230569934684</v>
      </c>
      <c r="BE19" s="372">
        <f t="shared" si="8"/>
        <v>1115.2838972223144</v>
      </c>
      <c r="BF19" s="372">
        <f t="shared" si="8"/>
        <v>1101.1440327655221</v>
      </c>
      <c r="BG19" s="372">
        <f t="shared" si="8"/>
        <v>1079.5690885452921</v>
      </c>
      <c r="BH19" s="372">
        <f t="shared" si="8"/>
        <v>1067.4412474694889</v>
      </c>
      <c r="BI19" s="372">
        <f t="shared" si="8"/>
        <v>1064.336327680712</v>
      </c>
      <c r="BJ19" s="372">
        <f t="shared" si="8"/>
        <v>1019.9848748231424</v>
      </c>
      <c r="BK19" s="372">
        <f t="shared" si="8"/>
        <v>994.25247648916957</v>
      </c>
      <c r="BL19" s="372">
        <f t="shared" si="8"/>
        <v>1004.5174900987455</v>
      </c>
      <c r="BM19" s="372">
        <f t="shared" si="8"/>
        <v>1028.5488730854122</v>
      </c>
      <c r="BN19" s="372">
        <f t="shared" si="8"/>
        <v>1066.5567699625331</v>
      </c>
      <c r="BO19" s="372">
        <f t="shared" si="8"/>
        <v>1051.5217683449657</v>
      </c>
      <c r="BP19" s="372">
        <f t="shared" si="8"/>
        <v>1054.8344564507599</v>
      </c>
      <c r="BQ19" s="372">
        <f t="shared" si="8"/>
        <v>1034.4194014546815</v>
      </c>
      <c r="BR19" s="372">
        <f t="shared" si="8"/>
        <v>1058.611516587589</v>
      </c>
      <c r="BS19" s="372">
        <f t="shared" si="8"/>
        <v>1041.325437261866</v>
      </c>
      <c r="BT19" s="372">
        <f t="shared" si="8"/>
        <v>979.99419548670687</v>
      </c>
      <c r="BU19" s="372">
        <f t="shared" si="8"/>
        <v>947.0606352216123</v>
      </c>
      <c r="BV19" s="372">
        <f t="shared" si="8"/>
        <v>923.70258680578229</v>
      </c>
      <c r="BW19" s="372">
        <f t="shared" si="8"/>
        <v>921.75086945110695</v>
      </c>
      <c r="BX19" s="372">
        <f t="shared" si="8"/>
        <v>906.08130928349033</v>
      </c>
      <c r="BY19" s="372">
        <f>SUM(BY21,BY25,BY28,BY30,BY31)</f>
        <v>891.36607531165544</v>
      </c>
      <c r="BZ19" s="372">
        <f>SUM(BZ21,BZ25,BZ28,BZ30,BZ31)</f>
        <v>877.58029626057123</v>
      </c>
      <c r="CA19" s="373">
        <f>SUM(CA21,CA25,CA28,CA30,CA31)</f>
        <v>867.95550426703562</v>
      </c>
    </row>
    <row r="20" spans="1:79" s="243" customFormat="1" ht="26.25" customHeight="1" x14ac:dyDescent="0.4">
      <c r="A20" s="496"/>
      <c r="B20" s="165" t="s">
        <v>529</v>
      </c>
      <c r="C20" s="430"/>
      <c r="D20" s="372"/>
      <c r="E20" s="372"/>
      <c r="F20" s="372"/>
      <c r="G20" s="372"/>
      <c r="H20" s="372"/>
      <c r="I20" s="372"/>
      <c r="J20" s="372"/>
      <c r="K20" s="372"/>
      <c r="L20" s="372"/>
      <c r="M20" s="372"/>
      <c r="N20" s="372"/>
      <c r="O20" s="372"/>
      <c r="P20" s="372"/>
      <c r="Q20" s="372"/>
      <c r="R20" s="372"/>
      <c r="S20" s="372"/>
      <c r="T20" s="372"/>
      <c r="U20" s="372"/>
      <c r="V20" s="372"/>
      <c r="W20" s="372"/>
      <c r="X20" s="372"/>
      <c r="Y20" s="372"/>
      <c r="Z20" s="372">
        <f t="shared" ref="Z20:BW20" si="9">Z21+Z25+Z28</f>
        <v>984.94059780552391</v>
      </c>
      <c r="AA20" s="372">
        <f t="shared" si="9"/>
        <v>1000.7642505277973</v>
      </c>
      <c r="AB20" s="372">
        <f t="shared" si="9"/>
        <v>1019.960449535336</v>
      </c>
      <c r="AC20" s="372">
        <f t="shared" si="9"/>
        <v>1048.4295501936251</v>
      </c>
      <c r="AD20" s="372">
        <f t="shared" si="9"/>
        <v>1100.4838869608327</v>
      </c>
      <c r="AE20" s="372">
        <f t="shared" si="9"/>
        <v>1156.5692093208525</v>
      </c>
      <c r="AF20" s="372">
        <f t="shared" si="9"/>
        <v>1167.1325174825174</v>
      </c>
      <c r="AG20" s="372">
        <f t="shared" si="9"/>
        <v>1171.3759155867438</v>
      </c>
      <c r="AH20" s="372">
        <f t="shared" si="9"/>
        <v>1186.6258233912201</v>
      </c>
      <c r="AI20" s="372">
        <f t="shared" si="9"/>
        <v>1143.6842312694596</v>
      </c>
      <c r="AJ20" s="372">
        <f t="shared" si="9"/>
        <v>1107.9104378886095</v>
      </c>
      <c r="AK20" s="372">
        <f t="shared" si="9"/>
        <v>1118.3987788818386</v>
      </c>
      <c r="AL20" s="372">
        <f t="shared" si="9"/>
        <v>1133.3216168717047</v>
      </c>
      <c r="AM20" s="372">
        <f t="shared" si="9"/>
        <v>1160.5272828952623</v>
      </c>
      <c r="AN20" s="372">
        <f t="shared" si="9"/>
        <v>1131.9607744277503</v>
      </c>
      <c r="AO20" s="372">
        <f t="shared" si="9"/>
        <v>1143.5801849594952</v>
      </c>
      <c r="AP20" s="372">
        <f t="shared" si="9"/>
        <v>1179.9325347652484</v>
      </c>
      <c r="AQ20" s="372">
        <f t="shared" si="9"/>
        <v>1137.5826500054332</v>
      </c>
      <c r="AR20" s="372">
        <f t="shared" si="9"/>
        <v>1067.2480725743908</v>
      </c>
      <c r="AS20" s="372">
        <f t="shared" si="9"/>
        <v>1028.6536640642764</v>
      </c>
      <c r="AT20" s="372">
        <f t="shared" si="9"/>
        <v>1042.0977497942099</v>
      </c>
      <c r="AU20" s="372">
        <f t="shared" si="9"/>
        <v>1104.0309312106426</v>
      </c>
      <c r="AV20" s="372">
        <f t="shared" si="9"/>
        <v>1097.9138226932021</v>
      </c>
      <c r="AW20" s="372">
        <f t="shared" si="9"/>
        <v>1101.9939580507805</v>
      </c>
      <c r="AX20" s="372">
        <f t="shared" si="9"/>
        <v>1121.0179553103962</v>
      </c>
      <c r="AY20" s="372">
        <f t="shared" si="9"/>
        <v>1124.9919352351576</v>
      </c>
      <c r="AZ20" s="372">
        <f t="shared" si="9"/>
        <v>1104.6928016706338</v>
      </c>
      <c r="BA20" s="372">
        <f t="shared" si="9"/>
        <v>1103.40057710721</v>
      </c>
      <c r="BB20" s="372">
        <f t="shared" si="9"/>
        <v>1109.6716031452754</v>
      </c>
      <c r="BC20" s="372">
        <f t="shared" si="9"/>
        <v>1094.2025297491653</v>
      </c>
      <c r="BD20" s="372">
        <f t="shared" si="9"/>
        <v>1078.3548684173807</v>
      </c>
      <c r="BE20" s="372">
        <f t="shared" si="9"/>
        <v>1095.0291992705572</v>
      </c>
      <c r="BF20" s="372">
        <f t="shared" si="9"/>
        <v>1074.0899993477085</v>
      </c>
      <c r="BG20" s="372">
        <f t="shared" si="9"/>
        <v>1053.5617483575647</v>
      </c>
      <c r="BH20" s="372">
        <f t="shared" si="9"/>
        <v>1040.4105587777619</v>
      </c>
      <c r="BI20" s="372">
        <f t="shared" si="9"/>
        <v>1004.9544065558578</v>
      </c>
      <c r="BJ20" s="372">
        <f t="shared" si="9"/>
        <v>979.50173154526385</v>
      </c>
      <c r="BK20" s="372">
        <f t="shared" si="9"/>
        <v>961.07225203693986</v>
      </c>
      <c r="BL20" s="372">
        <f t="shared" si="9"/>
        <v>960.88455046548893</v>
      </c>
      <c r="BM20" s="372">
        <f t="shared" si="9"/>
        <v>979.50731349901969</v>
      </c>
      <c r="BN20" s="372">
        <f t="shared" si="9"/>
        <v>1012.4637553735104</v>
      </c>
      <c r="BO20" s="372">
        <f t="shared" si="9"/>
        <v>998.42376540402313</v>
      </c>
      <c r="BP20" s="372">
        <f t="shared" si="9"/>
        <v>998.13033252778393</v>
      </c>
      <c r="BQ20" s="372">
        <f t="shared" si="9"/>
        <v>975.21992631583055</v>
      </c>
      <c r="BR20" s="372">
        <f t="shared" si="9"/>
        <v>970.6085624998949</v>
      </c>
      <c r="BS20" s="372">
        <f t="shared" si="9"/>
        <v>946.03912592254142</v>
      </c>
      <c r="BT20" s="372">
        <f t="shared" si="9"/>
        <v>893.43006505011317</v>
      </c>
      <c r="BU20" s="372">
        <f t="shared" si="9"/>
        <v>855.7100955838323</v>
      </c>
      <c r="BV20" s="372">
        <f t="shared" si="9"/>
        <v>840.23226864731475</v>
      </c>
      <c r="BW20" s="372">
        <f t="shared" si="9"/>
        <v>835.36171761422997</v>
      </c>
      <c r="BX20" s="372">
        <f>BX21+BX25+BX28</f>
        <v>820.27317556952892</v>
      </c>
      <c r="BY20" s="372">
        <f>BY21+BY25+BY28</f>
        <v>806.09290287132546</v>
      </c>
      <c r="BZ20" s="372">
        <f>BZ21+BZ25+BZ28</f>
        <v>792.95829421243036</v>
      </c>
      <c r="CA20" s="373">
        <f>CA21+CA25+CA28</f>
        <v>783.25045805594266</v>
      </c>
    </row>
    <row r="21" spans="1:79" ht="15.75" customHeight="1" x14ac:dyDescent="0.4">
      <c r="A21" s="484"/>
      <c r="B21" s="68" t="s">
        <v>530</v>
      </c>
      <c r="C21" s="58"/>
      <c r="D21" s="376">
        <v>0</v>
      </c>
      <c r="E21" s="376">
        <v>0</v>
      </c>
      <c r="F21" s="376">
        <v>0</v>
      </c>
      <c r="G21" s="376">
        <v>0</v>
      </c>
      <c r="H21" s="376">
        <v>0</v>
      </c>
      <c r="I21" s="376">
        <v>0</v>
      </c>
      <c r="J21" s="376">
        <v>0</v>
      </c>
      <c r="K21" s="376">
        <v>0</v>
      </c>
      <c r="L21" s="376">
        <v>0</v>
      </c>
      <c r="M21" s="376">
        <v>0</v>
      </c>
      <c r="N21" s="376">
        <v>0</v>
      </c>
      <c r="O21" s="376">
        <v>0</v>
      </c>
      <c r="P21" s="376">
        <v>0</v>
      </c>
      <c r="Q21" s="376">
        <v>0</v>
      </c>
      <c r="R21" s="376">
        <v>0</v>
      </c>
      <c r="S21" s="376">
        <v>0</v>
      </c>
      <c r="T21" s="376">
        <v>0</v>
      </c>
      <c r="U21" s="376">
        <v>0</v>
      </c>
      <c r="V21" s="376">
        <v>0</v>
      </c>
      <c r="W21" s="376">
        <v>0</v>
      </c>
      <c r="X21" s="376">
        <v>0</v>
      </c>
      <c r="Y21" s="376">
        <v>0</v>
      </c>
      <c r="Z21" s="376">
        <v>829.55883465758598</v>
      </c>
      <c r="AA21" s="376">
        <v>844.32019704433503</v>
      </c>
      <c r="AB21" s="376">
        <v>859.31942943591946</v>
      </c>
      <c r="AC21" s="376">
        <v>882.62198391420907</v>
      </c>
      <c r="AD21" s="376">
        <v>926.32473971244406</v>
      </c>
      <c r="AE21" s="376">
        <v>977.43955387373023</v>
      </c>
      <c r="AF21" s="376">
        <v>992.09230769230749</v>
      </c>
      <c r="AG21" s="376">
        <v>996.66045177482965</v>
      </c>
      <c r="AH21" s="376">
        <f t="shared" ref="AH21:BD21" si="10">SUM(AH22:AH23)</f>
        <v>1013.0876594960614</v>
      </c>
      <c r="AI21" s="376">
        <f t="shared" si="10"/>
        <v>979.15421905174787</v>
      </c>
      <c r="AJ21" s="376">
        <f t="shared" si="10"/>
        <v>949.63751819023673</v>
      </c>
      <c r="AK21" s="376">
        <f t="shared" si="10"/>
        <v>959.93355680593777</v>
      </c>
      <c r="AL21" s="376">
        <f t="shared" si="10"/>
        <v>974.25893380199182</v>
      </c>
      <c r="AM21" s="376">
        <f t="shared" si="10"/>
        <v>1000.5480546456818</v>
      </c>
      <c r="AN21" s="376">
        <f t="shared" si="10"/>
        <v>977.95250579812432</v>
      </c>
      <c r="AO21" s="376">
        <f t="shared" si="10"/>
        <v>990.29177718832887</v>
      </c>
      <c r="AP21" s="376">
        <f t="shared" si="10"/>
        <v>1028.0600302905134</v>
      </c>
      <c r="AQ21" s="376">
        <f t="shared" si="10"/>
        <v>1003.2329136151255</v>
      </c>
      <c r="AR21" s="376">
        <f t="shared" si="10"/>
        <v>937.77554104249157</v>
      </c>
      <c r="AS21" s="376">
        <f t="shared" si="10"/>
        <v>905.90897104525118</v>
      </c>
      <c r="AT21" s="376">
        <f t="shared" si="10"/>
        <v>927.418509904198</v>
      </c>
      <c r="AU21" s="376">
        <f t="shared" si="10"/>
        <v>989.17818707389949</v>
      </c>
      <c r="AV21" s="376">
        <f t="shared" si="10"/>
        <v>988.41258400103357</v>
      </c>
      <c r="AW21" s="376">
        <f t="shared" si="10"/>
        <v>989.38498817221239</v>
      </c>
      <c r="AX21" s="376">
        <f t="shared" si="10"/>
        <v>1024.0370072924457</v>
      </c>
      <c r="AY21" s="376">
        <f t="shared" si="10"/>
        <v>1031.2886579890242</v>
      </c>
      <c r="AZ21" s="376">
        <f t="shared" si="10"/>
        <v>1018.2743461308175</v>
      </c>
      <c r="BA21" s="376">
        <f t="shared" si="10"/>
        <v>1019.083336138111</v>
      </c>
      <c r="BB21" s="376">
        <f t="shared" si="10"/>
        <v>1034.9286443518238</v>
      </c>
      <c r="BC21" s="376">
        <f t="shared" si="10"/>
        <v>1016.3869223525382</v>
      </c>
      <c r="BD21" s="376">
        <f t="shared" si="10"/>
        <v>1005.8962408952641</v>
      </c>
      <c r="BE21" s="376">
        <f t="shared" ref="BE21:BO21" si="11">SUM(BE22:BE23)</f>
        <v>1023.2893120026527</v>
      </c>
      <c r="BF21" s="376">
        <f t="shared" si="11"/>
        <v>1005.7518243184791</v>
      </c>
      <c r="BG21" s="376">
        <f t="shared" si="11"/>
        <v>990.45312925298322</v>
      </c>
      <c r="BH21" s="376">
        <f t="shared" si="11"/>
        <v>981.99555832765327</v>
      </c>
      <c r="BI21" s="376">
        <f t="shared" si="11"/>
        <v>951.45611313989468</v>
      </c>
      <c r="BJ21" s="376">
        <f t="shared" si="11"/>
        <v>929.48268334815305</v>
      </c>
      <c r="BK21" s="376">
        <f t="shared" si="11"/>
        <v>913.86133396698438</v>
      </c>
      <c r="BL21" s="376">
        <f t="shared" si="11"/>
        <v>916.67571739018865</v>
      </c>
      <c r="BM21" s="376">
        <f t="shared" si="11"/>
        <v>936.86031604732784</v>
      </c>
      <c r="BN21" s="376">
        <f t="shared" si="11"/>
        <v>972.78286282682996</v>
      </c>
      <c r="BO21" s="376">
        <f t="shared" si="11"/>
        <v>960.76045278505308</v>
      </c>
      <c r="BP21" s="376">
        <f>SUM(BP22:BP23)</f>
        <v>962.66287403155843</v>
      </c>
      <c r="BQ21" s="376">
        <f t="shared" ref="BQ21:BX21" si="12">SUM(BQ22:BQ23)</f>
        <v>942.60913657539948</v>
      </c>
      <c r="BR21" s="376">
        <f t="shared" si="12"/>
        <v>939.87042678509556</v>
      </c>
      <c r="BS21" s="376">
        <f t="shared" si="12"/>
        <v>917.41613232934424</v>
      </c>
      <c r="BT21" s="376">
        <f t="shared" si="12"/>
        <v>866.97486768940678</v>
      </c>
      <c r="BU21" s="376">
        <f t="shared" si="12"/>
        <v>831.46768936439821</v>
      </c>
      <c r="BV21" s="376">
        <f t="shared" si="12"/>
        <v>817.8648490001417</v>
      </c>
      <c r="BW21" s="376">
        <f t="shared" si="12"/>
        <v>814.3498862905177</v>
      </c>
      <c r="BX21" s="376">
        <f t="shared" si="12"/>
        <v>800.67770887952406</v>
      </c>
      <c r="BY21" s="376">
        <f>SUM(BY22:BY23)</f>
        <v>787.7465884542712</v>
      </c>
      <c r="BZ21" s="376">
        <f>SUM(BZ22:BZ23)</f>
        <v>775.75144457828435</v>
      </c>
      <c r="CA21" s="377">
        <f>SUM(CA22:CA23)</f>
        <v>767.01473936164734</v>
      </c>
    </row>
    <row r="22" spans="1:79" x14ac:dyDescent="0.4">
      <c r="A22" s="485"/>
      <c r="B22" s="299" t="s">
        <v>531</v>
      </c>
      <c r="C22" s="427"/>
      <c r="D22" s="376">
        <v>0</v>
      </c>
      <c r="E22" s="376">
        <v>0</v>
      </c>
      <c r="F22" s="376">
        <v>0</v>
      </c>
      <c r="G22" s="376">
        <v>0</v>
      </c>
      <c r="H22" s="376">
        <v>0</v>
      </c>
      <c r="I22" s="376">
        <v>0</v>
      </c>
      <c r="J22" s="376">
        <v>0</v>
      </c>
      <c r="K22" s="376">
        <v>0</v>
      </c>
      <c r="L22" s="376">
        <v>0</v>
      </c>
      <c r="M22" s="376">
        <v>0</v>
      </c>
      <c r="N22" s="376">
        <v>0</v>
      </c>
      <c r="O22" s="376">
        <v>0</v>
      </c>
      <c r="P22" s="376">
        <v>0</v>
      </c>
      <c r="Q22" s="376">
        <v>0</v>
      </c>
      <c r="R22" s="376">
        <v>0</v>
      </c>
      <c r="S22" s="376">
        <v>0</v>
      </c>
      <c r="T22" s="376">
        <v>0</v>
      </c>
      <c r="U22" s="376">
        <v>0</v>
      </c>
      <c r="V22" s="376">
        <v>0</v>
      </c>
      <c r="W22" s="376">
        <v>0</v>
      </c>
      <c r="X22" s="376">
        <v>0</v>
      </c>
      <c r="Y22" s="376">
        <v>0</v>
      </c>
      <c r="Z22" s="376">
        <v>0</v>
      </c>
      <c r="AA22" s="376">
        <v>0</v>
      </c>
      <c r="AB22" s="376">
        <v>0</v>
      </c>
      <c r="AC22" s="376">
        <v>0</v>
      </c>
      <c r="AD22" s="376">
        <v>0</v>
      </c>
      <c r="AE22" s="376">
        <v>0</v>
      </c>
      <c r="AF22" s="376">
        <v>0</v>
      </c>
      <c r="AG22" s="376">
        <v>0</v>
      </c>
      <c r="AH22" s="376">
        <v>707.57569287734316</v>
      </c>
      <c r="AI22" s="376">
        <v>680.54940332569811</v>
      </c>
      <c r="AJ22" s="376">
        <v>655.07151122980179</v>
      </c>
      <c r="AK22" s="376">
        <v>657.00061075015162</v>
      </c>
      <c r="AL22" s="376">
        <v>634.7192374744883</v>
      </c>
      <c r="AM22" s="376">
        <v>673.49206809276939</v>
      </c>
      <c r="AN22" s="376">
        <v>680.04388518045607</v>
      </c>
      <c r="AO22" s="376">
        <v>699.64229698961776</v>
      </c>
      <c r="AP22" s="376">
        <v>662.66547372909304</v>
      </c>
      <c r="AQ22" s="376">
        <v>646.66244613509718</v>
      </c>
      <c r="AR22" s="376">
        <v>597.93521482845017</v>
      </c>
      <c r="AS22" s="376">
        <v>584.00997073087763</v>
      </c>
      <c r="AT22" s="376">
        <v>594.76252903584191</v>
      </c>
      <c r="AU22" s="376">
        <v>642.20907820213006</v>
      </c>
      <c r="AV22" s="376">
        <v>633.06768243931356</v>
      </c>
      <c r="AW22" s="376">
        <v>622.82922310199535</v>
      </c>
      <c r="AX22" s="376">
        <v>649.43268438475206</v>
      </c>
      <c r="AY22" s="376">
        <v>654.15986652925233</v>
      </c>
      <c r="AZ22" s="376">
        <v>666.82570088842726</v>
      </c>
      <c r="BA22" s="376">
        <v>667.56996048317524</v>
      </c>
      <c r="BB22" s="376">
        <v>677.49286090554619</v>
      </c>
      <c r="BC22" s="376">
        <v>664.51228435323526</v>
      </c>
      <c r="BD22" s="376">
        <v>638.30509893115288</v>
      </c>
      <c r="BE22" s="376">
        <v>645.09937484931868</v>
      </c>
      <c r="BF22" s="376">
        <v>622.28137659171614</v>
      </c>
      <c r="BG22" s="376">
        <v>630.70642027339545</v>
      </c>
      <c r="BH22" s="376">
        <v>602.23192916575567</v>
      </c>
      <c r="BI22" s="376">
        <v>573.88566058479682</v>
      </c>
      <c r="BJ22" s="376">
        <v>549.11180074768299</v>
      </c>
      <c r="BK22" s="376">
        <v>503.40009990300672</v>
      </c>
      <c r="BL22" s="376">
        <v>410.48103557954312</v>
      </c>
      <c r="BM22" s="376">
        <v>410.98452644616123</v>
      </c>
      <c r="BN22" s="376">
        <v>457.21269326342792</v>
      </c>
      <c r="BO22" s="376">
        <v>439.5727393626064</v>
      </c>
      <c r="BP22" s="376">
        <v>427.27491529024553</v>
      </c>
      <c r="BQ22" s="376">
        <v>404.30763893093285</v>
      </c>
      <c r="BR22" s="376">
        <v>392.06905603326089</v>
      </c>
      <c r="BS22" s="376">
        <v>366.96645293173782</v>
      </c>
      <c r="BT22" s="376">
        <v>346.78994707576271</v>
      </c>
      <c r="BU22" s="376">
        <v>332.58707574575931</v>
      </c>
      <c r="BV22" s="376">
        <v>327.14593960005669</v>
      </c>
      <c r="BW22" s="376">
        <v>326.55310055415413</v>
      </c>
      <c r="BX22" s="376">
        <v>322.46515699701041</v>
      </c>
      <c r="BY22" s="376">
        <v>317.4705448184543</v>
      </c>
      <c r="BZ22" s="376">
        <v>312.74489504586404</v>
      </c>
      <c r="CA22" s="377">
        <v>309.29603749720582</v>
      </c>
    </row>
    <row r="23" spans="1:79" x14ac:dyDescent="0.4">
      <c r="A23" s="485"/>
      <c r="B23" s="299" t="s">
        <v>532</v>
      </c>
      <c r="C23" s="427"/>
      <c r="D23" s="376">
        <v>0</v>
      </c>
      <c r="E23" s="376">
        <v>0</v>
      </c>
      <c r="F23" s="376">
        <v>0</v>
      </c>
      <c r="G23" s="376">
        <v>0</v>
      </c>
      <c r="H23" s="376">
        <v>0</v>
      </c>
      <c r="I23" s="376">
        <v>0</v>
      </c>
      <c r="J23" s="376">
        <v>0</v>
      </c>
      <c r="K23" s="376">
        <v>0</v>
      </c>
      <c r="L23" s="376">
        <v>0</v>
      </c>
      <c r="M23" s="376">
        <v>0</v>
      </c>
      <c r="N23" s="376">
        <v>0</v>
      </c>
      <c r="O23" s="376">
        <v>0</v>
      </c>
      <c r="P23" s="376">
        <v>0</v>
      </c>
      <c r="Q23" s="376">
        <v>0</v>
      </c>
      <c r="R23" s="376">
        <v>0</v>
      </c>
      <c r="S23" s="376">
        <v>0</v>
      </c>
      <c r="T23" s="376">
        <v>0</v>
      </c>
      <c r="U23" s="376">
        <v>0</v>
      </c>
      <c r="V23" s="376">
        <v>0</v>
      </c>
      <c r="W23" s="376">
        <v>0</v>
      </c>
      <c r="X23" s="376">
        <v>0</v>
      </c>
      <c r="Y23" s="376">
        <v>0</v>
      </c>
      <c r="Z23" s="376">
        <v>0</v>
      </c>
      <c r="AA23" s="376">
        <v>0</v>
      </c>
      <c r="AB23" s="376">
        <v>0</v>
      </c>
      <c r="AC23" s="376">
        <v>0</v>
      </c>
      <c r="AD23" s="376">
        <v>0</v>
      </c>
      <c r="AE23" s="376">
        <v>0</v>
      </c>
      <c r="AF23" s="376">
        <v>0</v>
      </c>
      <c r="AG23" s="376">
        <v>0</v>
      </c>
      <c r="AH23" s="376">
        <v>305.5119666187183</v>
      </c>
      <c r="AI23" s="376">
        <v>298.60481572604976</v>
      </c>
      <c r="AJ23" s="376">
        <v>294.566006960435</v>
      </c>
      <c r="AK23" s="376">
        <v>302.9329460557862</v>
      </c>
      <c r="AL23" s="376">
        <v>339.53969632750352</v>
      </c>
      <c r="AM23" s="376">
        <v>327.05598655291243</v>
      </c>
      <c r="AN23" s="376">
        <v>297.9086206176683</v>
      </c>
      <c r="AO23" s="376">
        <v>290.6494801987111</v>
      </c>
      <c r="AP23" s="376">
        <v>365.39455656142042</v>
      </c>
      <c r="AQ23" s="376">
        <v>356.57046748002836</v>
      </c>
      <c r="AR23" s="376">
        <v>339.8403262140414</v>
      </c>
      <c r="AS23" s="376">
        <v>321.89900031437355</v>
      </c>
      <c r="AT23" s="376">
        <v>332.6559808683561</v>
      </c>
      <c r="AU23" s="376">
        <v>346.96910887176944</v>
      </c>
      <c r="AV23" s="376">
        <v>355.34490156172006</v>
      </c>
      <c r="AW23" s="376">
        <v>366.55576507021709</v>
      </c>
      <c r="AX23" s="376">
        <v>374.60432290769359</v>
      </c>
      <c r="AY23" s="376">
        <v>377.12879145977195</v>
      </c>
      <c r="AZ23" s="376">
        <v>351.44864524239028</v>
      </c>
      <c r="BA23" s="376">
        <v>351.51337565493577</v>
      </c>
      <c r="BB23" s="376">
        <v>357.43578344627758</v>
      </c>
      <c r="BC23" s="376">
        <v>351.87463799930293</v>
      </c>
      <c r="BD23" s="376">
        <v>367.59114196411127</v>
      </c>
      <c r="BE23" s="376">
        <v>378.18993715333397</v>
      </c>
      <c r="BF23" s="376">
        <v>383.47044772676287</v>
      </c>
      <c r="BG23" s="376">
        <v>359.74670897958777</v>
      </c>
      <c r="BH23" s="376">
        <v>379.7636291618976</v>
      </c>
      <c r="BI23" s="376">
        <v>377.57045255509786</v>
      </c>
      <c r="BJ23" s="376">
        <v>380.37088260047005</v>
      </c>
      <c r="BK23" s="376">
        <v>410.46123406397771</v>
      </c>
      <c r="BL23" s="376">
        <v>506.19468181064553</v>
      </c>
      <c r="BM23" s="376">
        <v>525.87578960116662</v>
      </c>
      <c r="BN23" s="376">
        <v>515.57016956340203</v>
      </c>
      <c r="BO23" s="376">
        <v>521.18771342244668</v>
      </c>
      <c r="BP23" s="376">
        <v>535.3879587413129</v>
      </c>
      <c r="BQ23" s="376">
        <v>538.30149764446662</v>
      </c>
      <c r="BR23" s="376">
        <v>547.80137075183461</v>
      </c>
      <c r="BS23" s="376">
        <v>550.44967939760647</v>
      </c>
      <c r="BT23" s="376">
        <v>520.18492061364407</v>
      </c>
      <c r="BU23" s="376">
        <v>498.8806136186389</v>
      </c>
      <c r="BV23" s="376">
        <v>490.71890940008501</v>
      </c>
      <c r="BW23" s="376">
        <v>487.79678573636357</v>
      </c>
      <c r="BX23" s="376">
        <v>478.21255188251359</v>
      </c>
      <c r="BY23" s="376">
        <v>470.27604363581685</v>
      </c>
      <c r="BZ23" s="376">
        <v>463.00654953242031</v>
      </c>
      <c r="CA23" s="377">
        <v>457.71870186444153</v>
      </c>
    </row>
    <row r="24" spans="1:79" ht="26.25" customHeight="1" x14ac:dyDescent="0.4">
      <c r="A24" s="485"/>
      <c r="B24" s="310" t="s">
        <v>533</v>
      </c>
      <c r="C24" s="427"/>
      <c r="D24" s="376">
        <v>0</v>
      </c>
      <c r="E24" s="376">
        <v>0</v>
      </c>
      <c r="F24" s="376">
        <v>0</v>
      </c>
      <c r="G24" s="376">
        <v>0</v>
      </c>
      <c r="H24" s="376">
        <v>0</v>
      </c>
      <c r="I24" s="376">
        <v>0</v>
      </c>
      <c r="J24" s="376">
        <v>0</v>
      </c>
      <c r="K24" s="376">
        <v>0</v>
      </c>
      <c r="L24" s="376">
        <v>0</v>
      </c>
      <c r="M24" s="376">
        <v>0</v>
      </c>
      <c r="N24" s="376">
        <v>0</v>
      </c>
      <c r="O24" s="376">
        <v>0</v>
      </c>
      <c r="P24" s="376">
        <v>0</v>
      </c>
      <c r="Q24" s="376">
        <v>0</v>
      </c>
      <c r="R24" s="376">
        <v>0</v>
      </c>
      <c r="S24" s="376">
        <v>0</v>
      </c>
      <c r="T24" s="376">
        <v>0</v>
      </c>
      <c r="U24" s="376">
        <v>0</v>
      </c>
      <c r="V24" s="376">
        <v>0</v>
      </c>
      <c r="W24" s="376">
        <v>0</v>
      </c>
      <c r="X24" s="376">
        <v>0</v>
      </c>
      <c r="Y24" s="376">
        <v>0</v>
      </c>
      <c r="Z24" s="376">
        <v>0</v>
      </c>
      <c r="AA24" s="376">
        <v>0</v>
      </c>
      <c r="AB24" s="376">
        <v>0</v>
      </c>
      <c r="AC24" s="376">
        <v>0</v>
      </c>
      <c r="AD24" s="376">
        <v>0</v>
      </c>
      <c r="AE24" s="376">
        <v>0</v>
      </c>
      <c r="AF24" s="376">
        <v>0</v>
      </c>
      <c r="AG24" s="376">
        <v>0</v>
      </c>
      <c r="AH24" s="376">
        <v>0</v>
      </c>
      <c r="AI24" s="376">
        <v>0</v>
      </c>
      <c r="AJ24" s="376">
        <v>0</v>
      </c>
      <c r="AK24" s="376">
        <v>0</v>
      </c>
      <c r="AL24" s="376">
        <v>0</v>
      </c>
      <c r="AM24" s="376">
        <v>0</v>
      </c>
      <c r="AN24" s="376">
        <v>0</v>
      </c>
      <c r="AO24" s="376">
        <v>0</v>
      </c>
      <c r="AP24" s="376">
        <v>0</v>
      </c>
      <c r="AQ24" s="376">
        <v>0</v>
      </c>
      <c r="AR24" s="376">
        <v>0</v>
      </c>
      <c r="AS24" s="376">
        <v>0</v>
      </c>
      <c r="AT24" s="376">
        <v>0</v>
      </c>
      <c r="AU24" s="376">
        <v>14.450904134962599</v>
      </c>
      <c r="AV24" s="376">
        <v>14.094206966472308</v>
      </c>
      <c r="AW24" s="376">
        <v>13.75946677263053</v>
      </c>
      <c r="AX24" s="376">
        <v>13.595234792640579</v>
      </c>
      <c r="AY24" s="376">
        <v>13.19013391465224</v>
      </c>
      <c r="AZ24" s="376">
        <v>12.741326110263325</v>
      </c>
      <c r="BA24" s="376">
        <v>12.657591586428286</v>
      </c>
      <c r="BB24" s="376">
        <v>12.496423438498141</v>
      </c>
      <c r="BC24" s="376">
        <v>12.448816997010841</v>
      </c>
      <c r="BD24" s="376">
        <v>14.252245952446389</v>
      </c>
      <c r="BE24" s="376">
        <v>15.895857145103392</v>
      </c>
      <c r="BF24" s="376">
        <v>17.911380417163098</v>
      </c>
      <c r="BG24" s="376">
        <v>17.639300176488494</v>
      </c>
      <c r="BH24" s="376">
        <v>15.052399422415059</v>
      </c>
      <c r="BI24" s="376">
        <v>14.621878619164374</v>
      </c>
      <c r="BJ24" s="376">
        <v>18.612995541847084</v>
      </c>
      <c r="BK24" s="376">
        <v>18.477238718211449</v>
      </c>
      <c r="BL24" s="376">
        <v>18.703208893890153</v>
      </c>
      <c r="BM24" s="376">
        <v>19.216025043932749</v>
      </c>
      <c r="BN24" s="376">
        <v>19.744622799607424</v>
      </c>
      <c r="BO24" s="376">
        <v>19.6215264707918</v>
      </c>
      <c r="BP24" s="376">
        <v>19.954011076553471</v>
      </c>
      <c r="BQ24" s="376">
        <v>19.805988498627777</v>
      </c>
      <c r="BR24" s="376">
        <v>20.09248974493277</v>
      </c>
      <c r="BS24" s="376">
        <v>18.348322646586887</v>
      </c>
      <c r="BT24" s="376">
        <v>17.339497353788136</v>
      </c>
      <c r="BU24" s="376">
        <v>16.699716850476896</v>
      </c>
      <c r="BV24" s="376">
        <v>16.618226300876074</v>
      </c>
      <c r="BW24" s="376">
        <v>16.468813771905527</v>
      </c>
      <c r="BX24" s="376">
        <v>16.113290906863483</v>
      </c>
      <c r="BY24" s="376">
        <v>15.845350447095225</v>
      </c>
      <c r="BZ24" s="376">
        <v>15.58465521490842</v>
      </c>
      <c r="CA24" s="377">
        <v>15.381593538306925</v>
      </c>
    </row>
    <row r="25" spans="1:79" ht="26.25" customHeight="1" x14ac:dyDescent="0.4">
      <c r="A25" s="484"/>
      <c r="B25" s="68" t="s">
        <v>534</v>
      </c>
      <c r="C25" s="58"/>
      <c r="D25" s="376">
        <v>0</v>
      </c>
      <c r="E25" s="376">
        <v>0</v>
      </c>
      <c r="F25" s="376">
        <v>0</v>
      </c>
      <c r="G25" s="376">
        <v>0</v>
      </c>
      <c r="H25" s="376">
        <v>0</v>
      </c>
      <c r="I25" s="376">
        <v>0</v>
      </c>
      <c r="J25" s="376">
        <v>0</v>
      </c>
      <c r="K25" s="376">
        <v>0</v>
      </c>
      <c r="L25" s="376">
        <v>0</v>
      </c>
      <c r="M25" s="376">
        <v>0</v>
      </c>
      <c r="N25" s="376">
        <v>0</v>
      </c>
      <c r="O25" s="376">
        <v>0</v>
      </c>
      <c r="P25" s="376">
        <v>0</v>
      </c>
      <c r="Q25" s="376">
        <v>0</v>
      </c>
      <c r="R25" s="376">
        <v>0</v>
      </c>
      <c r="S25" s="376">
        <v>0</v>
      </c>
      <c r="T25" s="376">
        <v>0</v>
      </c>
      <c r="U25" s="376">
        <v>0</v>
      </c>
      <c r="V25" s="376">
        <v>0</v>
      </c>
      <c r="W25" s="376">
        <v>0</v>
      </c>
      <c r="X25" s="376">
        <v>0</v>
      </c>
      <c r="Y25" s="376">
        <v>0</v>
      </c>
      <c r="Z25" s="376">
        <v>119.42565266742339</v>
      </c>
      <c r="AA25" s="376">
        <v>121.81140042223785</v>
      </c>
      <c r="AB25" s="376">
        <v>128.73287227145016</v>
      </c>
      <c r="AC25" s="376">
        <v>135.47691391123027</v>
      </c>
      <c r="AD25" s="376">
        <v>144.71194843827465</v>
      </c>
      <c r="AE25" s="376">
        <v>152.09121688906592</v>
      </c>
      <c r="AF25" s="376">
        <v>151.30594405594405</v>
      </c>
      <c r="AG25" s="376">
        <v>151.2462224043436</v>
      </c>
      <c r="AH25" s="376">
        <f>SUM(AH26:AH27)</f>
        <v>150.08706066608318</v>
      </c>
      <c r="AI25" s="376">
        <f t="shared" ref="AI25:CA25" si="13">SUM(AI26:AI27)</f>
        <v>144.46537658140542</v>
      </c>
      <c r="AJ25" s="376">
        <f t="shared" si="13"/>
        <v>141.43537504960975</v>
      </c>
      <c r="AK25" s="376">
        <f t="shared" si="13"/>
        <v>143.22818149167961</v>
      </c>
      <c r="AL25" s="376">
        <f t="shared" si="13"/>
        <v>144.86065779563143</v>
      </c>
      <c r="AM25" s="376">
        <f t="shared" si="13"/>
        <v>146.42166653351441</v>
      </c>
      <c r="AN25" s="376">
        <f t="shared" si="13"/>
        <v>141.17424624382372</v>
      </c>
      <c r="AO25" s="376">
        <f t="shared" si="13"/>
        <v>141.1226611226611</v>
      </c>
      <c r="AP25" s="376">
        <f t="shared" si="13"/>
        <v>142.52650419936663</v>
      </c>
      <c r="AQ25" s="376">
        <f t="shared" si="13"/>
        <v>125.00305204824512</v>
      </c>
      <c r="AR25" s="376">
        <f t="shared" si="13"/>
        <v>121.79415894526306</v>
      </c>
      <c r="AS25" s="376">
        <f t="shared" si="13"/>
        <v>114.4905817478966</v>
      </c>
      <c r="AT25" s="376">
        <f t="shared" si="13"/>
        <v>107.3820536980927</v>
      </c>
      <c r="AU25" s="376">
        <f t="shared" si="13"/>
        <v>107.93668775672452</v>
      </c>
      <c r="AV25" s="376">
        <f t="shared" si="13"/>
        <v>103.10952700956319</v>
      </c>
      <c r="AW25" s="376">
        <f t="shared" si="13"/>
        <v>106.97763822740893</v>
      </c>
      <c r="AX25" s="376">
        <f t="shared" si="13"/>
        <v>92.289447456993258</v>
      </c>
      <c r="AY25" s="376">
        <f t="shared" si="13"/>
        <v>88.919136468774084</v>
      </c>
      <c r="AZ25" s="376">
        <f t="shared" si="13"/>
        <v>82.296706047285937</v>
      </c>
      <c r="BA25" s="376">
        <f t="shared" si="13"/>
        <v>80.680495865370659</v>
      </c>
      <c r="BB25" s="376">
        <f t="shared" si="13"/>
        <v>72.031900485541186</v>
      </c>
      <c r="BC25" s="376">
        <f t="shared" si="13"/>
        <v>74.8591867134663</v>
      </c>
      <c r="BD25" s="376">
        <f t="shared" si="13"/>
        <v>69.617112717327601</v>
      </c>
      <c r="BE25" s="376">
        <f t="shared" si="13"/>
        <v>68.926558355437663</v>
      </c>
      <c r="BF25" s="376">
        <f t="shared" si="13"/>
        <v>65.963457788390244</v>
      </c>
      <c r="BG25" s="376">
        <f t="shared" si="13"/>
        <v>61.274088029060323</v>
      </c>
      <c r="BH25" s="376">
        <f t="shared" si="13"/>
        <v>56.865944263686515</v>
      </c>
      <c r="BI25" s="376">
        <f t="shared" si="13"/>
        <v>52.092202714387753</v>
      </c>
      <c r="BJ25" s="376">
        <f t="shared" si="13"/>
        <v>48.675186749260661</v>
      </c>
      <c r="BK25" s="376">
        <f t="shared" si="13"/>
        <v>45.893256967474606</v>
      </c>
      <c r="BL25" s="376">
        <f t="shared" si="13"/>
        <v>43.097544642684205</v>
      </c>
      <c r="BM25" s="376">
        <f t="shared" si="13"/>
        <v>41.66415184535775</v>
      </c>
      <c r="BN25" s="376">
        <f t="shared" si="13"/>
        <v>38.822130748858385</v>
      </c>
      <c r="BO25" s="376">
        <f t="shared" si="13"/>
        <v>36.965501416033668</v>
      </c>
      <c r="BP25" s="376">
        <f t="shared" si="13"/>
        <v>35.038501616871251</v>
      </c>
      <c r="BQ25" s="376">
        <f t="shared" si="13"/>
        <v>32.617340861687168</v>
      </c>
      <c r="BR25" s="376">
        <f t="shared" si="13"/>
        <v>30.740273734894473</v>
      </c>
      <c r="BS25" s="376">
        <f t="shared" si="13"/>
        <v>28.661644864534196</v>
      </c>
      <c r="BT25" s="376">
        <f t="shared" si="13"/>
        <v>26.455197360706421</v>
      </c>
      <c r="BU25" s="376">
        <f t="shared" si="13"/>
        <v>24.265226724368269</v>
      </c>
      <c r="BV25" s="376">
        <f t="shared" si="13"/>
        <v>22.406855757869081</v>
      </c>
      <c r="BW25" s="376">
        <f t="shared" si="13"/>
        <v>21.011831323712254</v>
      </c>
      <c r="BX25" s="376">
        <f t="shared" si="13"/>
        <v>19.595466690004848</v>
      </c>
      <c r="BY25" s="376">
        <f t="shared" si="13"/>
        <v>18.346314417054252</v>
      </c>
      <c r="BZ25" s="376">
        <f t="shared" si="13"/>
        <v>17.206849634145968</v>
      </c>
      <c r="CA25" s="377">
        <f t="shared" si="13"/>
        <v>16.235718694295269</v>
      </c>
    </row>
    <row r="26" spans="1:79" x14ac:dyDescent="0.4">
      <c r="A26" s="485"/>
      <c r="B26" s="299" t="s">
        <v>531</v>
      </c>
      <c r="C26" s="427"/>
      <c r="D26" s="376">
        <v>0</v>
      </c>
      <c r="E26" s="376">
        <v>0</v>
      </c>
      <c r="F26" s="376">
        <v>0</v>
      </c>
      <c r="G26" s="376">
        <v>0</v>
      </c>
      <c r="H26" s="376">
        <v>0</v>
      </c>
      <c r="I26" s="376">
        <v>0</v>
      </c>
      <c r="J26" s="376">
        <v>0</v>
      </c>
      <c r="K26" s="376">
        <v>0</v>
      </c>
      <c r="L26" s="376">
        <v>0</v>
      </c>
      <c r="M26" s="376">
        <v>0</v>
      </c>
      <c r="N26" s="376">
        <v>0</v>
      </c>
      <c r="O26" s="376">
        <v>0</v>
      </c>
      <c r="P26" s="376">
        <v>0</v>
      </c>
      <c r="Q26" s="376">
        <v>0</v>
      </c>
      <c r="R26" s="376">
        <v>0</v>
      </c>
      <c r="S26" s="376">
        <v>0</v>
      </c>
      <c r="T26" s="376">
        <v>0</v>
      </c>
      <c r="U26" s="376">
        <v>0</v>
      </c>
      <c r="V26" s="376">
        <v>0</v>
      </c>
      <c r="W26" s="376">
        <v>0</v>
      </c>
      <c r="X26" s="376">
        <v>0</v>
      </c>
      <c r="Y26" s="376">
        <v>0</v>
      </c>
      <c r="Z26" s="376">
        <v>0</v>
      </c>
      <c r="AA26" s="376">
        <v>0</v>
      </c>
      <c r="AB26" s="376">
        <v>0</v>
      </c>
      <c r="AC26" s="376">
        <v>0</v>
      </c>
      <c r="AD26" s="376">
        <v>0</v>
      </c>
      <c r="AE26" s="376">
        <v>0</v>
      </c>
      <c r="AF26" s="376">
        <v>0</v>
      </c>
      <c r="AG26" s="376">
        <v>0</v>
      </c>
      <c r="AH26" s="376">
        <v>27.557767657305838</v>
      </c>
      <c r="AI26" s="376">
        <v>26.525559663087101</v>
      </c>
      <c r="AJ26" s="376">
        <v>25.969215379682954</v>
      </c>
      <c r="AK26" s="376">
        <v>26.298395944388677</v>
      </c>
      <c r="AL26" s="376">
        <v>26.598137990709713</v>
      </c>
      <c r="AM26" s="376">
        <v>26.884757742730251</v>
      </c>
      <c r="AN26" s="376">
        <v>25.921269028235042</v>
      </c>
      <c r="AO26" s="376">
        <v>25.911797387060485</v>
      </c>
      <c r="AP26" s="376">
        <v>26.169559656262617</v>
      </c>
      <c r="AQ26" s="376">
        <v>22.952045629461168</v>
      </c>
      <c r="AR26" s="376">
        <v>22.362854728015961</v>
      </c>
      <c r="AS26" s="376">
        <v>21.021831174226659</v>
      </c>
      <c r="AT26" s="376">
        <v>19.716620961483741</v>
      </c>
      <c r="AU26" s="376">
        <v>19.818458364753365</v>
      </c>
      <c r="AV26" s="376">
        <v>17.665371402269454</v>
      </c>
      <c r="AW26" s="376">
        <v>17.450481341074159</v>
      </c>
      <c r="AX26" s="376">
        <v>14.143414843298229</v>
      </c>
      <c r="AY26" s="376">
        <v>12.755596587294146</v>
      </c>
      <c r="AZ26" s="376">
        <v>11.540195925767783</v>
      </c>
      <c r="BA26" s="376">
        <v>10.179602388466444</v>
      </c>
      <c r="BB26" s="376">
        <v>8.8879011418261875</v>
      </c>
      <c r="BC26" s="376">
        <v>8.7250635568340655</v>
      </c>
      <c r="BD26" s="376">
        <v>7.4049875812798307</v>
      </c>
      <c r="BE26" s="376">
        <v>7.3329418103448285</v>
      </c>
      <c r="BF26" s="376">
        <v>6.5609000396360333</v>
      </c>
      <c r="BG26" s="376">
        <v>4.9710462021379591</v>
      </c>
      <c r="BH26" s="376">
        <v>4.2765997505111946</v>
      </c>
      <c r="BI26" s="376">
        <v>7.8998685798095529</v>
      </c>
      <c r="BJ26" s="376">
        <v>6.9461371648623054</v>
      </c>
      <c r="BK26" s="376">
        <v>6.8617766295005351</v>
      </c>
      <c r="BL26" s="376">
        <v>2.5858526785610523</v>
      </c>
      <c r="BM26" s="376">
        <v>2.1366231715568098</v>
      </c>
      <c r="BN26" s="376">
        <v>1.8496824070104558</v>
      </c>
      <c r="BO26" s="376">
        <v>1.6295009420165019</v>
      </c>
      <c r="BP26" s="376">
        <v>1.4246823469650005</v>
      </c>
      <c r="BQ26" s="376">
        <v>1.4220859475307996</v>
      </c>
      <c r="BR26" s="376">
        <v>1.291522494170201</v>
      </c>
      <c r="BS26" s="376">
        <v>1.1540863709257294</v>
      </c>
      <c r="BT26" s="376">
        <v>0.98594951323698243</v>
      </c>
      <c r="BU26" s="376">
        <v>0.86114423203077328</v>
      </c>
      <c r="BV26" s="376">
        <v>0.75819707977159212</v>
      </c>
      <c r="BW26" s="376">
        <v>0.66317612821990279</v>
      </c>
      <c r="BX26" s="376">
        <v>0.55006181697098422</v>
      </c>
      <c r="BY26" s="376">
        <v>0.41788836483508074</v>
      </c>
      <c r="BZ26" s="376">
        <v>0.30779159036294002</v>
      </c>
      <c r="CA26" s="377">
        <v>0.22421134022098263</v>
      </c>
    </row>
    <row r="27" spans="1:79" x14ac:dyDescent="0.4">
      <c r="A27" s="485"/>
      <c r="B27" s="299" t="s">
        <v>532</v>
      </c>
      <c r="C27" s="427"/>
      <c r="D27" s="376">
        <v>0</v>
      </c>
      <c r="E27" s="376">
        <v>0</v>
      </c>
      <c r="F27" s="376">
        <v>0</v>
      </c>
      <c r="G27" s="376">
        <v>0</v>
      </c>
      <c r="H27" s="376">
        <v>0</v>
      </c>
      <c r="I27" s="376">
        <v>0</v>
      </c>
      <c r="J27" s="376">
        <v>0</v>
      </c>
      <c r="K27" s="376">
        <v>0</v>
      </c>
      <c r="L27" s="376">
        <v>0</v>
      </c>
      <c r="M27" s="376">
        <v>0</v>
      </c>
      <c r="N27" s="376">
        <v>0</v>
      </c>
      <c r="O27" s="376">
        <v>0</v>
      </c>
      <c r="P27" s="376">
        <v>0</v>
      </c>
      <c r="Q27" s="376">
        <v>0</v>
      </c>
      <c r="R27" s="376">
        <v>0</v>
      </c>
      <c r="S27" s="376">
        <v>0</v>
      </c>
      <c r="T27" s="376">
        <v>0</v>
      </c>
      <c r="U27" s="376">
        <v>0</v>
      </c>
      <c r="V27" s="376">
        <v>0</v>
      </c>
      <c r="W27" s="376">
        <v>0</v>
      </c>
      <c r="X27" s="376">
        <v>0</v>
      </c>
      <c r="Y27" s="376">
        <v>0</v>
      </c>
      <c r="Z27" s="376">
        <v>0</v>
      </c>
      <c r="AA27" s="376">
        <v>0</v>
      </c>
      <c r="AB27" s="376">
        <v>0</v>
      </c>
      <c r="AC27" s="376">
        <v>0</v>
      </c>
      <c r="AD27" s="376">
        <v>0</v>
      </c>
      <c r="AE27" s="376">
        <v>0</v>
      </c>
      <c r="AF27" s="376">
        <v>0</v>
      </c>
      <c r="AG27" s="376">
        <v>0</v>
      </c>
      <c r="AH27" s="376">
        <v>122.52929300877734</v>
      </c>
      <c r="AI27" s="376">
        <v>117.93981691831833</v>
      </c>
      <c r="AJ27" s="376">
        <v>115.46615966992678</v>
      </c>
      <c r="AK27" s="376">
        <v>116.92978554729093</v>
      </c>
      <c r="AL27" s="376">
        <v>118.26251980492171</v>
      </c>
      <c r="AM27" s="376">
        <v>119.53690879078417</v>
      </c>
      <c r="AN27" s="376">
        <v>115.25297721558869</v>
      </c>
      <c r="AO27" s="376">
        <v>115.21086373560063</v>
      </c>
      <c r="AP27" s="376">
        <v>116.35694454310402</v>
      </c>
      <c r="AQ27" s="376">
        <v>102.05100641878396</v>
      </c>
      <c r="AR27" s="376">
        <v>99.431304217247103</v>
      </c>
      <c r="AS27" s="376">
        <v>93.468750573669936</v>
      </c>
      <c r="AT27" s="376">
        <v>87.665432736608963</v>
      </c>
      <c r="AU27" s="376">
        <v>88.118229391971155</v>
      </c>
      <c r="AV27" s="376">
        <v>85.444155607293737</v>
      </c>
      <c r="AW27" s="376">
        <v>89.527156886334765</v>
      </c>
      <c r="AX27" s="376">
        <v>78.146032613695027</v>
      </c>
      <c r="AY27" s="376">
        <v>76.163539881479934</v>
      </c>
      <c r="AZ27" s="376">
        <v>70.756510121518147</v>
      </c>
      <c r="BA27" s="376">
        <v>70.50089347690421</v>
      </c>
      <c r="BB27" s="376">
        <v>63.143999343714995</v>
      </c>
      <c r="BC27" s="376">
        <v>66.134123156632242</v>
      </c>
      <c r="BD27" s="376">
        <v>62.212125136047774</v>
      </c>
      <c r="BE27" s="376">
        <v>61.593616545092836</v>
      </c>
      <c r="BF27" s="376">
        <v>59.402557748754205</v>
      </c>
      <c r="BG27" s="376">
        <v>56.303041826922367</v>
      </c>
      <c r="BH27" s="376">
        <v>52.58934451317532</v>
      </c>
      <c r="BI27" s="376">
        <v>44.192334134578196</v>
      </c>
      <c r="BJ27" s="376">
        <v>41.729049584398354</v>
      </c>
      <c r="BK27" s="376">
        <v>39.031480337974074</v>
      </c>
      <c r="BL27" s="376">
        <v>40.511691964123152</v>
      </c>
      <c r="BM27" s="376">
        <v>39.527528673800944</v>
      </c>
      <c r="BN27" s="376">
        <v>36.972448341847929</v>
      </c>
      <c r="BO27" s="376">
        <v>35.336000474017169</v>
      </c>
      <c r="BP27" s="376">
        <v>33.613819269906251</v>
      </c>
      <c r="BQ27" s="376">
        <v>31.195254914156372</v>
      </c>
      <c r="BR27" s="376">
        <v>29.44875124072427</v>
      </c>
      <c r="BS27" s="376">
        <v>27.507558493608467</v>
      </c>
      <c r="BT27" s="376">
        <v>25.46924784746944</v>
      </c>
      <c r="BU27" s="376">
        <v>23.404082492337494</v>
      </c>
      <c r="BV27" s="376">
        <v>21.64865867809749</v>
      </c>
      <c r="BW27" s="376">
        <v>20.348655195492352</v>
      </c>
      <c r="BX27" s="376">
        <v>19.045404873033863</v>
      </c>
      <c r="BY27" s="376">
        <v>17.928426052219173</v>
      </c>
      <c r="BZ27" s="376">
        <v>16.899058043783029</v>
      </c>
      <c r="CA27" s="377">
        <v>16.011507354074286</v>
      </c>
    </row>
    <row r="28" spans="1:79" s="324" customFormat="1" ht="35.25" customHeight="1" x14ac:dyDescent="0.35">
      <c r="A28" s="486"/>
      <c r="B28" s="487" t="s">
        <v>535</v>
      </c>
      <c r="C28" s="15"/>
      <c r="D28" s="488">
        <v>0</v>
      </c>
      <c r="E28" s="488">
        <v>0</v>
      </c>
      <c r="F28" s="488">
        <v>0</v>
      </c>
      <c r="G28" s="488">
        <v>0</v>
      </c>
      <c r="H28" s="488">
        <v>0</v>
      </c>
      <c r="I28" s="488">
        <v>0</v>
      </c>
      <c r="J28" s="488">
        <v>0</v>
      </c>
      <c r="K28" s="488">
        <v>0</v>
      </c>
      <c r="L28" s="488">
        <v>0</v>
      </c>
      <c r="M28" s="488">
        <v>0</v>
      </c>
      <c r="N28" s="488">
        <v>0</v>
      </c>
      <c r="O28" s="488">
        <v>0</v>
      </c>
      <c r="P28" s="488">
        <v>0</v>
      </c>
      <c r="Q28" s="488">
        <v>0</v>
      </c>
      <c r="R28" s="488">
        <v>0</v>
      </c>
      <c r="S28" s="488">
        <v>0</v>
      </c>
      <c r="T28" s="488">
        <v>0</v>
      </c>
      <c r="U28" s="488">
        <v>0</v>
      </c>
      <c r="V28" s="488">
        <v>0</v>
      </c>
      <c r="W28" s="488">
        <v>0</v>
      </c>
      <c r="X28" s="488">
        <v>0</v>
      </c>
      <c r="Y28" s="488">
        <v>0</v>
      </c>
      <c r="Z28" s="488">
        <v>35.95611048051456</v>
      </c>
      <c r="AA28" s="488">
        <v>34.632653061224488</v>
      </c>
      <c r="AB28" s="488">
        <v>31.908147827966282</v>
      </c>
      <c r="AC28" s="488">
        <v>30.330652368185881</v>
      </c>
      <c r="AD28" s="488">
        <v>29.447198810114028</v>
      </c>
      <c r="AE28" s="488">
        <v>27.038438558056161</v>
      </c>
      <c r="AF28" s="488">
        <v>23.734265734265733</v>
      </c>
      <c r="AG28" s="488">
        <v>23.469241407570557</v>
      </c>
      <c r="AH28" s="488">
        <v>23.451103229075496</v>
      </c>
      <c r="AI28" s="488">
        <v>20.06463563630631</v>
      </c>
      <c r="AJ28" s="488">
        <v>16.837544648763064</v>
      </c>
      <c r="AK28" s="488">
        <v>15.237040584221235</v>
      </c>
      <c r="AL28" s="488">
        <v>14.202025274081512</v>
      </c>
      <c r="AM28" s="488">
        <v>13.557561716066148</v>
      </c>
      <c r="AN28" s="488">
        <v>12.834022385802157</v>
      </c>
      <c r="AO28" s="488">
        <v>12.165746648505269</v>
      </c>
      <c r="AP28" s="488">
        <v>9.3460002753683042</v>
      </c>
      <c r="AQ28" s="488">
        <v>9.3466843420623711</v>
      </c>
      <c r="AR28" s="488">
        <v>7.6783725866361889</v>
      </c>
      <c r="AS28" s="488">
        <v>8.2541112711286271</v>
      </c>
      <c r="AT28" s="488">
        <v>7.297186191919014</v>
      </c>
      <c r="AU28" s="488">
        <v>6.9160563800185502</v>
      </c>
      <c r="AV28" s="488">
        <v>6.3917116826053242</v>
      </c>
      <c r="AW28" s="488">
        <v>5.6313316511591234</v>
      </c>
      <c r="AX28" s="488">
        <v>4.6915005609573663</v>
      </c>
      <c r="AY28" s="488">
        <v>4.784140777359517</v>
      </c>
      <c r="AZ28" s="488">
        <v>4.1217494925303377</v>
      </c>
      <c r="BA28" s="488">
        <v>3.6367451037284195</v>
      </c>
      <c r="BB28" s="488">
        <v>2.711058307910454</v>
      </c>
      <c r="BC28" s="488">
        <v>2.9564206831606885</v>
      </c>
      <c r="BD28" s="488">
        <v>2.8415148047888819</v>
      </c>
      <c r="BE28" s="488">
        <v>2.8133289124668437</v>
      </c>
      <c r="BF28" s="488">
        <v>2.3747172408390509</v>
      </c>
      <c r="BG28" s="488">
        <v>1.8345310755213355</v>
      </c>
      <c r="BH28" s="488">
        <v>1.5490561864221504</v>
      </c>
      <c r="BI28" s="488">
        <v>1.4060907015752468</v>
      </c>
      <c r="BJ28" s="488">
        <v>1.3438614478501625</v>
      </c>
      <c r="BK28" s="488">
        <v>1.31766110248085</v>
      </c>
      <c r="BL28" s="488">
        <v>1.1112884326161103</v>
      </c>
      <c r="BM28" s="488">
        <v>0.98284560633407814</v>
      </c>
      <c r="BN28" s="488">
        <v>0.85876179782199935</v>
      </c>
      <c r="BO28" s="488">
        <v>0.69781120293630272</v>
      </c>
      <c r="BP28" s="488">
        <v>0.4289568793542386</v>
      </c>
      <c r="BQ28" s="488">
        <v>-6.5511212560746069E-3</v>
      </c>
      <c r="BR28" s="488">
        <v>-2.1380200951211059E-3</v>
      </c>
      <c r="BS28" s="488">
        <v>-3.8651271336982269E-2</v>
      </c>
      <c r="BT28" s="488">
        <v>0</v>
      </c>
      <c r="BU28" s="488">
        <v>-2.2820504934228086E-2</v>
      </c>
      <c r="BV28" s="488">
        <v>-3.9436110695943431E-2</v>
      </c>
      <c r="BW28" s="488">
        <v>0</v>
      </c>
      <c r="BX28" s="488">
        <v>0</v>
      </c>
      <c r="BY28" s="488">
        <v>0</v>
      </c>
      <c r="BZ28" s="488">
        <v>0</v>
      </c>
      <c r="CA28" s="489">
        <v>0</v>
      </c>
    </row>
    <row r="29" spans="1:79" s="324" customFormat="1" ht="24" customHeight="1" x14ac:dyDescent="0.4">
      <c r="A29" s="486"/>
      <c r="B29" s="165" t="s">
        <v>536</v>
      </c>
      <c r="C29" s="15"/>
      <c r="D29" s="488"/>
      <c r="E29" s="488"/>
      <c r="F29" s="488"/>
      <c r="G29" s="488"/>
      <c r="H29" s="488"/>
      <c r="I29" s="488"/>
      <c r="J29" s="488"/>
      <c r="K29" s="488"/>
      <c r="L29" s="488"/>
      <c r="M29" s="488"/>
      <c r="N29" s="488"/>
      <c r="O29" s="488"/>
      <c r="P29" s="488"/>
      <c r="Q29" s="488"/>
      <c r="R29" s="488"/>
      <c r="S29" s="488"/>
      <c r="T29" s="488"/>
      <c r="U29" s="488"/>
      <c r="V29" s="488"/>
      <c r="W29" s="488"/>
      <c r="X29" s="488"/>
      <c r="Y29" s="488"/>
      <c r="Z29" s="488"/>
      <c r="AA29" s="488"/>
      <c r="AB29" s="488"/>
      <c r="AC29" s="488"/>
      <c r="AD29" s="488"/>
      <c r="AE29" s="488"/>
      <c r="AF29" s="488"/>
      <c r="AG29" s="488"/>
      <c r="AH29" s="488"/>
      <c r="AI29" s="488"/>
      <c r="AJ29" s="488"/>
      <c r="AK29" s="488"/>
      <c r="AL29" s="488"/>
      <c r="AM29" s="488"/>
      <c r="AN29" s="488"/>
      <c r="AO29" s="488"/>
      <c r="AP29" s="488"/>
      <c r="AQ29" s="488"/>
      <c r="AR29" s="488"/>
      <c r="AS29" s="488"/>
      <c r="AT29" s="488"/>
      <c r="AU29" s="490"/>
      <c r="AV29" s="490"/>
      <c r="AW29" s="490"/>
      <c r="AX29" s="490">
        <f t="shared" ref="AX29:BW29" si="14">SUM(AX30:AX31)</f>
        <v>5.484787771129394</v>
      </c>
      <c r="AY29" s="490">
        <f t="shared" si="14"/>
        <v>6.3551415348759273</v>
      </c>
      <c r="AZ29" s="490">
        <f t="shared" si="14"/>
        <v>8.1156236400543236</v>
      </c>
      <c r="BA29" s="490">
        <f t="shared" si="14"/>
        <v>7.3370076889598126</v>
      </c>
      <c r="BB29" s="490">
        <f t="shared" si="14"/>
        <v>12.099464950946565</v>
      </c>
      <c r="BC29" s="490">
        <f t="shared" si="14"/>
        <v>15.345784607482237</v>
      </c>
      <c r="BD29" s="490">
        <f t="shared" si="14"/>
        <v>16.868188576087697</v>
      </c>
      <c r="BE29" s="490">
        <f t="shared" si="14"/>
        <v>20.254697951757294</v>
      </c>
      <c r="BF29" s="490">
        <f t="shared" si="14"/>
        <v>27.054033417813663</v>
      </c>
      <c r="BG29" s="490">
        <f t="shared" si="14"/>
        <v>26.007340187727351</v>
      </c>
      <c r="BH29" s="490">
        <f t="shared" si="14"/>
        <v>27.030688691727001</v>
      </c>
      <c r="BI29" s="490">
        <f t="shared" si="14"/>
        <v>59.381921124854301</v>
      </c>
      <c r="BJ29" s="490">
        <f t="shared" si="14"/>
        <v>40.483143277878519</v>
      </c>
      <c r="BK29" s="490">
        <f t="shared" si="14"/>
        <v>33.18022445222968</v>
      </c>
      <c r="BL29" s="490">
        <f t="shared" si="14"/>
        <v>43.632939633256633</v>
      </c>
      <c r="BM29" s="490">
        <f t="shared" si="14"/>
        <v>49.041559586392452</v>
      </c>
      <c r="BN29" s="490">
        <f t="shared" si="14"/>
        <v>54.093014589022694</v>
      </c>
      <c r="BO29" s="490">
        <f t="shared" si="14"/>
        <v>53.098002940942521</v>
      </c>
      <c r="BP29" s="490">
        <f t="shared" si="14"/>
        <v>56.704123922976095</v>
      </c>
      <c r="BQ29" s="490">
        <f t="shared" si="14"/>
        <v>59.1994751388509</v>
      </c>
      <c r="BR29" s="490">
        <f t="shared" si="14"/>
        <v>88.002954087694107</v>
      </c>
      <c r="BS29" s="490">
        <f t="shared" si="14"/>
        <v>95.286311339324442</v>
      </c>
      <c r="BT29" s="490">
        <f t="shared" si="14"/>
        <v>86.564130436593729</v>
      </c>
      <c r="BU29" s="490">
        <f t="shared" si="14"/>
        <v>91.350539637780003</v>
      </c>
      <c r="BV29" s="490">
        <f t="shared" si="14"/>
        <v>83.470318158467563</v>
      </c>
      <c r="BW29" s="490">
        <f t="shared" si="14"/>
        <v>86.389151836876948</v>
      </c>
      <c r="BX29" s="490">
        <f>SUM(BX30:BX31)</f>
        <v>85.808133713961467</v>
      </c>
      <c r="BY29" s="490">
        <f>SUM(BY30:BY31)</f>
        <v>85.273172440330001</v>
      </c>
      <c r="BZ29" s="490">
        <f>SUM(BZ30:BZ31)</f>
        <v>84.622002048140899</v>
      </c>
      <c r="CA29" s="491">
        <f>SUM(CA30:CA31)</f>
        <v>84.705046211092963</v>
      </c>
    </row>
    <row r="30" spans="1:79" ht="18.75" customHeight="1" x14ac:dyDescent="0.4">
      <c r="A30" s="485"/>
      <c r="B30" s="492" t="s">
        <v>537</v>
      </c>
      <c r="C30" s="427"/>
      <c r="D30" s="376"/>
      <c r="E30" s="376"/>
      <c r="F30" s="376"/>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v>6.4876484034176958</v>
      </c>
      <c r="BM30" s="376">
        <v>8.1729076234666422</v>
      </c>
      <c r="BN30" s="376">
        <v>10.539163153959798</v>
      </c>
      <c r="BO30" s="376">
        <v>10.700673253131832</v>
      </c>
      <c r="BP30" s="376">
        <v>10.372788427714045</v>
      </c>
      <c r="BQ30" s="376">
        <v>9.9794283240625656</v>
      </c>
      <c r="BR30" s="376">
        <v>40.122285897199916</v>
      </c>
      <c r="BS30" s="376">
        <v>46.445204782439141</v>
      </c>
      <c r="BT30" s="376">
        <v>42.829741304462125</v>
      </c>
      <c r="BU30" s="376">
        <v>49.51429939722</v>
      </c>
      <c r="BV30" s="376">
        <v>40.589526618458983</v>
      </c>
      <c r="BW30" s="376">
        <v>43.522992047275203</v>
      </c>
      <c r="BX30" s="376">
        <v>43.463219446857138</v>
      </c>
      <c r="BY30" s="376">
        <v>43.493067630525154</v>
      </c>
      <c r="BZ30" s="376">
        <v>43.518666846317082</v>
      </c>
      <c r="CA30" s="377">
        <v>43.56137407580318</v>
      </c>
    </row>
    <row r="31" spans="1:79" s="348" customFormat="1" ht="27" customHeight="1" thickBot="1" x14ac:dyDescent="0.4">
      <c r="A31" s="493"/>
      <c r="B31" s="435" t="s">
        <v>538</v>
      </c>
      <c r="C31" s="435"/>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O31" s="382"/>
      <c r="AP31" s="382"/>
      <c r="AQ31" s="382"/>
      <c r="AR31" s="382"/>
      <c r="AS31" s="382"/>
      <c r="AT31" s="382"/>
      <c r="AU31" s="382"/>
      <c r="AV31" s="382"/>
      <c r="AW31" s="382"/>
      <c r="AX31" s="382">
        <v>5.484787771129394</v>
      </c>
      <c r="AY31" s="382">
        <v>6.3551415348759273</v>
      </c>
      <c r="AZ31" s="382">
        <v>8.1156236400543236</v>
      </c>
      <c r="BA31" s="382">
        <v>7.3370076889598126</v>
      </c>
      <c r="BB31" s="382">
        <v>12.099464950946565</v>
      </c>
      <c r="BC31" s="382">
        <v>15.345784607482237</v>
      </c>
      <c r="BD31" s="382">
        <v>16.868188576087697</v>
      </c>
      <c r="BE31" s="382">
        <v>20.254697951757294</v>
      </c>
      <c r="BF31" s="382">
        <v>27.054033417813663</v>
      </c>
      <c r="BG31" s="382">
        <v>26.007340187727351</v>
      </c>
      <c r="BH31" s="382">
        <v>27.030688691727001</v>
      </c>
      <c r="BI31" s="382">
        <v>59.381921124854301</v>
      </c>
      <c r="BJ31" s="382">
        <v>40.483143277878519</v>
      </c>
      <c r="BK31" s="382">
        <v>33.18022445222968</v>
      </c>
      <c r="BL31" s="382">
        <v>37.145291229838939</v>
      </c>
      <c r="BM31" s="382">
        <v>40.86865196292581</v>
      </c>
      <c r="BN31" s="382">
        <v>43.553851435062896</v>
      </c>
      <c r="BO31" s="382">
        <v>42.397329687810689</v>
      </c>
      <c r="BP31" s="382">
        <v>46.331335495262053</v>
      </c>
      <c r="BQ31" s="382">
        <v>49.220046814788333</v>
      </c>
      <c r="BR31" s="382">
        <v>47.880668190494191</v>
      </c>
      <c r="BS31" s="382">
        <v>48.841106556885293</v>
      </c>
      <c r="BT31" s="382">
        <v>43.734389132131604</v>
      </c>
      <c r="BU31" s="382">
        <v>41.836240240560002</v>
      </c>
      <c r="BV31" s="382">
        <v>42.880791540008573</v>
      </c>
      <c r="BW31" s="382">
        <v>42.866159789601738</v>
      </c>
      <c r="BX31" s="382">
        <v>42.344914267104329</v>
      </c>
      <c r="BY31" s="382">
        <v>41.780104809804854</v>
      </c>
      <c r="BZ31" s="382">
        <v>41.103335201823818</v>
      </c>
      <c r="CA31" s="383">
        <v>41.143672135289783</v>
      </c>
    </row>
    <row r="32" spans="1:79" ht="39.75" customHeight="1" x14ac:dyDescent="0.4">
      <c r="A32" s="398"/>
      <c r="B32" s="497" t="s">
        <v>540</v>
      </c>
      <c r="C32" s="498"/>
      <c r="D32" s="388" t="s">
        <v>673</v>
      </c>
      <c r="E32" s="388" t="s">
        <v>674</v>
      </c>
      <c r="F32" s="388" t="s">
        <v>675</v>
      </c>
      <c r="G32" s="388" t="s">
        <v>676</v>
      </c>
      <c r="H32" s="388" t="s">
        <v>677</v>
      </c>
      <c r="I32" s="388" t="s">
        <v>678</v>
      </c>
      <c r="J32" s="388" t="s">
        <v>679</v>
      </c>
      <c r="K32" s="388" t="s">
        <v>680</v>
      </c>
      <c r="L32" s="388" t="s">
        <v>681</v>
      </c>
      <c r="M32" s="388" t="s">
        <v>682</v>
      </c>
      <c r="N32" s="388" t="s">
        <v>683</v>
      </c>
      <c r="O32" s="388" t="s">
        <v>684</v>
      </c>
      <c r="P32" s="388" t="s">
        <v>685</v>
      </c>
      <c r="Q32" s="388" t="s">
        <v>686</v>
      </c>
      <c r="R32" s="388" t="s">
        <v>687</v>
      </c>
      <c r="S32" s="388" t="s">
        <v>688</v>
      </c>
      <c r="T32" s="388" t="s">
        <v>689</v>
      </c>
      <c r="U32" s="388" t="s">
        <v>690</v>
      </c>
      <c r="V32" s="388" t="s">
        <v>691</v>
      </c>
      <c r="W32" s="388" t="s">
        <v>692</v>
      </c>
      <c r="X32" s="388" t="s">
        <v>693</v>
      </c>
      <c r="Y32" s="388" t="s">
        <v>694</v>
      </c>
      <c r="Z32" s="388" t="s">
        <v>695</v>
      </c>
      <c r="AA32" s="388" t="s">
        <v>696</v>
      </c>
      <c r="AB32" s="388" t="s">
        <v>697</v>
      </c>
      <c r="AC32" s="388" t="s">
        <v>698</v>
      </c>
      <c r="AD32" s="388" t="s">
        <v>699</v>
      </c>
      <c r="AE32" s="388" t="s">
        <v>700</v>
      </c>
      <c r="AF32" s="388" t="s">
        <v>701</v>
      </c>
      <c r="AG32" s="388" t="s">
        <v>702</v>
      </c>
      <c r="AH32" s="388" t="s">
        <v>703</v>
      </c>
      <c r="AI32" s="388" t="s">
        <v>704</v>
      </c>
      <c r="AJ32" s="388" t="s">
        <v>705</v>
      </c>
      <c r="AK32" s="388" t="s">
        <v>706</v>
      </c>
      <c r="AL32" s="388" t="s">
        <v>707</v>
      </c>
      <c r="AM32" s="388" t="s">
        <v>708</v>
      </c>
      <c r="AN32" s="388" t="s">
        <v>709</v>
      </c>
      <c r="AO32" s="388" t="s">
        <v>710</v>
      </c>
      <c r="AP32" s="388" t="s">
        <v>711</v>
      </c>
      <c r="AQ32" s="388" t="s">
        <v>712</v>
      </c>
      <c r="AR32" s="388" t="s">
        <v>713</v>
      </c>
      <c r="AS32" s="388" t="s">
        <v>714</v>
      </c>
      <c r="AT32" s="388" t="s">
        <v>715</v>
      </c>
      <c r="AU32" s="388" t="s">
        <v>716</v>
      </c>
      <c r="AV32" s="388" t="s">
        <v>717</v>
      </c>
      <c r="AW32" s="388" t="s">
        <v>718</v>
      </c>
      <c r="AX32" s="388" t="s">
        <v>719</v>
      </c>
      <c r="AY32" s="388" t="s">
        <v>720</v>
      </c>
      <c r="AZ32" s="388" t="s">
        <v>721</v>
      </c>
      <c r="BA32" s="388" t="s">
        <v>722</v>
      </c>
      <c r="BB32" s="388" t="s">
        <v>723</v>
      </c>
      <c r="BC32" s="388" t="s">
        <v>724</v>
      </c>
      <c r="BD32" s="388" t="s">
        <v>725</v>
      </c>
      <c r="BE32" s="388" t="s">
        <v>726</v>
      </c>
      <c r="BF32" s="388" t="s">
        <v>727</v>
      </c>
      <c r="BG32" s="388" t="s">
        <v>728</v>
      </c>
      <c r="BH32" s="388" t="s">
        <v>729</v>
      </c>
      <c r="BI32" s="388" t="s">
        <v>730</v>
      </c>
      <c r="BJ32" s="388" t="s">
        <v>731</v>
      </c>
      <c r="BK32" s="388" t="s">
        <v>732</v>
      </c>
      <c r="BL32" s="388" t="s">
        <v>733</v>
      </c>
      <c r="BM32" s="388" t="s">
        <v>734</v>
      </c>
      <c r="BN32" s="388" t="s">
        <v>735</v>
      </c>
      <c r="BO32" s="388" t="s">
        <v>736</v>
      </c>
      <c r="BP32" s="388" t="s">
        <v>737</v>
      </c>
      <c r="BQ32" s="388" t="s">
        <v>738</v>
      </c>
      <c r="BR32" s="388" t="s">
        <v>739</v>
      </c>
      <c r="BS32" s="388" t="s">
        <v>740</v>
      </c>
      <c r="BT32" s="388" t="s">
        <v>741</v>
      </c>
      <c r="BU32" s="388" t="s">
        <v>742</v>
      </c>
      <c r="BV32" s="388" t="s">
        <v>743</v>
      </c>
      <c r="BW32" s="388" t="s">
        <v>744</v>
      </c>
      <c r="BX32" s="388" t="s">
        <v>745</v>
      </c>
      <c r="BY32" s="388" t="s">
        <v>746</v>
      </c>
      <c r="BZ32" s="388" t="s">
        <v>747</v>
      </c>
      <c r="CA32" s="389" t="s">
        <v>748</v>
      </c>
    </row>
    <row r="33" spans="1:79" ht="26.25" customHeight="1" x14ac:dyDescent="0.4">
      <c r="A33" s="459"/>
      <c r="B33" s="337" t="s">
        <v>371</v>
      </c>
      <c r="D33" s="409" t="s">
        <v>411</v>
      </c>
      <c r="E33" s="409" t="s">
        <v>411</v>
      </c>
      <c r="F33" s="409" t="s">
        <v>411</v>
      </c>
      <c r="G33" s="409" t="s">
        <v>411</v>
      </c>
      <c r="H33" s="409" t="s">
        <v>411</v>
      </c>
      <c r="I33" s="409" t="s">
        <v>411</v>
      </c>
      <c r="J33" s="409" t="s">
        <v>411</v>
      </c>
      <c r="K33" s="409" t="s">
        <v>411</v>
      </c>
      <c r="L33" s="409" t="s">
        <v>411</v>
      </c>
      <c r="M33" s="409" t="s">
        <v>411</v>
      </c>
      <c r="N33" s="409" t="s">
        <v>411</v>
      </c>
      <c r="O33" s="409" t="s">
        <v>411</v>
      </c>
      <c r="P33" s="409" t="s">
        <v>411</v>
      </c>
      <c r="Q33" s="409" t="s">
        <v>411</v>
      </c>
      <c r="R33" s="409" t="s">
        <v>411</v>
      </c>
      <c r="S33" s="409" t="s">
        <v>411</v>
      </c>
      <c r="T33" s="409" t="s">
        <v>411</v>
      </c>
      <c r="U33" s="409" t="s">
        <v>411</v>
      </c>
      <c r="V33" s="409" t="s">
        <v>411</v>
      </c>
      <c r="W33" s="409" t="s">
        <v>411</v>
      </c>
      <c r="X33" s="409" t="s">
        <v>411</v>
      </c>
      <c r="Y33" s="409" t="s">
        <v>411</v>
      </c>
      <c r="Z33" s="409" t="s">
        <v>411</v>
      </c>
      <c r="AA33" s="409" t="s">
        <v>411</v>
      </c>
      <c r="AB33" s="409" t="s">
        <v>411</v>
      </c>
      <c r="AC33" s="409" t="s">
        <v>411</v>
      </c>
      <c r="AD33" s="409" t="s">
        <v>411</v>
      </c>
      <c r="AE33" s="409" t="s">
        <v>411</v>
      </c>
      <c r="AF33" s="409" t="s">
        <v>411</v>
      </c>
      <c r="AG33" s="409" t="s">
        <v>411</v>
      </c>
      <c r="AH33" s="409" t="s">
        <v>411</v>
      </c>
      <c r="AI33" s="409" t="s">
        <v>411</v>
      </c>
      <c r="AJ33" s="409" t="s">
        <v>411</v>
      </c>
      <c r="AK33" s="409" t="s">
        <v>411</v>
      </c>
      <c r="AL33" s="409" t="s">
        <v>411</v>
      </c>
      <c r="AM33" s="409" t="s">
        <v>411</v>
      </c>
      <c r="AN33" s="409" t="s">
        <v>411</v>
      </c>
      <c r="AO33" s="409" t="s">
        <v>411</v>
      </c>
      <c r="AP33" s="409" t="s">
        <v>411</v>
      </c>
      <c r="AQ33" s="409" t="s">
        <v>411</v>
      </c>
      <c r="AR33" s="409" t="s">
        <v>411</v>
      </c>
      <c r="AS33" s="409" t="s">
        <v>411</v>
      </c>
      <c r="AT33" s="409" t="s">
        <v>411</v>
      </c>
      <c r="AU33" s="409" t="s">
        <v>411</v>
      </c>
      <c r="AV33" s="409" t="s">
        <v>411</v>
      </c>
      <c r="AW33" s="409" t="s">
        <v>411</v>
      </c>
      <c r="AX33" s="409" t="s">
        <v>411</v>
      </c>
      <c r="AY33" s="409" t="s">
        <v>411</v>
      </c>
      <c r="AZ33" s="409" t="s">
        <v>411</v>
      </c>
      <c r="BA33" s="409" t="s">
        <v>411</v>
      </c>
      <c r="BB33" s="409" t="s">
        <v>411</v>
      </c>
      <c r="BC33" s="409" t="s">
        <v>411</v>
      </c>
      <c r="BD33" s="409" t="s">
        <v>411</v>
      </c>
      <c r="BE33" s="409" t="s">
        <v>411</v>
      </c>
      <c r="BF33" s="409" t="s">
        <v>411</v>
      </c>
      <c r="BG33" s="371">
        <v>342</v>
      </c>
      <c r="BH33" s="371">
        <v>341</v>
      </c>
      <c r="BI33" s="371">
        <v>339</v>
      </c>
      <c r="BJ33" s="371">
        <v>336</v>
      </c>
      <c r="BK33" s="371">
        <v>332</v>
      </c>
      <c r="BL33" s="371">
        <v>327</v>
      </c>
      <c r="BM33" s="371">
        <v>325</v>
      </c>
      <c r="BN33" s="371">
        <v>327</v>
      </c>
      <c r="BO33" s="371">
        <v>324</v>
      </c>
      <c r="BP33" s="371">
        <v>318</v>
      </c>
      <c r="BQ33" s="371">
        <v>320</v>
      </c>
      <c r="BR33" s="371">
        <v>314</v>
      </c>
      <c r="BS33" s="371">
        <v>308</v>
      </c>
      <c r="BT33" s="371">
        <v>303</v>
      </c>
      <c r="BU33" s="371">
        <v>297</v>
      </c>
      <c r="BV33" s="371">
        <v>292</v>
      </c>
      <c r="BW33" s="371">
        <v>288</v>
      </c>
      <c r="BX33" s="372">
        <v>283</v>
      </c>
      <c r="BY33" s="372">
        <v>278</v>
      </c>
      <c r="BZ33" s="372">
        <v>274</v>
      </c>
      <c r="CA33" s="373">
        <v>270</v>
      </c>
    </row>
    <row r="34" spans="1:79" x14ac:dyDescent="0.4">
      <c r="B34" s="499" t="s">
        <v>286</v>
      </c>
      <c r="D34" s="375">
        <v>0</v>
      </c>
      <c r="E34" s="375">
        <v>0</v>
      </c>
      <c r="F34" s="375">
        <v>0</v>
      </c>
      <c r="G34" s="375">
        <v>0</v>
      </c>
      <c r="H34" s="375">
        <v>0</v>
      </c>
      <c r="I34" s="375">
        <v>0</v>
      </c>
      <c r="J34" s="375">
        <v>0</v>
      </c>
      <c r="K34" s="375">
        <v>0</v>
      </c>
      <c r="L34" s="375">
        <v>0</v>
      </c>
      <c r="M34" s="375">
        <v>0</v>
      </c>
      <c r="N34" s="375">
        <v>0</v>
      </c>
      <c r="O34" s="375">
        <v>0</v>
      </c>
      <c r="P34" s="375">
        <v>0</v>
      </c>
      <c r="Q34" s="375">
        <v>0</v>
      </c>
      <c r="R34" s="375">
        <v>0</v>
      </c>
      <c r="S34" s="375">
        <v>0</v>
      </c>
      <c r="T34" s="375">
        <v>0</v>
      </c>
      <c r="U34" s="375">
        <v>0</v>
      </c>
      <c r="V34" s="375">
        <v>0</v>
      </c>
      <c r="W34" s="375">
        <v>0</v>
      </c>
      <c r="X34" s="375">
        <v>0</v>
      </c>
      <c r="Y34" s="375">
        <v>0</v>
      </c>
      <c r="Z34" s="375">
        <v>0</v>
      </c>
      <c r="AA34" s="375">
        <v>0</v>
      </c>
      <c r="AB34" s="375">
        <v>0</v>
      </c>
      <c r="AC34" s="375">
        <v>0</v>
      </c>
      <c r="AD34" s="375">
        <v>0</v>
      </c>
      <c r="AE34" s="375">
        <v>0</v>
      </c>
      <c r="AF34" s="375">
        <v>0</v>
      </c>
      <c r="AG34" s="375">
        <v>0</v>
      </c>
      <c r="AH34" s="375">
        <v>0</v>
      </c>
      <c r="AI34" s="375">
        <v>0</v>
      </c>
      <c r="AJ34" s="375">
        <v>0</v>
      </c>
      <c r="AK34" s="375">
        <v>0</v>
      </c>
      <c r="AL34" s="375">
        <v>0</v>
      </c>
      <c r="AM34" s="375">
        <v>0</v>
      </c>
      <c r="AN34" s="375">
        <v>0</v>
      </c>
      <c r="AO34" s="375">
        <v>0</v>
      </c>
      <c r="AP34" s="375">
        <v>0</v>
      </c>
      <c r="AQ34" s="375">
        <v>0</v>
      </c>
      <c r="AR34" s="375">
        <v>0</v>
      </c>
      <c r="AS34" s="375">
        <v>0</v>
      </c>
      <c r="AT34" s="375">
        <v>0</v>
      </c>
      <c r="AU34" s="375">
        <v>0</v>
      </c>
      <c r="AV34" s="375">
        <v>0</v>
      </c>
      <c r="AW34" s="375">
        <v>0</v>
      </c>
      <c r="AX34" s="375">
        <v>0</v>
      </c>
      <c r="AY34" s="375">
        <v>0</v>
      </c>
      <c r="AZ34" s="375">
        <v>0</v>
      </c>
      <c r="BA34" s="375">
        <v>0</v>
      </c>
      <c r="BB34" s="375">
        <v>0</v>
      </c>
      <c r="BC34" s="375">
        <v>0</v>
      </c>
      <c r="BD34" s="375">
        <v>0</v>
      </c>
      <c r="BE34" s="375">
        <v>0</v>
      </c>
      <c r="BF34" s="375">
        <v>0</v>
      </c>
      <c r="BG34" s="375">
        <v>192</v>
      </c>
      <c r="BH34" s="375">
        <v>187</v>
      </c>
      <c r="BI34" s="375">
        <v>182</v>
      </c>
      <c r="BJ34" s="375">
        <v>176</v>
      </c>
      <c r="BK34" s="375">
        <v>170</v>
      </c>
      <c r="BL34" s="375">
        <v>163</v>
      </c>
      <c r="BM34" s="375">
        <v>156</v>
      </c>
      <c r="BN34" s="375">
        <v>152</v>
      </c>
      <c r="BO34" s="375">
        <v>145</v>
      </c>
      <c r="BP34" s="375">
        <v>137</v>
      </c>
      <c r="BQ34" s="375">
        <v>137</v>
      </c>
      <c r="BR34" s="375">
        <v>131</v>
      </c>
      <c r="BS34" s="375">
        <v>126</v>
      </c>
      <c r="BT34" s="375">
        <v>122</v>
      </c>
      <c r="BU34" s="375">
        <v>120</v>
      </c>
      <c r="BV34" s="375">
        <v>116</v>
      </c>
      <c r="BW34" s="375">
        <v>112</v>
      </c>
      <c r="BX34" s="376">
        <v>116</v>
      </c>
      <c r="BY34" s="376">
        <v>117</v>
      </c>
      <c r="BZ34" s="376">
        <v>114</v>
      </c>
      <c r="CA34" s="377">
        <v>112</v>
      </c>
    </row>
    <row r="35" spans="1:79" x14ac:dyDescent="0.4">
      <c r="B35" s="499" t="s">
        <v>287</v>
      </c>
      <c r="D35" s="375">
        <v>0</v>
      </c>
      <c r="E35" s="375">
        <v>0</v>
      </c>
      <c r="F35" s="375">
        <v>0</v>
      </c>
      <c r="G35" s="375">
        <v>0</v>
      </c>
      <c r="H35" s="375">
        <v>0</v>
      </c>
      <c r="I35" s="375">
        <v>0</v>
      </c>
      <c r="J35" s="375">
        <v>0</v>
      </c>
      <c r="K35" s="375">
        <v>0</v>
      </c>
      <c r="L35" s="375">
        <v>0</v>
      </c>
      <c r="M35" s="375">
        <v>0</v>
      </c>
      <c r="N35" s="375">
        <v>0</v>
      </c>
      <c r="O35" s="375">
        <v>0</v>
      </c>
      <c r="P35" s="375">
        <v>0</v>
      </c>
      <c r="Q35" s="375">
        <v>0</v>
      </c>
      <c r="R35" s="375">
        <v>0</v>
      </c>
      <c r="S35" s="375">
        <v>0</v>
      </c>
      <c r="T35" s="375">
        <v>0</v>
      </c>
      <c r="U35" s="375">
        <v>0</v>
      </c>
      <c r="V35" s="375">
        <v>0</v>
      </c>
      <c r="W35" s="375">
        <v>0</v>
      </c>
      <c r="X35" s="375">
        <v>0</v>
      </c>
      <c r="Y35" s="375">
        <v>0</v>
      </c>
      <c r="Z35" s="375">
        <v>0</v>
      </c>
      <c r="AA35" s="375">
        <v>0</v>
      </c>
      <c r="AB35" s="375">
        <v>0</v>
      </c>
      <c r="AC35" s="375">
        <v>0</v>
      </c>
      <c r="AD35" s="375">
        <v>0</v>
      </c>
      <c r="AE35" s="375">
        <v>0</v>
      </c>
      <c r="AF35" s="375">
        <v>0</v>
      </c>
      <c r="AG35" s="375">
        <v>0</v>
      </c>
      <c r="AH35" s="375">
        <v>0</v>
      </c>
      <c r="AI35" s="375">
        <v>0</v>
      </c>
      <c r="AJ35" s="375">
        <v>0</v>
      </c>
      <c r="AK35" s="375">
        <v>0</v>
      </c>
      <c r="AL35" s="375">
        <v>0</v>
      </c>
      <c r="AM35" s="375">
        <v>0</v>
      </c>
      <c r="AN35" s="375">
        <v>0</v>
      </c>
      <c r="AO35" s="375">
        <v>0</v>
      </c>
      <c r="AP35" s="375">
        <v>0</v>
      </c>
      <c r="AQ35" s="375">
        <v>0</v>
      </c>
      <c r="AR35" s="375">
        <v>0</v>
      </c>
      <c r="AS35" s="375">
        <v>0</v>
      </c>
      <c r="AT35" s="375">
        <v>0</v>
      </c>
      <c r="AU35" s="375">
        <v>0</v>
      </c>
      <c r="AV35" s="375">
        <v>0</v>
      </c>
      <c r="AW35" s="375">
        <v>0</v>
      </c>
      <c r="AX35" s="375">
        <v>0</v>
      </c>
      <c r="AY35" s="375">
        <v>0</v>
      </c>
      <c r="AZ35" s="375">
        <v>0</v>
      </c>
      <c r="BA35" s="375">
        <v>0</v>
      </c>
      <c r="BB35" s="375">
        <v>0</v>
      </c>
      <c r="BC35" s="375">
        <v>0</v>
      </c>
      <c r="BD35" s="375">
        <v>0</v>
      </c>
      <c r="BE35" s="375">
        <v>0</v>
      </c>
      <c r="BF35" s="375">
        <v>0</v>
      </c>
      <c r="BG35" s="375">
        <v>150</v>
      </c>
      <c r="BH35" s="375">
        <v>153</v>
      </c>
      <c r="BI35" s="375">
        <v>156</v>
      </c>
      <c r="BJ35" s="375">
        <v>159</v>
      </c>
      <c r="BK35" s="375">
        <v>162</v>
      </c>
      <c r="BL35" s="375">
        <v>164</v>
      </c>
      <c r="BM35" s="375">
        <v>169</v>
      </c>
      <c r="BN35" s="375">
        <v>175</v>
      </c>
      <c r="BO35" s="375">
        <v>179</v>
      </c>
      <c r="BP35" s="375">
        <v>181</v>
      </c>
      <c r="BQ35" s="375">
        <v>183</v>
      </c>
      <c r="BR35" s="375">
        <v>183</v>
      </c>
      <c r="BS35" s="375">
        <v>182</v>
      </c>
      <c r="BT35" s="375">
        <v>180</v>
      </c>
      <c r="BU35" s="375">
        <v>178</v>
      </c>
      <c r="BV35" s="375">
        <v>176</v>
      </c>
      <c r="BW35" s="375">
        <v>175</v>
      </c>
      <c r="BX35" s="376">
        <v>167</v>
      </c>
      <c r="BY35" s="376">
        <v>162</v>
      </c>
      <c r="BZ35" s="376">
        <v>160</v>
      </c>
      <c r="CA35" s="377">
        <v>158</v>
      </c>
    </row>
    <row r="36" spans="1:79" s="243" customFormat="1" x14ac:dyDescent="0.4">
      <c r="A36" s="368"/>
      <c r="B36" s="432" t="s">
        <v>370</v>
      </c>
      <c r="C36" s="368"/>
      <c r="D36" s="371">
        <v>0</v>
      </c>
      <c r="E36" s="371">
        <v>0</v>
      </c>
      <c r="F36" s="371">
        <v>0</v>
      </c>
      <c r="G36" s="371">
        <v>0</v>
      </c>
      <c r="H36" s="371">
        <v>0</v>
      </c>
      <c r="I36" s="371">
        <v>0</v>
      </c>
      <c r="J36" s="371">
        <v>0</v>
      </c>
      <c r="K36" s="371">
        <v>0</v>
      </c>
      <c r="L36" s="371">
        <v>0</v>
      </c>
      <c r="M36" s="371">
        <v>0</v>
      </c>
      <c r="N36" s="371">
        <v>0</v>
      </c>
      <c r="O36" s="371">
        <v>0</v>
      </c>
      <c r="P36" s="371">
        <v>0</v>
      </c>
      <c r="Q36" s="371">
        <v>0</v>
      </c>
      <c r="R36" s="371">
        <v>0</v>
      </c>
      <c r="S36" s="371">
        <v>0</v>
      </c>
      <c r="T36" s="371">
        <v>0</v>
      </c>
      <c r="U36" s="371">
        <v>0</v>
      </c>
      <c r="V36" s="371">
        <v>0</v>
      </c>
      <c r="W36" s="371">
        <v>0</v>
      </c>
      <c r="X36" s="371">
        <v>0</v>
      </c>
      <c r="Y36" s="371">
        <v>0</v>
      </c>
      <c r="Z36" s="371">
        <v>0</v>
      </c>
      <c r="AA36" s="371">
        <v>0</v>
      </c>
      <c r="AB36" s="371">
        <v>0</v>
      </c>
      <c r="AC36" s="371">
        <v>0</v>
      </c>
      <c r="AD36" s="371">
        <v>0</v>
      </c>
      <c r="AE36" s="371">
        <v>0</v>
      </c>
      <c r="AF36" s="371">
        <v>0</v>
      </c>
      <c r="AG36" s="371">
        <v>0</v>
      </c>
      <c r="AH36" s="371">
        <v>0</v>
      </c>
      <c r="AI36" s="371">
        <v>0</v>
      </c>
      <c r="AJ36" s="371">
        <v>0</v>
      </c>
      <c r="AK36" s="371">
        <v>0</v>
      </c>
      <c r="AL36" s="371">
        <v>0</v>
      </c>
      <c r="AM36" s="371">
        <v>0</v>
      </c>
      <c r="AN36" s="371">
        <v>0</v>
      </c>
      <c r="AO36" s="371">
        <v>0</v>
      </c>
      <c r="AP36" s="371">
        <v>0</v>
      </c>
      <c r="AQ36" s="371">
        <v>0</v>
      </c>
      <c r="AR36" s="371">
        <v>0</v>
      </c>
      <c r="AS36" s="371">
        <v>0</v>
      </c>
      <c r="AT36" s="371">
        <v>0</v>
      </c>
      <c r="AU36" s="371">
        <v>25</v>
      </c>
      <c r="AV36" s="371">
        <v>24</v>
      </c>
      <c r="AW36" s="371">
        <v>22</v>
      </c>
      <c r="AX36" s="371">
        <v>21</v>
      </c>
      <c r="AY36" s="371">
        <v>19</v>
      </c>
      <c r="AZ36" s="371">
        <v>17</v>
      </c>
      <c r="BA36" s="371">
        <v>16</v>
      </c>
      <c r="BB36" s="371">
        <v>16</v>
      </c>
      <c r="BC36" s="371">
        <v>16</v>
      </c>
      <c r="BD36" s="371">
        <v>15</v>
      </c>
      <c r="BE36" s="371">
        <v>13</v>
      </c>
      <c r="BF36" s="371">
        <v>12</v>
      </c>
      <c r="BG36" s="371">
        <v>11</v>
      </c>
      <c r="BH36" s="371">
        <v>11</v>
      </c>
      <c r="BI36" s="371">
        <v>10</v>
      </c>
      <c r="BJ36" s="371">
        <v>9</v>
      </c>
      <c r="BK36" s="371">
        <v>9</v>
      </c>
      <c r="BL36" s="371">
        <v>8</v>
      </c>
      <c r="BM36" s="371">
        <v>8</v>
      </c>
      <c r="BN36" s="371">
        <v>7</v>
      </c>
      <c r="BO36" s="371">
        <v>7</v>
      </c>
      <c r="BP36" s="371">
        <v>6</v>
      </c>
      <c r="BQ36" s="371">
        <v>6</v>
      </c>
      <c r="BR36" s="371">
        <v>5</v>
      </c>
      <c r="BS36" s="371">
        <v>5</v>
      </c>
      <c r="BT36" s="371">
        <v>5</v>
      </c>
      <c r="BU36" s="371">
        <v>4</v>
      </c>
      <c r="BV36" s="371">
        <v>4</v>
      </c>
      <c r="BW36" s="371">
        <v>4</v>
      </c>
      <c r="BX36" s="372">
        <v>3</v>
      </c>
      <c r="BY36" s="372">
        <v>3</v>
      </c>
      <c r="BZ36" s="372">
        <v>3</v>
      </c>
      <c r="CA36" s="373">
        <v>3</v>
      </c>
    </row>
    <row r="37" spans="1:79" ht="16.149999999999999" customHeight="1" thickBot="1" x14ac:dyDescent="0.45">
      <c r="A37" s="500"/>
      <c r="B37" s="501"/>
      <c r="C37" s="363"/>
      <c r="D37" s="404"/>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c r="BS37" s="404"/>
      <c r="BT37" s="404"/>
      <c r="BU37" s="404"/>
      <c r="BV37" s="404"/>
      <c r="BW37" s="404"/>
      <c r="BX37" s="404"/>
      <c r="BY37" s="404"/>
      <c r="BZ37" s="404"/>
      <c r="CA37" s="405"/>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15"/>
  <sheetViews>
    <sheetView zoomScale="70" zoomScaleNormal="70" workbookViewId="0">
      <pane xSplit="3" topLeftCell="BS1" activePane="topRight" state="frozen"/>
      <selection activeCell="B1" sqref="B1"/>
      <selection pane="topRight" activeCell="B1" sqref="B1"/>
    </sheetView>
  </sheetViews>
  <sheetFormatPr defaultColWidth="9.1328125" defaultRowHeight="15" x14ac:dyDescent="0.4"/>
  <cols>
    <col min="1" max="1" width="23.1328125" style="367" bestFit="1" customWidth="1"/>
    <col min="2" max="2" width="75.73046875" style="367" customWidth="1"/>
    <col min="3" max="3" width="25.73046875" style="367" customWidth="1"/>
    <col min="4" max="75" width="12.73046875" style="369" customWidth="1"/>
    <col min="76" max="79" width="12.73046875" style="326" customWidth="1"/>
    <col min="80" max="16384" width="9.1328125" style="326"/>
  </cols>
  <sheetData>
    <row r="1" spans="1:79" s="324" customFormat="1" ht="25.15" customHeight="1" thickBot="1" x14ac:dyDescent="0.4">
      <c r="A1" s="43" t="s">
        <v>42</v>
      </c>
      <c r="B1" s="44" t="s">
        <v>755</v>
      </c>
      <c r="C1" s="98"/>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3"/>
      <c r="BW1" s="323"/>
      <c r="BX1" s="323"/>
    </row>
    <row r="2" spans="1:79" ht="15.75" customHeight="1" x14ac:dyDescent="0.4">
      <c r="A2" s="47" t="s">
        <v>594</v>
      </c>
      <c r="B2" s="17" t="s">
        <v>541</v>
      </c>
      <c r="C2" s="325"/>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x14ac:dyDescent="0.4">
      <c r="A3" s="52">
        <v>2018</v>
      </c>
      <c r="B3" s="327" t="s">
        <v>127</v>
      </c>
      <c r="C3" s="328"/>
      <c r="D3" s="289" t="s">
        <v>624</v>
      </c>
      <c r="E3" s="289" t="s">
        <v>624</v>
      </c>
      <c r="F3" s="289" t="s">
        <v>624</v>
      </c>
      <c r="G3" s="289" t="s">
        <v>624</v>
      </c>
      <c r="H3" s="289" t="s">
        <v>624</v>
      </c>
      <c r="I3" s="289" t="s">
        <v>624</v>
      </c>
      <c r="J3" s="289" t="s">
        <v>624</v>
      </c>
      <c r="K3" s="289" t="s">
        <v>624</v>
      </c>
      <c r="L3" s="289" t="s">
        <v>624</v>
      </c>
      <c r="M3" s="289" t="s">
        <v>624</v>
      </c>
      <c r="N3" s="289" t="s">
        <v>624</v>
      </c>
      <c r="O3" s="289" t="s">
        <v>624</v>
      </c>
      <c r="P3" s="289" t="s">
        <v>624</v>
      </c>
      <c r="Q3" s="289" t="s">
        <v>624</v>
      </c>
      <c r="R3" s="289" t="s">
        <v>624</v>
      </c>
      <c r="S3" s="289" t="s">
        <v>624</v>
      </c>
      <c r="T3" s="289" t="s">
        <v>624</v>
      </c>
      <c r="U3" s="289" t="s">
        <v>624</v>
      </c>
      <c r="V3" s="289" t="s">
        <v>624</v>
      </c>
      <c r="W3" s="289" t="s">
        <v>624</v>
      </c>
      <c r="X3" s="289" t="s">
        <v>624</v>
      </c>
      <c r="Y3" s="289" t="s">
        <v>624</v>
      </c>
      <c r="Z3" s="289" t="s">
        <v>624</v>
      </c>
      <c r="AA3" s="289" t="s">
        <v>624</v>
      </c>
      <c r="AB3" s="289" t="s">
        <v>624</v>
      </c>
      <c r="AC3" s="289" t="s">
        <v>624</v>
      </c>
      <c r="AD3" s="289" t="s">
        <v>624</v>
      </c>
      <c r="AE3" s="289" t="s">
        <v>624</v>
      </c>
      <c r="AF3" s="289" t="s">
        <v>624</v>
      </c>
      <c r="AG3" s="289" t="s">
        <v>624</v>
      </c>
      <c r="AH3" s="289" t="s">
        <v>624</v>
      </c>
      <c r="AI3" s="289" t="s">
        <v>624</v>
      </c>
      <c r="AJ3" s="289" t="s">
        <v>624</v>
      </c>
      <c r="AK3" s="289" t="s">
        <v>624</v>
      </c>
      <c r="AL3" s="289" t="s">
        <v>624</v>
      </c>
      <c r="AM3" s="289" t="s">
        <v>624</v>
      </c>
      <c r="AN3" s="289" t="s">
        <v>624</v>
      </c>
      <c r="AO3" s="289" t="s">
        <v>624</v>
      </c>
      <c r="AP3" s="289" t="s">
        <v>624</v>
      </c>
      <c r="AQ3" s="289" t="s">
        <v>624</v>
      </c>
      <c r="AR3" s="289" t="s">
        <v>624</v>
      </c>
      <c r="AS3" s="289" t="s">
        <v>624</v>
      </c>
      <c r="AT3" s="289" t="s">
        <v>624</v>
      </c>
      <c r="AU3" s="289" t="s">
        <v>624</v>
      </c>
      <c r="AV3" s="289" t="s">
        <v>624</v>
      </c>
      <c r="AW3" s="289" t="s">
        <v>624</v>
      </c>
      <c r="AX3" s="289" t="s">
        <v>624</v>
      </c>
      <c r="AY3" s="289" t="s">
        <v>624</v>
      </c>
      <c r="AZ3" s="289" t="s">
        <v>624</v>
      </c>
      <c r="BA3" s="289" t="s">
        <v>624</v>
      </c>
      <c r="BB3" s="289" t="s">
        <v>624</v>
      </c>
      <c r="BC3" s="289" t="s">
        <v>624</v>
      </c>
      <c r="BD3" s="289" t="s">
        <v>624</v>
      </c>
      <c r="BE3" s="289" t="s">
        <v>624</v>
      </c>
      <c r="BF3" s="289" t="s">
        <v>624</v>
      </c>
      <c r="BG3" s="289" t="s">
        <v>624</v>
      </c>
      <c r="BH3" s="289" t="s">
        <v>624</v>
      </c>
      <c r="BI3" s="289" t="s">
        <v>624</v>
      </c>
      <c r="BJ3" s="289" t="s">
        <v>624</v>
      </c>
      <c r="BK3" s="289" t="s">
        <v>624</v>
      </c>
      <c r="BL3" s="289" t="s">
        <v>624</v>
      </c>
      <c r="BM3" s="289" t="s">
        <v>624</v>
      </c>
      <c r="BN3" s="289" t="s">
        <v>624</v>
      </c>
      <c r="BO3" s="289" t="s">
        <v>624</v>
      </c>
      <c r="BP3" s="289" t="s">
        <v>624</v>
      </c>
      <c r="BQ3" s="289" t="s">
        <v>624</v>
      </c>
      <c r="BR3" s="289" t="s">
        <v>624</v>
      </c>
      <c r="BS3" s="289" t="s">
        <v>624</v>
      </c>
      <c r="BT3" s="289" t="s">
        <v>624</v>
      </c>
      <c r="BU3" s="289" t="s">
        <v>624</v>
      </c>
      <c r="BV3" s="289" t="s">
        <v>625</v>
      </c>
      <c r="BW3" s="289" t="s">
        <v>625</v>
      </c>
      <c r="BX3" s="289" t="s">
        <v>625</v>
      </c>
      <c r="BY3" s="289" t="s">
        <v>625</v>
      </c>
      <c r="BZ3" s="289" t="s">
        <v>625</v>
      </c>
      <c r="CA3" s="290" t="s">
        <v>625</v>
      </c>
    </row>
    <row r="4" spans="1:79" s="243" customFormat="1" ht="26.25" customHeight="1" x14ac:dyDescent="0.4">
      <c r="A4" s="370"/>
      <c r="B4" s="337" t="s">
        <v>96</v>
      </c>
      <c r="C4" s="97"/>
      <c r="D4" s="371">
        <f>SUM(D5:D6)</f>
        <v>0</v>
      </c>
      <c r="E4" s="371">
        <f t="shared" ref="E4:BP4" si="0">SUM(E5:E6)</f>
        <v>0</v>
      </c>
      <c r="F4" s="371">
        <f t="shared" si="0"/>
        <v>0</v>
      </c>
      <c r="G4" s="371">
        <f t="shared" si="0"/>
        <v>0</v>
      </c>
      <c r="H4" s="371">
        <f t="shared" si="0"/>
        <v>0</v>
      </c>
      <c r="I4" s="371">
        <f t="shared" si="0"/>
        <v>0</v>
      </c>
      <c r="J4" s="371">
        <f t="shared" si="0"/>
        <v>0</v>
      </c>
      <c r="K4" s="371">
        <f t="shared" si="0"/>
        <v>0</v>
      </c>
      <c r="L4" s="371">
        <f t="shared" si="0"/>
        <v>0</v>
      </c>
      <c r="M4" s="371">
        <f t="shared" si="0"/>
        <v>0</v>
      </c>
      <c r="N4" s="371">
        <f t="shared" si="0"/>
        <v>0</v>
      </c>
      <c r="O4" s="371">
        <f t="shared" si="0"/>
        <v>0</v>
      </c>
      <c r="P4" s="371">
        <f t="shared" si="0"/>
        <v>0</v>
      </c>
      <c r="Q4" s="371">
        <f t="shared" si="0"/>
        <v>0</v>
      </c>
      <c r="R4" s="371">
        <f t="shared" si="0"/>
        <v>0</v>
      </c>
      <c r="S4" s="371">
        <f t="shared" si="0"/>
        <v>0</v>
      </c>
      <c r="T4" s="371">
        <f t="shared" si="0"/>
        <v>0</v>
      </c>
      <c r="U4" s="371">
        <f t="shared" si="0"/>
        <v>0</v>
      </c>
      <c r="V4" s="371">
        <f t="shared" si="0"/>
        <v>0</v>
      </c>
      <c r="W4" s="371">
        <f t="shared" si="0"/>
        <v>0</v>
      </c>
      <c r="X4" s="371">
        <f t="shared" si="0"/>
        <v>0</v>
      </c>
      <c r="Y4" s="371">
        <f t="shared" si="0"/>
        <v>0</v>
      </c>
      <c r="Z4" s="371">
        <f t="shared" si="0"/>
        <v>40</v>
      </c>
      <c r="AA4" s="371">
        <f t="shared" si="0"/>
        <v>42</v>
      </c>
      <c r="AB4" s="371">
        <f t="shared" si="0"/>
        <v>42</v>
      </c>
      <c r="AC4" s="371">
        <f t="shared" si="0"/>
        <v>42</v>
      </c>
      <c r="AD4" s="371">
        <f t="shared" si="0"/>
        <v>47</v>
      </c>
      <c r="AE4" s="371">
        <f t="shared" si="0"/>
        <v>55</v>
      </c>
      <c r="AF4" s="371">
        <v>1.9</v>
      </c>
      <c r="AG4" s="371">
        <v>2.9</v>
      </c>
      <c r="AH4" s="371">
        <f t="shared" si="0"/>
        <v>105</v>
      </c>
      <c r="AI4" s="371">
        <f t="shared" si="0"/>
        <v>125</v>
      </c>
      <c r="AJ4" s="371">
        <f t="shared" si="0"/>
        <v>149</v>
      </c>
      <c r="AK4" s="371">
        <f t="shared" si="0"/>
        <v>158</v>
      </c>
      <c r="AL4" s="371">
        <f t="shared" si="0"/>
        <v>152</v>
      </c>
      <c r="AM4" s="371">
        <f t="shared" si="0"/>
        <v>141</v>
      </c>
      <c r="AN4" s="371">
        <f t="shared" si="0"/>
        <v>161</v>
      </c>
      <c r="AO4" s="371">
        <f t="shared" si="0"/>
        <v>164</v>
      </c>
      <c r="AP4" s="371">
        <f t="shared" si="0"/>
        <v>168.30699999999999</v>
      </c>
      <c r="AQ4" s="371">
        <f t="shared" si="0"/>
        <v>243.74600000000001</v>
      </c>
      <c r="AR4" s="371">
        <f t="shared" si="0"/>
        <v>276.87</v>
      </c>
      <c r="AS4" s="371">
        <f t="shared" si="0"/>
        <v>316.30900000000003</v>
      </c>
      <c r="AT4" s="371">
        <f t="shared" si="0"/>
        <v>347.66500000000002</v>
      </c>
      <c r="AU4" s="371">
        <f t="shared" si="0"/>
        <v>438.95100000000002</v>
      </c>
      <c r="AV4" s="371">
        <f t="shared" si="0"/>
        <v>465.5</v>
      </c>
      <c r="AW4" s="371">
        <f t="shared" si="0"/>
        <v>449</v>
      </c>
      <c r="AX4" s="371">
        <f t="shared" si="0"/>
        <v>507</v>
      </c>
      <c r="AY4" s="371">
        <f t="shared" si="0"/>
        <v>552.85699999999997</v>
      </c>
      <c r="AZ4" s="371">
        <f t="shared" si="0"/>
        <v>373.52500000000003</v>
      </c>
      <c r="BA4" s="371">
        <f t="shared" si="0"/>
        <v>537.76300000000003</v>
      </c>
      <c r="BB4" s="371">
        <f t="shared" si="0"/>
        <v>591.26400000000001</v>
      </c>
      <c r="BC4" s="371">
        <f t="shared" si="0"/>
        <v>673.26800000000003</v>
      </c>
      <c r="BD4" s="371">
        <f t="shared" si="0"/>
        <v>692.71299999999997</v>
      </c>
      <c r="BE4" s="371">
        <f t="shared" si="0"/>
        <v>691.73578498647475</v>
      </c>
      <c r="BF4" s="371">
        <f t="shared" si="0"/>
        <v>792.49211571442549</v>
      </c>
      <c r="BG4" s="371">
        <f t="shared" si="0"/>
        <v>1162.6198373672</v>
      </c>
      <c r="BH4" s="371">
        <f t="shared" si="0"/>
        <v>1440.9349999999999</v>
      </c>
      <c r="BI4" s="371">
        <f t="shared" si="0"/>
        <v>1347.2803274026728</v>
      </c>
      <c r="BJ4" s="371">
        <f t="shared" si="0"/>
        <v>1488.3439635451134</v>
      </c>
      <c r="BK4" s="371">
        <f t="shared" si="0"/>
        <v>1869.8748913673235</v>
      </c>
      <c r="BL4" s="371">
        <f t="shared" si="0"/>
        <v>2270.3184372708433</v>
      </c>
      <c r="BM4" s="371">
        <f t="shared" si="0"/>
        <v>2370.7199062365353</v>
      </c>
      <c r="BN4" s="371">
        <f t="shared" si="0"/>
        <v>2477.7295703651862</v>
      </c>
      <c r="BO4" s="371">
        <f t="shared" si="0"/>
        <v>2560.4041284890704</v>
      </c>
      <c r="BP4" s="371">
        <f t="shared" si="0"/>
        <v>2640.3124609216825</v>
      </c>
      <c r="BQ4" s="371">
        <f t="shared" ref="BQ4:CA4" si="1">SUM(BQ5:BQ6)</f>
        <v>2635.9920389899999</v>
      </c>
      <c r="BR4" s="371">
        <f t="shared" si="1"/>
        <v>2676.5560417199999</v>
      </c>
      <c r="BS4" s="371">
        <f t="shared" si="1"/>
        <v>2793.3601957299998</v>
      </c>
      <c r="BT4" s="371">
        <f t="shared" si="1"/>
        <v>2822.1695476599998</v>
      </c>
      <c r="BU4" s="371">
        <f t="shared" si="1"/>
        <v>2804.7180462147953</v>
      </c>
      <c r="BV4" s="371">
        <f t="shared" si="1"/>
        <v>2921.0458489010066</v>
      </c>
      <c r="BW4" s="371">
        <f t="shared" si="1"/>
        <v>3024.7698253439703</v>
      </c>
      <c r="BX4" s="372">
        <f t="shared" si="1"/>
        <v>3110.2362672900094</v>
      </c>
      <c r="BY4" s="372">
        <f t="shared" si="1"/>
        <v>3196.7546590952065</v>
      </c>
      <c r="BZ4" s="372">
        <f t="shared" si="1"/>
        <v>3307.4486638720145</v>
      </c>
      <c r="CA4" s="373">
        <f t="shared" si="1"/>
        <v>3405.524590418253</v>
      </c>
    </row>
    <row r="5" spans="1:79" s="243" customFormat="1" ht="25.5" customHeight="1" x14ac:dyDescent="0.4">
      <c r="A5" s="368"/>
      <c r="B5" s="380" t="s">
        <v>163</v>
      </c>
      <c r="C5" s="380"/>
      <c r="D5" s="372">
        <v>0</v>
      </c>
      <c r="E5" s="372">
        <v>0</v>
      </c>
      <c r="F5" s="372">
        <v>0</v>
      </c>
      <c r="G5" s="372">
        <v>0</v>
      </c>
      <c r="H5" s="372">
        <v>0</v>
      </c>
      <c r="I5" s="372">
        <v>0</v>
      </c>
      <c r="J5" s="372">
        <v>0</v>
      </c>
      <c r="K5" s="372">
        <v>0</v>
      </c>
      <c r="L5" s="372">
        <v>0</v>
      </c>
      <c r="M5" s="372">
        <v>0</v>
      </c>
      <c r="N5" s="372">
        <v>0</v>
      </c>
      <c r="O5" s="372">
        <v>0</v>
      </c>
      <c r="P5" s="372">
        <v>0</v>
      </c>
      <c r="Q5" s="372">
        <v>0</v>
      </c>
      <c r="R5" s="372">
        <v>0</v>
      </c>
      <c r="S5" s="372">
        <v>0</v>
      </c>
      <c r="T5" s="372">
        <v>0</v>
      </c>
      <c r="U5" s="372">
        <v>0</v>
      </c>
      <c r="V5" s="372">
        <v>0</v>
      </c>
      <c r="W5" s="372">
        <v>0</v>
      </c>
      <c r="X5" s="372">
        <v>0</v>
      </c>
      <c r="Y5" s="372">
        <v>0</v>
      </c>
      <c r="Z5" s="372">
        <v>40</v>
      </c>
      <c r="AA5" s="372">
        <v>42</v>
      </c>
      <c r="AB5" s="372">
        <v>42</v>
      </c>
      <c r="AC5" s="372">
        <v>42</v>
      </c>
      <c r="AD5" s="372">
        <v>47</v>
      </c>
      <c r="AE5" s="372">
        <v>55</v>
      </c>
      <c r="AF5" s="372">
        <v>81</v>
      </c>
      <c r="AG5" s="372">
        <v>92</v>
      </c>
      <c r="AH5" s="372">
        <v>105</v>
      </c>
      <c r="AI5" s="372">
        <v>125</v>
      </c>
      <c r="AJ5" s="372">
        <v>149</v>
      </c>
      <c r="AK5" s="372">
        <v>158</v>
      </c>
      <c r="AL5" s="372">
        <v>152</v>
      </c>
      <c r="AM5" s="372">
        <v>141</v>
      </c>
      <c r="AN5" s="372">
        <v>161</v>
      </c>
      <c r="AO5" s="372">
        <v>164</v>
      </c>
      <c r="AP5" s="372">
        <v>168.30699999999999</v>
      </c>
      <c r="AQ5" s="372">
        <v>50.746000000000002</v>
      </c>
      <c r="AR5" s="372">
        <v>26.87</v>
      </c>
      <c r="AS5" s="372">
        <v>30.309000000000001</v>
      </c>
      <c r="AT5" s="372">
        <v>33.664999999999999</v>
      </c>
      <c r="AU5" s="372">
        <v>30.951000000000001</v>
      </c>
      <c r="AV5" s="372">
        <v>31.5</v>
      </c>
      <c r="AW5" s="372">
        <v>33</v>
      </c>
      <c r="AX5" s="372">
        <v>27</v>
      </c>
      <c r="AY5" s="372">
        <v>28.556999999999999</v>
      </c>
      <c r="AZ5" s="372">
        <v>32.725000000000001</v>
      </c>
      <c r="BA5" s="372">
        <v>35.762999999999998</v>
      </c>
      <c r="BB5" s="372">
        <v>38.264000000000003</v>
      </c>
      <c r="BC5" s="372">
        <v>38.268000000000001</v>
      </c>
      <c r="BD5" s="372">
        <v>44.713000000000001</v>
      </c>
      <c r="BE5" s="372">
        <v>55.794706500000004</v>
      </c>
      <c r="BF5" s="372">
        <v>68.735896129999986</v>
      </c>
      <c r="BG5" s="372">
        <v>127.61983736719999</v>
      </c>
      <c r="BH5" s="372">
        <v>149.76499999999999</v>
      </c>
      <c r="BI5" s="372">
        <v>163.62538309999999</v>
      </c>
      <c r="BJ5" s="372">
        <v>175.38975154999997</v>
      </c>
      <c r="BK5" s="372">
        <v>246.68661228606564</v>
      </c>
      <c r="BL5" s="372">
        <v>320.89652102000002</v>
      </c>
      <c r="BM5" s="372">
        <v>344.51753750999995</v>
      </c>
      <c r="BN5" s="372">
        <v>343.25488572749998</v>
      </c>
      <c r="BO5" s="372">
        <v>365.53661895000005</v>
      </c>
      <c r="BP5" s="372">
        <v>395.77258469999998</v>
      </c>
      <c r="BQ5" s="372">
        <v>399.99203899000008</v>
      </c>
      <c r="BR5" s="372">
        <v>416.55604172</v>
      </c>
      <c r="BS5" s="372">
        <v>441.36019572999982</v>
      </c>
      <c r="BT5" s="372">
        <v>437.16954765999998</v>
      </c>
      <c r="BU5" s="372">
        <v>427.42290979000001</v>
      </c>
      <c r="BV5" s="372">
        <v>431.4507251851897</v>
      </c>
      <c r="BW5" s="372">
        <v>448.17026986692787</v>
      </c>
      <c r="BX5" s="372">
        <v>463.39939305702984</v>
      </c>
      <c r="BY5" s="372">
        <v>470.94670907213811</v>
      </c>
      <c r="BZ5" s="372">
        <v>484.87678380772093</v>
      </c>
      <c r="CA5" s="373">
        <v>501.00097251433408</v>
      </c>
    </row>
    <row r="6" spans="1:79" ht="25.5" customHeight="1" x14ac:dyDescent="0.4">
      <c r="B6" s="380" t="s">
        <v>181</v>
      </c>
      <c r="C6" s="128"/>
      <c r="D6" s="372">
        <v>0</v>
      </c>
      <c r="E6" s="372">
        <v>0</v>
      </c>
      <c r="F6" s="372">
        <v>0</v>
      </c>
      <c r="G6" s="372">
        <v>0</v>
      </c>
      <c r="H6" s="372">
        <v>0</v>
      </c>
      <c r="I6" s="372">
        <v>0</v>
      </c>
      <c r="J6" s="372">
        <v>0</v>
      </c>
      <c r="K6" s="372">
        <v>0</v>
      </c>
      <c r="L6" s="372">
        <v>0</v>
      </c>
      <c r="M6" s="372">
        <v>0</v>
      </c>
      <c r="N6" s="372">
        <v>0</v>
      </c>
      <c r="O6" s="372">
        <v>0</v>
      </c>
      <c r="P6" s="372">
        <v>0</v>
      </c>
      <c r="Q6" s="372">
        <v>0</v>
      </c>
      <c r="R6" s="372">
        <v>0</v>
      </c>
      <c r="S6" s="372">
        <v>0</v>
      </c>
      <c r="T6" s="372">
        <v>0</v>
      </c>
      <c r="U6" s="372">
        <v>0</v>
      </c>
      <c r="V6" s="372">
        <v>0</v>
      </c>
      <c r="W6" s="372">
        <v>0</v>
      </c>
      <c r="X6" s="372">
        <v>0</v>
      </c>
      <c r="Y6" s="372">
        <v>0</v>
      </c>
      <c r="Z6" s="372">
        <v>0</v>
      </c>
      <c r="AA6" s="372">
        <v>0</v>
      </c>
      <c r="AB6" s="372">
        <v>0</v>
      </c>
      <c r="AC6" s="372">
        <v>0</v>
      </c>
      <c r="AD6" s="372">
        <v>0</v>
      </c>
      <c r="AE6" s="372">
        <v>0</v>
      </c>
      <c r="AF6" s="372">
        <v>0</v>
      </c>
      <c r="AG6" s="372">
        <v>0</v>
      </c>
      <c r="AH6" s="372">
        <v>0</v>
      </c>
      <c r="AI6" s="372">
        <v>0</v>
      </c>
      <c r="AJ6" s="372">
        <v>0</v>
      </c>
      <c r="AK6" s="372">
        <v>0</v>
      </c>
      <c r="AL6" s="372">
        <v>0</v>
      </c>
      <c r="AM6" s="372">
        <v>0</v>
      </c>
      <c r="AN6" s="372">
        <v>0</v>
      </c>
      <c r="AO6" s="372">
        <v>0</v>
      </c>
      <c r="AP6" s="372">
        <v>0</v>
      </c>
      <c r="AQ6" s="372">
        <v>193</v>
      </c>
      <c r="AR6" s="372">
        <v>250</v>
      </c>
      <c r="AS6" s="372">
        <v>286</v>
      </c>
      <c r="AT6" s="372">
        <v>314</v>
      </c>
      <c r="AU6" s="372">
        <v>408</v>
      </c>
      <c r="AV6" s="372">
        <v>434</v>
      </c>
      <c r="AW6" s="372">
        <v>416</v>
      </c>
      <c r="AX6" s="372">
        <v>480</v>
      </c>
      <c r="AY6" s="372">
        <v>524.29999999999995</v>
      </c>
      <c r="AZ6" s="372">
        <v>340.8</v>
      </c>
      <c r="BA6" s="372">
        <v>502</v>
      </c>
      <c r="BB6" s="372">
        <v>553</v>
      </c>
      <c r="BC6" s="372">
        <v>635</v>
      </c>
      <c r="BD6" s="372">
        <v>648</v>
      </c>
      <c r="BE6" s="372">
        <v>635.94107848647479</v>
      </c>
      <c r="BF6" s="372">
        <v>723.75621958442548</v>
      </c>
      <c r="BG6" s="372">
        <v>1035</v>
      </c>
      <c r="BH6" s="372">
        <v>1291.17</v>
      </c>
      <c r="BI6" s="372">
        <v>1183.6549443026729</v>
      </c>
      <c r="BJ6" s="372">
        <v>1312.9542119951134</v>
      </c>
      <c r="BK6" s="372">
        <v>1623.1882790812579</v>
      </c>
      <c r="BL6" s="372">
        <v>1949.4219162508432</v>
      </c>
      <c r="BM6" s="372">
        <v>2026.2023687265355</v>
      </c>
      <c r="BN6" s="372">
        <v>2134.4746846376861</v>
      </c>
      <c r="BO6" s="372">
        <v>2194.8675095390704</v>
      </c>
      <c r="BP6" s="372">
        <v>2244.5398762216823</v>
      </c>
      <c r="BQ6" s="372">
        <v>2236</v>
      </c>
      <c r="BR6" s="372">
        <v>2260</v>
      </c>
      <c r="BS6" s="372">
        <v>2352</v>
      </c>
      <c r="BT6" s="372">
        <v>2385</v>
      </c>
      <c r="BU6" s="372">
        <v>2377.2951364247951</v>
      </c>
      <c r="BV6" s="372">
        <v>2489.595123715817</v>
      </c>
      <c r="BW6" s="372">
        <v>2576.5995554770425</v>
      </c>
      <c r="BX6" s="372">
        <v>2646.8368742329794</v>
      </c>
      <c r="BY6" s="372">
        <v>2725.8079500230683</v>
      </c>
      <c r="BZ6" s="372">
        <v>2822.5718800642935</v>
      </c>
      <c r="CA6" s="373">
        <v>2904.5236179039189</v>
      </c>
    </row>
    <row r="7" spans="1:79" s="324" customFormat="1" ht="15.4" thickBot="1" x14ac:dyDescent="0.4">
      <c r="B7" s="502"/>
      <c r="C7" s="395"/>
      <c r="D7" s="396"/>
      <c r="E7" s="396"/>
      <c r="F7" s="396"/>
      <c r="G7" s="396"/>
      <c r="H7" s="396"/>
      <c r="I7" s="396"/>
      <c r="J7" s="396"/>
      <c r="K7" s="396"/>
      <c r="L7" s="396"/>
      <c r="M7" s="396"/>
      <c r="N7" s="396"/>
      <c r="O7" s="396"/>
      <c r="P7" s="396"/>
      <c r="Q7" s="396"/>
      <c r="R7" s="396"/>
      <c r="S7" s="396"/>
      <c r="T7" s="396"/>
      <c r="U7" s="396"/>
      <c r="V7" s="396"/>
      <c r="W7" s="396"/>
      <c r="X7" s="396"/>
      <c r="Y7" s="396"/>
      <c r="Z7" s="396"/>
      <c r="AA7" s="396"/>
      <c r="AB7" s="396"/>
      <c r="AC7" s="396"/>
      <c r="AD7" s="396"/>
      <c r="AE7" s="396"/>
      <c r="AF7" s="396"/>
      <c r="AG7" s="396"/>
      <c r="AH7" s="396"/>
      <c r="AI7" s="396"/>
      <c r="AJ7" s="396"/>
      <c r="AK7" s="396"/>
      <c r="AL7" s="396"/>
      <c r="AM7" s="396"/>
      <c r="AN7" s="396"/>
      <c r="AO7" s="396"/>
      <c r="AP7" s="396"/>
      <c r="AQ7" s="396"/>
      <c r="AR7" s="396"/>
      <c r="AS7" s="396"/>
      <c r="AT7" s="396"/>
      <c r="AU7" s="396"/>
      <c r="AV7" s="396"/>
      <c r="AW7" s="396"/>
      <c r="AX7" s="396"/>
      <c r="AY7" s="396"/>
      <c r="AZ7" s="396"/>
      <c r="BA7" s="396"/>
      <c r="BB7" s="396"/>
      <c r="BC7" s="396"/>
      <c r="BD7" s="396"/>
      <c r="BE7" s="396"/>
      <c r="BF7" s="396"/>
      <c r="BG7" s="396"/>
      <c r="BH7" s="396"/>
      <c r="BI7" s="396"/>
      <c r="BJ7" s="396"/>
      <c r="BK7" s="396"/>
      <c r="BL7" s="396"/>
      <c r="BM7" s="396"/>
      <c r="BN7" s="396"/>
      <c r="BO7" s="396"/>
      <c r="BP7" s="396"/>
      <c r="BQ7" s="396"/>
      <c r="BR7" s="396"/>
      <c r="BS7" s="396"/>
      <c r="BT7" s="396"/>
      <c r="BU7" s="396"/>
      <c r="BV7" s="396"/>
      <c r="BW7" s="396"/>
      <c r="BX7" s="396"/>
      <c r="BY7" s="396"/>
      <c r="BZ7" s="396"/>
      <c r="CA7" s="397"/>
    </row>
    <row r="8" spans="1:79" ht="26.25" customHeight="1" x14ac:dyDescent="0.4">
      <c r="A8" s="356"/>
      <c r="B8" s="97" t="s">
        <v>541</v>
      </c>
      <c r="D8" s="49" t="s">
        <v>626</v>
      </c>
      <c r="E8" s="49" t="s">
        <v>627</v>
      </c>
      <c r="F8" s="49" t="s">
        <v>628</v>
      </c>
      <c r="G8" s="49" t="s">
        <v>629</v>
      </c>
      <c r="H8" s="49" t="s">
        <v>630</v>
      </c>
      <c r="I8" s="49" t="s">
        <v>631</v>
      </c>
      <c r="J8" s="49" t="s">
        <v>632</v>
      </c>
      <c r="K8" s="49" t="s">
        <v>633</v>
      </c>
      <c r="L8" s="49" t="s">
        <v>634</v>
      </c>
      <c r="M8" s="49" t="s">
        <v>635</v>
      </c>
      <c r="N8" s="49" t="s">
        <v>636</v>
      </c>
      <c r="O8" s="49" t="s">
        <v>637</v>
      </c>
      <c r="P8" s="49" t="s">
        <v>638</v>
      </c>
      <c r="Q8" s="49" t="s">
        <v>639</v>
      </c>
      <c r="R8" s="49" t="s">
        <v>640</v>
      </c>
      <c r="S8" s="49" t="s">
        <v>641</v>
      </c>
      <c r="T8" s="49" t="s">
        <v>642</v>
      </c>
      <c r="U8" s="49" t="s">
        <v>643</v>
      </c>
      <c r="V8" s="49" t="s">
        <v>644</v>
      </c>
      <c r="W8" s="49" t="s">
        <v>645</v>
      </c>
      <c r="X8" s="49" t="s">
        <v>646</v>
      </c>
      <c r="Y8" s="49" t="s">
        <v>647</v>
      </c>
      <c r="Z8" s="49" t="s">
        <v>648</v>
      </c>
      <c r="AA8" s="49" t="s">
        <v>649</v>
      </c>
      <c r="AB8" s="49" t="s">
        <v>650</v>
      </c>
      <c r="AC8" s="49" t="s">
        <v>651</v>
      </c>
      <c r="AD8" s="49" t="s">
        <v>652</v>
      </c>
      <c r="AE8" s="49" t="s">
        <v>653</v>
      </c>
      <c r="AF8" s="49" t="s">
        <v>654</v>
      </c>
      <c r="AG8" s="49" t="s">
        <v>655</v>
      </c>
      <c r="AH8" s="49" t="s">
        <v>656</v>
      </c>
      <c r="AI8" s="49" t="s">
        <v>657</v>
      </c>
      <c r="AJ8" s="49" t="s">
        <v>658</v>
      </c>
      <c r="AK8" s="49" t="s">
        <v>659</v>
      </c>
      <c r="AL8" s="49" t="s">
        <v>660</v>
      </c>
      <c r="AM8" s="49" t="s">
        <v>661</v>
      </c>
      <c r="AN8" s="49" t="s">
        <v>662</v>
      </c>
      <c r="AO8" s="49" t="s">
        <v>663</v>
      </c>
      <c r="AP8" s="49" t="s">
        <v>664</v>
      </c>
      <c r="AQ8" s="49" t="s">
        <v>665</v>
      </c>
      <c r="AR8" s="49" t="s">
        <v>666</v>
      </c>
      <c r="AS8" s="49" t="s">
        <v>667</v>
      </c>
      <c r="AT8" s="49" t="s">
        <v>668</v>
      </c>
      <c r="AU8" s="49" t="s">
        <v>669</v>
      </c>
      <c r="AV8" s="49" t="s">
        <v>670</v>
      </c>
      <c r="AW8" s="49" t="s">
        <v>671</v>
      </c>
      <c r="AX8" s="49" t="s">
        <v>672</v>
      </c>
      <c r="AY8" s="49" t="s">
        <v>595</v>
      </c>
      <c r="AZ8" s="49" t="s">
        <v>596</v>
      </c>
      <c r="BA8" s="49" t="s">
        <v>597</v>
      </c>
      <c r="BB8" s="49" t="s">
        <v>598</v>
      </c>
      <c r="BC8" s="49" t="s">
        <v>599</v>
      </c>
      <c r="BD8" s="49" t="s">
        <v>600</v>
      </c>
      <c r="BE8" s="49" t="s">
        <v>601</v>
      </c>
      <c r="BF8" s="49" t="s">
        <v>602</v>
      </c>
      <c r="BG8" s="49" t="s">
        <v>603</v>
      </c>
      <c r="BH8" s="49" t="s">
        <v>604</v>
      </c>
      <c r="BI8" s="49" t="s">
        <v>605</v>
      </c>
      <c r="BJ8" s="49" t="s">
        <v>606</v>
      </c>
      <c r="BK8" s="49" t="s">
        <v>607</v>
      </c>
      <c r="BL8" s="49" t="s">
        <v>608</v>
      </c>
      <c r="BM8" s="49" t="s">
        <v>609</v>
      </c>
      <c r="BN8" s="49" t="s">
        <v>610</v>
      </c>
      <c r="BO8" s="49" t="s">
        <v>611</v>
      </c>
      <c r="BP8" s="49" t="s">
        <v>612</v>
      </c>
      <c r="BQ8" s="49" t="s">
        <v>613</v>
      </c>
      <c r="BR8" s="49" t="s">
        <v>614</v>
      </c>
      <c r="BS8" s="49" t="s">
        <v>615</v>
      </c>
      <c r="BT8" s="49" t="s">
        <v>616</v>
      </c>
      <c r="BU8" s="49" t="s">
        <v>617</v>
      </c>
      <c r="BV8" s="49" t="s">
        <v>618</v>
      </c>
      <c r="BW8" s="49" t="s">
        <v>619</v>
      </c>
      <c r="BX8" s="49" t="s">
        <v>620</v>
      </c>
      <c r="BY8" s="49" t="s">
        <v>621</v>
      </c>
      <c r="BZ8" s="49" t="s">
        <v>622</v>
      </c>
      <c r="CA8" s="50" t="s">
        <v>623</v>
      </c>
    </row>
    <row r="9" spans="1:79" x14ac:dyDescent="0.4">
      <c r="A9" s="356"/>
      <c r="B9" s="384" t="s">
        <v>230</v>
      </c>
      <c r="C9" s="385"/>
      <c r="D9" s="289" t="s">
        <v>624</v>
      </c>
      <c r="E9" s="289" t="s">
        <v>624</v>
      </c>
      <c r="F9" s="289" t="s">
        <v>624</v>
      </c>
      <c r="G9" s="289" t="s">
        <v>624</v>
      </c>
      <c r="H9" s="289" t="s">
        <v>624</v>
      </c>
      <c r="I9" s="289" t="s">
        <v>624</v>
      </c>
      <c r="J9" s="289" t="s">
        <v>624</v>
      </c>
      <c r="K9" s="289" t="s">
        <v>624</v>
      </c>
      <c r="L9" s="289" t="s">
        <v>624</v>
      </c>
      <c r="M9" s="289" t="s">
        <v>624</v>
      </c>
      <c r="N9" s="289" t="s">
        <v>624</v>
      </c>
      <c r="O9" s="289" t="s">
        <v>624</v>
      </c>
      <c r="P9" s="289" t="s">
        <v>624</v>
      </c>
      <c r="Q9" s="289" t="s">
        <v>624</v>
      </c>
      <c r="R9" s="289" t="s">
        <v>624</v>
      </c>
      <c r="S9" s="289" t="s">
        <v>624</v>
      </c>
      <c r="T9" s="289" t="s">
        <v>624</v>
      </c>
      <c r="U9" s="289" t="s">
        <v>624</v>
      </c>
      <c r="V9" s="289" t="s">
        <v>624</v>
      </c>
      <c r="W9" s="289" t="s">
        <v>624</v>
      </c>
      <c r="X9" s="289" t="s">
        <v>624</v>
      </c>
      <c r="Y9" s="289" t="s">
        <v>624</v>
      </c>
      <c r="Z9" s="289" t="s">
        <v>624</v>
      </c>
      <c r="AA9" s="289" t="s">
        <v>624</v>
      </c>
      <c r="AB9" s="289" t="s">
        <v>624</v>
      </c>
      <c r="AC9" s="289" t="s">
        <v>624</v>
      </c>
      <c r="AD9" s="289" t="s">
        <v>624</v>
      </c>
      <c r="AE9" s="289" t="s">
        <v>624</v>
      </c>
      <c r="AF9" s="289" t="s">
        <v>624</v>
      </c>
      <c r="AG9" s="289" t="s">
        <v>624</v>
      </c>
      <c r="AH9" s="289" t="s">
        <v>624</v>
      </c>
      <c r="AI9" s="289" t="s">
        <v>624</v>
      </c>
      <c r="AJ9" s="289" t="s">
        <v>624</v>
      </c>
      <c r="AK9" s="289" t="s">
        <v>624</v>
      </c>
      <c r="AL9" s="289" t="s">
        <v>624</v>
      </c>
      <c r="AM9" s="289" t="s">
        <v>624</v>
      </c>
      <c r="AN9" s="289" t="s">
        <v>624</v>
      </c>
      <c r="AO9" s="289" t="s">
        <v>624</v>
      </c>
      <c r="AP9" s="289" t="s">
        <v>624</v>
      </c>
      <c r="AQ9" s="289" t="s">
        <v>624</v>
      </c>
      <c r="AR9" s="289" t="s">
        <v>624</v>
      </c>
      <c r="AS9" s="289" t="s">
        <v>624</v>
      </c>
      <c r="AT9" s="289" t="s">
        <v>624</v>
      </c>
      <c r="AU9" s="289" t="s">
        <v>624</v>
      </c>
      <c r="AV9" s="289" t="s">
        <v>624</v>
      </c>
      <c r="AW9" s="289" t="s">
        <v>624</v>
      </c>
      <c r="AX9" s="289" t="s">
        <v>624</v>
      </c>
      <c r="AY9" s="289" t="s">
        <v>624</v>
      </c>
      <c r="AZ9" s="289" t="s">
        <v>624</v>
      </c>
      <c r="BA9" s="289" t="s">
        <v>624</v>
      </c>
      <c r="BB9" s="289" t="s">
        <v>624</v>
      </c>
      <c r="BC9" s="289" t="s">
        <v>624</v>
      </c>
      <c r="BD9" s="289" t="s">
        <v>624</v>
      </c>
      <c r="BE9" s="289" t="s">
        <v>624</v>
      </c>
      <c r="BF9" s="289" t="s">
        <v>624</v>
      </c>
      <c r="BG9" s="289" t="s">
        <v>624</v>
      </c>
      <c r="BH9" s="289" t="s">
        <v>624</v>
      </c>
      <c r="BI9" s="289" t="s">
        <v>624</v>
      </c>
      <c r="BJ9" s="289" t="s">
        <v>624</v>
      </c>
      <c r="BK9" s="289" t="s">
        <v>624</v>
      </c>
      <c r="BL9" s="289" t="s">
        <v>624</v>
      </c>
      <c r="BM9" s="289" t="s">
        <v>624</v>
      </c>
      <c r="BN9" s="289" t="s">
        <v>624</v>
      </c>
      <c r="BO9" s="289" t="s">
        <v>624</v>
      </c>
      <c r="BP9" s="289" t="s">
        <v>624</v>
      </c>
      <c r="BQ9" s="289" t="s">
        <v>624</v>
      </c>
      <c r="BR9" s="289" t="s">
        <v>624</v>
      </c>
      <c r="BS9" s="289" t="s">
        <v>624</v>
      </c>
      <c r="BT9" s="289" t="s">
        <v>624</v>
      </c>
      <c r="BU9" s="289" t="s">
        <v>624</v>
      </c>
      <c r="BV9" s="289" t="s">
        <v>625</v>
      </c>
      <c r="BW9" s="289" t="s">
        <v>625</v>
      </c>
      <c r="BX9" s="289" t="s">
        <v>625</v>
      </c>
      <c r="BY9" s="289" t="s">
        <v>625</v>
      </c>
      <c r="BZ9" s="289" t="s">
        <v>625</v>
      </c>
      <c r="CA9" s="290" t="s">
        <v>625</v>
      </c>
    </row>
    <row r="10" spans="1:79" s="243" customFormat="1" ht="26.25" customHeight="1" x14ac:dyDescent="0.4">
      <c r="A10" s="374"/>
      <c r="B10" s="97" t="s">
        <v>96</v>
      </c>
      <c r="C10" s="97"/>
      <c r="D10" s="371">
        <v>0</v>
      </c>
      <c r="E10" s="371">
        <v>0</v>
      </c>
      <c r="F10" s="371">
        <v>0</v>
      </c>
      <c r="G10" s="371">
        <v>0</v>
      </c>
      <c r="H10" s="371">
        <v>0</v>
      </c>
      <c r="I10" s="371">
        <v>0</v>
      </c>
      <c r="J10" s="371">
        <v>0</v>
      </c>
      <c r="K10" s="371">
        <v>0</v>
      </c>
      <c r="L10" s="371">
        <v>0</v>
      </c>
      <c r="M10" s="371">
        <v>0</v>
      </c>
      <c r="N10" s="371">
        <v>0</v>
      </c>
      <c r="O10" s="371">
        <v>0</v>
      </c>
      <c r="P10" s="371">
        <v>0</v>
      </c>
      <c r="Q10" s="371">
        <v>0</v>
      </c>
      <c r="R10" s="371">
        <v>0</v>
      </c>
      <c r="S10" s="371">
        <v>0</v>
      </c>
      <c r="T10" s="371">
        <v>0</v>
      </c>
      <c r="U10" s="371">
        <v>0</v>
      </c>
      <c r="V10" s="371">
        <v>0</v>
      </c>
      <c r="W10" s="371">
        <v>0</v>
      </c>
      <c r="X10" s="371">
        <v>0</v>
      </c>
      <c r="Y10" s="371">
        <v>0</v>
      </c>
      <c r="Z10" s="371">
        <v>513.65872115020807</v>
      </c>
      <c r="AA10" s="371">
        <v>501.57635467980293</v>
      </c>
      <c r="AB10" s="371">
        <v>462.11800302571862</v>
      </c>
      <c r="AC10" s="371">
        <v>424.6291331546023</v>
      </c>
      <c r="AD10" s="371">
        <v>395.43381259295984</v>
      </c>
      <c r="AE10" s="371">
        <v>371.7785301732722</v>
      </c>
      <c r="AF10" s="371">
        <v>11.273776223776222</v>
      </c>
      <c r="AG10" s="371">
        <v>15.124622240434357</v>
      </c>
      <c r="AH10" s="371">
        <f>SUM(AH11:AH12)</f>
        <v>492.47316781058544</v>
      </c>
      <c r="AI10" s="371">
        <f t="shared" ref="AI10:CA10" si="2">SUM(AI11:AI12)</f>
        <v>501.61589090765773</v>
      </c>
      <c r="AJ10" s="371">
        <f t="shared" si="2"/>
        <v>501.7588305331393</v>
      </c>
      <c r="AK10" s="371">
        <f t="shared" si="2"/>
        <v>481.49048246139108</v>
      </c>
      <c r="AL10" s="371">
        <f t="shared" si="2"/>
        <v>431.74156833207797</v>
      </c>
      <c r="AM10" s="371">
        <f t="shared" si="2"/>
        <v>382.32324039306542</v>
      </c>
      <c r="AN10" s="371">
        <f t="shared" si="2"/>
        <v>413.25552082282945</v>
      </c>
      <c r="AO10" s="371">
        <f t="shared" si="2"/>
        <v>399.03649007097283</v>
      </c>
      <c r="AP10" s="371">
        <f t="shared" si="2"/>
        <v>393.24931708660324</v>
      </c>
      <c r="AQ10" s="371">
        <f t="shared" si="2"/>
        <v>539.35059697924589</v>
      </c>
      <c r="AR10" s="371">
        <f t="shared" si="2"/>
        <v>575.3480427772563</v>
      </c>
      <c r="AS10" s="371">
        <f t="shared" si="2"/>
        <v>610.29679337527466</v>
      </c>
      <c r="AT10" s="371">
        <f t="shared" si="2"/>
        <v>619.98441774524053</v>
      </c>
      <c r="AU10" s="371">
        <f t="shared" si="2"/>
        <v>740.2608788260236</v>
      </c>
      <c r="AV10" s="371">
        <f t="shared" si="2"/>
        <v>765.65666192814672</v>
      </c>
      <c r="AW10" s="371">
        <f t="shared" si="2"/>
        <v>720.97744835199501</v>
      </c>
      <c r="AX10" s="371">
        <f t="shared" si="2"/>
        <v>804.39323111443525</v>
      </c>
      <c r="AY10" s="371">
        <f t="shared" si="2"/>
        <v>851.01213569776382</v>
      </c>
      <c r="AZ10" s="371">
        <f t="shared" si="2"/>
        <v>555.40277027323032</v>
      </c>
      <c r="BA10" s="371">
        <f t="shared" si="2"/>
        <v>794.35700942985613</v>
      </c>
      <c r="BB10" s="371">
        <f t="shared" si="2"/>
        <v>862.26529282859951</v>
      </c>
      <c r="BC10" s="371">
        <f t="shared" si="2"/>
        <v>978.11471278143995</v>
      </c>
      <c r="BD10" s="371">
        <f t="shared" si="2"/>
        <v>984.17712248486032</v>
      </c>
      <c r="BE10" s="371">
        <f t="shared" si="2"/>
        <v>973.04014184519872</v>
      </c>
      <c r="BF10" s="371">
        <f t="shared" si="2"/>
        <v>1087.7950258434705</v>
      </c>
      <c r="BG10" s="371">
        <f t="shared" si="2"/>
        <v>1563.3850399599612</v>
      </c>
      <c r="BH10" s="371">
        <f t="shared" si="2"/>
        <v>1886.8041217093839</v>
      </c>
      <c r="BI10" s="371">
        <f t="shared" si="2"/>
        <v>1719.1132866666683</v>
      </c>
      <c r="BJ10" s="371">
        <f t="shared" si="2"/>
        <v>1844.286560237601</v>
      </c>
      <c r="BK10" s="371">
        <f t="shared" si="2"/>
        <v>2261.0374851733372</v>
      </c>
      <c r="BL10" s="371">
        <f t="shared" si="2"/>
        <v>2672.6922255832078</v>
      </c>
      <c r="BM10" s="371">
        <f t="shared" si="2"/>
        <v>2751.9118616102423</v>
      </c>
      <c r="BN10" s="371">
        <f t="shared" si="2"/>
        <v>2823.5934196018179</v>
      </c>
      <c r="BO10" s="371">
        <f t="shared" si="2"/>
        <v>2879.9667303280648</v>
      </c>
      <c r="BP10" s="371">
        <f t="shared" si="2"/>
        <v>2911.2200419193855</v>
      </c>
      <c r="BQ10" s="371">
        <f t="shared" si="2"/>
        <v>2854.0999947889895</v>
      </c>
      <c r="BR10" s="371">
        <f t="shared" si="2"/>
        <v>2861.2653014575826</v>
      </c>
      <c r="BS10" s="371">
        <f t="shared" si="2"/>
        <v>2962.429929790213</v>
      </c>
      <c r="BT10" s="371">
        <f t="shared" si="2"/>
        <v>2928.0832238884536</v>
      </c>
      <c r="BU10" s="371">
        <f t="shared" si="2"/>
        <v>2855.7639146559045</v>
      </c>
      <c r="BV10" s="371">
        <f t="shared" si="2"/>
        <v>2921.0458489010066</v>
      </c>
      <c r="BW10" s="371">
        <f t="shared" si="2"/>
        <v>2971.5785689595932</v>
      </c>
      <c r="BX10" s="372">
        <f t="shared" si="2"/>
        <v>2997.3926469868079</v>
      </c>
      <c r="BY10" s="372">
        <f t="shared" si="2"/>
        <v>3022.438961399755</v>
      </c>
      <c r="BZ10" s="372">
        <f t="shared" si="2"/>
        <v>3067.5857735312993</v>
      </c>
      <c r="CA10" s="373">
        <f t="shared" si="2"/>
        <v>3099.6555788189303</v>
      </c>
    </row>
    <row r="11" spans="1:79" ht="25.5" customHeight="1" x14ac:dyDescent="0.4">
      <c r="B11" s="380" t="s">
        <v>163</v>
      </c>
      <c r="C11" s="128"/>
      <c r="D11" s="375">
        <v>0</v>
      </c>
      <c r="E11" s="375">
        <v>0</v>
      </c>
      <c r="F11" s="375">
        <v>0</v>
      </c>
      <c r="G11" s="375">
        <v>0</v>
      </c>
      <c r="H11" s="375">
        <v>0</v>
      </c>
      <c r="I11" s="375">
        <v>0</v>
      </c>
      <c r="J11" s="375">
        <v>0</v>
      </c>
      <c r="K11" s="375">
        <v>0</v>
      </c>
      <c r="L11" s="375">
        <v>0</v>
      </c>
      <c r="M11" s="375">
        <v>0</v>
      </c>
      <c r="N11" s="375">
        <v>0</v>
      </c>
      <c r="O11" s="375">
        <v>0</v>
      </c>
      <c r="P11" s="375">
        <v>0</v>
      </c>
      <c r="Q11" s="375">
        <v>0</v>
      </c>
      <c r="R11" s="375">
        <v>0</v>
      </c>
      <c r="S11" s="375">
        <v>0</v>
      </c>
      <c r="T11" s="375">
        <v>0</v>
      </c>
      <c r="U11" s="375">
        <v>0</v>
      </c>
      <c r="V11" s="375">
        <v>0</v>
      </c>
      <c r="W11" s="375">
        <v>0</v>
      </c>
      <c r="X11" s="375">
        <v>0</v>
      </c>
      <c r="Y11" s="375">
        <v>0</v>
      </c>
      <c r="Z11" s="375">
        <v>513.65872115020807</v>
      </c>
      <c r="AA11" s="375">
        <v>501.57635467980293</v>
      </c>
      <c r="AB11" s="375">
        <v>462.11800302571862</v>
      </c>
      <c r="AC11" s="375">
        <v>424.6291331546023</v>
      </c>
      <c r="AD11" s="375">
        <v>395.43381259295984</v>
      </c>
      <c r="AE11" s="375">
        <v>371.7785301732722</v>
      </c>
      <c r="AF11" s="375">
        <v>480.61888111888106</v>
      </c>
      <c r="AG11" s="375">
        <v>479.81560211033138</v>
      </c>
      <c r="AH11" s="375">
        <v>492.47316781058544</v>
      </c>
      <c r="AI11" s="375">
        <v>501.61589090765773</v>
      </c>
      <c r="AJ11" s="375">
        <v>501.7588305331393</v>
      </c>
      <c r="AK11" s="375">
        <v>481.49048246139108</v>
      </c>
      <c r="AL11" s="375">
        <v>431.74156833207797</v>
      </c>
      <c r="AM11" s="375">
        <v>382.32324039306542</v>
      </c>
      <c r="AN11" s="375">
        <v>413.25552082282945</v>
      </c>
      <c r="AO11" s="375">
        <v>399.03649007097283</v>
      </c>
      <c r="AP11" s="375">
        <v>393.24931708660324</v>
      </c>
      <c r="AQ11" s="375">
        <v>112.28855199391502</v>
      </c>
      <c r="AR11" s="375">
        <v>55.837042328258299</v>
      </c>
      <c r="AS11" s="375">
        <v>58.479162813613279</v>
      </c>
      <c r="AT11" s="375">
        <v>60.034157661523366</v>
      </c>
      <c r="AU11" s="375">
        <v>52.196747383066118</v>
      </c>
      <c r="AV11" s="375">
        <v>51.811353062806923</v>
      </c>
      <c r="AW11" s="375">
        <v>52.989433843242388</v>
      </c>
      <c r="AX11" s="375">
        <v>42.837509349289448</v>
      </c>
      <c r="AY11" s="375">
        <v>43.95775681436799</v>
      </c>
      <c r="AZ11" s="375">
        <v>48.659542620149828</v>
      </c>
      <c r="BA11" s="375">
        <v>52.827341650950224</v>
      </c>
      <c r="BB11" s="375">
        <v>55.802009195204739</v>
      </c>
      <c r="BC11" s="375">
        <v>55.595236709185855</v>
      </c>
      <c r="BD11" s="375">
        <v>63.526325733262638</v>
      </c>
      <c r="BE11" s="375">
        <v>78.484430479525869</v>
      </c>
      <c r="BF11" s="375">
        <v>94.348655872370855</v>
      </c>
      <c r="BG11" s="375">
        <v>171.61150887793423</v>
      </c>
      <c r="BH11" s="375">
        <v>196.10684679586925</v>
      </c>
      <c r="BI11" s="375">
        <v>208.78399572968905</v>
      </c>
      <c r="BJ11" s="375">
        <v>217.33481608418012</v>
      </c>
      <c r="BK11" s="375">
        <v>298.29144187360851</v>
      </c>
      <c r="BL11" s="375">
        <v>377.76975373456656</v>
      </c>
      <c r="BM11" s="375">
        <v>399.91307936144142</v>
      </c>
      <c r="BN11" s="375">
        <v>391.16949976243507</v>
      </c>
      <c r="BO11" s="375">
        <v>411.15903914505861</v>
      </c>
      <c r="BP11" s="375">
        <v>436.38057906929441</v>
      </c>
      <c r="BQ11" s="375">
        <v>433.08828688056877</v>
      </c>
      <c r="BR11" s="375">
        <v>445.30259397073291</v>
      </c>
      <c r="BS11" s="375">
        <v>468.07377567966103</v>
      </c>
      <c r="BT11" s="375">
        <v>453.57615723673229</v>
      </c>
      <c r="BU11" s="375">
        <v>435.20200674817801</v>
      </c>
      <c r="BV11" s="375">
        <v>431.4507251851897</v>
      </c>
      <c r="BW11" s="375">
        <v>440.28909506525969</v>
      </c>
      <c r="BX11" s="376">
        <v>446.58663008181583</v>
      </c>
      <c r="BY11" s="376">
        <v>445.26647617227525</v>
      </c>
      <c r="BZ11" s="376">
        <v>449.71253527572003</v>
      </c>
      <c r="CA11" s="377">
        <v>456.00330234498188</v>
      </c>
    </row>
    <row r="12" spans="1:79" s="324" customFormat="1" ht="34.5" customHeight="1" thickBot="1" x14ac:dyDescent="0.4">
      <c r="A12" s="503"/>
      <c r="B12" s="504" t="s">
        <v>181</v>
      </c>
      <c r="C12" s="505"/>
      <c r="D12" s="506">
        <v>0</v>
      </c>
      <c r="E12" s="506">
        <v>0</v>
      </c>
      <c r="F12" s="506">
        <v>0</v>
      </c>
      <c r="G12" s="506">
        <v>0</v>
      </c>
      <c r="H12" s="506">
        <v>0</v>
      </c>
      <c r="I12" s="506">
        <v>0</v>
      </c>
      <c r="J12" s="506">
        <v>0</v>
      </c>
      <c r="K12" s="506">
        <v>0</v>
      </c>
      <c r="L12" s="506">
        <v>0</v>
      </c>
      <c r="M12" s="506">
        <v>0</v>
      </c>
      <c r="N12" s="506">
        <v>0</v>
      </c>
      <c r="O12" s="506">
        <v>0</v>
      </c>
      <c r="P12" s="506">
        <v>0</v>
      </c>
      <c r="Q12" s="506">
        <v>0</v>
      </c>
      <c r="R12" s="506">
        <v>0</v>
      </c>
      <c r="S12" s="506">
        <v>0</v>
      </c>
      <c r="T12" s="506">
        <v>0</v>
      </c>
      <c r="U12" s="506">
        <v>0</v>
      </c>
      <c r="V12" s="506">
        <v>0</v>
      </c>
      <c r="W12" s="506">
        <v>0</v>
      </c>
      <c r="X12" s="506">
        <v>0</v>
      </c>
      <c r="Y12" s="506">
        <v>0</v>
      </c>
      <c r="Z12" s="506">
        <v>0</v>
      </c>
      <c r="AA12" s="506">
        <v>0</v>
      </c>
      <c r="AB12" s="506">
        <v>0</v>
      </c>
      <c r="AC12" s="506">
        <v>0</v>
      </c>
      <c r="AD12" s="506">
        <v>0</v>
      </c>
      <c r="AE12" s="506">
        <v>0</v>
      </c>
      <c r="AF12" s="506">
        <v>0</v>
      </c>
      <c r="AG12" s="506">
        <v>0</v>
      </c>
      <c r="AH12" s="506">
        <v>0</v>
      </c>
      <c r="AI12" s="506">
        <v>0</v>
      </c>
      <c r="AJ12" s="506">
        <v>0</v>
      </c>
      <c r="AK12" s="506">
        <v>0</v>
      </c>
      <c r="AL12" s="506">
        <v>0</v>
      </c>
      <c r="AM12" s="506">
        <v>0</v>
      </c>
      <c r="AN12" s="506">
        <v>0</v>
      </c>
      <c r="AO12" s="506">
        <v>0</v>
      </c>
      <c r="AP12" s="506">
        <v>0</v>
      </c>
      <c r="AQ12" s="506">
        <v>427.06204498533083</v>
      </c>
      <c r="AR12" s="506">
        <v>519.51100044899795</v>
      </c>
      <c r="AS12" s="506">
        <v>551.81763056166142</v>
      </c>
      <c r="AT12" s="506">
        <v>559.95026008371713</v>
      </c>
      <c r="AU12" s="506">
        <v>688.06413144295743</v>
      </c>
      <c r="AV12" s="506">
        <v>713.8453088653398</v>
      </c>
      <c r="AW12" s="506">
        <v>667.9880145087526</v>
      </c>
      <c r="AX12" s="506">
        <v>761.55572176514579</v>
      </c>
      <c r="AY12" s="506">
        <v>807.05437888339588</v>
      </c>
      <c r="AZ12" s="506">
        <v>506.74322765308051</v>
      </c>
      <c r="BA12" s="506">
        <v>741.52966777890595</v>
      </c>
      <c r="BB12" s="506">
        <v>806.46328363339478</v>
      </c>
      <c r="BC12" s="506">
        <v>922.51947607225407</v>
      </c>
      <c r="BD12" s="506">
        <v>920.65079675159768</v>
      </c>
      <c r="BE12" s="506">
        <v>894.55571136567289</v>
      </c>
      <c r="BF12" s="506">
        <v>993.44636997109956</v>
      </c>
      <c r="BG12" s="506">
        <v>1391.7735310820269</v>
      </c>
      <c r="BH12" s="506">
        <v>1690.6972749135148</v>
      </c>
      <c r="BI12" s="506">
        <v>1510.3292909369793</v>
      </c>
      <c r="BJ12" s="506">
        <v>1626.9517441534208</v>
      </c>
      <c r="BK12" s="506">
        <v>1962.7460432997289</v>
      </c>
      <c r="BL12" s="506">
        <v>2294.9224718486412</v>
      </c>
      <c r="BM12" s="506">
        <v>2351.998782248801</v>
      </c>
      <c r="BN12" s="506">
        <v>2432.423919839383</v>
      </c>
      <c r="BO12" s="506">
        <v>2468.8076911830062</v>
      </c>
      <c r="BP12" s="506">
        <v>2474.839462850091</v>
      </c>
      <c r="BQ12" s="506">
        <v>2421.0117079084207</v>
      </c>
      <c r="BR12" s="506">
        <v>2415.9627074868499</v>
      </c>
      <c r="BS12" s="506">
        <v>2494.3561541105519</v>
      </c>
      <c r="BT12" s="506">
        <v>2474.5070666517213</v>
      </c>
      <c r="BU12" s="506">
        <v>2420.5619079077264</v>
      </c>
      <c r="BV12" s="506">
        <v>2489.595123715817</v>
      </c>
      <c r="BW12" s="506">
        <v>2531.2894738943337</v>
      </c>
      <c r="BX12" s="488">
        <v>2550.8060169049922</v>
      </c>
      <c r="BY12" s="488">
        <v>2577.1724852274797</v>
      </c>
      <c r="BZ12" s="488">
        <v>2617.8732382555795</v>
      </c>
      <c r="CA12" s="489">
        <v>2643.6522764739484</v>
      </c>
    </row>
    <row r="13" spans="1:79" ht="40.15" customHeight="1" x14ac:dyDescent="0.4">
      <c r="A13" s="398"/>
      <c r="B13" s="386" t="s">
        <v>542</v>
      </c>
      <c r="C13" s="399"/>
      <c r="D13" s="388" t="s">
        <v>673</v>
      </c>
      <c r="E13" s="388" t="s">
        <v>674</v>
      </c>
      <c r="F13" s="388" t="s">
        <v>675</v>
      </c>
      <c r="G13" s="388" t="s">
        <v>676</v>
      </c>
      <c r="H13" s="388" t="s">
        <v>677</v>
      </c>
      <c r="I13" s="388" t="s">
        <v>678</v>
      </c>
      <c r="J13" s="388" t="s">
        <v>679</v>
      </c>
      <c r="K13" s="388" t="s">
        <v>680</v>
      </c>
      <c r="L13" s="388" t="s">
        <v>681</v>
      </c>
      <c r="M13" s="388" t="s">
        <v>682</v>
      </c>
      <c r="N13" s="388" t="s">
        <v>683</v>
      </c>
      <c r="O13" s="388" t="s">
        <v>684</v>
      </c>
      <c r="P13" s="388" t="s">
        <v>685</v>
      </c>
      <c r="Q13" s="388" t="s">
        <v>686</v>
      </c>
      <c r="R13" s="388" t="s">
        <v>687</v>
      </c>
      <c r="S13" s="388" t="s">
        <v>688</v>
      </c>
      <c r="T13" s="388" t="s">
        <v>689</v>
      </c>
      <c r="U13" s="388" t="s">
        <v>690</v>
      </c>
      <c r="V13" s="388" t="s">
        <v>691</v>
      </c>
      <c r="W13" s="388" t="s">
        <v>692</v>
      </c>
      <c r="X13" s="388" t="s">
        <v>693</v>
      </c>
      <c r="Y13" s="388" t="s">
        <v>694</v>
      </c>
      <c r="Z13" s="388" t="s">
        <v>695</v>
      </c>
      <c r="AA13" s="388" t="s">
        <v>696</v>
      </c>
      <c r="AB13" s="388" t="s">
        <v>697</v>
      </c>
      <c r="AC13" s="388" t="s">
        <v>698</v>
      </c>
      <c r="AD13" s="388" t="s">
        <v>699</v>
      </c>
      <c r="AE13" s="388" t="s">
        <v>700</v>
      </c>
      <c r="AF13" s="388" t="s">
        <v>701</v>
      </c>
      <c r="AG13" s="388" t="s">
        <v>702</v>
      </c>
      <c r="AH13" s="388" t="s">
        <v>703</v>
      </c>
      <c r="AI13" s="388" t="s">
        <v>704</v>
      </c>
      <c r="AJ13" s="388" t="s">
        <v>705</v>
      </c>
      <c r="AK13" s="388" t="s">
        <v>706</v>
      </c>
      <c r="AL13" s="388" t="s">
        <v>707</v>
      </c>
      <c r="AM13" s="388" t="s">
        <v>708</v>
      </c>
      <c r="AN13" s="388" t="s">
        <v>709</v>
      </c>
      <c r="AO13" s="388" t="s">
        <v>710</v>
      </c>
      <c r="AP13" s="388" t="s">
        <v>711</v>
      </c>
      <c r="AQ13" s="388" t="s">
        <v>712</v>
      </c>
      <c r="AR13" s="388" t="s">
        <v>713</v>
      </c>
      <c r="AS13" s="388" t="s">
        <v>714</v>
      </c>
      <c r="AT13" s="388" t="s">
        <v>715</v>
      </c>
      <c r="AU13" s="388" t="s">
        <v>716</v>
      </c>
      <c r="AV13" s="388" t="s">
        <v>717</v>
      </c>
      <c r="AW13" s="388" t="s">
        <v>718</v>
      </c>
      <c r="AX13" s="388" t="s">
        <v>719</v>
      </c>
      <c r="AY13" s="388" t="s">
        <v>720</v>
      </c>
      <c r="AZ13" s="388" t="s">
        <v>721</v>
      </c>
      <c r="BA13" s="388" t="s">
        <v>722</v>
      </c>
      <c r="BB13" s="388" t="s">
        <v>723</v>
      </c>
      <c r="BC13" s="388" t="s">
        <v>724</v>
      </c>
      <c r="BD13" s="388" t="s">
        <v>725</v>
      </c>
      <c r="BE13" s="388" t="s">
        <v>726</v>
      </c>
      <c r="BF13" s="388" t="s">
        <v>727</v>
      </c>
      <c r="BG13" s="388" t="s">
        <v>728</v>
      </c>
      <c r="BH13" s="388" t="s">
        <v>729</v>
      </c>
      <c r="BI13" s="388" t="s">
        <v>730</v>
      </c>
      <c r="BJ13" s="388" t="s">
        <v>731</v>
      </c>
      <c r="BK13" s="388" t="s">
        <v>732</v>
      </c>
      <c r="BL13" s="388" t="s">
        <v>733</v>
      </c>
      <c r="BM13" s="388" t="s">
        <v>734</v>
      </c>
      <c r="BN13" s="388" t="s">
        <v>735</v>
      </c>
      <c r="BO13" s="388" t="s">
        <v>736</v>
      </c>
      <c r="BP13" s="388" t="s">
        <v>737</v>
      </c>
      <c r="BQ13" s="388" t="s">
        <v>738</v>
      </c>
      <c r="BR13" s="388" t="s">
        <v>739</v>
      </c>
      <c r="BS13" s="388" t="s">
        <v>740</v>
      </c>
      <c r="BT13" s="388" t="s">
        <v>741</v>
      </c>
      <c r="BU13" s="388" t="s">
        <v>742</v>
      </c>
      <c r="BV13" s="388" t="s">
        <v>743</v>
      </c>
      <c r="BW13" s="388" t="s">
        <v>744</v>
      </c>
      <c r="BX13" s="388" t="s">
        <v>745</v>
      </c>
      <c r="BY13" s="388" t="s">
        <v>746</v>
      </c>
      <c r="BZ13" s="388" t="s">
        <v>747</v>
      </c>
      <c r="CA13" s="389" t="s">
        <v>748</v>
      </c>
    </row>
    <row r="14" spans="1:79" s="243" customFormat="1" ht="25.5" customHeight="1" x14ac:dyDescent="0.4">
      <c r="A14" s="374"/>
      <c r="B14" s="380" t="s">
        <v>163</v>
      </c>
      <c r="C14" s="368"/>
      <c r="D14" s="372">
        <v>0</v>
      </c>
      <c r="E14" s="372">
        <v>0</v>
      </c>
      <c r="F14" s="372">
        <v>0</v>
      </c>
      <c r="G14" s="372">
        <v>0</v>
      </c>
      <c r="H14" s="372">
        <v>0</v>
      </c>
      <c r="I14" s="372">
        <v>0</v>
      </c>
      <c r="J14" s="372">
        <v>0</v>
      </c>
      <c r="K14" s="372">
        <v>0</v>
      </c>
      <c r="L14" s="372">
        <v>0</v>
      </c>
      <c r="M14" s="372">
        <v>0</v>
      </c>
      <c r="N14" s="372">
        <v>0</v>
      </c>
      <c r="O14" s="372">
        <v>0</v>
      </c>
      <c r="P14" s="372">
        <v>0</v>
      </c>
      <c r="Q14" s="372">
        <v>0</v>
      </c>
      <c r="R14" s="372">
        <v>0</v>
      </c>
      <c r="S14" s="372">
        <v>0</v>
      </c>
      <c r="T14" s="372">
        <v>0</v>
      </c>
      <c r="U14" s="372">
        <v>0</v>
      </c>
      <c r="V14" s="372">
        <v>0</v>
      </c>
      <c r="W14" s="372">
        <v>0</v>
      </c>
      <c r="X14" s="372">
        <v>0</v>
      </c>
      <c r="Y14" s="372">
        <v>0</v>
      </c>
      <c r="Z14" s="372">
        <v>0</v>
      </c>
      <c r="AA14" s="372">
        <v>0</v>
      </c>
      <c r="AB14" s="372">
        <v>0</v>
      </c>
      <c r="AC14" s="372">
        <v>0</v>
      </c>
      <c r="AD14" s="372">
        <v>0</v>
      </c>
      <c r="AE14" s="372">
        <v>0</v>
      </c>
      <c r="AF14" s="372">
        <v>0</v>
      </c>
      <c r="AG14" s="372">
        <v>0</v>
      </c>
      <c r="AH14" s="372">
        <v>0</v>
      </c>
      <c r="AI14" s="372">
        <v>0</v>
      </c>
      <c r="AJ14" s="372">
        <v>0</v>
      </c>
      <c r="AK14" s="372">
        <v>0</v>
      </c>
      <c r="AL14" s="372">
        <v>0</v>
      </c>
      <c r="AM14" s="372">
        <v>0</v>
      </c>
      <c r="AN14" s="372">
        <v>0</v>
      </c>
      <c r="AO14" s="372">
        <v>0</v>
      </c>
      <c r="AP14" s="372">
        <v>0</v>
      </c>
      <c r="AQ14" s="372">
        <v>0</v>
      </c>
      <c r="AR14" s="372">
        <v>0</v>
      </c>
      <c r="AS14" s="372">
        <v>0</v>
      </c>
      <c r="AT14" s="372">
        <v>0</v>
      </c>
      <c r="AU14" s="372">
        <v>11</v>
      </c>
      <c r="AV14" s="372">
        <v>13</v>
      </c>
      <c r="AW14" s="372">
        <v>12</v>
      </c>
      <c r="AX14" s="372">
        <v>11</v>
      </c>
      <c r="AY14" s="372">
        <v>13</v>
      </c>
      <c r="AZ14" s="372">
        <v>12</v>
      </c>
      <c r="BA14" s="372">
        <v>11</v>
      </c>
      <c r="BB14" s="372">
        <v>13</v>
      </c>
      <c r="BC14" s="372">
        <v>13</v>
      </c>
      <c r="BD14" s="372">
        <v>15</v>
      </c>
      <c r="BE14" s="372">
        <v>17</v>
      </c>
      <c r="BF14" s="372">
        <v>17</v>
      </c>
      <c r="BG14" s="372">
        <v>25</v>
      </c>
      <c r="BH14" s="372">
        <v>29</v>
      </c>
      <c r="BI14" s="372">
        <v>31</v>
      </c>
      <c r="BJ14" s="372">
        <v>30</v>
      </c>
      <c r="BK14" s="372">
        <v>44</v>
      </c>
      <c r="BL14" s="372">
        <v>54</v>
      </c>
      <c r="BM14" s="372">
        <v>56</v>
      </c>
      <c r="BN14" s="372">
        <v>54</v>
      </c>
      <c r="BO14" s="372">
        <v>57</v>
      </c>
      <c r="BP14" s="372">
        <v>60</v>
      </c>
      <c r="BQ14" s="372">
        <v>58</v>
      </c>
      <c r="BR14" s="372">
        <v>59</v>
      </c>
      <c r="BS14" s="372">
        <v>62</v>
      </c>
      <c r="BT14" s="372">
        <v>61</v>
      </c>
      <c r="BU14" s="372">
        <v>58</v>
      </c>
      <c r="BV14" s="372">
        <v>58</v>
      </c>
      <c r="BW14" s="372">
        <v>59</v>
      </c>
      <c r="BX14" s="372">
        <v>60</v>
      </c>
      <c r="BY14" s="372">
        <v>60</v>
      </c>
      <c r="BZ14" s="507">
        <v>60</v>
      </c>
      <c r="CA14" s="508">
        <v>61</v>
      </c>
    </row>
    <row r="15" spans="1:79" s="324" customFormat="1" ht="34.5" customHeight="1" thickBot="1" x14ac:dyDescent="0.4">
      <c r="A15" s="509"/>
      <c r="B15" s="510" t="s">
        <v>181</v>
      </c>
      <c r="C15" s="509"/>
      <c r="D15" s="511">
        <v>0</v>
      </c>
      <c r="E15" s="511">
        <v>0</v>
      </c>
      <c r="F15" s="511">
        <v>0</v>
      </c>
      <c r="G15" s="511">
        <v>0</v>
      </c>
      <c r="H15" s="511">
        <v>0</v>
      </c>
      <c r="I15" s="511">
        <v>0</v>
      </c>
      <c r="J15" s="511">
        <v>0</v>
      </c>
      <c r="K15" s="511">
        <v>0</v>
      </c>
      <c r="L15" s="511">
        <v>0</v>
      </c>
      <c r="M15" s="511">
        <v>0</v>
      </c>
      <c r="N15" s="511">
        <v>0</v>
      </c>
      <c r="O15" s="511">
        <v>0</v>
      </c>
      <c r="P15" s="511">
        <v>0</v>
      </c>
      <c r="Q15" s="511">
        <v>0</v>
      </c>
      <c r="R15" s="511">
        <v>0</v>
      </c>
      <c r="S15" s="511">
        <v>0</v>
      </c>
      <c r="T15" s="511">
        <v>0</v>
      </c>
      <c r="U15" s="511">
        <v>0</v>
      </c>
      <c r="V15" s="511">
        <v>0</v>
      </c>
      <c r="W15" s="511">
        <v>0</v>
      </c>
      <c r="X15" s="511">
        <v>0</v>
      </c>
      <c r="Y15" s="511">
        <v>0</v>
      </c>
      <c r="Z15" s="511">
        <v>0</v>
      </c>
      <c r="AA15" s="511">
        <v>0</v>
      </c>
      <c r="AB15" s="511">
        <v>0</v>
      </c>
      <c r="AC15" s="511">
        <v>0</v>
      </c>
      <c r="AD15" s="511">
        <v>0</v>
      </c>
      <c r="AE15" s="511">
        <v>0</v>
      </c>
      <c r="AF15" s="511">
        <v>0</v>
      </c>
      <c r="AG15" s="511">
        <v>0</v>
      </c>
      <c r="AH15" s="511">
        <v>0</v>
      </c>
      <c r="AI15" s="511">
        <v>0</v>
      </c>
      <c r="AJ15" s="511">
        <v>0</v>
      </c>
      <c r="AK15" s="511">
        <v>0</v>
      </c>
      <c r="AL15" s="511">
        <v>0</v>
      </c>
      <c r="AM15" s="511">
        <v>0</v>
      </c>
      <c r="AN15" s="511">
        <v>0</v>
      </c>
      <c r="AO15" s="511">
        <v>0</v>
      </c>
      <c r="AP15" s="511">
        <v>0</v>
      </c>
      <c r="AQ15" s="511">
        <v>0</v>
      </c>
      <c r="AR15" s="511">
        <v>0</v>
      </c>
      <c r="AS15" s="511">
        <v>0</v>
      </c>
      <c r="AT15" s="511">
        <v>0</v>
      </c>
      <c r="AU15" s="511">
        <v>0</v>
      </c>
      <c r="AV15" s="511">
        <v>0</v>
      </c>
      <c r="AW15" s="511">
        <v>0</v>
      </c>
      <c r="AX15" s="511">
        <v>0</v>
      </c>
      <c r="AY15" s="511">
        <v>0</v>
      </c>
      <c r="AZ15" s="511">
        <v>0</v>
      </c>
      <c r="BA15" s="511">
        <v>0</v>
      </c>
      <c r="BB15" s="511">
        <v>0</v>
      </c>
      <c r="BC15" s="511">
        <v>0</v>
      </c>
      <c r="BD15" s="511">
        <v>80</v>
      </c>
      <c r="BE15" s="511">
        <v>82</v>
      </c>
      <c r="BF15" s="511">
        <v>86</v>
      </c>
      <c r="BG15" s="511">
        <v>104</v>
      </c>
      <c r="BH15" s="511">
        <v>137</v>
      </c>
      <c r="BI15" s="511">
        <v>154</v>
      </c>
      <c r="BJ15" s="511">
        <v>154</v>
      </c>
      <c r="BK15" s="511">
        <v>193</v>
      </c>
      <c r="BL15" s="511">
        <v>245</v>
      </c>
      <c r="BM15" s="511">
        <v>250</v>
      </c>
      <c r="BN15" s="511">
        <v>269</v>
      </c>
      <c r="BO15" s="511">
        <v>266</v>
      </c>
      <c r="BP15" s="511">
        <v>275</v>
      </c>
      <c r="BQ15" s="511">
        <v>271</v>
      </c>
      <c r="BR15" s="511">
        <v>264</v>
      </c>
      <c r="BS15" s="511">
        <v>267</v>
      </c>
      <c r="BT15" s="511">
        <v>259</v>
      </c>
      <c r="BU15" s="511">
        <v>257</v>
      </c>
      <c r="BV15" s="511">
        <v>261</v>
      </c>
      <c r="BW15" s="511">
        <v>263</v>
      </c>
      <c r="BX15" s="511">
        <v>264</v>
      </c>
      <c r="BY15" s="511">
        <v>265</v>
      </c>
      <c r="BZ15" s="511">
        <v>266</v>
      </c>
      <c r="CA15" s="512">
        <v>267</v>
      </c>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15"/>
  <sheetViews>
    <sheetView zoomScale="70" zoomScaleNormal="70" workbookViewId="0">
      <pane xSplit="3" topLeftCell="BS1" activePane="topRight" state="frozen"/>
      <selection activeCell="B1" sqref="B1"/>
      <selection pane="topRight" activeCell="B1" sqref="B1"/>
    </sheetView>
  </sheetViews>
  <sheetFormatPr defaultColWidth="9.1328125" defaultRowHeight="15" x14ac:dyDescent="0.4"/>
  <cols>
    <col min="1" max="1" width="23.1328125" style="367" bestFit="1" customWidth="1"/>
    <col min="2" max="2" width="75.73046875" style="367" customWidth="1"/>
    <col min="3" max="3" width="25.73046875" style="367" customWidth="1"/>
    <col min="4" max="75" width="12.73046875" style="369" customWidth="1"/>
    <col min="76" max="79" width="12.73046875" style="326" customWidth="1"/>
    <col min="80" max="16384" width="9.1328125" style="326"/>
  </cols>
  <sheetData>
    <row r="1" spans="1:79" s="324" customFormat="1" ht="25.15" customHeight="1" thickBot="1" x14ac:dyDescent="0.4">
      <c r="A1" s="43" t="s">
        <v>42</v>
      </c>
      <c r="B1" s="44" t="s">
        <v>755</v>
      </c>
      <c r="C1" s="98"/>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3"/>
      <c r="BW1" s="323"/>
      <c r="BX1" s="323"/>
    </row>
    <row r="2" spans="1:79" ht="15.75" customHeight="1" x14ac:dyDescent="0.4">
      <c r="A2" s="47" t="s">
        <v>594</v>
      </c>
      <c r="B2" s="17" t="s">
        <v>543</v>
      </c>
      <c r="C2" s="17"/>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x14ac:dyDescent="0.4">
      <c r="A3" s="52">
        <v>2018</v>
      </c>
      <c r="B3" s="327" t="s">
        <v>127</v>
      </c>
      <c r="C3" s="385"/>
      <c r="D3" s="289" t="s">
        <v>624</v>
      </c>
      <c r="E3" s="289" t="s">
        <v>624</v>
      </c>
      <c r="F3" s="289" t="s">
        <v>624</v>
      </c>
      <c r="G3" s="289" t="s">
        <v>624</v>
      </c>
      <c r="H3" s="289" t="s">
        <v>624</v>
      </c>
      <c r="I3" s="289" t="s">
        <v>624</v>
      </c>
      <c r="J3" s="289" t="s">
        <v>624</v>
      </c>
      <c r="K3" s="289" t="s">
        <v>624</v>
      </c>
      <c r="L3" s="289" t="s">
        <v>624</v>
      </c>
      <c r="M3" s="289" t="s">
        <v>624</v>
      </c>
      <c r="N3" s="289" t="s">
        <v>624</v>
      </c>
      <c r="O3" s="289" t="s">
        <v>624</v>
      </c>
      <c r="P3" s="289" t="s">
        <v>624</v>
      </c>
      <c r="Q3" s="289" t="s">
        <v>624</v>
      </c>
      <c r="R3" s="289" t="s">
        <v>624</v>
      </c>
      <c r="S3" s="289" t="s">
        <v>624</v>
      </c>
      <c r="T3" s="289" t="s">
        <v>624</v>
      </c>
      <c r="U3" s="289" t="s">
        <v>624</v>
      </c>
      <c r="V3" s="289" t="s">
        <v>624</v>
      </c>
      <c r="W3" s="289" t="s">
        <v>624</v>
      </c>
      <c r="X3" s="289" t="s">
        <v>624</v>
      </c>
      <c r="Y3" s="289" t="s">
        <v>624</v>
      </c>
      <c r="Z3" s="289" t="s">
        <v>624</v>
      </c>
      <c r="AA3" s="289" t="s">
        <v>624</v>
      </c>
      <c r="AB3" s="289" t="s">
        <v>624</v>
      </c>
      <c r="AC3" s="289" t="s">
        <v>624</v>
      </c>
      <c r="AD3" s="289" t="s">
        <v>624</v>
      </c>
      <c r="AE3" s="289" t="s">
        <v>624</v>
      </c>
      <c r="AF3" s="289" t="s">
        <v>624</v>
      </c>
      <c r="AG3" s="289" t="s">
        <v>624</v>
      </c>
      <c r="AH3" s="289" t="s">
        <v>624</v>
      </c>
      <c r="AI3" s="289" t="s">
        <v>624</v>
      </c>
      <c r="AJ3" s="289" t="s">
        <v>624</v>
      </c>
      <c r="AK3" s="289" t="s">
        <v>624</v>
      </c>
      <c r="AL3" s="289" t="s">
        <v>624</v>
      </c>
      <c r="AM3" s="289" t="s">
        <v>624</v>
      </c>
      <c r="AN3" s="289" t="s">
        <v>624</v>
      </c>
      <c r="AO3" s="289" t="s">
        <v>624</v>
      </c>
      <c r="AP3" s="289" t="s">
        <v>624</v>
      </c>
      <c r="AQ3" s="289" t="s">
        <v>624</v>
      </c>
      <c r="AR3" s="289" t="s">
        <v>624</v>
      </c>
      <c r="AS3" s="289" t="s">
        <v>624</v>
      </c>
      <c r="AT3" s="289" t="s">
        <v>624</v>
      </c>
      <c r="AU3" s="289" t="s">
        <v>624</v>
      </c>
      <c r="AV3" s="289" t="s">
        <v>624</v>
      </c>
      <c r="AW3" s="289" t="s">
        <v>624</v>
      </c>
      <c r="AX3" s="289" t="s">
        <v>624</v>
      </c>
      <c r="AY3" s="289" t="s">
        <v>624</v>
      </c>
      <c r="AZ3" s="289" t="s">
        <v>624</v>
      </c>
      <c r="BA3" s="289" t="s">
        <v>624</v>
      </c>
      <c r="BB3" s="289" t="s">
        <v>624</v>
      </c>
      <c r="BC3" s="289" t="s">
        <v>624</v>
      </c>
      <c r="BD3" s="289" t="s">
        <v>624</v>
      </c>
      <c r="BE3" s="289" t="s">
        <v>624</v>
      </c>
      <c r="BF3" s="289" t="s">
        <v>624</v>
      </c>
      <c r="BG3" s="289" t="s">
        <v>624</v>
      </c>
      <c r="BH3" s="289" t="s">
        <v>624</v>
      </c>
      <c r="BI3" s="289" t="s">
        <v>624</v>
      </c>
      <c r="BJ3" s="289" t="s">
        <v>624</v>
      </c>
      <c r="BK3" s="289" t="s">
        <v>624</v>
      </c>
      <c r="BL3" s="289" t="s">
        <v>624</v>
      </c>
      <c r="BM3" s="289" t="s">
        <v>624</v>
      </c>
      <c r="BN3" s="289" t="s">
        <v>624</v>
      </c>
      <c r="BO3" s="289" t="s">
        <v>624</v>
      </c>
      <c r="BP3" s="289" t="s">
        <v>624</v>
      </c>
      <c r="BQ3" s="289" t="s">
        <v>624</v>
      </c>
      <c r="BR3" s="289" t="s">
        <v>624</v>
      </c>
      <c r="BS3" s="289" t="s">
        <v>624</v>
      </c>
      <c r="BT3" s="289" t="s">
        <v>624</v>
      </c>
      <c r="BU3" s="289" t="s">
        <v>624</v>
      </c>
      <c r="BV3" s="289" t="s">
        <v>625</v>
      </c>
      <c r="BW3" s="289" t="s">
        <v>625</v>
      </c>
      <c r="BX3" s="289" t="s">
        <v>625</v>
      </c>
      <c r="BY3" s="289" t="s">
        <v>625</v>
      </c>
      <c r="BZ3" s="289" t="s">
        <v>625</v>
      </c>
      <c r="CA3" s="290" t="s">
        <v>625</v>
      </c>
    </row>
    <row r="4" spans="1:79" s="243" customFormat="1" ht="26.25" customHeight="1" x14ac:dyDescent="0.4">
      <c r="A4" s="370"/>
      <c r="B4" s="337" t="s">
        <v>96</v>
      </c>
      <c r="C4" s="97"/>
      <c r="D4" s="371">
        <f t="shared" ref="D4:BM4" si="0">SUM(D5:D7)</f>
        <v>0</v>
      </c>
      <c r="E4" s="371">
        <f t="shared" si="0"/>
        <v>0</v>
      </c>
      <c r="F4" s="371">
        <f t="shared" si="0"/>
        <v>0</v>
      </c>
      <c r="G4" s="371">
        <f t="shared" si="0"/>
        <v>0</v>
      </c>
      <c r="H4" s="371">
        <f t="shared" si="0"/>
        <v>0</v>
      </c>
      <c r="I4" s="371">
        <f t="shared" si="0"/>
        <v>0</v>
      </c>
      <c r="J4" s="371">
        <f t="shared" si="0"/>
        <v>0</v>
      </c>
      <c r="K4" s="371">
        <f t="shared" si="0"/>
        <v>0</v>
      </c>
      <c r="L4" s="371">
        <f t="shared" si="0"/>
        <v>0</v>
      </c>
      <c r="M4" s="371">
        <f t="shared" si="0"/>
        <v>0</v>
      </c>
      <c r="N4" s="371">
        <f t="shared" si="0"/>
        <v>0</v>
      </c>
      <c r="O4" s="371">
        <f t="shared" si="0"/>
        <v>0</v>
      </c>
      <c r="P4" s="371">
        <f t="shared" si="0"/>
        <v>0</v>
      </c>
      <c r="Q4" s="371">
        <f t="shared" si="0"/>
        <v>0</v>
      </c>
      <c r="R4" s="371">
        <f t="shared" si="0"/>
        <v>0</v>
      </c>
      <c r="S4" s="371">
        <f t="shared" si="0"/>
        <v>0</v>
      </c>
      <c r="T4" s="371">
        <f t="shared" si="0"/>
        <v>0</v>
      </c>
      <c r="U4" s="371">
        <f t="shared" si="0"/>
        <v>0</v>
      </c>
      <c r="V4" s="371">
        <f t="shared" si="0"/>
        <v>0</v>
      </c>
      <c r="W4" s="371">
        <f t="shared" si="0"/>
        <v>0</v>
      </c>
      <c r="X4" s="371">
        <f t="shared" si="0"/>
        <v>0</v>
      </c>
      <c r="Y4" s="371">
        <f t="shared" si="0"/>
        <v>0</v>
      </c>
      <c r="Z4" s="371">
        <f t="shared" si="0"/>
        <v>0</v>
      </c>
      <c r="AA4" s="371">
        <f t="shared" si="0"/>
        <v>0</v>
      </c>
      <c r="AB4" s="371">
        <f t="shared" si="0"/>
        <v>0</v>
      </c>
      <c r="AC4" s="371">
        <f t="shared" si="0"/>
        <v>0</v>
      </c>
      <c r="AD4" s="371">
        <f t="shared" si="0"/>
        <v>0</v>
      </c>
      <c r="AE4" s="371">
        <f t="shared" si="0"/>
        <v>0</v>
      </c>
      <c r="AF4" s="371">
        <f t="shared" si="0"/>
        <v>0</v>
      </c>
      <c r="AG4" s="371">
        <f t="shared" si="0"/>
        <v>0</v>
      </c>
      <c r="AH4" s="371">
        <f t="shared" si="0"/>
        <v>0</v>
      </c>
      <c r="AI4" s="371">
        <f t="shared" si="0"/>
        <v>0</v>
      </c>
      <c r="AJ4" s="371">
        <f t="shared" si="0"/>
        <v>0</v>
      </c>
      <c r="AK4" s="371">
        <f t="shared" si="0"/>
        <v>0</v>
      </c>
      <c r="AL4" s="371">
        <f t="shared" si="0"/>
        <v>0</v>
      </c>
      <c r="AM4" s="371">
        <f t="shared" si="0"/>
        <v>0</v>
      </c>
      <c r="AN4" s="371">
        <f t="shared" si="0"/>
        <v>0</v>
      </c>
      <c r="AO4" s="371">
        <f t="shared" si="0"/>
        <v>0</v>
      </c>
      <c r="AP4" s="371">
        <f t="shared" si="0"/>
        <v>0</v>
      </c>
      <c r="AQ4" s="371">
        <f t="shared" si="0"/>
        <v>0</v>
      </c>
      <c r="AR4" s="371">
        <f t="shared" si="0"/>
        <v>0</v>
      </c>
      <c r="AS4" s="371">
        <f t="shared" si="0"/>
        <v>0</v>
      </c>
      <c r="AT4" s="371">
        <f t="shared" si="0"/>
        <v>0</v>
      </c>
      <c r="AU4" s="371">
        <f t="shared" si="0"/>
        <v>0</v>
      </c>
      <c r="AV4" s="371">
        <f t="shared" si="0"/>
        <v>0</v>
      </c>
      <c r="AW4" s="371">
        <f t="shared" si="0"/>
        <v>0</v>
      </c>
      <c r="AX4" s="371">
        <f t="shared" si="0"/>
        <v>0</v>
      </c>
      <c r="AY4" s="371">
        <f t="shared" si="0"/>
        <v>0</v>
      </c>
      <c r="AZ4" s="371">
        <f t="shared" si="0"/>
        <v>0</v>
      </c>
      <c r="BA4" s="371">
        <f t="shared" si="0"/>
        <v>0</v>
      </c>
      <c r="BB4" s="371">
        <f t="shared" si="0"/>
        <v>0</v>
      </c>
      <c r="BC4" s="371">
        <f t="shared" si="0"/>
        <v>0.56699999999999995</v>
      </c>
      <c r="BD4" s="371">
        <f t="shared" si="0"/>
        <v>42.750999999999998</v>
      </c>
      <c r="BE4" s="371">
        <f t="shared" si="0"/>
        <v>82</v>
      </c>
      <c r="BF4" s="371">
        <f t="shared" si="0"/>
        <v>180.13019312</v>
      </c>
      <c r="BG4" s="371">
        <f t="shared" si="0"/>
        <v>139.34738139999999</v>
      </c>
      <c r="BH4" s="371">
        <f t="shared" si="0"/>
        <v>87.293999999999997</v>
      </c>
      <c r="BI4" s="371">
        <f t="shared" si="0"/>
        <v>71.74855457999999</v>
      </c>
      <c r="BJ4" s="371">
        <f t="shared" si="0"/>
        <v>86.415832980000019</v>
      </c>
      <c r="BK4" s="371">
        <f t="shared" si="0"/>
        <v>109.97339909</v>
      </c>
      <c r="BL4" s="371">
        <f t="shared" si="0"/>
        <v>112.23410000000001</v>
      </c>
      <c r="BM4" s="371">
        <f t="shared" si="0"/>
        <v>115.10395912999999</v>
      </c>
      <c r="BN4" s="371">
        <v>138.13980000000001</v>
      </c>
      <c r="BO4" s="371">
        <v>47.019696670000002</v>
      </c>
      <c r="BP4" s="371">
        <v>1.39356865</v>
      </c>
      <c r="BQ4" s="371">
        <v>0.86930000000000007</v>
      </c>
      <c r="BR4" s="371">
        <v>0.41239731999999996</v>
      </c>
      <c r="BS4" s="371">
        <v>9.3574789999999977E-2</v>
      </c>
      <c r="BT4" s="371">
        <v>2.7997579999999994E-2</v>
      </c>
      <c r="BU4" s="371">
        <v>3.2353730000000004E-2</v>
      </c>
      <c r="BV4" s="371">
        <v>0</v>
      </c>
      <c r="BW4" s="371">
        <v>0</v>
      </c>
      <c r="BX4" s="372">
        <v>0</v>
      </c>
      <c r="BY4" s="372">
        <v>0</v>
      </c>
      <c r="BZ4" s="372">
        <v>0</v>
      </c>
      <c r="CA4" s="373">
        <v>0</v>
      </c>
    </row>
    <row r="5" spans="1:79" x14ac:dyDescent="0.4">
      <c r="B5" s="341" t="s">
        <v>544</v>
      </c>
      <c r="C5" s="341"/>
      <c r="D5" s="375">
        <v>0</v>
      </c>
      <c r="E5" s="375">
        <v>0</v>
      </c>
      <c r="F5" s="375">
        <v>0</v>
      </c>
      <c r="G5" s="375">
        <v>0</v>
      </c>
      <c r="H5" s="375">
        <v>0</v>
      </c>
      <c r="I5" s="375">
        <v>0</v>
      </c>
      <c r="J5" s="375">
        <v>0</v>
      </c>
      <c r="K5" s="375">
        <v>0</v>
      </c>
      <c r="L5" s="375">
        <v>0</v>
      </c>
      <c r="M5" s="375">
        <v>0</v>
      </c>
      <c r="N5" s="375">
        <v>0</v>
      </c>
      <c r="O5" s="375">
        <v>0</v>
      </c>
      <c r="P5" s="375">
        <v>0</v>
      </c>
      <c r="Q5" s="375">
        <v>0</v>
      </c>
      <c r="R5" s="375">
        <v>0</v>
      </c>
      <c r="S5" s="375">
        <v>0</v>
      </c>
      <c r="T5" s="375">
        <v>0</v>
      </c>
      <c r="U5" s="375">
        <v>0</v>
      </c>
      <c r="V5" s="375">
        <v>0</v>
      </c>
      <c r="W5" s="375">
        <v>0</v>
      </c>
      <c r="X5" s="375">
        <v>0</v>
      </c>
      <c r="Y5" s="375">
        <v>0</v>
      </c>
      <c r="Z5" s="375">
        <v>0</v>
      </c>
      <c r="AA5" s="375">
        <v>0</v>
      </c>
      <c r="AB5" s="375">
        <v>0</v>
      </c>
      <c r="AC5" s="375">
        <v>0</v>
      </c>
      <c r="AD5" s="375">
        <v>0</v>
      </c>
      <c r="AE5" s="375">
        <v>0</v>
      </c>
      <c r="AF5" s="375">
        <v>0</v>
      </c>
      <c r="AG5" s="375">
        <v>0</v>
      </c>
      <c r="AH5" s="375">
        <v>0</v>
      </c>
      <c r="AI5" s="375">
        <v>0</v>
      </c>
      <c r="AJ5" s="375">
        <v>0</v>
      </c>
      <c r="AK5" s="375">
        <v>0</v>
      </c>
      <c r="AL5" s="375">
        <v>0</v>
      </c>
      <c r="AM5" s="375">
        <v>0</v>
      </c>
      <c r="AN5" s="375">
        <v>0</v>
      </c>
      <c r="AO5" s="375">
        <v>0</v>
      </c>
      <c r="AP5" s="375">
        <v>0</v>
      </c>
      <c r="AQ5" s="375">
        <v>0</v>
      </c>
      <c r="AR5" s="375">
        <v>0</v>
      </c>
      <c r="AS5" s="375">
        <v>0</v>
      </c>
      <c r="AT5" s="375">
        <v>0</v>
      </c>
      <c r="AU5" s="375">
        <v>0</v>
      </c>
      <c r="AV5" s="375">
        <v>0</v>
      </c>
      <c r="AW5" s="375">
        <v>0</v>
      </c>
      <c r="AX5" s="375">
        <v>0</v>
      </c>
      <c r="AY5" s="375">
        <v>0</v>
      </c>
      <c r="AZ5" s="375">
        <v>0</v>
      </c>
      <c r="BA5" s="375">
        <v>0</v>
      </c>
      <c r="BB5" s="375">
        <v>0</v>
      </c>
      <c r="BC5" s="375">
        <v>0.56699999999999995</v>
      </c>
      <c r="BD5" s="375">
        <v>42.750999999999998</v>
      </c>
      <c r="BE5" s="375">
        <v>82</v>
      </c>
      <c r="BF5" s="375">
        <v>98</v>
      </c>
      <c r="BG5" s="375">
        <v>38.191000000000003</v>
      </c>
      <c r="BH5" s="375">
        <v>0</v>
      </c>
      <c r="BI5" s="375">
        <v>0</v>
      </c>
      <c r="BJ5" s="375">
        <v>0</v>
      </c>
      <c r="BK5" s="375">
        <v>0</v>
      </c>
      <c r="BL5" s="375">
        <v>0</v>
      </c>
      <c r="BM5" s="375">
        <v>0</v>
      </c>
      <c r="BN5" s="375">
        <v>0</v>
      </c>
      <c r="BO5" s="375">
        <v>0</v>
      </c>
      <c r="BP5" s="375">
        <v>0</v>
      </c>
      <c r="BQ5" s="375">
        <v>0</v>
      </c>
      <c r="BR5" s="375">
        <v>0</v>
      </c>
      <c r="BS5" s="375">
        <v>0</v>
      </c>
      <c r="BT5" s="375">
        <v>0</v>
      </c>
      <c r="BU5" s="375">
        <v>0</v>
      </c>
      <c r="BV5" s="375">
        <v>0</v>
      </c>
      <c r="BW5" s="375">
        <v>0</v>
      </c>
      <c r="BX5" s="376">
        <v>0</v>
      </c>
      <c r="BY5" s="376">
        <v>0</v>
      </c>
      <c r="BZ5" s="376">
        <v>0</v>
      </c>
      <c r="CA5" s="377">
        <v>0</v>
      </c>
    </row>
    <row r="6" spans="1:79" x14ac:dyDescent="0.4">
      <c r="B6" s="341" t="s">
        <v>545</v>
      </c>
      <c r="C6" s="341"/>
      <c r="D6" s="375">
        <v>0</v>
      </c>
      <c r="E6" s="375">
        <v>0</v>
      </c>
      <c r="F6" s="375">
        <v>0</v>
      </c>
      <c r="G6" s="375">
        <v>0</v>
      </c>
      <c r="H6" s="375">
        <v>0</v>
      </c>
      <c r="I6" s="375">
        <v>0</v>
      </c>
      <c r="J6" s="375">
        <v>0</v>
      </c>
      <c r="K6" s="375">
        <v>0</v>
      </c>
      <c r="L6" s="375">
        <v>0</v>
      </c>
      <c r="M6" s="375">
        <v>0</v>
      </c>
      <c r="N6" s="375">
        <v>0</v>
      </c>
      <c r="O6" s="375">
        <v>0</v>
      </c>
      <c r="P6" s="375">
        <v>0</v>
      </c>
      <c r="Q6" s="375">
        <v>0</v>
      </c>
      <c r="R6" s="375">
        <v>0</v>
      </c>
      <c r="S6" s="375">
        <v>0</v>
      </c>
      <c r="T6" s="375">
        <v>0</v>
      </c>
      <c r="U6" s="375">
        <v>0</v>
      </c>
      <c r="V6" s="375">
        <v>0</v>
      </c>
      <c r="W6" s="375">
        <v>0</v>
      </c>
      <c r="X6" s="375">
        <v>0</v>
      </c>
      <c r="Y6" s="375">
        <v>0</v>
      </c>
      <c r="Z6" s="375">
        <v>0</v>
      </c>
      <c r="AA6" s="375">
        <v>0</v>
      </c>
      <c r="AB6" s="375">
        <v>0</v>
      </c>
      <c r="AC6" s="375">
        <v>0</v>
      </c>
      <c r="AD6" s="375">
        <v>0</v>
      </c>
      <c r="AE6" s="375">
        <v>0</v>
      </c>
      <c r="AF6" s="375">
        <v>0</v>
      </c>
      <c r="AG6" s="375">
        <v>0</v>
      </c>
      <c r="AH6" s="375">
        <v>0</v>
      </c>
      <c r="AI6" s="375">
        <v>0</v>
      </c>
      <c r="AJ6" s="375">
        <v>0</v>
      </c>
      <c r="AK6" s="375">
        <v>0</v>
      </c>
      <c r="AL6" s="375">
        <v>0</v>
      </c>
      <c r="AM6" s="375">
        <v>0</v>
      </c>
      <c r="AN6" s="375">
        <v>0</v>
      </c>
      <c r="AO6" s="375">
        <v>0</v>
      </c>
      <c r="AP6" s="375">
        <v>0</v>
      </c>
      <c r="AQ6" s="375">
        <v>0</v>
      </c>
      <c r="AR6" s="375">
        <v>0</v>
      </c>
      <c r="AS6" s="375">
        <v>0</v>
      </c>
      <c r="AT6" s="375">
        <v>0</v>
      </c>
      <c r="AU6" s="375">
        <v>0</v>
      </c>
      <c r="AV6" s="375">
        <v>0</v>
      </c>
      <c r="AW6" s="375">
        <v>0</v>
      </c>
      <c r="AX6" s="375">
        <v>0</v>
      </c>
      <c r="AY6" s="375">
        <v>0</v>
      </c>
      <c r="AZ6" s="375">
        <v>0</v>
      </c>
      <c r="BA6" s="375">
        <v>0</v>
      </c>
      <c r="BB6" s="375">
        <v>0</v>
      </c>
      <c r="BC6" s="375">
        <v>0</v>
      </c>
      <c r="BD6" s="375">
        <v>0</v>
      </c>
      <c r="BE6" s="375">
        <v>0</v>
      </c>
      <c r="BF6" s="375">
        <v>36.808193120000006</v>
      </c>
      <c r="BG6" s="375">
        <v>50.326735474721751</v>
      </c>
      <c r="BH6" s="375">
        <v>43.058999999999997</v>
      </c>
      <c r="BI6" s="375">
        <v>35.448</v>
      </c>
      <c r="BJ6" s="375">
        <v>41.220999999999997</v>
      </c>
      <c r="BK6" s="375">
        <v>54.17288955082573</v>
      </c>
      <c r="BL6" s="375">
        <v>55.08764418804401</v>
      </c>
      <c r="BM6" s="375">
        <v>78.992913128431368</v>
      </c>
      <c r="BN6" s="375">
        <v>0</v>
      </c>
      <c r="BO6" s="375">
        <v>0</v>
      </c>
      <c r="BP6" s="375">
        <v>0</v>
      </c>
      <c r="BQ6" s="375">
        <v>0</v>
      </c>
      <c r="BR6" s="375">
        <v>0</v>
      </c>
      <c r="BS6" s="375">
        <v>0</v>
      </c>
      <c r="BT6" s="375">
        <v>0</v>
      </c>
      <c r="BU6" s="375">
        <v>0</v>
      </c>
      <c r="BV6" s="375">
        <v>0</v>
      </c>
      <c r="BW6" s="375">
        <v>0</v>
      </c>
      <c r="BX6" s="376">
        <v>0</v>
      </c>
      <c r="BY6" s="376">
        <v>0</v>
      </c>
      <c r="BZ6" s="376">
        <v>0</v>
      </c>
      <c r="CA6" s="377">
        <v>0</v>
      </c>
    </row>
    <row r="7" spans="1:79" s="348" customFormat="1" ht="26.25" customHeight="1" thickBot="1" x14ac:dyDescent="0.4">
      <c r="B7" s="513" t="s">
        <v>546</v>
      </c>
      <c r="C7" s="435"/>
      <c r="D7" s="382">
        <v>0</v>
      </c>
      <c r="E7" s="382">
        <v>0</v>
      </c>
      <c r="F7" s="382">
        <v>0</v>
      </c>
      <c r="G7" s="382">
        <v>0</v>
      </c>
      <c r="H7" s="382">
        <v>0</v>
      </c>
      <c r="I7" s="382">
        <v>0</v>
      </c>
      <c r="J7" s="382">
        <v>0</v>
      </c>
      <c r="K7" s="382">
        <v>0</v>
      </c>
      <c r="L7" s="382">
        <v>0</v>
      </c>
      <c r="M7" s="382">
        <v>0</v>
      </c>
      <c r="N7" s="382">
        <v>0</v>
      </c>
      <c r="O7" s="382">
        <v>0</v>
      </c>
      <c r="P7" s="382">
        <v>0</v>
      </c>
      <c r="Q7" s="382">
        <v>0</v>
      </c>
      <c r="R7" s="382">
        <v>0</v>
      </c>
      <c r="S7" s="382">
        <v>0</v>
      </c>
      <c r="T7" s="382">
        <v>0</v>
      </c>
      <c r="U7" s="382">
        <v>0</v>
      </c>
      <c r="V7" s="382">
        <v>0</v>
      </c>
      <c r="W7" s="382">
        <v>0</v>
      </c>
      <c r="X7" s="382">
        <v>0</v>
      </c>
      <c r="Y7" s="382">
        <v>0</v>
      </c>
      <c r="Z7" s="382">
        <v>0</v>
      </c>
      <c r="AA7" s="382">
        <v>0</v>
      </c>
      <c r="AB7" s="382">
        <v>0</v>
      </c>
      <c r="AC7" s="382">
        <v>0</v>
      </c>
      <c r="AD7" s="382">
        <v>0</v>
      </c>
      <c r="AE7" s="382">
        <v>0</v>
      </c>
      <c r="AF7" s="382">
        <v>0</v>
      </c>
      <c r="AG7" s="382">
        <v>0</v>
      </c>
      <c r="AH7" s="382">
        <v>0</v>
      </c>
      <c r="AI7" s="382">
        <v>0</v>
      </c>
      <c r="AJ7" s="382">
        <v>0</v>
      </c>
      <c r="AK7" s="382">
        <v>0</v>
      </c>
      <c r="AL7" s="382">
        <v>0</v>
      </c>
      <c r="AM7" s="382">
        <v>0</v>
      </c>
      <c r="AN7" s="382">
        <v>0</v>
      </c>
      <c r="AO7" s="382">
        <v>0</v>
      </c>
      <c r="AP7" s="382">
        <v>0</v>
      </c>
      <c r="AQ7" s="382">
        <v>0</v>
      </c>
      <c r="AR7" s="382">
        <v>0</v>
      </c>
      <c r="AS7" s="382">
        <v>0</v>
      </c>
      <c r="AT7" s="382">
        <v>0</v>
      </c>
      <c r="AU7" s="382">
        <v>0</v>
      </c>
      <c r="AV7" s="382">
        <v>0</v>
      </c>
      <c r="AW7" s="382">
        <v>0</v>
      </c>
      <c r="AX7" s="382">
        <v>0</v>
      </c>
      <c r="AY7" s="382">
        <v>0</v>
      </c>
      <c r="AZ7" s="382">
        <v>0</v>
      </c>
      <c r="BA7" s="382">
        <v>0</v>
      </c>
      <c r="BB7" s="382">
        <v>0</v>
      </c>
      <c r="BC7" s="382">
        <v>0</v>
      </c>
      <c r="BD7" s="382">
        <v>0</v>
      </c>
      <c r="BE7" s="382">
        <v>0</v>
      </c>
      <c r="BF7" s="382">
        <v>45.322000000000003</v>
      </c>
      <c r="BG7" s="382">
        <v>50.829645925278243</v>
      </c>
      <c r="BH7" s="382">
        <v>44.234999999999999</v>
      </c>
      <c r="BI7" s="382">
        <v>36.300554579999996</v>
      </c>
      <c r="BJ7" s="382">
        <v>45.194832980000022</v>
      </c>
      <c r="BK7" s="382">
        <v>55.800509539174271</v>
      </c>
      <c r="BL7" s="382">
        <v>57.146455811955995</v>
      </c>
      <c r="BM7" s="382">
        <v>36.111046001568631</v>
      </c>
      <c r="BN7" s="382">
        <v>0</v>
      </c>
      <c r="BO7" s="382">
        <v>0</v>
      </c>
      <c r="BP7" s="382">
        <v>0</v>
      </c>
      <c r="BQ7" s="382">
        <v>0</v>
      </c>
      <c r="BR7" s="382">
        <v>0</v>
      </c>
      <c r="BS7" s="382">
        <v>0</v>
      </c>
      <c r="BT7" s="382">
        <v>0</v>
      </c>
      <c r="BU7" s="382">
        <v>0</v>
      </c>
      <c r="BV7" s="382">
        <v>0</v>
      </c>
      <c r="BW7" s="382">
        <v>0</v>
      </c>
      <c r="BX7" s="382">
        <v>0</v>
      </c>
      <c r="BY7" s="382">
        <v>0</v>
      </c>
      <c r="BZ7" s="382">
        <v>0</v>
      </c>
      <c r="CA7" s="383">
        <v>0</v>
      </c>
    </row>
    <row r="8" spans="1:79" ht="26.25" customHeight="1" x14ac:dyDescent="0.4">
      <c r="A8" s="356"/>
      <c r="B8" s="17" t="s">
        <v>543</v>
      </c>
      <c r="C8" s="17"/>
      <c r="D8" s="49" t="s">
        <v>626</v>
      </c>
      <c r="E8" s="49" t="s">
        <v>627</v>
      </c>
      <c r="F8" s="49" t="s">
        <v>628</v>
      </c>
      <c r="G8" s="49" t="s">
        <v>629</v>
      </c>
      <c r="H8" s="49" t="s">
        <v>630</v>
      </c>
      <c r="I8" s="49" t="s">
        <v>631</v>
      </c>
      <c r="J8" s="49" t="s">
        <v>632</v>
      </c>
      <c r="K8" s="49" t="s">
        <v>633</v>
      </c>
      <c r="L8" s="49" t="s">
        <v>634</v>
      </c>
      <c r="M8" s="49" t="s">
        <v>635</v>
      </c>
      <c r="N8" s="49" t="s">
        <v>636</v>
      </c>
      <c r="O8" s="49" t="s">
        <v>637</v>
      </c>
      <c r="P8" s="49" t="s">
        <v>638</v>
      </c>
      <c r="Q8" s="49" t="s">
        <v>639</v>
      </c>
      <c r="R8" s="49" t="s">
        <v>640</v>
      </c>
      <c r="S8" s="49" t="s">
        <v>641</v>
      </c>
      <c r="T8" s="49" t="s">
        <v>642</v>
      </c>
      <c r="U8" s="49" t="s">
        <v>643</v>
      </c>
      <c r="V8" s="49" t="s">
        <v>644</v>
      </c>
      <c r="W8" s="49" t="s">
        <v>645</v>
      </c>
      <c r="X8" s="49" t="s">
        <v>646</v>
      </c>
      <c r="Y8" s="49" t="s">
        <v>647</v>
      </c>
      <c r="Z8" s="49" t="s">
        <v>648</v>
      </c>
      <c r="AA8" s="49" t="s">
        <v>649</v>
      </c>
      <c r="AB8" s="49" t="s">
        <v>650</v>
      </c>
      <c r="AC8" s="49" t="s">
        <v>651</v>
      </c>
      <c r="AD8" s="49" t="s">
        <v>652</v>
      </c>
      <c r="AE8" s="49" t="s">
        <v>653</v>
      </c>
      <c r="AF8" s="49" t="s">
        <v>654</v>
      </c>
      <c r="AG8" s="49" t="s">
        <v>655</v>
      </c>
      <c r="AH8" s="49" t="s">
        <v>656</v>
      </c>
      <c r="AI8" s="49" t="s">
        <v>657</v>
      </c>
      <c r="AJ8" s="49" t="s">
        <v>658</v>
      </c>
      <c r="AK8" s="49" t="s">
        <v>659</v>
      </c>
      <c r="AL8" s="49" t="s">
        <v>660</v>
      </c>
      <c r="AM8" s="49" t="s">
        <v>661</v>
      </c>
      <c r="AN8" s="49" t="s">
        <v>662</v>
      </c>
      <c r="AO8" s="49" t="s">
        <v>663</v>
      </c>
      <c r="AP8" s="49" t="s">
        <v>664</v>
      </c>
      <c r="AQ8" s="49" t="s">
        <v>665</v>
      </c>
      <c r="AR8" s="49" t="s">
        <v>666</v>
      </c>
      <c r="AS8" s="49" t="s">
        <v>667</v>
      </c>
      <c r="AT8" s="49" t="s">
        <v>668</v>
      </c>
      <c r="AU8" s="49" t="s">
        <v>669</v>
      </c>
      <c r="AV8" s="49" t="s">
        <v>670</v>
      </c>
      <c r="AW8" s="49" t="s">
        <v>671</v>
      </c>
      <c r="AX8" s="49" t="s">
        <v>672</v>
      </c>
      <c r="AY8" s="49" t="s">
        <v>595</v>
      </c>
      <c r="AZ8" s="49" t="s">
        <v>596</v>
      </c>
      <c r="BA8" s="49" t="s">
        <v>597</v>
      </c>
      <c r="BB8" s="49" t="s">
        <v>598</v>
      </c>
      <c r="BC8" s="49" t="s">
        <v>599</v>
      </c>
      <c r="BD8" s="49" t="s">
        <v>600</v>
      </c>
      <c r="BE8" s="49" t="s">
        <v>601</v>
      </c>
      <c r="BF8" s="49" t="s">
        <v>602</v>
      </c>
      <c r="BG8" s="49" t="s">
        <v>603</v>
      </c>
      <c r="BH8" s="49" t="s">
        <v>604</v>
      </c>
      <c r="BI8" s="49" t="s">
        <v>605</v>
      </c>
      <c r="BJ8" s="49" t="s">
        <v>606</v>
      </c>
      <c r="BK8" s="49" t="s">
        <v>607</v>
      </c>
      <c r="BL8" s="49" t="s">
        <v>608</v>
      </c>
      <c r="BM8" s="49" t="s">
        <v>609</v>
      </c>
      <c r="BN8" s="49" t="s">
        <v>610</v>
      </c>
      <c r="BO8" s="49" t="s">
        <v>611</v>
      </c>
      <c r="BP8" s="49" t="s">
        <v>612</v>
      </c>
      <c r="BQ8" s="49" t="s">
        <v>613</v>
      </c>
      <c r="BR8" s="49" t="s">
        <v>614</v>
      </c>
      <c r="BS8" s="49" t="s">
        <v>615</v>
      </c>
      <c r="BT8" s="49" t="s">
        <v>616</v>
      </c>
      <c r="BU8" s="49" t="s">
        <v>617</v>
      </c>
      <c r="BV8" s="49" t="s">
        <v>618</v>
      </c>
      <c r="BW8" s="49" t="s">
        <v>619</v>
      </c>
      <c r="BX8" s="49" t="s">
        <v>620</v>
      </c>
      <c r="BY8" s="49" t="s">
        <v>621</v>
      </c>
      <c r="BZ8" s="49" t="s">
        <v>622</v>
      </c>
      <c r="CA8" s="50" t="s">
        <v>623</v>
      </c>
    </row>
    <row r="9" spans="1:79" x14ac:dyDescent="0.4">
      <c r="A9" s="356"/>
      <c r="B9" s="384" t="s">
        <v>230</v>
      </c>
      <c r="C9" s="385"/>
      <c r="D9" s="289" t="s">
        <v>624</v>
      </c>
      <c r="E9" s="289" t="s">
        <v>624</v>
      </c>
      <c r="F9" s="289" t="s">
        <v>624</v>
      </c>
      <c r="G9" s="289" t="s">
        <v>624</v>
      </c>
      <c r="H9" s="289" t="s">
        <v>624</v>
      </c>
      <c r="I9" s="289" t="s">
        <v>624</v>
      </c>
      <c r="J9" s="289" t="s">
        <v>624</v>
      </c>
      <c r="K9" s="289" t="s">
        <v>624</v>
      </c>
      <c r="L9" s="289" t="s">
        <v>624</v>
      </c>
      <c r="M9" s="289" t="s">
        <v>624</v>
      </c>
      <c r="N9" s="289" t="s">
        <v>624</v>
      </c>
      <c r="O9" s="289" t="s">
        <v>624</v>
      </c>
      <c r="P9" s="289" t="s">
        <v>624</v>
      </c>
      <c r="Q9" s="289" t="s">
        <v>624</v>
      </c>
      <c r="R9" s="289" t="s">
        <v>624</v>
      </c>
      <c r="S9" s="289" t="s">
        <v>624</v>
      </c>
      <c r="T9" s="289" t="s">
        <v>624</v>
      </c>
      <c r="U9" s="289" t="s">
        <v>624</v>
      </c>
      <c r="V9" s="289" t="s">
        <v>624</v>
      </c>
      <c r="W9" s="289" t="s">
        <v>624</v>
      </c>
      <c r="X9" s="289" t="s">
        <v>624</v>
      </c>
      <c r="Y9" s="289" t="s">
        <v>624</v>
      </c>
      <c r="Z9" s="289" t="s">
        <v>624</v>
      </c>
      <c r="AA9" s="289" t="s">
        <v>624</v>
      </c>
      <c r="AB9" s="289" t="s">
        <v>624</v>
      </c>
      <c r="AC9" s="289" t="s">
        <v>624</v>
      </c>
      <c r="AD9" s="289" t="s">
        <v>624</v>
      </c>
      <c r="AE9" s="289" t="s">
        <v>624</v>
      </c>
      <c r="AF9" s="289" t="s">
        <v>624</v>
      </c>
      <c r="AG9" s="289" t="s">
        <v>624</v>
      </c>
      <c r="AH9" s="289" t="s">
        <v>624</v>
      </c>
      <c r="AI9" s="289" t="s">
        <v>624</v>
      </c>
      <c r="AJ9" s="289" t="s">
        <v>624</v>
      </c>
      <c r="AK9" s="289" t="s">
        <v>624</v>
      </c>
      <c r="AL9" s="289" t="s">
        <v>624</v>
      </c>
      <c r="AM9" s="289" t="s">
        <v>624</v>
      </c>
      <c r="AN9" s="289" t="s">
        <v>624</v>
      </c>
      <c r="AO9" s="289" t="s">
        <v>624</v>
      </c>
      <c r="AP9" s="289" t="s">
        <v>624</v>
      </c>
      <c r="AQ9" s="289" t="s">
        <v>624</v>
      </c>
      <c r="AR9" s="289" t="s">
        <v>624</v>
      </c>
      <c r="AS9" s="289" t="s">
        <v>624</v>
      </c>
      <c r="AT9" s="289" t="s">
        <v>624</v>
      </c>
      <c r="AU9" s="289" t="s">
        <v>624</v>
      </c>
      <c r="AV9" s="289" t="s">
        <v>624</v>
      </c>
      <c r="AW9" s="289" t="s">
        <v>624</v>
      </c>
      <c r="AX9" s="289" t="s">
        <v>624</v>
      </c>
      <c r="AY9" s="289" t="s">
        <v>624</v>
      </c>
      <c r="AZ9" s="289" t="s">
        <v>624</v>
      </c>
      <c r="BA9" s="289" t="s">
        <v>624</v>
      </c>
      <c r="BB9" s="289" t="s">
        <v>624</v>
      </c>
      <c r="BC9" s="289" t="s">
        <v>624</v>
      </c>
      <c r="BD9" s="289" t="s">
        <v>624</v>
      </c>
      <c r="BE9" s="289" t="s">
        <v>624</v>
      </c>
      <c r="BF9" s="289" t="s">
        <v>624</v>
      </c>
      <c r="BG9" s="289" t="s">
        <v>624</v>
      </c>
      <c r="BH9" s="289" t="s">
        <v>624</v>
      </c>
      <c r="BI9" s="289" t="s">
        <v>624</v>
      </c>
      <c r="BJ9" s="289" t="s">
        <v>624</v>
      </c>
      <c r="BK9" s="289" t="s">
        <v>624</v>
      </c>
      <c r="BL9" s="289" t="s">
        <v>624</v>
      </c>
      <c r="BM9" s="289" t="s">
        <v>624</v>
      </c>
      <c r="BN9" s="289" t="s">
        <v>624</v>
      </c>
      <c r="BO9" s="289" t="s">
        <v>624</v>
      </c>
      <c r="BP9" s="289" t="s">
        <v>624</v>
      </c>
      <c r="BQ9" s="289" t="s">
        <v>624</v>
      </c>
      <c r="BR9" s="289" t="s">
        <v>624</v>
      </c>
      <c r="BS9" s="289" t="s">
        <v>624</v>
      </c>
      <c r="BT9" s="289" t="s">
        <v>624</v>
      </c>
      <c r="BU9" s="289" t="s">
        <v>624</v>
      </c>
      <c r="BV9" s="289" t="s">
        <v>625</v>
      </c>
      <c r="BW9" s="289" t="s">
        <v>625</v>
      </c>
      <c r="BX9" s="289" t="s">
        <v>625</v>
      </c>
      <c r="BY9" s="289" t="s">
        <v>625</v>
      </c>
      <c r="BZ9" s="289" t="s">
        <v>625</v>
      </c>
      <c r="CA9" s="290" t="s">
        <v>625</v>
      </c>
    </row>
    <row r="10" spans="1:79" s="243" customFormat="1" ht="26.25" customHeight="1" x14ac:dyDescent="0.4">
      <c r="A10" s="368"/>
      <c r="B10" s="97" t="s">
        <v>96</v>
      </c>
      <c r="C10" s="97"/>
      <c r="D10" s="371">
        <v>0</v>
      </c>
      <c r="E10" s="371">
        <v>0</v>
      </c>
      <c r="F10" s="371">
        <v>0</v>
      </c>
      <c r="G10" s="371">
        <v>0</v>
      </c>
      <c r="H10" s="371">
        <v>0</v>
      </c>
      <c r="I10" s="371">
        <v>0</v>
      </c>
      <c r="J10" s="371">
        <v>0</v>
      </c>
      <c r="K10" s="371">
        <v>0</v>
      </c>
      <c r="L10" s="371">
        <v>0</v>
      </c>
      <c r="M10" s="371">
        <v>0</v>
      </c>
      <c r="N10" s="371">
        <v>0</v>
      </c>
      <c r="O10" s="371">
        <v>0</v>
      </c>
      <c r="P10" s="371">
        <v>0</v>
      </c>
      <c r="Q10" s="371">
        <v>0</v>
      </c>
      <c r="R10" s="371">
        <v>0</v>
      </c>
      <c r="S10" s="371">
        <v>0</v>
      </c>
      <c r="T10" s="371">
        <v>0</v>
      </c>
      <c r="U10" s="371">
        <v>0</v>
      </c>
      <c r="V10" s="371">
        <v>0</v>
      </c>
      <c r="W10" s="371">
        <v>0</v>
      </c>
      <c r="X10" s="371">
        <v>0</v>
      </c>
      <c r="Y10" s="371">
        <v>0</v>
      </c>
      <c r="Z10" s="371">
        <v>0</v>
      </c>
      <c r="AA10" s="371">
        <v>0</v>
      </c>
      <c r="AB10" s="371">
        <v>0</v>
      </c>
      <c r="AC10" s="371">
        <v>0</v>
      </c>
      <c r="AD10" s="371">
        <v>0</v>
      </c>
      <c r="AE10" s="371">
        <v>0</v>
      </c>
      <c r="AF10" s="371">
        <v>0</v>
      </c>
      <c r="AG10" s="371">
        <v>0</v>
      </c>
      <c r="AH10" s="371">
        <v>0</v>
      </c>
      <c r="AI10" s="371">
        <v>0</v>
      </c>
      <c r="AJ10" s="371">
        <v>0</v>
      </c>
      <c r="AK10" s="371">
        <v>0</v>
      </c>
      <c r="AL10" s="371">
        <v>0</v>
      </c>
      <c r="AM10" s="371">
        <v>0</v>
      </c>
      <c r="AN10" s="371">
        <v>0</v>
      </c>
      <c r="AO10" s="371">
        <v>0</v>
      </c>
      <c r="AP10" s="371">
        <v>0</v>
      </c>
      <c r="AQ10" s="371">
        <v>0</v>
      </c>
      <c r="AR10" s="371">
        <v>0</v>
      </c>
      <c r="AS10" s="371">
        <v>0</v>
      </c>
      <c r="AT10" s="371">
        <v>0</v>
      </c>
      <c r="AU10" s="371">
        <v>0</v>
      </c>
      <c r="AV10" s="371">
        <v>0</v>
      </c>
      <c r="AW10" s="371">
        <v>0</v>
      </c>
      <c r="AX10" s="371">
        <v>0</v>
      </c>
      <c r="AY10" s="371">
        <v>0</v>
      </c>
      <c r="AZ10" s="371">
        <v>0</v>
      </c>
      <c r="BA10" s="371">
        <v>0</v>
      </c>
      <c r="BB10" s="371">
        <v>0</v>
      </c>
      <c r="BC10" s="371">
        <v>0.82372998887081572</v>
      </c>
      <c r="BD10" s="371">
        <v>60.738799709764741</v>
      </c>
      <c r="BE10" s="371">
        <v>115.34648541114058</v>
      </c>
      <c r="BF10" s="371">
        <v>247.25132805077445</v>
      </c>
      <c r="BG10" s="371">
        <v>187.38163966967338</v>
      </c>
      <c r="BH10" s="371">
        <v>114.30541905117092</v>
      </c>
      <c r="BI10" s="371">
        <v>91.550281681461684</v>
      </c>
      <c r="BJ10" s="371">
        <v>107.08247774736947</v>
      </c>
      <c r="BK10" s="371">
        <v>132.9789382500303</v>
      </c>
      <c r="BL10" s="371">
        <v>132.12560916164688</v>
      </c>
      <c r="BM10" s="371">
        <v>133.61171415268137</v>
      </c>
      <c r="BN10" s="371">
        <v>157.42259967766486</v>
      </c>
      <c r="BO10" s="371">
        <v>52.888198614031943</v>
      </c>
      <c r="BP10" s="371">
        <v>1.5365548751204718</v>
      </c>
      <c r="BQ10" s="371">
        <v>0.94122785227405648</v>
      </c>
      <c r="BR10" s="371">
        <v>0.44085687866704454</v>
      </c>
      <c r="BS10" s="371">
        <v>9.9238458038308872E-2</v>
      </c>
      <c r="BT10" s="371">
        <v>2.9048305894820499E-2</v>
      </c>
      <c r="BU10" s="371">
        <v>3.2942567886000002E-2</v>
      </c>
      <c r="BV10" s="371">
        <v>0</v>
      </c>
      <c r="BW10" s="371">
        <v>0</v>
      </c>
      <c r="BX10" s="372">
        <v>0</v>
      </c>
      <c r="BY10" s="372">
        <v>0</v>
      </c>
      <c r="BZ10" s="372">
        <v>0</v>
      </c>
      <c r="CA10" s="373">
        <v>0</v>
      </c>
    </row>
    <row r="11" spans="1:79" x14ac:dyDescent="0.4">
      <c r="B11" s="341" t="s">
        <v>544</v>
      </c>
      <c r="C11" s="341"/>
      <c r="D11" s="375">
        <v>0</v>
      </c>
      <c r="E11" s="375">
        <v>0</v>
      </c>
      <c r="F11" s="375">
        <v>0</v>
      </c>
      <c r="G11" s="375">
        <v>0</v>
      </c>
      <c r="H11" s="375">
        <v>0</v>
      </c>
      <c r="I11" s="375">
        <v>0</v>
      </c>
      <c r="J11" s="375">
        <v>0</v>
      </c>
      <c r="K11" s="375">
        <v>0</v>
      </c>
      <c r="L11" s="375">
        <v>0</v>
      </c>
      <c r="M11" s="375">
        <v>0</v>
      </c>
      <c r="N11" s="375">
        <v>0</v>
      </c>
      <c r="O11" s="375">
        <v>0</v>
      </c>
      <c r="P11" s="375">
        <v>0</v>
      </c>
      <c r="Q11" s="375">
        <v>0</v>
      </c>
      <c r="R11" s="375">
        <v>0</v>
      </c>
      <c r="S11" s="375">
        <v>0</v>
      </c>
      <c r="T11" s="375">
        <v>0</v>
      </c>
      <c r="U11" s="375">
        <v>0</v>
      </c>
      <c r="V11" s="375">
        <v>0</v>
      </c>
      <c r="W11" s="375">
        <v>0</v>
      </c>
      <c r="X11" s="375">
        <v>0</v>
      </c>
      <c r="Y11" s="375">
        <v>0</v>
      </c>
      <c r="Z11" s="375">
        <v>0</v>
      </c>
      <c r="AA11" s="375">
        <v>0</v>
      </c>
      <c r="AB11" s="375">
        <v>0</v>
      </c>
      <c r="AC11" s="375">
        <v>0</v>
      </c>
      <c r="AD11" s="375">
        <v>0</v>
      </c>
      <c r="AE11" s="375">
        <v>0</v>
      </c>
      <c r="AF11" s="375">
        <v>0</v>
      </c>
      <c r="AG11" s="375">
        <v>0</v>
      </c>
      <c r="AH11" s="375">
        <v>0</v>
      </c>
      <c r="AI11" s="375">
        <v>0</v>
      </c>
      <c r="AJ11" s="375">
        <v>0</v>
      </c>
      <c r="AK11" s="375">
        <v>0</v>
      </c>
      <c r="AL11" s="375">
        <v>0</v>
      </c>
      <c r="AM11" s="375">
        <v>0</v>
      </c>
      <c r="AN11" s="375">
        <v>0</v>
      </c>
      <c r="AO11" s="375">
        <v>0</v>
      </c>
      <c r="AP11" s="375">
        <v>0</v>
      </c>
      <c r="AQ11" s="375">
        <v>0</v>
      </c>
      <c r="AR11" s="375">
        <v>0</v>
      </c>
      <c r="AS11" s="375">
        <v>0</v>
      </c>
      <c r="AT11" s="375">
        <v>0</v>
      </c>
      <c r="AU11" s="375">
        <v>0</v>
      </c>
      <c r="AV11" s="375">
        <v>0</v>
      </c>
      <c r="AW11" s="375">
        <v>0</v>
      </c>
      <c r="AX11" s="375">
        <v>0</v>
      </c>
      <c r="AY11" s="375">
        <v>0</v>
      </c>
      <c r="AZ11" s="375">
        <v>0</v>
      </c>
      <c r="BA11" s="375">
        <v>0</v>
      </c>
      <c r="BB11" s="375">
        <v>0</v>
      </c>
      <c r="BC11" s="375">
        <v>0.82372998887081572</v>
      </c>
      <c r="BD11" s="375">
        <v>60.738799709764741</v>
      </c>
      <c r="BE11" s="375">
        <v>115.34648541114058</v>
      </c>
      <c r="BF11" s="375">
        <v>134.51731622157212</v>
      </c>
      <c r="BG11" s="375">
        <v>51.355770942563957</v>
      </c>
      <c r="BH11" s="375">
        <v>0</v>
      </c>
      <c r="BI11" s="375">
        <v>0</v>
      </c>
      <c r="BJ11" s="375">
        <v>0</v>
      </c>
      <c r="BK11" s="375">
        <v>0</v>
      </c>
      <c r="BL11" s="375">
        <v>0</v>
      </c>
      <c r="BM11" s="375">
        <v>0</v>
      </c>
      <c r="BN11" s="375">
        <v>0</v>
      </c>
      <c r="BO11" s="375">
        <v>0</v>
      </c>
      <c r="BP11" s="375">
        <v>0</v>
      </c>
      <c r="BQ11" s="375">
        <v>0</v>
      </c>
      <c r="BR11" s="375">
        <v>0</v>
      </c>
      <c r="BS11" s="375">
        <v>0</v>
      </c>
      <c r="BT11" s="375">
        <v>0</v>
      </c>
      <c r="BU11" s="375">
        <v>0</v>
      </c>
      <c r="BV11" s="375">
        <v>0</v>
      </c>
      <c r="BW11" s="375">
        <v>0</v>
      </c>
      <c r="BX11" s="376">
        <v>0</v>
      </c>
      <c r="BY11" s="376">
        <v>0</v>
      </c>
      <c r="BZ11" s="376">
        <v>0</v>
      </c>
      <c r="CA11" s="377">
        <v>0</v>
      </c>
    </row>
    <row r="12" spans="1:79" x14ac:dyDescent="0.4">
      <c r="B12" s="341" t="s">
        <v>545</v>
      </c>
      <c r="C12" s="341"/>
      <c r="D12" s="375">
        <v>0</v>
      </c>
      <c r="E12" s="375">
        <v>0</v>
      </c>
      <c r="F12" s="375">
        <v>0</v>
      </c>
      <c r="G12" s="375">
        <v>0</v>
      </c>
      <c r="H12" s="375">
        <v>0</v>
      </c>
      <c r="I12" s="375">
        <v>0</v>
      </c>
      <c r="J12" s="375">
        <v>0</v>
      </c>
      <c r="K12" s="375">
        <v>0</v>
      </c>
      <c r="L12" s="375">
        <v>0</v>
      </c>
      <c r="M12" s="375">
        <v>0</v>
      </c>
      <c r="N12" s="375">
        <v>0</v>
      </c>
      <c r="O12" s="375">
        <v>0</v>
      </c>
      <c r="P12" s="375">
        <v>0</v>
      </c>
      <c r="Q12" s="375">
        <v>0</v>
      </c>
      <c r="R12" s="375">
        <v>0</v>
      </c>
      <c r="S12" s="375">
        <v>0</v>
      </c>
      <c r="T12" s="375">
        <v>0</v>
      </c>
      <c r="U12" s="375">
        <v>0</v>
      </c>
      <c r="V12" s="375">
        <v>0</v>
      </c>
      <c r="W12" s="375">
        <v>0</v>
      </c>
      <c r="X12" s="375">
        <v>0</v>
      </c>
      <c r="Y12" s="375">
        <v>0</v>
      </c>
      <c r="Z12" s="375">
        <v>0</v>
      </c>
      <c r="AA12" s="375">
        <v>0</v>
      </c>
      <c r="AB12" s="375">
        <v>0</v>
      </c>
      <c r="AC12" s="375">
        <v>0</v>
      </c>
      <c r="AD12" s="375">
        <v>0</v>
      </c>
      <c r="AE12" s="375">
        <v>0</v>
      </c>
      <c r="AF12" s="375">
        <v>0</v>
      </c>
      <c r="AG12" s="375">
        <v>0</v>
      </c>
      <c r="AH12" s="375">
        <v>0</v>
      </c>
      <c r="AI12" s="375">
        <v>0</v>
      </c>
      <c r="AJ12" s="375">
        <v>0</v>
      </c>
      <c r="AK12" s="375">
        <v>0</v>
      </c>
      <c r="AL12" s="375">
        <v>0</v>
      </c>
      <c r="AM12" s="375">
        <v>0</v>
      </c>
      <c r="AN12" s="375">
        <v>0</v>
      </c>
      <c r="AO12" s="375">
        <v>0</v>
      </c>
      <c r="AP12" s="375">
        <v>0</v>
      </c>
      <c r="AQ12" s="375">
        <v>0</v>
      </c>
      <c r="AR12" s="375">
        <v>0</v>
      </c>
      <c r="AS12" s="375">
        <v>0</v>
      </c>
      <c r="AT12" s="375">
        <v>0</v>
      </c>
      <c r="AU12" s="375">
        <v>0</v>
      </c>
      <c r="AV12" s="375">
        <v>0</v>
      </c>
      <c r="AW12" s="375">
        <v>0</v>
      </c>
      <c r="AX12" s="375">
        <v>0</v>
      </c>
      <c r="AY12" s="375">
        <v>0</v>
      </c>
      <c r="AZ12" s="375">
        <v>0</v>
      </c>
      <c r="BA12" s="375">
        <v>0</v>
      </c>
      <c r="BB12" s="375">
        <v>0</v>
      </c>
      <c r="BC12" s="375">
        <v>0</v>
      </c>
      <c r="BD12" s="375">
        <v>0</v>
      </c>
      <c r="BE12" s="375">
        <v>0</v>
      </c>
      <c r="BF12" s="375">
        <v>50.523870953752407</v>
      </c>
      <c r="BG12" s="375">
        <v>67.674800328004437</v>
      </c>
      <c r="BH12" s="375">
        <v>56.382764438843083</v>
      </c>
      <c r="BI12" s="375">
        <v>45.231216211135752</v>
      </c>
      <c r="BJ12" s="375">
        <v>51.079144446202335</v>
      </c>
      <c r="BK12" s="375">
        <v>65.505416709994364</v>
      </c>
      <c r="BL12" s="375">
        <v>64.850954795604636</v>
      </c>
      <c r="BM12" s="375">
        <v>91.694313634193108</v>
      </c>
      <c r="BN12" s="375">
        <v>0</v>
      </c>
      <c r="BO12" s="375">
        <v>0</v>
      </c>
      <c r="BP12" s="375">
        <v>0</v>
      </c>
      <c r="BQ12" s="375">
        <v>0</v>
      </c>
      <c r="BR12" s="375">
        <v>0</v>
      </c>
      <c r="BS12" s="375">
        <v>0</v>
      </c>
      <c r="BT12" s="375">
        <v>0</v>
      </c>
      <c r="BU12" s="375">
        <v>0</v>
      </c>
      <c r="BV12" s="375">
        <v>0</v>
      </c>
      <c r="BW12" s="375">
        <v>0</v>
      </c>
      <c r="BX12" s="376">
        <v>0</v>
      </c>
      <c r="BY12" s="376">
        <v>0</v>
      </c>
      <c r="BZ12" s="376">
        <v>0</v>
      </c>
      <c r="CA12" s="377">
        <v>0</v>
      </c>
    </row>
    <row r="13" spans="1:79" x14ac:dyDescent="0.4">
      <c r="B13" s="341" t="s">
        <v>546</v>
      </c>
      <c r="C13" s="341"/>
      <c r="D13" s="375">
        <v>0</v>
      </c>
      <c r="E13" s="375">
        <v>0</v>
      </c>
      <c r="F13" s="375">
        <v>0</v>
      </c>
      <c r="G13" s="375">
        <v>0</v>
      </c>
      <c r="H13" s="375">
        <v>0</v>
      </c>
      <c r="I13" s="375">
        <v>0</v>
      </c>
      <c r="J13" s="375">
        <v>0</v>
      </c>
      <c r="K13" s="375">
        <v>0</v>
      </c>
      <c r="L13" s="375">
        <v>0</v>
      </c>
      <c r="M13" s="375">
        <v>0</v>
      </c>
      <c r="N13" s="375">
        <v>0</v>
      </c>
      <c r="O13" s="375">
        <v>0</v>
      </c>
      <c r="P13" s="375">
        <v>0</v>
      </c>
      <c r="Q13" s="375">
        <v>0</v>
      </c>
      <c r="R13" s="375">
        <v>0</v>
      </c>
      <c r="S13" s="375">
        <v>0</v>
      </c>
      <c r="T13" s="375">
        <v>0</v>
      </c>
      <c r="U13" s="375">
        <v>0</v>
      </c>
      <c r="V13" s="375">
        <v>0</v>
      </c>
      <c r="W13" s="375">
        <v>0</v>
      </c>
      <c r="X13" s="375">
        <v>0</v>
      </c>
      <c r="Y13" s="375">
        <v>0</v>
      </c>
      <c r="Z13" s="375">
        <v>0</v>
      </c>
      <c r="AA13" s="375">
        <v>0</v>
      </c>
      <c r="AB13" s="375">
        <v>0</v>
      </c>
      <c r="AC13" s="375">
        <v>0</v>
      </c>
      <c r="AD13" s="375">
        <v>0</v>
      </c>
      <c r="AE13" s="375">
        <v>0</v>
      </c>
      <c r="AF13" s="375">
        <v>0</v>
      </c>
      <c r="AG13" s="375">
        <v>0</v>
      </c>
      <c r="AH13" s="375">
        <v>0</v>
      </c>
      <c r="AI13" s="375">
        <v>0</v>
      </c>
      <c r="AJ13" s="375">
        <v>0</v>
      </c>
      <c r="AK13" s="375">
        <v>0</v>
      </c>
      <c r="AL13" s="375">
        <v>0</v>
      </c>
      <c r="AM13" s="375">
        <v>0</v>
      </c>
      <c r="AN13" s="375">
        <v>0</v>
      </c>
      <c r="AO13" s="375">
        <v>0</v>
      </c>
      <c r="AP13" s="375">
        <v>0</v>
      </c>
      <c r="AQ13" s="375">
        <v>0</v>
      </c>
      <c r="AR13" s="375">
        <v>0</v>
      </c>
      <c r="AS13" s="375">
        <v>0</v>
      </c>
      <c r="AT13" s="375">
        <v>0</v>
      </c>
      <c r="AU13" s="375">
        <v>0</v>
      </c>
      <c r="AV13" s="375">
        <v>0</v>
      </c>
      <c r="AW13" s="375">
        <v>0</v>
      </c>
      <c r="AX13" s="375">
        <v>0</v>
      </c>
      <c r="AY13" s="375">
        <v>0</v>
      </c>
      <c r="AZ13" s="375">
        <v>0</v>
      </c>
      <c r="BA13" s="375">
        <v>0</v>
      </c>
      <c r="BB13" s="375">
        <v>0</v>
      </c>
      <c r="BC13" s="375">
        <v>0</v>
      </c>
      <c r="BD13" s="375">
        <v>0</v>
      </c>
      <c r="BE13" s="375">
        <v>0</v>
      </c>
      <c r="BF13" s="375">
        <v>62.210140875449916</v>
      </c>
      <c r="BG13" s="375">
        <v>68.351068399104989</v>
      </c>
      <c r="BH13" s="375">
        <v>57.922654612327825</v>
      </c>
      <c r="BI13" s="375">
        <v>46.319065470325945</v>
      </c>
      <c r="BJ13" s="375">
        <v>56.003333301167132</v>
      </c>
      <c r="BK13" s="375">
        <v>67.473521540035918</v>
      </c>
      <c r="BL13" s="375">
        <v>67.274654366042228</v>
      </c>
      <c r="BM13" s="375">
        <v>41.917400518488279</v>
      </c>
      <c r="BN13" s="375">
        <v>0</v>
      </c>
      <c r="BO13" s="375">
        <v>0</v>
      </c>
      <c r="BP13" s="375">
        <v>0</v>
      </c>
      <c r="BQ13" s="375">
        <v>0</v>
      </c>
      <c r="BR13" s="375">
        <v>0</v>
      </c>
      <c r="BS13" s="375">
        <v>0</v>
      </c>
      <c r="BT13" s="375">
        <v>0</v>
      </c>
      <c r="BU13" s="375">
        <v>0</v>
      </c>
      <c r="BV13" s="375">
        <v>0</v>
      </c>
      <c r="BW13" s="375">
        <v>0</v>
      </c>
      <c r="BX13" s="376">
        <v>0</v>
      </c>
      <c r="BY13" s="376">
        <v>0</v>
      </c>
      <c r="BZ13" s="376">
        <v>0</v>
      </c>
      <c r="CA13" s="377">
        <v>0</v>
      </c>
    </row>
    <row r="14" spans="1:79" ht="15.4" thickBot="1" x14ac:dyDescent="0.45">
      <c r="A14" s="363"/>
      <c r="B14" s="444"/>
      <c r="C14" s="444"/>
      <c r="D14" s="404"/>
      <c r="E14" s="404"/>
      <c r="F14" s="404"/>
      <c r="G14" s="404"/>
      <c r="H14" s="404"/>
      <c r="I14" s="404"/>
      <c r="J14" s="404"/>
      <c r="K14" s="404"/>
      <c r="L14" s="404"/>
      <c r="M14" s="404"/>
      <c r="N14" s="404"/>
      <c r="O14" s="404"/>
      <c r="P14" s="404"/>
      <c r="Q14" s="404"/>
      <c r="R14" s="404"/>
      <c r="S14" s="404"/>
      <c r="T14" s="404"/>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4"/>
      <c r="AY14" s="404"/>
      <c r="AZ14" s="404"/>
      <c r="BA14" s="404"/>
      <c r="BB14" s="404"/>
      <c r="BC14" s="404"/>
      <c r="BD14" s="404"/>
      <c r="BE14" s="404"/>
      <c r="BF14" s="404"/>
      <c r="BG14" s="404"/>
      <c r="BH14" s="404"/>
      <c r="BI14" s="404"/>
      <c r="BJ14" s="404"/>
      <c r="BK14" s="404"/>
      <c r="BL14" s="404"/>
      <c r="BM14" s="404"/>
      <c r="BN14" s="404"/>
      <c r="BO14" s="404"/>
      <c r="BP14" s="404"/>
      <c r="BQ14" s="404"/>
      <c r="BR14" s="404"/>
      <c r="BS14" s="404"/>
      <c r="BT14" s="404"/>
      <c r="BU14" s="404"/>
      <c r="BV14" s="404"/>
      <c r="BW14" s="404"/>
      <c r="BX14" s="404"/>
      <c r="BY14" s="404"/>
      <c r="BZ14" s="404"/>
      <c r="CA14" s="405"/>
    </row>
    <row r="15" spans="1:79" x14ac:dyDescent="0.4">
      <c r="A15" s="326"/>
      <c r="B15" s="463"/>
      <c r="C15" s="326"/>
      <c r="D15" s="372"/>
      <c r="E15" s="372"/>
      <c r="F15" s="372"/>
      <c r="G15" s="372"/>
      <c r="H15" s="372"/>
      <c r="I15" s="372"/>
      <c r="J15" s="372"/>
      <c r="K15" s="372"/>
      <c r="L15" s="372"/>
      <c r="M15" s="372"/>
      <c r="N15" s="372"/>
      <c r="O15" s="372"/>
      <c r="P15" s="372"/>
      <c r="Q15" s="372"/>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c r="AT15" s="372"/>
      <c r="AU15" s="372"/>
      <c r="AV15" s="372"/>
      <c r="AW15" s="372"/>
      <c r="AX15" s="372"/>
      <c r="AY15" s="372"/>
      <c r="AZ15" s="372"/>
      <c r="BA15" s="372"/>
      <c r="BB15" s="372"/>
      <c r="BC15" s="372"/>
      <c r="BD15" s="372"/>
      <c r="BE15" s="372"/>
      <c r="BF15" s="372"/>
      <c r="BG15" s="372"/>
      <c r="BH15" s="372"/>
      <c r="BI15" s="372"/>
      <c r="BJ15" s="372"/>
      <c r="BK15" s="372"/>
      <c r="BL15" s="372"/>
      <c r="BM15" s="372"/>
      <c r="BN15" s="372"/>
      <c r="BO15" s="372"/>
      <c r="BP15" s="372"/>
      <c r="BQ15" s="372"/>
      <c r="BR15" s="372"/>
      <c r="BS15" s="372"/>
      <c r="BT15" s="372"/>
      <c r="BU15" s="372"/>
      <c r="BV15" s="372"/>
      <c r="BW15" s="37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26"/>
  <sheetViews>
    <sheetView zoomScale="70" zoomScaleNormal="70" workbookViewId="0">
      <pane xSplit="3" topLeftCell="BS1" activePane="topRight" state="frozen"/>
      <selection activeCell="B1" sqref="B1"/>
      <selection pane="topRight" activeCell="C1" sqref="C1"/>
    </sheetView>
  </sheetViews>
  <sheetFormatPr defaultColWidth="9.1328125" defaultRowHeight="15" x14ac:dyDescent="0.4"/>
  <cols>
    <col min="1" max="1" width="23.1328125" style="367" bestFit="1" customWidth="1"/>
    <col min="2" max="2" width="75.73046875" style="367" customWidth="1"/>
    <col min="3" max="3" width="25.73046875" style="367" customWidth="1"/>
    <col min="4" max="75" width="12.73046875" style="369" customWidth="1"/>
    <col min="76" max="79" width="12.73046875" style="326" customWidth="1"/>
    <col min="80" max="16384" width="9.1328125" style="326"/>
  </cols>
  <sheetData>
    <row r="1" spans="1:79" s="324" customFormat="1" ht="25.15" customHeight="1" thickBot="1" x14ac:dyDescent="0.4">
      <c r="A1" s="43" t="s">
        <v>42</v>
      </c>
      <c r="B1" s="44" t="s">
        <v>755</v>
      </c>
      <c r="C1" s="98"/>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3"/>
      <c r="BW1" s="323"/>
      <c r="BX1" s="323"/>
    </row>
    <row r="2" spans="1:79" ht="15.75" customHeight="1" x14ac:dyDescent="0.4">
      <c r="A2" s="47" t="s">
        <v>594</v>
      </c>
      <c r="B2" s="17" t="s">
        <v>547</v>
      </c>
      <c r="C2" s="418"/>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x14ac:dyDescent="0.4">
      <c r="A3" s="52">
        <v>2018</v>
      </c>
      <c r="B3" s="327" t="s">
        <v>127</v>
      </c>
      <c r="C3" s="385"/>
      <c r="D3" s="289" t="s">
        <v>624</v>
      </c>
      <c r="E3" s="289" t="s">
        <v>624</v>
      </c>
      <c r="F3" s="289" t="s">
        <v>624</v>
      </c>
      <c r="G3" s="289" t="s">
        <v>624</v>
      </c>
      <c r="H3" s="289" t="s">
        <v>624</v>
      </c>
      <c r="I3" s="289" t="s">
        <v>624</v>
      </c>
      <c r="J3" s="289" t="s">
        <v>624</v>
      </c>
      <c r="K3" s="289" t="s">
        <v>624</v>
      </c>
      <c r="L3" s="289" t="s">
        <v>624</v>
      </c>
      <c r="M3" s="289" t="s">
        <v>624</v>
      </c>
      <c r="N3" s="289" t="s">
        <v>624</v>
      </c>
      <c r="O3" s="289" t="s">
        <v>624</v>
      </c>
      <c r="P3" s="289" t="s">
        <v>624</v>
      </c>
      <c r="Q3" s="289" t="s">
        <v>624</v>
      </c>
      <c r="R3" s="289" t="s">
        <v>624</v>
      </c>
      <c r="S3" s="289" t="s">
        <v>624</v>
      </c>
      <c r="T3" s="289" t="s">
        <v>624</v>
      </c>
      <c r="U3" s="289" t="s">
        <v>624</v>
      </c>
      <c r="V3" s="289" t="s">
        <v>624</v>
      </c>
      <c r="W3" s="289" t="s">
        <v>624</v>
      </c>
      <c r="X3" s="289" t="s">
        <v>624</v>
      </c>
      <c r="Y3" s="289" t="s">
        <v>624</v>
      </c>
      <c r="Z3" s="289" t="s">
        <v>624</v>
      </c>
      <c r="AA3" s="289" t="s">
        <v>624</v>
      </c>
      <c r="AB3" s="289" t="s">
        <v>624</v>
      </c>
      <c r="AC3" s="289" t="s">
        <v>624</v>
      </c>
      <c r="AD3" s="289" t="s">
        <v>624</v>
      </c>
      <c r="AE3" s="289" t="s">
        <v>624</v>
      </c>
      <c r="AF3" s="289" t="s">
        <v>624</v>
      </c>
      <c r="AG3" s="289" t="s">
        <v>624</v>
      </c>
      <c r="AH3" s="289" t="s">
        <v>624</v>
      </c>
      <c r="AI3" s="289" t="s">
        <v>624</v>
      </c>
      <c r="AJ3" s="289" t="s">
        <v>624</v>
      </c>
      <c r="AK3" s="289" t="s">
        <v>624</v>
      </c>
      <c r="AL3" s="289" t="s">
        <v>624</v>
      </c>
      <c r="AM3" s="289" t="s">
        <v>624</v>
      </c>
      <c r="AN3" s="289" t="s">
        <v>624</v>
      </c>
      <c r="AO3" s="289" t="s">
        <v>624</v>
      </c>
      <c r="AP3" s="289" t="s">
        <v>624</v>
      </c>
      <c r="AQ3" s="289" t="s">
        <v>624</v>
      </c>
      <c r="AR3" s="289" t="s">
        <v>624</v>
      </c>
      <c r="AS3" s="289" t="s">
        <v>624</v>
      </c>
      <c r="AT3" s="289" t="s">
        <v>624</v>
      </c>
      <c r="AU3" s="289" t="s">
        <v>624</v>
      </c>
      <c r="AV3" s="289" t="s">
        <v>624</v>
      </c>
      <c r="AW3" s="289" t="s">
        <v>624</v>
      </c>
      <c r="AX3" s="289" t="s">
        <v>624</v>
      </c>
      <c r="AY3" s="289" t="s">
        <v>624</v>
      </c>
      <c r="AZ3" s="289" t="s">
        <v>624</v>
      </c>
      <c r="BA3" s="289" t="s">
        <v>624</v>
      </c>
      <c r="BB3" s="289" t="s">
        <v>624</v>
      </c>
      <c r="BC3" s="289" t="s">
        <v>624</v>
      </c>
      <c r="BD3" s="289" t="s">
        <v>624</v>
      </c>
      <c r="BE3" s="289" t="s">
        <v>624</v>
      </c>
      <c r="BF3" s="289" t="s">
        <v>624</v>
      </c>
      <c r="BG3" s="289" t="s">
        <v>624</v>
      </c>
      <c r="BH3" s="289" t="s">
        <v>624</v>
      </c>
      <c r="BI3" s="289" t="s">
        <v>624</v>
      </c>
      <c r="BJ3" s="289" t="s">
        <v>624</v>
      </c>
      <c r="BK3" s="289" t="s">
        <v>624</v>
      </c>
      <c r="BL3" s="289" t="s">
        <v>624</v>
      </c>
      <c r="BM3" s="289" t="s">
        <v>624</v>
      </c>
      <c r="BN3" s="289" t="s">
        <v>624</v>
      </c>
      <c r="BO3" s="289" t="s">
        <v>624</v>
      </c>
      <c r="BP3" s="289" t="s">
        <v>624</v>
      </c>
      <c r="BQ3" s="289" t="s">
        <v>624</v>
      </c>
      <c r="BR3" s="289" t="s">
        <v>624</v>
      </c>
      <c r="BS3" s="289" t="s">
        <v>624</v>
      </c>
      <c r="BT3" s="289" t="s">
        <v>624</v>
      </c>
      <c r="BU3" s="289" t="s">
        <v>624</v>
      </c>
      <c r="BV3" s="289" t="s">
        <v>625</v>
      </c>
      <c r="BW3" s="289" t="s">
        <v>625</v>
      </c>
      <c r="BX3" s="289" t="s">
        <v>625</v>
      </c>
      <c r="BY3" s="289" t="s">
        <v>625</v>
      </c>
      <c r="BZ3" s="289" t="s">
        <v>625</v>
      </c>
      <c r="CA3" s="290" t="s">
        <v>625</v>
      </c>
    </row>
    <row r="4" spans="1:79" ht="26.25" customHeight="1" x14ac:dyDescent="0.4">
      <c r="A4" s="514"/>
      <c r="B4" s="274" t="s">
        <v>548</v>
      </c>
      <c r="C4" s="407"/>
      <c r="D4" s="515">
        <f t="shared" ref="D4:BO4" si="0">SUM(D5,D8,D9)</f>
        <v>0</v>
      </c>
      <c r="E4" s="515">
        <f t="shared" si="0"/>
        <v>0</v>
      </c>
      <c r="F4" s="515">
        <f t="shared" si="0"/>
        <v>0</v>
      </c>
      <c r="G4" s="515">
        <f t="shared" si="0"/>
        <v>0</v>
      </c>
      <c r="H4" s="515">
        <f t="shared" si="0"/>
        <v>0</v>
      </c>
      <c r="I4" s="515">
        <f t="shared" si="0"/>
        <v>0</v>
      </c>
      <c r="J4" s="515">
        <f t="shared" si="0"/>
        <v>0</v>
      </c>
      <c r="K4" s="515">
        <f t="shared" si="0"/>
        <v>0</v>
      </c>
      <c r="L4" s="515">
        <f t="shared" si="0"/>
        <v>0</v>
      </c>
      <c r="M4" s="515">
        <f t="shared" si="0"/>
        <v>0</v>
      </c>
      <c r="N4" s="515">
        <f t="shared" si="0"/>
        <v>0</v>
      </c>
      <c r="O4" s="515">
        <f t="shared" si="0"/>
        <v>0</v>
      </c>
      <c r="P4" s="515">
        <f t="shared" si="0"/>
        <v>0</v>
      </c>
      <c r="Q4" s="515">
        <f t="shared" si="0"/>
        <v>0</v>
      </c>
      <c r="R4" s="515">
        <f t="shared" si="0"/>
        <v>0</v>
      </c>
      <c r="S4" s="515">
        <f t="shared" si="0"/>
        <v>0</v>
      </c>
      <c r="T4" s="515">
        <f t="shared" si="0"/>
        <v>0</v>
      </c>
      <c r="U4" s="515">
        <f t="shared" si="0"/>
        <v>0</v>
      </c>
      <c r="V4" s="515">
        <f t="shared" si="0"/>
        <v>0</v>
      </c>
      <c r="W4" s="515">
        <f t="shared" si="0"/>
        <v>0</v>
      </c>
      <c r="X4" s="515">
        <f t="shared" si="0"/>
        <v>0</v>
      </c>
      <c r="Y4" s="515">
        <f t="shared" si="0"/>
        <v>0</v>
      </c>
      <c r="Z4" s="515">
        <f t="shared" si="0"/>
        <v>0</v>
      </c>
      <c r="AA4" s="515">
        <f t="shared" si="0"/>
        <v>0</v>
      </c>
      <c r="AB4" s="515">
        <f t="shared" si="0"/>
        <v>0</v>
      </c>
      <c r="AC4" s="515">
        <f t="shared" si="0"/>
        <v>0</v>
      </c>
      <c r="AD4" s="515">
        <f t="shared" si="0"/>
        <v>0</v>
      </c>
      <c r="AE4" s="515">
        <f t="shared" si="0"/>
        <v>0</v>
      </c>
      <c r="AF4" s="515">
        <f t="shared" si="0"/>
        <v>0</v>
      </c>
      <c r="AG4" s="515">
        <f t="shared" si="0"/>
        <v>0</v>
      </c>
      <c r="AH4" s="515">
        <f t="shared" si="0"/>
        <v>561</v>
      </c>
      <c r="AI4" s="515">
        <f t="shared" si="0"/>
        <v>624</v>
      </c>
      <c r="AJ4" s="515">
        <f t="shared" si="0"/>
        <v>729</v>
      </c>
      <c r="AK4" s="515">
        <f t="shared" si="0"/>
        <v>924.13</v>
      </c>
      <c r="AL4" s="515">
        <f t="shared" si="0"/>
        <v>941</v>
      </c>
      <c r="AM4" s="515">
        <f t="shared" si="0"/>
        <v>985</v>
      </c>
      <c r="AN4" s="515">
        <f t="shared" si="0"/>
        <v>1189</v>
      </c>
      <c r="AO4" s="515">
        <f t="shared" si="0"/>
        <v>1371</v>
      </c>
      <c r="AP4" s="515">
        <f t="shared" si="0"/>
        <v>1458</v>
      </c>
      <c r="AQ4" s="515">
        <f t="shared" si="0"/>
        <v>1574</v>
      </c>
      <c r="AR4" s="515">
        <f t="shared" si="0"/>
        <v>1853.9770000000001</v>
      </c>
      <c r="AS4" s="515">
        <f t="shared" si="0"/>
        <v>2050.058</v>
      </c>
      <c r="AT4" s="515">
        <f t="shared" si="0"/>
        <v>2305.1849999999999</v>
      </c>
      <c r="AU4" s="515">
        <f t="shared" si="0"/>
        <v>2758</v>
      </c>
      <c r="AV4" s="515">
        <f t="shared" si="0"/>
        <v>3728</v>
      </c>
      <c r="AW4" s="515">
        <f t="shared" si="0"/>
        <v>3939</v>
      </c>
      <c r="AX4" s="515">
        <f t="shared" si="0"/>
        <v>3969</v>
      </c>
      <c r="AY4" s="515">
        <f t="shared" si="0"/>
        <v>3888</v>
      </c>
      <c r="AZ4" s="515">
        <f t="shared" si="0"/>
        <v>3815</v>
      </c>
      <c r="BA4" s="515">
        <f t="shared" si="0"/>
        <v>3773</v>
      </c>
      <c r="BB4" s="515">
        <f t="shared" si="0"/>
        <v>3619</v>
      </c>
      <c r="BC4" s="515">
        <f t="shared" si="0"/>
        <v>3781</v>
      </c>
      <c r="BD4" s="515">
        <f t="shared" si="0"/>
        <v>4095</v>
      </c>
      <c r="BE4" s="515">
        <f t="shared" si="0"/>
        <v>4486</v>
      </c>
      <c r="BF4" s="515">
        <f t="shared" si="0"/>
        <v>4484</v>
      </c>
      <c r="BG4" s="515">
        <f t="shared" si="0"/>
        <v>4851.1851234350615</v>
      </c>
      <c r="BH4" s="515">
        <f t="shared" si="0"/>
        <v>6099.3140000000003</v>
      </c>
      <c r="BI4" s="515">
        <f t="shared" si="0"/>
        <v>6508.5602195999991</v>
      </c>
      <c r="BJ4" s="515">
        <f t="shared" si="0"/>
        <v>6954.7246595999977</v>
      </c>
      <c r="BK4" s="515">
        <f t="shared" si="0"/>
        <v>7455.2028207140329</v>
      </c>
      <c r="BL4" s="515">
        <f t="shared" si="0"/>
        <v>7793.5174822999979</v>
      </c>
      <c r="BM4" s="515">
        <f t="shared" si="0"/>
        <v>8225.126148360001</v>
      </c>
      <c r="BN4" s="515">
        <f t="shared" si="0"/>
        <v>8242.1568431600008</v>
      </c>
      <c r="BO4" s="515">
        <f t="shared" si="0"/>
        <v>8052.1531093099993</v>
      </c>
      <c r="BP4" s="515">
        <f t="shared" ref="BP4:CA4" si="1">SUM(BP5,BP8,BP9)</f>
        <v>7510.8751163199995</v>
      </c>
      <c r="BQ4" s="515">
        <f t="shared" si="1"/>
        <v>7041.5234761999718</v>
      </c>
      <c r="BR4" s="515">
        <f t="shared" si="1"/>
        <v>6576.0799377400017</v>
      </c>
      <c r="BS4" s="515">
        <f t="shared" si="1"/>
        <v>6078.7060508699969</v>
      </c>
      <c r="BT4" s="515">
        <f t="shared" si="1"/>
        <v>5665.5855551100012</v>
      </c>
      <c r="BU4" s="515">
        <f t="shared" si="1"/>
        <v>5367.648018240001</v>
      </c>
      <c r="BV4" s="515">
        <f t="shared" si="1"/>
        <v>5155.9441013089208</v>
      </c>
      <c r="BW4" s="515">
        <f t="shared" si="1"/>
        <v>5035.3835914441534</v>
      </c>
      <c r="BX4" s="516">
        <f t="shared" si="1"/>
        <v>4872.910994123461</v>
      </c>
      <c r="BY4" s="516">
        <f t="shared" si="1"/>
        <v>4651.3126517303763</v>
      </c>
      <c r="BZ4" s="516">
        <f t="shared" si="1"/>
        <v>4507.5645585643997</v>
      </c>
      <c r="CA4" s="517">
        <f t="shared" si="1"/>
        <v>4442.4052956946189</v>
      </c>
    </row>
    <row r="5" spans="1:79" s="335" customFormat="1" ht="24" customHeight="1" x14ac:dyDescent="0.4">
      <c r="A5" s="359"/>
      <c r="B5" s="128" t="s">
        <v>549</v>
      </c>
      <c r="C5" s="337"/>
      <c r="D5" s="518">
        <f t="shared" ref="D5:BF5" si="2">SUM(D6:D7)</f>
        <v>0</v>
      </c>
      <c r="E5" s="518">
        <f t="shared" si="2"/>
        <v>0</v>
      </c>
      <c r="F5" s="518">
        <f t="shared" si="2"/>
        <v>0</v>
      </c>
      <c r="G5" s="518">
        <f t="shared" si="2"/>
        <v>0</v>
      </c>
      <c r="H5" s="518">
        <f t="shared" si="2"/>
        <v>0</v>
      </c>
      <c r="I5" s="518">
        <f t="shared" si="2"/>
        <v>0</v>
      </c>
      <c r="J5" s="518">
        <f t="shared" si="2"/>
        <v>0</v>
      </c>
      <c r="K5" s="518">
        <f t="shared" si="2"/>
        <v>0</v>
      </c>
      <c r="L5" s="518">
        <f t="shared" si="2"/>
        <v>0</v>
      </c>
      <c r="M5" s="518">
        <f t="shared" si="2"/>
        <v>0</v>
      </c>
      <c r="N5" s="518">
        <f t="shared" si="2"/>
        <v>0</v>
      </c>
      <c r="O5" s="518">
        <f t="shared" si="2"/>
        <v>0</v>
      </c>
      <c r="P5" s="518">
        <f t="shared" si="2"/>
        <v>0</v>
      </c>
      <c r="Q5" s="518">
        <f t="shared" si="2"/>
        <v>0</v>
      </c>
      <c r="R5" s="518">
        <f t="shared" si="2"/>
        <v>0</v>
      </c>
      <c r="S5" s="518">
        <f t="shared" si="2"/>
        <v>0</v>
      </c>
      <c r="T5" s="518">
        <f t="shared" si="2"/>
        <v>0</v>
      </c>
      <c r="U5" s="518">
        <f t="shared" si="2"/>
        <v>0</v>
      </c>
      <c r="V5" s="518">
        <f t="shared" si="2"/>
        <v>0</v>
      </c>
      <c r="W5" s="518">
        <f t="shared" si="2"/>
        <v>0</v>
      </c>
      <c r="X5" s="518">
        <f t="shared" si="2"/>
        <v>0</v>
      </c>
      <c r="Y5" s="518">
        <f t="shared" si="2"/>
        <v>0</v>
      </c>
      <c r="Z5" s="518">
        <f t="shared" si="2"/>
        <v>0</v>
      </c>
      <c r="AA5" s="518">
        <f t="shared" si="2"/>
        <v>0</v>
      </c>
      <c r="AB5" s="518">
        <f t="shared" si="2"/>
        <v>0</v>
      </c>
      <c r="AC5" s="518">
        <f t="shared" si="2"/>
        <v>0</v>
      </c>
      <c r="AD5" s="518">
        <f t="shared" si="2"/>
        <v>0</v>
      </c>
      <c r="AE5" s="518">
        <f t="shared" si="2"/>
        <v>0</v>
      </c>
      <c r="AF5" s="518">
        <f t="shared" si="2"/>
        <v>0</v>
      </c>
      <c r="AG5" s="518">
        <f t="shared" si="2"/>
        <v>0</v>
      </c>
      <c r="AH5" s="518">
        <f t="shared" si="2"/>
        <v>0</v>
      </c>
      <c r="AI5" s="518">
        <f t="shared" si="2"/>
        <v>0</v>
      </c>
      <c r="AJ5" s="518">
        <f t="shared" si="2"/>
        <v>0</v>
      </c>
      <c r="AK5" s="518">
        <f t="shared" si="2"/>
        <v>0</v>
      </c>
      <c r="AL5" s="518">
        <f t="shared" si="2"/>
        <v>0</v>
      </c>
      <c r="AM5" s="518">
        <f t="shared" si="2"/>
        <v>0</v>
      </c>
      <c r="AN5" s="518">
        <f t="shared" si="2"/>
        <v>0</v>
      </c>
      <c r="AO5" s="518">
        <f t="shared" si="2"/>
        <v>0</v>
      </c>
      <c r="AP5" s="518">
        <f t="shared" si="2"/>
        <v>0</v>
      </c>
      <c r="AQ5" s="518">
        <f t="shared" si="2"/>
        <v>0</v>
      </c>
      <c r="AR5" s="518">
        <f t="shared" si="2"/>
        <v>0</v>
      </c>
      <c r="AS5" s="518">
        <f t="shared" si="2"/>
        <v>0</v>
      </c>
      <c r="AT5" s="518">
        <f t="shared" si="2"/>
        <v>0</v>
      </c>
      <c r="AU5" s="518">
        <f t="shared" si="2"/>
        <v>0</v>
      </c>
      <c r="AV5" s="518">
        <f t="shared" si="2"/>
        <v>0</v>
      </c>
      <c r="AW5" s="518">
        <f t="shared" si="2"/>
        <v>0</v>
      </c>
      <c r="AX5" s="518">
        <f t="shared" si="2"/>
        <v>0</v>
      </c>
      <c r="AY5" s="518">
        <f t="shared" si="2"/>
        <v>0</v>
      </c>
      <c r="AZ5" s="518">
        <f t="shared" si="2"/>
        <v>0</v>
      </c>
      <c r="BA5" s="518">
        <f t="shared" si="2"/>
        <v>0</v>
      </c>
      <c r="BB5" s="518">
        <f t="shared" si="2"/>
        <v>0</v>
      </c>
      <c r="BC5" s="518">
        <f t="shared" si="2"/>
        <v>0</v>
      </c>
      <c r="BD5" s="518">
        <f t="shared" si="2"/>
        <v>0</v>
      </c>
      <c r="BE5" s="518">
        <f t="shared" si="2"/>
        <v>0</v>
      </c>
      <c r="BF5" s="518">
        <f t="shared" si="2"/>
        <v>0</v>
      </c>
      <c r="BG5" s="518">
        <f>SUM(BG6:BG7)</f>
        <v>2336.1031234350612</v>
      </c>
      <c r="BH5" s="518">
        <f t="shared" ref="BH5:CA5" si="3">SUM(BH6:BH7)</f>
        <v>5970.616</v>
      </c>
      <c r="BI5" s="518">
        <f t="shared" si="3"/>
        <v>6426.2752195999992</v>
      </c>
      <c r="BJ5" s="518">
        <f t="shared" si="3"/>
        <v>6868.5436595999981</v>
      </c>
      <c r="BK5" s="518">
        <f t="shared" si="3"/>
        <v>7367.1248207140325</v>
      </c>
      <c r="BL5" s="518">
        <f t="shared" si="3"/>
        <v>7703.3184822999983</v>
      </c>
      <c r="BM5" s="518">
        <f t="shared" si="3"/>
        <v>8128.8851483600001</v>
      </c>
      <c r="BN5" s="518">
        <f t="shared" si="3"/>
        <v>8242.1568431600008</v>
      </c>
      <c r="BO5" s="518">
        <f t="shared" si="3"/>
        <v>8052.1531093099993</v>
      </c>
      <c r="BP5" s="518">
        <f t="shared" si="3"/>
        <v>7510.8751163199995</v>
      </c>
      <c r="BQ5" s="518">
        <f t="shared" si="3"/>
        <v>7041.5234761999718</v>
      </c>
      <c r="BR5" s="518">
        <f t="shared" si="3"/>
        <v>6576.0799377400017</v>
      </c>
      <c r="BS5" s="518">
        <f t="shared" si="3"/>
        <v>6078.7060508699969</v>
      </c>
      <c r="BT5" s="518">
        <f t="shared" si="3"/>
        <v>5665.5855551100012</v>
      </c>
      <c r="BU5" s="518">
        <f t="shared" si="3"/>
        <v>5367.648018240001</v>
      </c>
      <c r="BV5" s="518">
        <f t="shared" si="3"/>
        <v>5155.9441013089208</v>
      </c>
      <c r="BW5" s="518">
        <f t="shared" si="3"/>
        <v>5035.3835914441534</v>
      </c>
      <c r="BX5" s="519">
        <f t="shared" si="3"/>
        <v>4872.910994123461</v>
      </c>
      <c r="BY5" s="519">
        <f t="shared" si="3"/>
        <v>4651.3126517303763</v>
      </c>
      <c r="BZ5" s="519">
        <f t="shared" si="3"/>
        <v>4507.5645585643997</v>
      </c>
      <c r="CA5" s="520">
        <f t="shared" si="3"/>
        <v>4442.4052956946189</v>
      </c>
    </row>
    <row r="6" spans="1:79" x14ac:dyDescent="0.4">
      <c r="B6" s="275" t="s">
        <v>550</v>
      </c>
      <c r="C6" s="128"/>
      <c r="D6" s="521">
        <v>0</v>
      </c>
      <c r="E6" s="521">
        <v>0</v>
      </c>
      <c r="F6" s="521">
        <v>0</v>
      </c>
      <c r="G6" s="521">
        <v>0</v>
      </c>
      <c r="H6" s="521">
        <v>0</v>
      </c>
      <c r="I6" s="521">
        <v>0</v>
      </c>
      <c r="J6" s="521">
        <v>0</v>
      </c>
      <c r="K6" s="521">
        <v>0</v>
      </c>
      <c r="L6" s="521">
        <v>0</v>
      </c>
      <c r="M6" s="521">
        <v>0</v>
      </c>
      <c r="N6" s="521">
        <v>0</v>
      </c>
      <c r="O6" s="521">
        <v>0</v>
      </c>
      <c r="P6" s="521">
        <v>0</v>
      </c>
      <c r="Q6" s="521">
        <v>0</v>
      </c>
      <c r="R6" s="521">
        <v>0</v>
      </c>
      <c r="S6" s="521">
        <v>0</v>
      </c>
      <c r="T6" s="521">
        <v>0</v>
      </c>
      <c r="U6" s="521">
        <v>0</v>
      </c>
      <c r="V6" s="521">
        <v>0</v>
      </c>
      <c r="W6" s="521">
        <v>0</v>
      </c>
      <c r="X6" s="521">
        <v>0</v>
      </c>
      <c r="Y6" s="521">
        <v>0</v>
      </c>
      <c r="Z6" s="521">
        <v>0</v>
      </c>
      <c r="AA6" s="521">
        <v>0</v>
      </c>
      <c r="AB6" s="521">
        <v>0</v>
      </c>
      <c r="AC6" s="521">
        <v>0</v>
      </c>
      <c r="AD6" s="521">
        <v>0</v>
      </c>
      <c r="AE6" s="521">
        <v>0</v>
      </c>
      <c r="AF6" s="521">
        <v>0</v>
      </c>
      <c r="AG6" s="521">
        <v>0</v>
      </c>
      <c r="AH6" s="521">
        <v>0</v>
      </c>
      <c r="AI6" s="521">
        <v>0</v>
      </c>
      <c r="AJ6" s="521">
        <v>0</v>
      </c>
      <c r="AK6" s="521">
        <v>0</v>
      </c>
      <c r="AL6" s="521">
        <v>0</v>
      </c>
      <c r="AM6" s="521">
        <v>0</v>
      </c>
      <c r="AN6" s="521">
        <v>0</v>
      </c>
      <c r="AO6" s="521">
        <v>0</v>
      </c>
      <c r="AP6" s="521">
        <v>0</v>
      </c>
      <c r="AQ6" s="521">
        <v>0</v>
      </c>
      <c r="AR6" s="521">
        <v>0</v>
      </c>
      <c r="AS6" s="521">
        <v>0</v>
      </c>
      <c r="AT6" s="521">
        <v>0</v>
      </c>
      <c r="AU6" s="521">
        <v>0</v>
      </c>
      <c r="AV6" s="521">
        <v>0</v>
      </c>
      <c r="AW6" s="521">
        <v>0</v>
      </c>
      <c r="AX6" s="521">
        <v>0</v>
      </c>
      <c r="AY6" s="521">
        <v>0</v>
      </c>
      <c r="AZ6" s="521">
        <v>0</v>
      </c>
      <c r="BA6" s="521">
        <v>0</v>
      </c>
      <c r="BB6" s="521">
        <v>0</v>
      </c>
      <c r="BC6" s="521">
        <v>0</v>
      </c>
      <c r="BD6" s="521">
        <v>0</v>
      </c>
      <c r="BE6" s="521">
        <v>0</v>
      </c>
      <c r="BF6" s="521">
        <v>0</v>
      </c>
      <c r="BG6" s="521">
        <v>2014.2471386050611</v>
      </c>
      <c r="BH6" s="521">
        <v>5015.7</v>
      </c>
      <c r="BI6" s="521">
        <v>5423.7671116726178</v>
      </c>
      <c r="BJ6" s="521">
        <v>5757.8360123012462</v>
      </c>
      <c r="BK6" s="521">
        <v>6177.3624194595423</v>
      </c>
      <c r="BL6" s="521">
        <v>6490.1720590102777</v>
      </c>
      <c r="BM6" s="521">
        <v>6915.0678474402721</v>
      </c>
      <c r="BN6" s="521">
        <v>6948.1568948414524</v>
      </c>
      <c r="BO6" s="521">
        <v>6809.6169528651753</v>
      </c>
      <c r="BP6" s="521">
        <v>6513.1149729962708</v>
      </c>
      <c r="BQ6" s="521">
        <v>6130.2807911553373</v>
      </c>
      <c r="BR6" s="521">
        <v>5797.0775256391153</v>
      </c>
      <c r="BS6" s="521">
        <v>5456.4054314190616</v>
      </c>
      <c r="BT6" s="521">
        <v>5243.7866305220668</v>
      </c>
      <c r="BU6" s="521">
        <v>4972.5094967900277</v>
      </c>
      <c r="BV6" s="521">
        <v>4771.6814093119892</v>
      </c>
      <c r="BW6" s="521">
        <v>4664.8048364032729</v>
      </c>
      <c r="BX6" s="522">
        <v>4523.7412370733555</v>
      </c>
      <c r="BY6" s="522">
        <v>4324.6355200038524</v>
      </c>
      <c r="BZ6" s="522">
        <v>4199.703287505773</v>
      </c>
      <c r="CA6" s="523">
        <v>4153.9661607533044</v>
      </c>
    </row>
    <row r="7" spans="1:79" x14ac:dyDescent="0.4">
      <c r="A7" s="326"/>
      <c r="B7" s="106" t="s">
        <v>551</v>
      </c>
      <c r="C7" s="68"/>
      <c r="D7" s="521">
        <v>0</v>
      </c>
      <c r="E7" s="521">
        <v>0</v>
      </c>
      <c r="F7" s="521">
        <v>0</v>
      </c>
      <c r="G7" s="521">
        <v>0</v>
      </c>
      <c r="H7" s="521">
        <v>0</v>
      </c>
      <c r="I7" s="521">
        <v>0</v>
      </c>
      <c r="J7" s="521">
        <v>0</v>
      </c>
      <c r="K7" s="521">
        <v>0</v>
      </c>
      <c r="L7" s="521">
        <v>0</v>
      </c>
      <c r="M7" s="521">
        <v>0</v>
      </c>
      <c r="N7" s="521">
        <v>0</v>
      </c>
      <c r="O7" s="521">
        <v>0</v>
      </c>
      <c r="P7" s="521">
        <v>0</v>
      </c>
      <c r="Q7" s="521">
        <v>0</v>
      </c>
      <c r="R7" s="521">
        <v>0</v>
      </c>
      <c r="S7" s="521">
        <v>0</v>
      </c>
      <c r="T7" s="521">
        <v>0</v>
      </c>
      <c r="U7" s="521">
        <v>0</v>
      </c>
      <c r="V7" s="521">
        <v>0</v>
      </c>
      <c r="W7" s="521">
        <v>0</v>
      </c>
      <c r="X7" s="521">
        <v>0</v>
      </c>
      <c r="Y7" s="521">
        <v>0</v>
      </c>
      <c r="Z7" s="521">
        <v>0</v>
      </c>
      <c r="AA7" s="521">
        <v>0</v>
      </c>
      <c r="AB7" s="521">
        <v>0</v>
      </c>
      <c r="AC7" s="521">
        <v>0</v>
      </c>
      <c r="AD7" s="521">
        <v>0</v>
      </c>
      <c r="AE7" s="521">
        <v>0</v>
      </c>
      <c r="AF7" s="521">
        <v>0</v>
      </c>
      <c r="AG7" s="521">
        <v>0</v>
      </c>
      <c r="AH7" s="521">
        <v>0</v>
      </c>
      <c r="AI7" s="521">
        <v>0</v>
      </c>
      <c r="AJ7" s="521">
        <v>0</v>
      </c>
      <c r="AK7" s="521">
        <v>0</v>
      </c>
      <c r="AL7" s="521">
        <v>0</v>
      </c>
      <c r="AM7" s="521">
        <v>0</v>
      </c>
      <c r="AN7" s="521">
        <v>0</v>
      </c>
      <c r="AO7" s="521">
        <v>0</v>
      </c>
      <c r="AP7" s="521">
        <v>0</v>
      </c>
      <c r="AQ7" s="521">
        <v>0</v>
      </c>
      <c r="AR7" s="521">
        <v>0</v>
      </c>
      <c r="AS7" s="521">
        <v>0</v>
      </c>
      <c r="AT7" s="521">
        <v>0</v>
      </c>
      <c r="AU7" s="521">
        <v>0</v>
      </c>
      <c r="AV7" s="521">
        <v>0</v>
      </c>
      <c r="AW7" s="521">
        <v>0</v>
      </c>
      <c r="AX7" s="521">
        <v>0</v>
      </c>
      <c r="AY7" s="521">
        <v>0</v>
      </c>
      <c r="AZ7" s="521">
        <v>0</v>
      </c>
      <c r="BA7" s="521">
        <v>0</v>
      </c>
      <c r="BB7" s="521">
        <v>0</v>
      </c>
      <c r="BC7" s="521">
        <v>0</v>
      </c>
      <c r="BD7" s="521">
        <v>0</v>
      </c>
      <c r="BE7" s="521">
        <v>0</v>
      </c>
      <c r="BF7" s="521">
        <v>0</v>
      </c>
      <c r="BG7" s="521">
        <v>321.85598482999995</v>
      </c>
      <c r="BH7" s="521">
        <v>954.91600000000017</v>
      </c>
      <c r="BI7" s="521">
        <v>1002.5081079273812</v>
      </c>
      <c r="BJ7" s="521">
        <v>1110.7076472987521</v>
      </c>
      <c r="BK7" s="521">
        <v>1189.7624012544898</v>
      </c>
      <c r="BL7" s="521">
        <v>1213.1464232897204</v>
      </c>
      <c r="BM7" s="521">
        <v>1213.8173009197278</v>
      </c>
      <c r="BN7" s="521">
        <v>1293.9999483185484</v>
      </c>
      <c r="BO7" s="521">
        <v>1242.536156444824</v>
      </c>
      <c r="BP7" s="521">
        <v>997.76014332372893</v>
      </c>
      <c r="BQ7" s="521">
        <v>911.24268504463487</v>
      </c>
      <c r="BR7" s="521">
        <v>779.00241210088666</v>
      </c>
      <c r="BS7" s="521">
        <v>622.30061945093507</v>
      </c>
      <c r="BT7" s="521">
        <v>421.79892458793393</v>
      </c>
      <c r="BU7" s="521">
        <v>395.13852144997321</v>
      </c>
      <c r="BV7" s="521">
        <v>384.26269199693144</v>
      </c>
      <c r="BW7" s="521">
        <v>370.57875504088065</v>
      </c>
      <c r="BX7" s="522">
        <v>349.16975705010594</v>
      </c>
      <c r="BY7" s="522">
        <v>326.67713172652424</v>
      </c>
      <c r="BZ7" s="522">
        <v>307.86127105862698</v>
      </c>
      <c r="CA7" s="523">
        <v>288.43913494131448</v>
      </c>
    </row>
    <row r="8" spans="1:79" ht="30" x14ac:dyDescent="0.4">
      <c r="B8" s="475" t="s">
        <v>552</v>
      </c>
      <c r="C8" s="128"/>
      <c r="D8" s="518">
        <v>0</v>
      </c>
      <c r="E8" s="518">
        <v>0</v>
      </c>
      <c r="F8" s="518">
        <v>0</v>
      </c>
      <c r="G8" s="518">
        <v>0</v>
      </c>
      <c r="H8" s="518">
        <v>0</v>
      </c>
      <c r="I8" s="518">
        <v>0</v>
      </c>
      <c r="J8" s="518">
        <v>0</v>
      </c>
      <c r="K8" s="518">
        <v>0</v>
      </c>
      <c r="L8" s="518">
        <v>0</v>
      </c>
      <c r="M8" s="518">
        <v>0</v>
      </c>
      <c r="N8" s="518">
        <v>0</v>
      </c>
      <c r="O8" s="518">
        <v>0</v>
      </c>
      <c r="P8" s="518">
        <v>0</v>
      </c>
      <c r="Q8" s="518">
        <v>0</v>
      </c>
      <c r="R8" s="518">
        <v>0</v>
      </c>
      <c r="S8" s="518">
        <v>0</v>
      </c>
      <c r="T8" s="518">
        <v>0</v>
      </c>
      <c r="U8" s="518">
        <v>0</v>
      </c>
      <c r="V8" s="518">
        <v>0</v>
      </c>
      <c r="W8" s="518">
        <v>0</v>
      </c>
      <c r="X8" s="518">
        <v>0</v>
      </c>
      <c r="Y8" s="518">
        <v>0</v>
      </c>
      <c r="Z8" s="518">
        <v>0</v>
      </c>
      <c r="AA8" s="518">
        <v>0</v>
      </c>
      <c r="AB8" s="518">
        <v>0</v>
      </c>
      <c r="AC8" s="518">
        <v>0</v>
      </c>
      <c r="AD8" s="518">
        <v>0</v>
      </c>
      <c r="AE8" s="518">
        <v>0</v>
      </c>
      <c r="AF8" s="518">
        <v>0</v>
      </c>
      <c r="AG8" s="518">
        <v>0</v>
      </c>
      <c r="AH8" s="518">
        <v>0</v>
      </c>
      <c r="AI8" s="518">
        <v>0</v>
      </c>
      <c r="AJ8" s="518">
        <v>0</v>
      </c>
      <c r="AK8" s="518">
        <v>0</v>
      </c>
      <c r="AL8" s="518">
        <v>0</v>
      </c>
      <c r="AM8" s="518">
        <v>0</v>
      </c>
      <c r="AN8" s="518">
        <v>0</v>
      </c>
      <c r="AO8" s="518">
        <v>0</v>
      </c>
      <c r="AP8" s="518">
        <v>0</v>
      </c>
      <c r="AQ8" s="518">
        <v>0</v>
      </c>
      <c r="AR8" s="518">
        <v>1853.9770000000001</v>
      </c>
      <c r="AS8" s="518">
        <v>2050.058</v>
      </c>
      <c r="AT8" s="518">
        <v>2305.1849999999999</v>
      </c>
      <c r="AU8" s="518">
        <v>2758</v>
      </c>
      <c r="AV8" s="518">
        <v>3728</v>
      </c>
      <c r="AW8" s="518">
        <v>3939</v>
      </c>
      <c r="AX8" s="518">
        <v>3969</v>
      </c>
      <c r="AY8" s="518">
        <v>3888</v>
      </c>
      <c r="AZ8" s="518">
        <v>3815</v>
      </c>
      <c r="BA8" s="518">
        <v>3773</v>
      </c>
      <c r="BB8" s="518">
        <v>3619</v>
      </c>
      <c r="BC8" s="518">
        <v>3781</v>
      </c>
      <c r="BD8" s="518">
        <v>4095</v>
      </c>
      <c r="BE8" s="518">
        <v>4486</v>
      </c>
      <c r="BF8" s="518">
        <v>4484</v>
      </c>
      <c r="BG8" s="518">
        <v>2515.0819999999999</v>
      </c>
      <c r="BH8" s="518">
        <v>128.69800000000001</v>
      </c>
      <c r="BI8" s="518">
        <v>82.284999999999997</v>
      </c>
      <c r="BJ8" s="518">
        <v>86.180999999999997</v>
      </c>
      <c r="BK8" s="518">
        <v>88.078000000000003</v>
      </c>
      <c r="BL8" s="518">
        <v>90.198999999999998</v>
      </c>
      <c r="BM8" s="518">
        <v>96.241</v>
      </c>
      <c r="BN8" s="518">
        <v>0</v>
      </c>
      <c r="BO8" s="518">
        <v>0</v>
      </c>
      <c r="BP8" s="518">
        <v>0</v>
      </c>
      <c r="BQ8" s="518">
        <v>0</v>
      </c>
      <c r="BR8" s="518">
        <v>0</v>
      </c>
      <c r="BS8" s="518">
        <v>0</v>
      </c>
      <c r="BT8" s="518">
        <v>0</v>
      </c>
      <c r="BU8" s="518">
        <v>0</v>
      </c>
      <c r="BV8" s="518">
        <v>0</v>
      </c>
      <c r="BW8" s="518">
        <v>0</v>
      </c>
      <c r="BX8" s="519">
        <v>0</v>
      </c>
      <c r="BY8" s="519">
        <v>0</v>
      </c>
      <c r="BZ8" s="519">
        <v>0</v>
      </c>
      <c r="CA8" s="520">
        <v>0</v>
      </c>
    </row>
    <row r="9" spans="1:79" s="524" customFormat="1" ht="35.25" customHeight="1" thickBot="1" x14ac:dyDescent="0.4">
      <c r="B9" s="394" t="s">
        <v>553</v>
      </c>
      <c r="C9" s="525"/>
      <c r="D9" s="526">
        <v>0</v>
      </c>
      <c r="E9" s="526">
        <v>0</v>
      </c>
      <c r="F9" s="526">
        <v>0</v>
      </c>
      <c r="G9" s="526">
        <v>0</v>
      </c>
      <c r="H9" s="526">
        <v>0</v>
      </c>
      <c r="I9" s="526">
        <v>0</v>
      </c>
      <c r="J9" s="526">
        <v>0</v>
      </c>
      <c r="K9" s="526">
        <v>0</v>
      </c>
      <c r="L9" s="526">
        <v>0</v>
      </c>
      <c r="M9" s="526">
        <v>0</v>
      </c>
      <c r="N9" s="526">
        <v>0</v>
      </c>
      <c r="O9" s="526">
        <v>0</v>
      </c>
      <c r="P9" s="526">
        <v>0</v>
      </c>
      <c r="Q9" s="526">
        <v>0</v>
      </c>
      <c r="R9" s="526">
        <v>0</v>
      </c>
      <c r="S9" s="526">
        <v>0</v>
      </c>
      <c r="T9" s="526">
        <v>0</v>
      </c>
      <c r="U9" s="526">
        <v>0</v>
      </c>
      <c r="V9" s="526">
        <v>0</v>
      </c>
      <c r="W9" s="526">
        <v>0</v>
      </c>
      <c r="X9" s="526">
        <v>0</v>
      </c>
      <c r="Y9" s="526">
        <v>0</v>
      </c>
      <c r="Z9" s="526">
        <v>0</v>
      </c>
      <c r="AA9" s="526">
        <v>0</v>
      </c>
      <c r="AB9" s="526">
        <v>0</v>
      </c>
      <c r="AC9" s="526">
        <v>0</v>
      </c>
      <c r="AD9" s="526">
        <v>0</v>
      </c>
      <c r="AE9" s="526">
        <v>0</v>
      </c>
      <c r="AF9" s="526">
        <v>0</v>
      </c>
      <c r="AG9" s="526">
        <v>0</v>
      </c>
      <c r="AH9" s="526">
        <v>561</v>
      </c>
      <c r="AI9" s="526">
        <v>624</v>
      </c>
      <c r="AJ9" s="526">
        <v>729</v>
      </c>
      <c r="AK9" s="526">
        <v>924.13</v>
      </c>
      <c r="AL9" s="526">
        <v>941</v>
      </c>
      <c r="AM9" s="526">
        <v>985</v>
      </c>
      <c r="AN9" s="526">
        <v>1189</v>
      </c>
      <c r="AO9" s="526">
        <v>1371</v>
      </c>
      <c r="AP9" s="526">
        <v>1458</v>
      </c>
      <c r="AQ9" s="526">
        <v>1574</v>
      </c>
      <c r="AR9" s="526">
        <v>0</v>
      </c>
      <c r="AS9" s="526">
        <v>0</v>
      </c>
      <c r="AT9" s="526">
        <v>0</v>
      </c>
      <c r="AU9" s="526">
        <v>0</v>
      </c>
      <c r="AV9" s="526">
        <v>0</v>
      </c>
      <c r="AW9" s="526">
        <v>0</v>
      </c>
      <c r="AX9" s="526">
        <v>0</v>
      </c>
      <c r="AY9" s="526">
        <v>0</v>
      </c>
      <c r="AZ9" s="526">
        <v>0</v>
      </c>
      <c r="BA9" s="526">
        <v>0</v>
      </c>
      <c r="BB9" s="526">
        <v>0</v>
      </c>
      <c r="BC9" s="526">
        <v>0</v>
      </c>
      <c r="BD9" s="526">
        <v>0</v>
      </c>
      <c r="BE9" s="526">
        <v>0</v>
      </c>
      <c r="BF9" s="526">
        <v>0</v>
      </c>
      <c r="BG9" s="526">
        <v>0</v>
      </c>
      <c r="BH9" s="526">
        <v>0</v>
      </c>
      <c r="BI9" s="526">
        <v>0</v>
      </c>
      <c r="BJ9" s="526">
        <v>0</v>
      </c>
      <c r="BK9" s="526">
        <v>0</v>
      </c>
      <c r="BL9" s="526">
        <v>0</v>
      </c>
      <c r="BM9" s="526">
        <v>0</v>
      </c>
      <c r="BN9" s="526">
        <v>0</v>
      </c>
      <c r="BO9" s="526">
        <v>0</v>
      </c>
      <c r="BP9" s="526">
        <v>0</v>
      </c>
      <c r="BQ9" s="526">
        <v>0</v>
      </c>
      <c r="BR9" s="526">
        <v>0</v>
      </c>
      <c r="BS9" s="526">
        <v>0</v>
      </c>
      <c r="BT9" s="526">
        <v>0</v>
      </c>
      <c r="BU9" s="526">
        <v>0</v>
      </c>
      <c r="BV9" s="526">
        <v>0</v>
      </c>
      <c r="BW9" s="526">
        <v>0</v>
      </c>
      <c r="BX9" s="526">
        <v>0</v>
      </c>
      <c r="BY9" s="526">
        <v>0</v>
      </c>
      <c r="BZ9" s="526">
        <v>0</v>
      </c>
      <c r="CA9" s="527">
        <v>0</v>
      </c>
    </row>
    <row r="10" spans="1:79" ht="26.25" customHeight="1" x14ac:dyDescent="0.4">
      <c r="A10" s="356"/>
      <c r="B10" s="274" t="s">
        <v>554</v>
      </c>
      <c r="D10" s="49" t="s">
        <v>626</v>
      </c>
      <c r="E10" s="49" t="s">
        <v>627</v>
      </c>
      <c r="F10" s="49" t="s">
        <v>628</v>
      </c>
      <c r="G10" s="49" t="s">
        <v>629</v>
      </c>
      <c r="H10" s="49" t="s">
        <v>630</v>
      </c>
      <c r="I10" s="49" t="s">
        <v>631</v>
      </c>
      <c r="J10" s="49" t="s">
        <v>632</v>
      </c>
      <c r="K10" s="49" t="s">
        <v>633</v>
      </c>
      <c r="L10" s="49" t="s">
        <v>634</v>
      </c>
      <c r="M10" s="49" t="s">
        <v>635</v>
      </c>
      <c r="N10" s="49" t="s">
        <v>636</v>
      </c>
      <c r="O10" s="49" t="s">
        <v>637</v>
      </c>
      <c r="P10" s="49" t="s">
        <v>638</v>
      </c>
      <c r="Q10" s="49" t="s">
        <v>639</v>
      </c>
      <c r="R10" s="49" t="s">
        <v>640</v>
      </c>
      <c r="S10" s="49" t="s">
        <v>641</v>
      </c>
      <c r="T10" s="49" t="s">
        <v>642</v>
      </c>
      <c r="U10" s="49" t="s">
        <v>643</v>
      </c>
      <c r="V10" s="49" t="s">
        <v>644</v>
      </c>
      <c r="W10" s="49" t="s">
        <v>645</v>
      </c>
      <c r="X10" s="49" t="s">
        <v>646</v>
      </c>
      <c r="Y10" s="49" t="s">
        <v>647</v>
      </c>
      <c r="Z10" s="49" t="s">
        <v>648</v>
      </c>
      <c r="AA10" s="49" t="s">
        <v>649</v>
      </c>
      <c r="AB10" s="49" t="s">
        <v>650</v>
      </c>
      <c r="AC10" s="49" t="s">
        <v>651</v>
      </c>
      <c r="AD10" s="49" t="s">
        <v>652</v>
      </c>
      <c r="AE10" s="49" t="s">
        <v>653</v>
      </c>
      <c r="AF10" s="49" t="s">
        <v>654</v>
      </c>
      <c r="AG10" s="49" t="s">
        <v>655</v>
      </c>
      <c r="AH10" s="49" t="s">
        <v>656</v>
      </c>
      <c r="AI10" s="49" t="s">
        <v>657</v>
      </c>
      <c r="AJ10" s="49" t="s">
        <v>658</v>
      </c>
      <c r="AK10" s="49" t="s">
        <v>659</v>
      </c>
      <c r="AL10" s="49" t="s">
        <v>660</v>
      </c>
      <c r="AM10" s="49" t="s">
        <v>661</v>
      </c>
      <c r="AN10" s="49" t="s">
        <v>662</v>
      </c>
      <c r="AO10" s="49" t="s">
        <v>663</v>
      </c>
      <c r="AP10" s="49" t="s">
        <v>664</v>
      </c>
      <c r="AQ10" s="49" t="s">
        <v>665</v>
      </c>
      <c r="AR10" s="49" t="s">
        <v>666</v>
      </c>
      <c r="AS10" s="49" t="s">
        <v>667</v>
      </c>
      <c r="AT10" s="49" t="s">
        <v>668</v>
      </c>
      <c r="AU10" s="49" t="s">
        <v>669</v>
      </c>
      <c r="AV10" s="49" t="s">
        <v>670</v>
      </c>
      <c r="AW10" s="49" t="s">
        <v>671</v>
      </c>
      <c r="AX10" s="49" t="s">
        <v>672</v>
      </c>
      <c r="AY10" s="49" t="s">
        <v>595</v>
      </c>
      <c r="AZ10" s="49" t="s">
        <v>596</v>
      </c>
      <c r="BA10" s="49" t="s">
        <v>597</v>
      </c>
      <c r="BB10" s="49" t="s">
        <v>598</v>
      </c>
      <c r="BC10" s="49" t="s">
        <v>599</v>
      </c>
      <c r="BD10" s="49" t="s">
        <v>600</v>
      </c>
      <c r="BE10" s="49" t="s">
        <v>601</v>
      </c>
      <c r="BF10" s="49" t="s">
        <v>602</v>
      </c>
      <c r="BG10" s="49" t="s">
        <v>603</v>
      </c>
      <c r="BH10" s="49" t="s">
        <v>604</v>
      </c>
      <c r="BI10" s="49" t="s">
        <v>605</v>
      </c>
      <c r="BJ10" s="49" t="s">
        <v>606</v>
      </c>
      <c r="BK10" s="49" t="s">
        <v>607</v>
      </c>
      <c r="BL10" s="49" t="s">
        <v>608</v>
      </c>
      <c r="BM10" s="49" t="s">
        <v>609</v>
      </c>
      <c r="BN10" s="49" t="s">
        <v>610</v>
      </c>
      <c r="BO10" s="49" t="s">
        <v>611</v>
      </c>
      <c r="BP10" s="49" t="s">
        <v>612</v>
      </c>
      <c r="BQ10" s="49" t="s">
        <v>613</v>
      </c>
      <c r="BR10" s="49" t="s">
        <v>614</v>
      </c>
      <c r="BS10" s="49" t="s">
        <v>615</v>
      </c>
      <c r="BT10" s="49" t="s">
        <v>616</v>
      </c>
      <c r="BU10" s="49" t="s">
        <v>617</v>
      </c>
      <c r="BV10" s="49" t="s">
        <v>618</v>
      </c>
      <c r="BW10" s="49" t="s">
        <v>619</v>
      </c>
      <c r="BX10" s="49" t="s">
        <v>620</v>
      </c>
      <c r="BY10" s="49" t="s">
        <v>621</v>
      </c>
      <c r="BZ10" s="49" t="s">
        <v>622</v>
      </c>
      <c r="CA10" s="50" t="s">
        <v>623</v>
      </c>
    </row>
    <row r="11" spans="1:79" x14ac:dyDescent="0.4">
      <c r="A11" s="356"/>
      <c r="B11" s="528" t="s">
        <v>230</v>
      </c>
      <c r="C11" s="385"/>
      <c r="D11" s="289" t="s">
        <v>624</v>
      </c>
      <c r="E11" s="289" t="s">
        <v>624</v>
      </c>
      <c r="F11" s="289" t="s">
        <v>624</v>
      </c>
      <c r="G11" s="289" t="s">
        <v>624</v>
      </c>
      <c r="H11" s="289" t="s">
        <v>624</v>
      </c>
      <c r="I11" s="289" t="s">
        <v>624</v>
      </c>
      <c r="J11" s="289" t="s">
        <v>624</v>
      </c>
      <c r="K11" s="289" t="s">
        <v>624</v>
      </c>
      <c r="L11" s="289" t="s">
        <v>624</v>
      </c>
      <c r="M11" s="289" t="s">
        <v>624</v>
      </c>
      <c r="N11" s="289" t="s">
        <v>624</v>
      </c>
      <c r="O11" s="289" t="s">
        <v>624</v>
      </c>
      <c r="P11" s="289" t="s">
        <v>624</v>
      </c>
      <c r="Q11" s="289" t="s">
        <v>624</v>
      </c>
      <c r="R11" s="289" t="s">
        <v>624</v>
      </c>
      <c r="S11" s="289" t="s">
        <v>624</v>
      </c>
      <c r="T11" s="289" t="s">
        <v>624</v>
      </c>
      <c r="U11" s="289" t="s">
        <v>624</v>
      </c>
      <c r="V11" s="289" t="s">
        <v>624</v>
      </c>
      <c r="W11" s="289" t="s">
        <v>624</v>
      </c>
      <c r="X11" s="289" t="s">
        <v>624</v>
      </c>
      <c r="Y11" s="289" t="s">
        <v>624</v>
      </c>
      <c r="Z11" s="289" t="s">
        <v>624</v>
      </c>
      <c r="AA11" s="289" t="s">
        <v>624</v>
      </c>
      <c r="AB11" s="289" t="s">
        <v>624</v>
      </c>
      <c r="AC11" s="289" t="s">
        <v>624</v>
      </c>
      <c r="AD11" s="289" t="s">
        <v>624</v>
      </c>
      <c r="AE11" s="289" t="s">
        <v>624</v>
      </c>
      <c r="AF11" s="289" t="s">
        <v>624</v>
      </c>
      <c r="AG11" s="289" t="s">
        <v>624</v>
      </c>
      <c r="AH11" s="289" t="s">
        <v>624</v>
      </c>
      <c r="AI11" s="289" t="s">
        <v>624</v>
      </c>
      <c r="AJ11" s="289" t="s">
        <v>624</v>
      </c>
      <c r="AK11" s="289" t="s">
        <v>624</v>
      </c>
      <c r="AL11" s="289" t="s">
        <v>624</v>
      </c>
      <c r="AM11" s="289" t="s">
        <v>624</v>
      </c>
      <c r="AN11" s="289" t="s">
        <v>624</v>
      </c>
      <c r="AO11" s="289" t="s">
        <v>624</v>
      </c>
      <c r="AP11" s="289" t="s">
        <v>624</v>
      </c>
      <c r="AQ11" s="289" t="s">
        <v>624</v>
      </c>
      <c r="AR11" s="289" t="s">
        <v>624</v>
      </c>
      <c r="AS11" s="289" t="s">
        <v>624</v>
      </c>
      <c r="AT11" s="289" t="s">
        <v>624</v>
      </c>
      <c r="AU11" s="289" t="s">
        <v>624</v>
      </c>
      <c r="AV11" s="289" t="s">
        <v>624</v>
      </c>
      <c r="AW11" s="289" t="s">
        <v>624</v>
      </c>
      <c r="AX11" s="289" t="s">
        <v>624</v>
      </c>
      <c r="AY11" s="289" t="s">
        <v>624</v>
      </c>
      <c r="AZ11" s="289" t="s">
        <v>624</v>
      </c>
      <c r="BA11" s="289" t="s">
        <v>624</v>
      </c>
      <c r="BB11" s="289" t="s">
        <v>624</v>
      </c>
      <c r="BC11" s="289" t="s">
        <v>624</v>
      </c>
      <c r="BD11" s="289" t="s">
        <v>624</v>
      </c>
      <c r="BE11" s="289" t="s">
        <v>624</v>
      </c>
      <c r="BF11" s="289" t="s">
        <v>624</v>
      </c>
      <c r="BG11" s="289" t="s">
        <v>624</v>
      </c>
      <c r="BH11" s="289" t="s">
        <v>624</v>
      </c>
      <c r="BI11" s="289" t="s">
        <v>624</v>
      </c>
      <c r="BJ11" s="289" t="s">
        <v>624</v>
      </c>
      <c r="BK11" s="289" t="s">
        <v>624</v>
      </c>
      <c r="BL11" s="289" t="s">
        <v>624</v>
      </c>
      <c r="BM11" s="289" t="s">
        <v>624</v>
      </c>
      <c r="BN11" s="289" t="s">
        <v>624</v>
      </c>
      <c r="BO11" s="289" t="s">
        <v>624</v>
      </c>
      <c r="BP11" s="289" t="s">
        <v>624</v>
      </c>
      <c r="BQ11" s="289" t="s">
        <v>624</v>
      </c>
      <c r="BR11" s="289" t="s">
        <v>624</v>
      </c>
      <c r="BS11" s="289" t="s">
        <v>624</v>
      </c>
      <c r="BT11" s="289" t="s">
        <v>624</v>
      </c>
      <c r="BU11" s="289" t="s">
        <v>624</v>
      </c>
      <c r="BV11" s="289" t="s">
        <v>625</v>
      </c>
      <c r="BW11" s="289" t="s">
        <v>625</v>
      </c>
      <c r="BX11" s="289" t="s">
        <v>625</v>
      </c>
      <c r="BY11" s="289" t="s">
        <v>625</v>
      </c>
      <c r="BZ11" s="289" t="s">
        <v>625</v>
      </c>
      <c r="CA11" s="290" t="s">
        <v>625</v>
      </c>
    </row>
    <row r="12" spans="1:79" ht="26.25" customHeight="1" x14ac:dyDescent="0.4">
      <c r="A12" s="360"/>
      <c r="B12" s="97" t="s">
        <v>548</v>
      </c>
      <c r="C12" s="407"/>
      <c r="D12" s="516">
        <v>0</v>
      </c>
      <c r="E12" s="516">
        <v>0</v>
      </c>
      <c r="F12" s="516">
        <v>0</v>
      </c>
      <c r="G12" s="516">
        <v>0</v>
      </c>
      <c r="H12" s="516">
        <v>0</v>
      </c>
      <c r="I12" s="516">
        <v>0</v>
      </c>
      <c r="J12" s="516">
        <v>0</v>
      </c>
      <c r="K12" s="516">
        <v>0</v>
      </c>
      <c r="L12" s="516">
        <v>0</v>
      </c>
      <c r="M12" s="516">
        <v>0</v>
      </c>
      <c r="N12" s="516">
        <v>0</v>
      </c>
      <c r="O12" s="516">
        <v>0</v>
      </c>
      <c r="P12" s="516">
        <v>0</v>
      </c>
      <c r="Q12" s="516">
        <v>0</v>
      </c>
      <c r="R12" s="516">
        <v>0</v>
      </c>
      <c r="S12" s="516">
        <v>0</v>
      </c>
      <c r="T12" s="516">
        <v>0</v>
      </c>
      <c r="U12" s="516">
        <v>0</v>
      </c>
      <c r="V12" s="516">
        <v>0</v>
      </c>
      <c r="W12" s="516">
        <v>0</v>
      </c>
      <c r="X12" s="516">
        <v>0</v>
      </c>
      <c r="Y12" s="516">
        <v>0</v>
      </c>
      <c r="Z12" s="516">
        <v>0</v>
      </c>
      <c r="AA12" s="516">
        <v>0</v>
      </c>
      <c r="AB12" s="516">
        <v>0</v>
      </c>
      <c r="AC12" s="516">
        <v>0</v>
      </c>
      <c r="AD12" s="516">
        <v>0</v>
      </c>
      <c r="AE12" s="516">
        <v>0</v>
      </c>
      <c r="AF12" s="516">
        <v>0</v>
      </c>
      <c r="AG12" s="516">
        <v>0</v>
      </c>
      <c r="AH12" s="515">
        <f t="shared" ref="AH12:BX12" si="4">SUM(AH13,AH16,AH17)</f>
        <v>2631.2137823022708</v>
      </c>
      <c r="AI12" s="515">
        <f t="shared" si="4"/>
        <v>2504.0665274110274</v>
      </c>
      <c r="AJ12" s="515">
        <f t="shared" si="4"/>
        <v>2454.9140097896548</v>
      </c>
      <c r="AK12" s="515">
        <f t="shared" si="4"/>
        <v>2816.2012630192744</v>
      </c>
      <c r="AL12" s="515">
        <f t="shared" si="4"/>
        <v>2672.8211565821407</v>
      </c>
      <c r="AM12" s="515">
        <f t="shared" si="4"/>
        <v>2670.8396580650315</v>
      </c>
      <c r="AN12" s="515">
        <f t="shared" si="4"/>
        <v>3051.9305233437531</v>
      </c>
      <c r="AO12" s="515">
        <f t="shared" si="4"/>
        <v>3335.8477310201447</v>
      </c>
      <c r="AP12" s="515">
        <f t="shared" si="4"/>
        <v>3406.6171003717468</v>
      </c>
      <c r="AQ12" s="515">
        <f t="shared" si="4"/>
        <v>3482.8790611757036</v>
      </c>
      <c r="AR12" s="515">
        <f t="shared" si="4"/>
        <v>3852.6457843177272</v>
      </c>
      <c r="AS12" s="515">
        <f t="shared" si="4"/>
        <v>3955.448070188736</v>
      </c>
      <c r="AT12" s="515">
        <f t="shared" si="4"/>
        <v>4110.7928034747883</v>
      </c>
      <c r="AU12" s="515">
        <f t="shared" si="4"/>
        <v>4651.1786140188151</v>
      </c>
      <c r="AV12" s="515">
        <f t="shared" si="4"/>
        <v>6131.8325148617205</v>
      </c>
      <c r="AW12" s="515">
        <f t="shared" si="4"/>
        <v>6325.0115123797505</v>
      </c>
      <c r="AX12" s="515">
        <f t="shared" si="4"/>
        <v>6297.1138743455494</v>
      </c>
      <c r="AY12" s="515">
        <f t="shared" si="4"/>
        <v>5984.7938682026388</v>
      </c>
      <c r="AZ12" s="515">
        <f t="shared" si="4"/>
        <v>5672.6097813864499</v>
      </c>
      <c r="BA12" s="515">
        <f t="shared" si="4"/>
        <v>5573.2897142028132</v>
      </c>
      <c r="BB12" s="515">
        <f t="shared" si="4"/>
        <v>5277.7407296008241</v>
      </c>
      <c r="BC12" s="515">
        <f t="shared" si="4"/>
        <v>5492.9860457152636</v>
      </c>
      <c r="BD12" s="515">
        <f t="shared" si="4"/>
        <v>5818.0015628052352</v>
      </c>
      <c r="BE12" s="515">
        <f t="shared" si="4"/>
        <v>6310.2967506631303</v>
      </c>
      <c r="BF12" s="515">
        <f t="shared" si="4"/>
        <v>6154.85352997479</v>
      </c>
      <c r="BG12" s="515">
        <f t="shared" si="4"/>
        <v>6523.4309653872588</v>
      </c>
      <c r="BH12" s="515">
        <f t="shared" si="4"/>
        <v>7986.6272904744128</v>
      </c>
      <c r="BI12" s="515">
        <f t="shared" si="4"/>
        <v>8304.8435600294724</v>
      </c>
      <c r="BJ12" s="515">
        <f t="shared" si="4"/>
        <v>8617.97106987394</v>
      </c>
      <c r="BK12" s="515">
        <f t="shared" si="4"/>
        <v>9014.7705148756359</v>
      </c>
      <c r="BL12" s="515">
        <f t="shared" si="4"/>
        <v>9174.7806135642513</v>
      </c>
      <c r="BM12" s="515">
        <f t="shared" si="4"/>
        <v>9547.6577183867848</v>
      </c>
      <c r="BN12" s="515">
        <f t="shared" si="4"/>
        <v>9392.6714618184105</v>
      </c>
      <c r="BO12" s="515">
        <f t="shared" si="4"/>
        <v>9057.1378183197903</v>
      </c>
      <c r="BP12" s="515">
        <f t="shared" si="4"/>
        <v>8281.5236812356088</v>
      </c>
      <c r="BQ12" s="515">
        <f t="shared" si="4"/>
        <v>7624.1550882791307</v>
      </c>
      <c r="BR12" s="515">
        <f t="shared" si="4"/>
        <v>7029.8955270054385</v>
      </c>
      <c r="BS12" s="515">
        <f t="shared" si="4"/>
        <v>6446.6232342757758</v>
      </c>
      <c r="BT12" s="515">
        <f t="shared" si="4"/>
        <v>5878.2102695344292</v>
      </c>
      <c r="BU12" s="515">
        <f t="shared" si="4"/>
        <v>5465.3392121719689</v>
      </c>
      <c r="BV12" s="515">
        <f t="shared" si="4"/>
        <v>5155.9441013089208</v>
      </c>
      <c r="BW12" s="515">
        <f t="shared" si="4"/>
        <v>4946.8352406367558</v>
      </c>
      <c r="BX12" s="516">
        <f t="shared" si="4"/>
        <v>4696.1151269492684</v>
      </c>
      <c r="BY12" s="516">
        <f>SUM(BY13,BY16,BY17)</f>
        <v>4397.6814236412165</v>
      </c>
      <c r="BZ12" s="516">
        <f>SUM(BZ13,BZ16,BZ17)</f>
        <v>4180.6668276261144</v>
      </c>
      <c r="CA12" s="517">
        <f>SUM(CA13,CA16,CA17)</f>
        <v>4043.4082892596052</v>
      </c>
    </row>
    <row r="13" spans="1:79" ht="24" customHeight="1" x14ac:dyDescent="0.4">
      <c r="B13" s="128" t="s">
        <v>549</v>
      </c>
      <c r="C13" s="51"/>
      <c r="D13" s="519">
        <v>0</v>
      </c>
      <c r="E13" s="519">
        <v>0</v>
      </c>
      <c r="F13" s="519">
        <v>0</v>
      </c>
      <c r="G13" s="519">
        <v>0</v>
      </c>
      <c r="H13" s="519">
        <v>0</v>
      </c>
      <c r="I13" s="519">
        <v>0</v>
      </c>
      <c r="J13" s="519">
        <v>0</v>
      </c>
      <c r="K13" s="519">
        <v>0</v>
      </c>
      <c r="L13" s="519">
        <v>0</v>
      </c>
      <c r="M13" s="519">
        <v>0</v>
      </c>
      <c r="N13" s="519">
        <v>0</v>
      </c>
      <c r="O13" s="519">
        <v>0</v>
      </c>
      <c r="P13" s="519">
        <v>0</v>
      </c>
      <c r="Q13" s="519">
        <v>0</v>
      </c>
      <c r="R13" s="519">
        <v>0</v>
      </c>
      <c r="S13" s="519">
        <v>0</v>
      </c>
      <c r="T13" s="519">
        <v>0</v>
      </c>
      <c r="U13" s="519">
        <v>0</v>
      </c>
      <c r="V13" s="519">
        <v>0</v>
      </c>
      <c r="W13" s="519">
        <v>0</v>
      </c>
      <c r="X13" s="519">
        <v>0</v>
      </c>
      <c r="Y13" s="519">
        <v>0</v>
      </c>
      <c r="Z13" s="519">
        <v>0</v>
      </c>
      <c r="AA13" s="519">
        <v>0</v>
      </c>
      <c r="AB13" s="519">
        <v>0</v>
      </c>
      <c r="AC13" s="519">
        <v>0</v>
      </c>
      <c r="AD13" s="519">
        <v>0</v>
      </c>
      <c r="AE13" s="519">
        <v>0</v>
      </c>
      <c r="AF13" s="519">
        <v>0</v>
      </c>
      <c r="AG13" s="519">
        <v>0</v>
      </c>
      <c r="AH13" s="519">
        <v>0</v>
      </c>
      <c r="AI13" s="519">
        <v>0</v>
      </c>
      <c r="AJ13" s="519">
        <v>0</v>
      </c>
      <c r="AK13" s="519">
        <v>0</v>
      </c>
      <c r="AL13" s="519">
        <v>0</v>
      </c>
      <c r="AM13" s="519">
        <v>0</v>
      </c>
      <c r="AN13" s="519">
        <v>0</v>
      </c>
      <c r="AO13" s="519">
        <v>0</v>
      </c>
      <c r="AP13" s="519">
        <v>0</v>
      </c>
      <c r="AQ13" s="519">
        <v>0</v>
      </c>
      <c r="AR13" s="519">
        <v>0</v>
      </c>
      <c r="AS13" s="519">
        <v>0</v>
      </c>
      <c r="AT13" s="519">
        <v>0</v>
      </c>
      <c r="AU13" s="519">
        <v>0</v>
      </c>
      <c r="AV13" s="519">
        <v>0</v>
      </c>
      <c r="AW13" s="519">
        <v>0</v>
      </c>
      <c r="AX13" s="519">
        <v>0</v>
      </c>
      <c r="AY13" s="519">
        <v>0</v>
      </c>
      <c r="AZ13" s="519">
        <v>0</v>
      </c>
      <c r="BA13" s="519">
        <v>0</v>
      </c>
      <c r="BB13" s="519">
        <v>0</v>
      </c>
      <c r="BC13" s="519">
        <v>0</v>
      </c>
      <c r="BD13" s="519">
        <v>0</v>
      </c>
      <c r="BE13" s="519">
        <v>0</v>
      </c>
      <c r="BF13" s="519">
        <v>0</v>
      </c>
      <c r="BG13" s="518">
        <f t="shared" ref="BG13:BO13" si="5">SUM(BG14:BG15)</f>
        <v>3141.3782541787118</v>
      </c>
      <c r="BH13" s="518">
        <f t="shared" si="5"/>
        <v>7818.1062143288864</v>
      </c>
      <c r="BI13" s="518">
        <f t="shared" si="5"/>
        <v>8199.8489023355742</v>
      </c>
      <c r="BJ13" s="518">
        <f t="shared" si="5"/>
        <v>8511.1795862243889</v>
      </c>
      <c r="BK13" s="518">
        <f t="shared" si="5"/>
        <v>8908.2673148281319</v>
      </c>
      <c r="BL13" s="518">
        <f t="shared" si="5"/>
        <v>9068.5954361469485</v>
      </c>
      <c r="BM13" s="518">
        <f t="shared" si="5"/>
        <v>9435.9419696066307</v>
      </c>
      <c r="BN13" s="518">
        <f t="shared" si="5"/>
        <v>9392.6714618184105</v>
      </c>
      <c r="BO13" s="518">
        <f t="shared" si="5"/>
        <v>9057.1378183197903</v>
      </c>
      <c r="BP13" s="518">
        <f t="shared" ref="BP13:BX13" si="6">SUM(BP14:BP15)</f>
        <v>8281.5236812356088</v>
      </c>
      <c r="BQ13" s="518">
        <f t="shared" si="6"/>
        <v>7624.1550882791307</v>
      </c>
      <c r="BR13" s="518">
        <f t="shared" si="6"/>
        <v>7029.8955270054385</v>
      </c>
      <c r="BS13" s="518">
        <f t="shared" si="6"/>
        <v>6446.6232342757758</v>
      </c>
      <c r="BT13" s="518">
        <f t="shared" si="6"/>
        <v>5878.2102695344292</v>
      </c>
      <c r="BU13" s="518">
        <f t="shared" si="6"/>
        <v>5465.3392121719689</v>
      </c>
      <c r="BV13" s="518">
        <f t="shared" si="6"/>
        <v>5155.9441013089208</v>
      </c>
      <c r="BW13" s="518">
        <f t="shared" si="6"/>
        <v>4946.8352406367558</v>
      </c>
      <c r="BX13" s="519">
        <f t="shared" si="6"/>
        <v>4696.1151269492684</v>
      </c>
      <c r="BY13" s="519">
        <f>SUM(BY14:BY15)</f>
        <v>4397.6814236412165</v>
      </c>
      <c r="BZ13" s="519">
        <f>SUM(BZ14:BZ15)</f>
        <v>4180.6668276261144</v>
      </c>
      <c r="CA13" s="520">
        <f>SUM(CA14:CA15)</f>
        <v>4043.4082892596052</v>
      </c>
    </row>
    <row r="14" spans="1:79" x14ac:dyDescent="0.4">
      <c r="B14" s="275" t="s">
        <v>550</v>
      </c>
      <c r="C14" s="128"/>
      <c r="D14" s="519">
        <v>0</v>
      </c>
      <c r="E14" s="519">
        <v>0</v>
      </c>
      <c r="F14" s="519">
        <v>0</v>
      </c>
      <c r="G14" s="519">
        <v>0</v>
      </c>
      <c r="H14" s="519">
        <v>0</v>
      </c>
      <c r="I14" s="519">
        <v>0</v>
      </c>
      <c r="J14" s="519">
        <v>0</v>
      </c>
      <c r="K14" s="519">
        <v>0</v>
      </c>
      <c r="L14" s="519">
        <v>0</v>
      </c>
      <c r="M14" s="519">
        <v>0</v>
      </c>
      <c r="N14" s="519">
        <v>0</v>
      </c>
      <c r="O14" s="519">
        <v>0</v>
      </c>
      <c r="P14" s="519">
        <v>0</v>
      </c>
      <c r="Q14" s="519">
        <v>0</v>
      </c>
      <c r="R14" s="519">
        <v>0</v>
      </c>
      <c r="S14" s="519">
        <v>0</v>
      </c>
      <c r="T14" s="519">
        <v>0</v>
      </c>
      <c r="U14" s="519">
        <v>0</v>
      </c>
      <c r="V14" s="519">
        <v>0</v>
      </c>
      <c r="W14" s="519">
        <v>0</v>
      </c>
      <c r="X14" s="519">
        <v>0</v>
      </c>
      <c r="Y14" s="519">
        <v>0</v>
      </c>
      <c r="Z14" s="519">
        <v>0</v>
      </c>
      <c r="AA14" s="519">
        <v>0</v>
      </c>
      <c r="AB14" s="519">
        <v>0</v>
      </c>
      <c r="AC14" s="519">
        <v>0</v>
      </c>
      <c r="AD14" s="519">
        <v>0</v>
      </c>
      <c r="AE14" s="519">
        <v>0</v>
      </c>
      <c r="AF14" s="519">
        <v>0</v>
      </c>
      <c r="AG14" s="519">
        <v>0</v>
      </c>
      <c r="AH14" s="519">
        <v>0</v>
      </c>
      <c r="AI14" s="519">
        <v>0</v>
      </c>
      <c r="AJ14" s="519">
        <v>0</v>
      </c>
      <c r="AK14" s="519">
        <v>0</v>
      </c>
      <c r="AL14" s="519">
        <v>0</v>
      </c>
      <c r="AM14" s="519">
        <v>0</v>
      </c>
      <c r="AN14" s="519">
        <v>0</v>
      </c>
      <c r="AO14" s="519">
        <v>0</v>
      </c>
      <c r="AP14" s="519">
        <v>0</v>
      </c>
      <c r="AQ14" s="519">
        <v>0</v>
      </c>
      <c r="AR14" s="519">
        <v>0</v>
      </c>
      <c r="AS14" s="519">
        <v>0</v>
      </c>
      <c r="AT14" s="519">
        <v>0</v>
      </c>
      <c r="AU14" s="519">
        <v>0</v>
      </c>
      <c r="AV14" s="519">
        <v>0</v>
      </c>
      <c r="AW14" s="519">
        <v>0</v>
      </c>
      <c r="AX14" s="519">
        <v>0</v>
      </c>
      <c r="AY14" s="519">
        <v>0</v>
      </c>
      <c r="AZ14" s="519">
        <v>0</v>
      </c>
      <c r="BA14" s="519">
        <v>0</v>
      </c>
      <c r="BB14" s="519">
        <v>0</v>
      </c>
      <c r="BC14" s="519">
        <v>0</v>
      </c>
      <c r="BD14" s="519">
        <v>0</v>
      </c>
      <c r="BE14" s="519">
        <v>0</v>
      </c>
      <c r="BF14" s="519">
        <v>0</v>
      </c>
      <c r="BG14" s="519">
        <v>2708.5757029644778</v>
      </c>
      <c r="BH14" s="519">
        <v>6567.7101557375981</v>
      </c>
      <c r="BI14" s="519">
        <v>6920.6607680803272</v>
      </c>
      <c r="BJ14" s="519">
        <v>7134.8423708760338</v>
      </c>
      <c r="BK14" s="519">
        <v>7469.6163119692492</v>
      </c>
      <c r="BL14" s="519">
        <v>7640.4402660210471</v>
      </c>
      <c r="BM14" s="519">
        <v>8026.9529872129206</v>
      </c>
      <c r="BN14" s="519">
        <v>7918.0433253431156</v>
      </c>
      <c r="BO14" s="519">
        <v>7659.521421761915</v>
      </c>
      <c r="BP14" s="519">
        <v>7181.3889929122333</v>
      </c>
      <c r="BQ14" s="519">
        <v>6637.5141181364797</v>
      </c>
      <c r="BR14" s="519">
        <v>6197.1341213956839</v>
      </c>
      <c r="BS14" s="519">
        <v>5786.6575115571331</v>
      </c>
      <c r="BT14" s="519">
        <v>5440.5815820715616</v>
      </c>
      <c r="BU14" s="519">
        <v>5063.0091696316058</v>
      </c>
      <c r="BV14" s="519">
        <v>4771.6814093119892</v>
      </c>
      <c r="BW14" s="519">
        <v>4582.773196191446</v>
      </c>
      <c r="BX14" s="519">
        <v>4359.613725644449</v>
      </c>
      <c r="BY14" s="519">
        <v>4088.8176552192676</v>
      </c>
      <c r="BZ14" s="519">
        <v>3895.1322808207492</v>
      </c>
      <c r="CA14" s="520">
        <v>3780.8754694156155</v>
      </c>
    </row>
    <row r="15" spans="1:79" x14ac:dyDescent="0.4">
      <c r="A15" s="326"/>
      <c r="B15" s="106" t="s">
        <v>551</v>
      </c>
      <c r="C15" s="68"/>
      <c r="D15" s="519">
        <v>0</v>
      </c>
      <c r="E15" s="519">
        <v>0</v>
      </c>
      <c r="F15" s="519">
        <v>0</v>
      </c>
      <c r="G15" s="519">
        <v>0</v>
      </c>
      <c r="H15" s="519">
        <v>0</v>
      </c>
      <c r="I15" s="519">
        <v>0</v>
      </c>
      <c r="J15" s="519">
        <v>0</v>
      </c>
      <c r="K15" s="519">
        <v>0</v>
      </c>
      <c r="L15" s="519">
        <v>0</v>
      </c>
      <c r="M15" s="519">
        <v>0</v>
      </c>
      <c r="N15" s="519">
        <v>0</v>
      </c>
      <c r="O15" s="519">
        <v>0</v>
      </c>
      <c r="P15" s="519">
        <v>0</v>
      </c>
      <c r="Q15" s="519">
        <v>0</v>
      </c>
      <c r="R15" s="519">
        <v>0</v>
      </c>
      <c r="S15" s="519">
        <v>0</v>
      </c>
      <c r="T15" s="519">
        <v>0</v>
      </c>
      <c r="U15" s="519">
        <v>0</v>
      </c>
      <c r="V15" s="519">
        <v>0</v>
      </c>
      <c r="W15" s="519">
        <v>0</v>
      </c>
      <c r="X15" s="519">
        <v>0</v>
      </c>
      <c r="Y15" s="519">
        <v>0</v>
      </c>
      <c r="Z15" s="519">
        <v>0</v>
      </c>
      <c r="AA15" s="519">
        <v>0</v>
      </c>
      <c r="AB15" s="519">
        <v>0</v>
      </c>
      <c r="AC15" s="519">
        <v>0</v>
      </c>
      <c r="AD15" s="519">
        <v>0</v>
      </c>
      <c r="AE15" s="519">
        <v>0</v>
      </c>
      <c r="AF15" s="519">
        <v>0</v>
      </c>
      <c r="AG15" s="519">
        <v>0</v>
      </c>
      <c r="AH15" s="519">
        <v>0</v>
      </c>
      <c r="AI15" s="519">
        <v>0</v>
      </c>
      <c r="AJ15" s="519">
        <v>0</v>
      </c>
      <c r="AK15" s="519">
        <v>0</v>
      </c>
      <c r="AL15" s="519">
        <v>0</v>
      </c>
      <c r="AM15" s="519">
        <v>0</v>
      </c>
      <c r="AN15" s="519">
        <v>0</v>
      </c>
      <c r="AO15" s="519">
        <v>0</v>
      </c>
      <c r="AP15" s="519">
        <v>0</v>
      </c>
      <c r="AQ15" s="519">
        <v>0</v>
      </c>
      <c r="AR15" s="519">
        <v>0</v>
      </c>
      <c r="AS15" s="519">
        <v>0</v>
      </c>
      <c r="AT15" s="519">
        <v>0</v>
      </c>
      <c r="AU15" s="519">
        <v>0</v>
      </c>
      <c r="AV15" s="519">
        <v>0</v>
      </c>
      <c r="AW15" s="519">
        <v>0</v>
      </c>
      <c r="AX15" s="519">
        <v>0</v>
      </c>
      <c r="AY15" s="519">
        <v>0</v>
      </c>
      <c r="AZ15" s="519">
        <v>0</v>
      </c>
      <c r="BA15" s="519">
        <v>0</v>
      </c>
      <c r="BB15" s="519">
        <v>0</v>
      </c>
      <c r="BC15" s="519">
        <v>0</v>
      </c>
      <c r="BD15" s="519">
        <v>0</v>
      </c>
      <c r="BE15" s="519">
        <v>0</v>
      </c>
      <c r="BF15" s="519">
        <v>0</v>
      </c>
      <c r="BG15" s="519">
        <v>432.80255121423414</v>
      </c>
      <c r="BH15" s="519">
        <v>1250.3960585912885</v>
      </c>
      <c r="BI15" s="519">
        <v>1279.188134255247</v>
      </c>
      <c r="BJ15" s="519">
        <v>1376.3372153483544</v>
      </c>
      <c r="BK15" s="519">
        <v>1438.6510028588818</v>
      </c>
      <c r="BL15" s="519">
        <v>1428.1551701259011</v>
      </c>
      <c r="BM15" s="519">
        <v>1408.9889823937103</v>
      </c>
      <c r="BN15" s="519">
        <v>1474.6281364752942</v>
      </c>
      <c r="BO15" s="519">
        <v>1397.6163965578749</v>
      </c>
      <c r="BP15" s="519">
        <v>1100.134688323375</v>
      </c>
      <c r="BQ15" s="519">
        <v>986.64097014265053</v>
      </c>
      <c r="BR15" s="519">
        <v>832.76140560975432</v>
      </c>
      <c r="BS15" s="519">
        <v>659.96572271864306</v>
      </c>
      <c r="BT15" s="519">
        <v>437.6286874628675</v>
      </c>
      <c r="BU15" s="519">
        <v>402.33004254036274</v>
      </c>
      <c r="BV15" s="519">
        <v>384.26269199693144</v>
      </c>
      <c r="BW15" s="519">
        <v>364.0620444453096</v>
      </c>
      <c r="BX15" s="519">
        <v>336.50140130481901</v>
      </c>
      <c r="BY15" s="519">
        <v>308.86376842194852</v>
      </c>
      <c r="BZ15" s="519">
        <v>285.53454680536549</v>
      </c>
      <c r="CA15" s="520">
        <v>262.53281984398961</v>
      </c>
    </row>
    <row r="16" spans="1:79" ht="30" x14ac:dyDescent="0.4">
      <c r="A16" s="326"/>
      <c r="B16" s="475" t="s">
        <v>552</v>
      </c>
      <c r="C16" s="68"/>
      <c r="D16" s="519">
        <v>0</v>
      </c>
      <c r="E16" s="519">
        <v>0</v>
      </c>
      <c r="F16" s="519">
        <v>0</v>
      </c>
      <c r="G16" s="519">
        <v>0</v>
      </c>
      <c r="H16" s="519">
        <v>0</v>
      </c>
      <c r="I16" s="519">
        <v>0</v>
      </c>
      <c r="J16" s="519">
        <v>0</v>
      </c>
      <c r="K16" s="519">
        <v>0</v>
      </c>
      <c r="L16" s="519">
        <v>0</v>
      </c>
      <c r="M16" s="519">
        <v>0</v>
      </c>
      <c r="N16" s="519">
        <v>0</v>
      </c>
      <c r="O16" s="519">
        <v>0</v>
      </c>
      <c r="P16" s="519">
        <v>0</v>
      </c>
      <c r="Q16" s="519">
        <v>0</v>
      </c>
      <c r="R16" s="519">
        <v>0</v>
      </c>
      <c r="S16" s="519">
        <v>0</v>
      </c>
      <c r="T16" s="519">
        <v>0</v>
      </c>
      <c r="U16" s="519">
        <v>0</v>
      </c>
      <c r="V16" s="519">
        <v>0</v>
      </c>
      <c r="W16" s="519">
        <v>0</v>
      </c>
      <c r="X16" s="519">
        <v>0</v>
      </c>
      <c r="Y16" s="519">
        <v>0</v>
      </c>
      <c r="Z16" s="519">
        <v>0</v>
      </c>
      <c r="AA16" s="519">
        <v>0</v>
      </c>
      <c r="AB16" s="519">
        <v>0</v>
      </c>
      <c r="AC16" s="519">
        <v>0</v>
      </c>
      <c r="AD16" s="519">
        <v>0</v>
      </c>
      <c r="AE16" s="519">
        <v>0</v>
      </c>
      <c r="AF16" s="519">
        <v>0</v>
      </c>
      <c r="AG16" s="519">
        <v>0</v>
      </c>
      <c r="AH16" s="519">
        <v>0</v>
      </c>
      <c r="AI16" s="519">
        <v>0</v>
      </c>
      <c r="AJ16" s="519">
        <v>0</v>
      </c>
      <c r="AK16" s="519">
        <v>0</v>
      </c>
      <c r="AL16" s="519">
        <v>0</v>
      </c>
      <c r="AM16" s="519">
        <v>0</v>
      </c>
      <c r="AN16" s="519">
        <v>0</v>
      </c>
      <c r="AO16" s="519">
        <v>0</v>
      </c>
      <c r="AP16" s="519">
        <v>0</v>
      </c>
      <c r="AQ16" s="519">
        <v>0</v>
      </c>
      <c r="AR16" s="519">
        <v>3852.6457843177272</v>
      </c>
      <c r="AS16" s="519">
        <v>3955.448070188736</v>
      </c>
      <c r="AT16" s="519">
        <v>4110.7928034747883</v>
      </c>
      <c r="AU16" s="519">
        <v>4651.1786140188151</v>
      </c>
      <c r="AV16" s="519">
        <v>6131.8325148617205</v>
      </c>
      <c r="AW16" s="519">
        <v>6325.0115123797505</v>
      </c>
      <c r="AX16" s="519">
        <v>6297.1138743455494</v>
      </c>
      <c r="AY16" s="519">
        <v>5984.7938682026388</v>
      </c>
      <c r="AZ16" s="519">
        <v>5672.6097813864499</v>
      </c>
      <c r="BA16" s="519">
        <v>5573.2897142028132</v>
      </c>
      <c r="BB16" s="519">
        <v>5277.7407296008241</v>
      </c>
      <c r="BC16" s="519">
        <v>5492.9860457152636</v>
      </c>
      <c r="BD16" s="519">
        <v>5818.0015628052352</v>
      </c>
      <c r="BE16" s="519">
        <v>6310.2967506631303</v>
      </c>
      <c r="BF16" s="519">
        <v>6154.85352997479</v>
      </c>
      <c r="BG16" s="519">
        <v>3382.052711208547</v>
      </c>
      <c r="BH16" s="519">
        <v>168.52107614552656</v>
      </c>
      <c r="BI16" s="519">
        <v>104.99465769389825</v>
      </c>
      <c r="BJ16" s="519">
        <v>106.79148364955152</v>
      </c>
      <c r="BK16" s="519">
        <v>106.50320004750313</v>
      </c>
      <c r="BL16" s="519">
        <v>106.18517741730352</v>
      </c>
      <c r="BM16" s="519">
        <v>111.71574878015414</v>
      </c>
      <c r="BN16" s="519">
        <v>0</v>
      </c>
      <c r="BO16" s="519">
        <v>0</v>
      </c>
      <c r="BP16" s="519">
        <v>0</v>
      </c>
      <c r="BQ16" s="519">
        <v>0</v>
      </c>
      <c r="BR16" s="519">
        <v>0</v>
      </c>
      <c r="BS16" s="519">
        <v>0</v>
      </c>
      <c r="BT16" s="519">
        <v>0</v>
      </c>
      <c r="BU16" s="519">
        <v>0</v>
      </c>
      <c r="BV16" s="519">
        <v>0</v>
      </c>
      <c r="BW16" s="519">
        <v>0</v>
      </c>
      <c r="BX16" s="519">
        <v>0</v>
      </c>
      <c r="BY16" s="519">
        <v>0</v>
      </c>
      <c r="BZ16" s="519">
        <v>0</v>
      </c>
      <c r="CA16" s="520">
        <v>0</v>
      </c>
    </row>
    <row r="17" spans="1:79" s="524" customFormat="1" ht="35.25" customHeight="1" thickBot="1" x14ac:dyDescent="0.4">
      <c r="B17" s="529" t="s">
        <v>553</v>
      </c>
      <c r="C17" s="525"/>
      <c r="D17" s="526">
        <v>0</v>
      </c>
      <c r="E17" s="526">
        <v>0</v>
      </c>
      <c r="F17" s="526">
        <v>0</v>
      </c>
      <c r="G17" s="526">
        <v>0</v>
      </c>
      <c r="H17" s="526">
        <v>0</v>
      </c>
      <c r="I17" s="526">
        <v>0</v>
      </c>
      <c r="J17" s="526">
        <v>0</v>
      </c>
      <c r="K17" s="526">
        <v>0</v>
      </c>
      <c r="L17" s="526">
        <v>0</v>
      </c>
      <c r="M17" s="526">
        <v>0</v>
      </c>
      <c r="N17" s="526">
        <v>0</v>
      </c>
      <c r="O17" s="526">
        <v>0</v>
      </c>
      <c r="P17" s="526">
        <v>0</v>
      </c>
      <c r="Q17" s="526">
        <v>0</v>
      </c>
      <c r="R17" s="526">
        <v>0</v>
      </c>
      <c r="S17" s="526">
        <v>0</v>
      </c>
      <c r="T17" s="526">
        <v>0</v>
      </c>
      <c r="U17" s="526">
        <v>0</v>
      </c>
      <c r="V17" s="526">
        <v>0</v>
      </c>
      <c r="W17" s="526">
        <v>0</v>
      </c>
      <c r="X17" s="526">
        <v>0</v>
      </c>
      <c r="Y17" s="526">
        <v>0</v>
      </c>
      <c r="Z17" s="526">
        <v>0</v>
      </c>
      <c r="AA17" s="526">
        <v>0</v>
      </c>
      <c r="AB17" s="526">
        <v>0</v>
      </c>
      <c r="AC17" s="526">
        <v>0</v>
      </c>
      <c r="AD17" s="526">
        <v>0</v>
      </c>
      <c r="AE17" s="526">
        <v>0</v>
      </c>
      <c r="AF17" s="526">
        <v>0</v>
      </c>
      <c r="AG17" s="526">
        <v>0</v>
      </c>
      <c r="AH17" s="526">
        <v>2631.2137823022708</v>
      </c>
      <c r="AI17" s="526">
        <v>2504.0665274110274</v>
      </c>
      <c r="AJ17" s="526">
        <v>2454.9140097896548</v>
      </c>
      <c r="AK17" s="526">
        <v>2816.2012630192744</v>
      </c>
      <c r="AL17" s="526">
        <v>2672.8211565821407</v>
      </c>
      <c r="AM17" s="526">
        <v>2670.8396580650315</v>
      </c>
      <c r="AN17" s="526">
        <v>3051.9305233437531</v>
      </c>
      <c r="AO17" s="526">
        <v>3335.8477310201447</v>
      </c>
      <c r="AP17" s="526">
        <v>3406.6171003717468</v>
      </c>
      <c r="AQ17" s="526">
        <v>3482.8790611757036</v>
      </c>
      <c r="AR17" s="526">
        <v>0</v>
      </c>
      <c r="AS17" s="526">
        <v>0</v>
      </c>
      <c r="AT17" s="526">
        <v>0</v>
      </c>
      <c r="AU17" s="526">
        <v>0</v>
      </c>
      <c r="AV17" s="526">
        <v>0</v>
      </c>
      <c r="AW17" s="526">
        <v>0</v>
      </c>
      <c r="AX17" s="526">
        <v>0</v>
      </c>
      <c r="AY17" s="526">
        <v>0</v>
      </c>
      <c r="AZ17" s="526">
        <v>0</v>
      </c>
      <c r="BA17" s="526">
        <v>0</v>
      </c>
      <c r="BB17" s="526">
        <v>0</v>
      </c>
      <c r="BC17" s="526">
        <v>0</v>
      </c>
      <c r="BD17" s="526">
        <v>0</v>
      </c>
      <c r="BE17" s="526">
        <v>0</v>
      </c>
      <c r="BF17" s="526">
        <v>0</v>
      </c>
      <c r="BG17" s="526">
        <v>0</v>
      </c>
      <c r="BH17" s="526">
        <v>0</v>
      </c>
      <c r="BI17" s="526">
        <v>0</v>
      </c>
      <c r="BJ17" s="526">
        <v>0</v>
      </c>
      <c r="BK17" s="526">
        <v>0</v>
      </c>
      <c r="BL17" s="526">
        <v>0</v>
      </c>
      <c r="BM17" s="526">
        <v>0</v>
      </c>
      <c r="BN17" s="526">
        <v>0</v>
      </c>
      <c r="BO17" s="526">
        <v>0</v>
      </c>
      <c r="BP17" s="526">
        <v>0</v>
      </c>
      <c r="BQ17" s="526">
        <v>0</v>
      </c>
      <c r="BR17" s="526">
        <v>0</v>
      </c>
      <c r="BS17" s="526">
        <v>0</v>
      </c>
      <c r="BT17" s="526">
        <v>0</v>
      </c>
      <c r="BU17" s="526">
        <v>0</v>
      </c>
      <c r="BV17" s="526">
        <v>0</v>
      </c>
      <c r="BW17" s="526">
        <v>0</v>
      </c>
      <c r="BX17" s="526">
        <v>0</v>
      </c>
      <c r="BY17" s="526">
        <v>0</v>
      </c>
      <c r="BZ17" s="526">
        <v>0</v>
      </c>
      <c r="CA17" s="527">
        <v>0</v>
      </c>
    </row>
    <row r="18" spans="1:79" ht="39.75" customHeight="1" x14ac:dyDescent="0.4">
      <c r="A18" s="398"/>
      <c r="B18" s="386" t="s">
        <v>555</v>
      </c>
      <c r="C18" s="530"/>
      <c r="D18" s="388" t="s">
        <v>673</v>
      </c>
      <c r="E18" s="388" t="s">
        <v>674</v>
      </c>
      <c r="F18" s="388" t="s">
        <v>675</v>
      </c>
      <c r="G18" s="388" t="s">
        <v>676</v>
      </c>
      <c r="H18" s="388" t="s">
        <v>677</v>
      </c>
      <c r="I18" s="388" t="s">
        <v>678</v>
      </c>
      <c r="J18" s="388" t="s">
        <v>679</v>
      </c>
      <c r="K18" s="388" t="s">
        <v>680</v>
      </c>
      <c r="L18" s="388" t="s">
        <v>681</v>
      </c>
      <c r="M18" s="388" t="s">
        <v>682</v>
      </c>
      <c r="N18" s="388" t="s">
        <v>683</v>
      </c>
      <c r="O18" s="388" t="s">
        <v>684</v>
      </c>
      <c r="P18" s="388" t="s">
        <v>685</v>
      </c>
      <c r="Q18" s="388" t="s">
        <v>686</v>
      </c>
      <c r="R18" s="388" t="s">
        <v>687</v>
      </c>
      <c r="S18" s="388" t="s">
        <v>688</v>
      </c>
      <c r="T18" s="388" t="s">
        <v>689</v>
      </c>
      <c r="U18" s="388" t="s">
        <v>690</v>
      </c>
      <c r="V18" s="388" t="s">
        <v>691</v>
      </c>
      <c r="W18" s="388" t="s">
        <v>692</v>
      </c>
      <c r="X18" s="388" t="s">
        <v>693</v>
      </c>
      <c r="Y18" s="388" t="s">
        <v>694</v>
      </c>
      <c r="Z18" s="388" t="s">
        <v>695</v>
      </c>
      <c r="AA18" s="388" t="s">
        <v>696</v>
      </c>
      <c r="AB18" s="388" t="s">
        <v>697</v>
      </c>
      <c r="AC18" s="388" t="s">
        <v>698</v>
      </c>
      <c r="AD18" s="388" t="s">
        <v>699</v>
      </c>
      <c r="AE18" s="388" t="s">
        <v>700</v>
      </c>
      <c r="AF18" s="388" t="s">
        <v>701</v>
      </c>
      <c r="AG18" s="388" t="s">
        <v>702</v>
      </c>
      <c r="AH18" s="388" t="s">
        <v>703</v>
      </c>
      <c r="AI18" s="388" t="s">
        <v>704</v>
      </c>
      <c r="AJ18" s="388" t="s">
        <v>705</v>
      </c>
      <c r="AK18" s="388" t="s">
        <v>706</v>
      </c>
      <c r="AL18" s="388" t="s">
        <v>707</v>
      </c>
      <c r="AM18" s="388" t="s">
        <v>708</v>
      </c>
      <c r="AN18" s="388" t="s">
        <v>709</v>
      </c>
      <c r="AO18" s="388" t="s">
        <v>710</v>
      </c>
      <c r="AP18" s="388" t="s">
        <v>711</v>
      </c>
      <c r="AQ18" s="388" t="s">
        <v>712</v>
      </c>
      <c r="AR18" s="388" t="s">
        <v>713</v>
      </c>
      <c r="AS18" s="388" t="s">
        <v>714</v>
      </c>
      <c r="AT18" s="388" t="s">
        <v>715</v>
      </c>
      <c r="AU18" s="388" t="s">
        <v>716</v>
      </c>
      <c r="AV18" s="388" t="s">
        <v>717</v>
      </c>
      <c r="AW18" s="388" t="s">
        <v>718</v>
      </c>
      <c r="AX18" s="388" t="s">
        <v>719</v>
      </c>
      <c r="AY18" s="388" t="s">
        <v>720</v>
      </c>
      <c r="AZ18" s="388" t="s">
        <v>721</v>
      </c>
      <c r="BA18" s="388" t="s">
        <v>722</v>
      </c>
      <c r="BB18" s="388" t="s">
        <v>723</v>
      </c>
      <c r="BC18" s="388" t="s">
        <v>724</v>
      </c>
      <c r="BD18" s="388" t="s">
        <v>725</v>
      </c>
      <c r="BE18" s="388" t="s">
        <v>726</v>
      </c>
      <c r="BF18" s="388" t="s">
        <v>727</v>
      </c>
      <c r="BG18" s="388" t="s">
        <v>728</v>
      </c>
      <c r="BH18" s="388" t="s">
        <v>729</v>
      </c>
      <c r="BI18" s="388" t="s">
        <v>730</v>
      </c>
      <c r="BJ18" s="388" t="s">
        <v>731</v>
      </c>
      <c r="BK18" s="388" t="s">
        <v>732</v>
      </c>
      <c r="BL18" s="388" t="s">
        <v>733</v>
      </c>
      <c r="BM18" s="388" t="s">
        <v>734</v>
      </c>
      <c r="BN18" s="388" t="s">
        <v>735</v>
      </c>
      <c r="BO18" s="388" t="s">
        <v>736</v>
      </c>
      <c r="BP18" s="388" t="s">
        <v>737</v>
      </c>
      <c r="BQ18" s="388" t="s">
        <v>738</v>
      </c>
      <c r="BR18" s="388" t="s">
        <v>739</v>
      </c>
      <c r="BS18" s="388" t="s">
        <v>740</v>
      </c>
      <c r="BT18" s="388" t="s">
        <v>741</v>
      </c>
      <c r="BU18" s="388" t="s">
        <v>742</v>
      </c>
      <c r="BV18" s="388" t="s">
        <v>743</v>
      </c>
      <c r="BW18" s="388" t="s">
        <v>744</v>
      </c>
      <c r="BX18" s="388" t="s">
        <v>745</v>
      </c>
      <c r="BY18" s="388" t="s">
        <v>746</v>
      </c>
      <c r="BZ18" s="388" t="s">
        <v>747</v>
      </c>
      <c r="CA18" s="389" t="s">
        <v>748</v>
      </c>
    </row>
    <row r="19" spans="1:79" ht="26.25" customHeight="1" x14ac:dyDescent="0.4">
      <c r="A19" s="360"/>
      <c r="B19" s="97" t="s">
        <v>548</v>
      </c>
      <c r="D19" s="515">
        <v>0</v>
      </c>
      <c r="E19" s="515">
        <v>0</v>
      </c>
      <c r="F19" s="515">
        <v>0</v>
      </c>
      <c r="G19" s="515">
        <v>0</v>
      </c>
      <c r="H19" s="515">
        <v>0</v>
      </c>
      <c r="I19" s="515">
        <v>0</v>
      </c>
      <c r="J19" s="515">
        <v>0</v>
      </c>
      <c r="K19" s="515">
        <v>0</v>
      </c>
      <c r="L19" s="515">
        <v>0</v>
      </c>
      <c r="M19" s="515">
        <v>0</v>
      </c>
      <c r="N19" s="515">
        <v>0</v>
      </c>
      <c r="O19" s="515">
        <v>0</v>
      </c>
      <c r="P19" s="515">
        <v>0</v>
      </c>
      <c r="Q19" s="515">
        <v>0</v>
      </c>
      <c r="R19" s="515">
        <v>0</v>
      </c>
      <c r="S19" s="515">
        <v>0</v>
      </c>
      <c r="T19" s="515">
        <v>0</v>
      </c>
      <c r="U19" s="515">
        <v>0</v>
      </c>
      <c r="V19" s="515">
        <v>0</v>
      </c>
      <c r="W19" s="515">
        <v>0</v>
      </c>
      <c r="X19" s="515">
        <v>0</v>
      </c>
      <c r="Y19" s="515">
        <v>0</v>
      </c>
      <c r="Z19" s="515">
        <v>0</v>
      </c>
      <c r="AA19" s="515">
        <v>0</v>
      </c>
      <c r="AB19" s="515">
        <v>0</v>
      </c>
      <c r="AC19" s="515">
        <v>0</v>
      </c>
      <c r="AD19" s="515">
        <v>0</v>
      </c>
      <c r="AE19" s="515">
        <v>0</v>
      </c>
      <c r="AF19" s="515">
        <v>0</v>
      </c>
      <c r="AG19" s="515">
        <v>0</v>
      </c>
      <c r="AH19" s="515">
        <v>0</v>
      </c>
      <c r="AI19" s="515">
        <v>1723</v>
      </c>
      <c r="AJ19" s="515">
        <v>1694</v>
      </c>
      <c r="AK19" s="515">
        <v>1738</v>
      </c>
      <c r="AL19" s="515">
        <v>1781</v>
      </c>
      <c r="AM19" s="515">
        <v>1651</v>
      </c>
      <c r="AN19" s="515">
        <v>1683</v>
      </c>
      <c r="AO19" s="515">
        <v>1717</v>
      </c>
      <c r="AP19" s="515">
        <v>1722</v>
      </c>
      <c r="AQ19" s="515">
        <v>1727</v>
      </c>
      <c r="AR19" s="515">
        <v>1719</v>
      </c>
      <c r="AS19" s="515">
        <v>1607</v>
      </c>
      <c r="AT19" s="515">
        <v>1675</v>
      </c>
      <c r="AU19" s="515">
        <v>1575</v>
      </c>
      <c r="AV19" s="515">
        <v>1643</v>
      </c>
      <c r="AW19" s="515">
        <v>1736</v>
      </c>
      <c r="AX19" s="515">
        <v>1765</v>
      </c>
      <c r="AY19" s="515">
        <v>1781</v>
      </c>
      <c r="AZ19" s="515">
        <v>1764</v>
      </c>
      <c r="BA19" s="515">
        <v>1705</v>
      </c>
      <c r="BB19" s="515">
        <v>1643</v>
      </c>
      <c r="BC19" s="515">
        <v>1620</v>
      </c>
      <c r="BD19" s="515">
        <v>1671</v>
      </c>
      <c r="BE19" s="515">
        <v>1750</v>
      </c>
      <c r="BF19" s="515">
        <v>1776</v>
      </c>
      <c r="BG19" s="515">
        <v>1979</v>
      </c>
      <c r="BH19" s="515">
        <v>2606</v>
      </c>
      <c r="BI19" s="515">
        <v>2711</v>
      </c>
      <c r="BJ19" s="515">
        <v>2741</v>
      </c>
      <c r="BK19" s="515">
        <v>2744</v>
      </c>
      <c r="BL19" s="515">
        <v>2735</v>
      </c>
      <c r="BM19" s="515">
        <v>2746</v>
      </c>
      <c r="BN19" s="515">
        <v>2718</v>
      </c>
      <c r="BO19" s="515">
        <v>2649</v>
      </c>
      <c r="BP19" s="515">
        <v>2505</v>
      </c>
      <c r="BQ19" s="515">
        <v>2380</v>
      </c>
      <c r="BR19" s="515">
        <v>2228</v>
      </c>
      <c r="BS19" s="515">
        <v>2098</v>
      </c>
      <c r="BT19" s="515">
        <v>1903</v>
      </c>
      <c r="BU19" s="515">
        <v>1792</v>
      </c>
      <c r="BV19" s="515">
        <v>1689</v>
      </c>
      <c r="BW19" s="515">
        <v>1583</v>
      </c>
      <c r="BX19" s="516">
        <v>1493</v>
      </c>
      <c r="BY19" s="516">
        <v>1406</v>
      </c>
      <c r="BZ19" s="516">
        <v>1334</v>
      </c>
      <c r="CA19" s="517">
        <v>1270</v>
      </c>
    </row>
    <row r="20" spans="1:79" ht="26.25" customHeight="1" x14ac:dyDescent="0.4">
      <c r="A20" s="368"/>
      <c r="B20" s="128" t="s">
        <v>30</v>
      </c>
      <c r="D20" s="518"/>
      <c r="E20" s="518"/>
      <c r="F20" s="518"/>
      <c r="G20" s="518"/>
      <c r="H20" s="518"/>
      <c r="I20" s="518"/>
      <c r="J20" s="518"/>
      <c r="K20" s="518"/>
      <c r="L20" s="518"/>
      <c r="M20" s="518"/>
      <c r="N20" s="518"/>
      <c r="O20" s="518"/>
      <c r="P20" s="518"/>
      <c r="Q20" s="518"/>
      <c r="R20" s="518"/>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c r="BC20" s="518"/>
      <c r="BD20" s="518"/>
      <c r="BE20" s="518"/>
      <c r="BF20" s="518"/>
      <c r="BG20" s="518">
        <v>1979</v>
      </c>
      <c r="BH20" s="518">
        <v>2594</v>
      </c>
      <c r="BI20" s="518">
        <v>2700</v>
      </c>
      <c r="BJ20" s="518">
        <v>2729</v>
      </c>
      <c r="BK20" s="518">
        <v>2732</v>
      </c>
      <c r="BL20" s="518">
        <v>2724</v>
      </c>
      <c r="BM20" s="518">
        <v>2736</v>
      </c>
      <c r="BN20" s="518">
        <v>2718</v>
      </c>
      <c r="BO20" s="518">
        <v>2649</v>
      </c>
      <c r="BP20" s="518">
        <v>2505</v>
      </c>
      <c r="BQ20" s="518">
        <v>2380</v>
      </c>
      <c r="BR20" s="518">
        <v>2228</v>
      </c>
      <c r="BS20" s="518">
        <v>2098</v>
      </c>
      <c r="BT20" s="518">
        <v>1903</v>
      </c>
      <c r="BU20" s="518">
        <v>1792</v>
      </c>
      <c r="BV20" s="518">
        <v>1689</v>
      </c>
      <c r="BW20" s="518">
        <v>1583</v>
      </c>
      <c r="BX20" s="519">
        <v>1493</v>
      </c>
      <c r="BY20" s="519">
        <v>1406</v>
      </c>
      <c r="BZ20" s="519">
        <v>1334</v>
      </c>
      <c r="CA20" s="520">
        <v>1270</v>
      </c>
    </row>
    <row r="21" spans="1:79" x14ac:dyDescent="0.4">
      <c r="B21" s="275" t="s">
        <v>556</v>
      </c>
      <c r="D21" s="518"/>
      <c r="E21" s="518"/>
      <c r="F21" s="518"/>
      <c r="G21" s="518"/>
      <c r="H21" s="518"/>
      <c r="I21" s="518"/>
      <c r="J21" s="518"/>
      <c r="K21" s="518"/>
      <c r="L21" s="518"/>
      <c r="M21" s="518"/>
      <c r="N21" s="518"/>
      <c r="O21" s="518"/>
      <c r="P21" s="518"/>
      <c r="Q21" s="518"/>
      <c r="R21" s="518"/>
      <c r="S21" s="518"/>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c r="BC21" s="518"/>
      <c r="BD21" s="518"/>
      <c r="BE21" s="518"/>
      <c r="BF21" s="518"/>
      <c r="BG21" s="518">
        <v>1259</v>
      </c>
      <c r="BH21" s="518">
        <v>752</v>
      </c>
      <c r="BI21" s="518">
        <v>773</v>
      </c>
      <c r="BJ21" s="518">
        <v>790</v>
      </c>
      <c r="BK21" s="518">
        <v>827</v>
      </c>
      <c r="BL21" s="518">
        <v>897</v>
      </c>
      <c r="BM21" s="518">
        <v>942</v>
      </c>
      <c r="BN21" s="518">
        <v>951</v>
      </c>
      <c r="BO21" s="518">
        <v>958</v>
      </c>
      <c r="BP21" s="518">
        <v>1002</v>
      </c>
      <c r="BQ21" s="518">
        <v>967</v>
      </c>
      <c r="BR21" s="518">
        <v>947</v>
      </c>
      <c r="BS21" s="518">
        <v>946</v>
      </c>
      <c r="BT21" s="518">
        <v>918</v>
      </c>
      <c r="BU21" s="518">
        <v>884</v>
      </c>
      <c r="BV21" s="518">
        <v>821</v>
      </c>
      <c r="BW21" s="518">
        <v>772</v>
      </c>
      <c r="BX21" s="519">
        <v>736</v>
      </c>
      <c r="BY21" s="519">
        <v>700</v>
      </c>
      <c r="BZ21" s="519">
        <v>673</v>
      </c>
      <c r="CA21" s="520">
        <v>657</v>
      </c>
    </row>
    <row r="22" spans="1:79" x14ac:dyDescent="0.4">
      <c r="B22" s="275" t="s">
        <v>557</v>
      </c>
      <c r="D22" s="518"/>
      <c r="E22" s="518"/>
      <c r="F22" s="518"/>
      <c r="G22" s="518"/>
      <c r="H22" s="518"/>
      <c r="I22" s="518"/>
      <c r="J22" s="518"/>
      <c r="K22" s="518"/>
      <c r="L22" s="518"/>
      <c r="M22" s="518"/>
      <c r="N22" s="518"/>
      <c r="O22" s="518"/>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v>577</v>
      </c>
      <c r="BH22" s="518">
        <v>1295</v>
      </c>
      <c r="BI22" s="518">
        <v>1321</v>
      </c>
      <c r="BJ22" s="518">
        <v>1333</v>
      </c>
      <c r="BK22" s="518">
        <v>1307</v>
      </c>
      <c r="BL22" s="518">
        <v>1234</v>
      </c>
      <c r="BM22" s="518">
        <v>1205</v>
      </c>
      <c r="BN22" s="518">
        <v>1186</v>
      </c>
      <c r="BO22" s="518">
        <v>1108</v>
      </c>
      <c r="BP22" s="518">
        <v>948</v>
      </c>
      <c r="BQ22" s="518">
        <v>885</v>
      </c>
      <c r="BR22" s="518">
        <v>802</v>
      </c>
      <c r="BS22" s="518">
        <v>723</v>
      </c>
      <c r="BT22" s="518">
        <v>646</v>
      </c>
      <c r="BU22" s="518">
        <v>599</v>
      </c>
      <c r="BV22" s="518">
        <v>570</v>
      </c>
      <c r="BW22" s="518">
        <v>536</v>
      </c>
      <c r="BX22" s="519">
        <v>503</v>
      </c>
      <c r="BY22" s="519">
        <v>467</v>
      </c>
      <c r="BZ22" s="519">
        <v>443</v>
      </c>
      <c r="CA22" s="520">
        <v>410</v>
      </c>
    </row>
    <row r="23" spans="1:79" x14ac:dyDescent="0.4">
      <c r="A23" s="326"/>
      <c r="B23" s="106" t="s">
        <v>558</v>
      </c>
      <c r="D23" s="518"/>
      <c r="E23" s="518"/>
      <c r="F23" s="518"/>
      <c r="G23" s="518"/>
      <c r="H23" s="518"/>
      <c r="I23" s="518"/>
      <c r="J23" s="518"/>
      <c r="K23" s="518"/>
      <c r="L23" s="518"/>
      <c r="M23" s="518"/>
      <c r="N23" s="518"/>
      <c r="O23" s="518"/>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518"/>
      <c r="AW23" s="518"/>
      <c r="AX23" s="518"/>
      <c r="AY23" s="518"/>
      <c r="AZ23" s="518"/>
      <c r="BA23" s="518"/>
      <c r="BB23" s="518"/>
      <c r="BC23" s="518"/>
      <c r="BD23" s="518"/>
      <c r="BE23" s="518"/>
      <c r="BF23" s="518"/>
      <c r="BG23" s="518">
        <v>143</v>
      </c>
      <c r="BH23" s="518">
        <v>547</v>
      </c>
      <c r="BI23" s="518">
        <v>606</v>
      </c>
      <c r="BJ23" s="518">
        <v>606</v>
      </c>
      <c r="BK23" s="518">
        <v>598</v>
      </c>
      <c r="BL23" s="518">
        <v>594</v>
      </c>
      <c r="BM23" s="518">
        <v>589</v>
      </c>
      <c r="BN23" s="518">
        <v>581</v>
      </c>
      <c r="BO23" s="518">
        <v>583</v>
      </c>
      <c r="BP23" s="518">
        <v>555</v>
      </c>
      <c r="BQ23" s="518">
        <v>528</v>
      </c>
      <c r="BR23" s="518">
        <v>478</v>
      </c>
      <c r="BS23" s="518">
        <v>429</v>
      </c>
      <c r="BT23" s="518">
        <v>339</v>
      </c>
      <c r="BU23" s="518">
        <v>309</v>
      </c>
      <c r="BV23" s="518">
        <v>297</v>
      </c>
      <c r="BW23" s="518">
        <v>276</v>
      </c>
      <c r="BX23" s="519">
        <v>255</v>
      </c>
      <c r="BY23" s="519">
        <v>239</v>
      </c>
      <c r="BZ23" s="519">
        <v>219</v>
      </c>
      <c r="CA23" s="520">
        <v>203</v>
      </c>
    </row>
    <row r="24" spans="1:79" ht="30" customHeight="1" x14ac:dyDescent="0.4">
      <c r="B24" s="475" t="s">
        <v>552</v>
      </c>
      <c r="D24" s="518">
        <v>0</v>
      </c>
      <c r="E24" s="518">
        <v>0</v>
      </c>
      <c r="F24" s="518">
        <v>0</v>
      </c>
      <c r="G24" s="518">
        <v>0</v>
      </c>
      <c r="H24" s="518">
        <v>0</v>
      </c>
      <c r="I24" s="518">
        <v>0</v>
      </c>
      <c r="J24" s="518">
        <v>0</v>
      </c>
      <c r="K24" s="518">
        <v>0</v>
      </c>
      <c r="L24" s="518">
        <v>0</v>
      </c>
      <c r="M24" s="518">
        <v>0</v>
      </c>
      <c r="N24" s="518">
        <v>0</v>
      </c>
      <c r="O24" s="518">
        <v>0</v>
      </c>
      <c r="P24" s="518">
        <v>0</v>
      </c>
      <c r="Q24" s="518">
        <v>0</v>
      </c>
      <c r="R24" s="518">
        <v>0</v>
      </c>
      <c r="S24" s="518">
        <v>0</v>
      </c>
      <c r="T24" s="518">
        <v>0</v>
      </c>
      <c r="U24" s="518">
        <v>0</v>
      </c>
      <c r="V24" s="518">
        <v>0</v>
      </c>
      <c r="W24" s="518">
        <v>0</v>
      </c>
      <c r="X24" s="518">
        <v>0</v>
      </c>
      <c r="Y24" s="518">
        <v>0</v>
      </c>
      <c r="Z24" s="518">
        <v>0</v>
      </c>
      <c r="AA24" s="518">
        <v>0</v>
      </c>
      <c r="AB24" s="518">
        <v>0</v>
      </c>
      <c r="AC24" s="518">
        <v>0</v>
      </c>
      <c r="AD24" s="518">
        <v>0</v>
      </c>
      <c r="AE24" s="518">
        <v>0</v>
      </c>
      <c r="AF24" s="518">
        <v>0</v>
      </c>
      <c r="AG24" s="518">
        <v>0</v>
      </c>
      <c r="AH24" s="518">
        <v>0</v>
      </c>
      <c r="AI24" s="518">
        <v>0</v>
      </c>
      <c r="AJ24" s="518">
        <v>0</v>
      </c>
      <c r="AK24" s="518">
        <v>0</v>
      </c>
      <c r="AL24" s="518">
        <v>0</v>
      </c>
      <c r="AM24" s="518">
        <v>0</v>
      </c>
      <c r="AN24" s="518">
        <v>0</v>
      </c>
      <c r="AO24" s="518">
        <v>0</v>
      </c>
      <c r="AP24" s="518">
        <v>0</v>
      </c>
      <c r="AQ24" s="518">
        <v>0</v>
      </c>
      <c r="AR24" s="518">
        <v>1719</v>
      </c>
      <c r="AS24" s="518">
        <v>1607</v>
      </c>
      <c r="AT24" s="518">
        <v>1675</v>
      </c>
      <c r="AU24" s="518">
        <v>1575</v>
      </c>
      <c r="AV24" s="518">
        <v>1643</v>
      </c>
      <c r="AW24" s="518">
        <v>1736</v>
      </c>
      <c r="AX24" s="518">
        <v>1765</v>
      </c>
      <c r="AY24" s="518">
        <v>1781</v>
      </c>
      <c r="AZ24" s="518">
        <v>1764</v>
      </c>
      <c r="BA24" s="518">
        <v>1705</v>
      </c>
      <c r="BB24" s="518">
        <v>1643</v>
      </c>
      <c r="BC24" s="518">
        <v>1620</v>
      </c>
      <c r="BD24" s="518">
        <v>1671</v>
      </c>
      <c r="BE24" s="518">
        <v>1750</v>
      </c>
      <c r="BF24" s="518">
        <v>1776</v>
      </c>
      <c r="BG24" s="518">
        <v>911</v>
      </c>
      <c r="BH24" s="518">
        <v>12</v>
      </c>
      <c r="BI24" s="518">
        <v>11</v>
      </c>
      <c r="BJ24" s="518">
        <v>12</v>
      </c>
      <c r="BK24" s="518">
        <v>12</v>
      </c>
      <c r="BL24" s="518">
        <v>11</v>
      </c>
      <c r="BM24" s="518">
        <v>10</v>
      </c>
      <c r="BN24" s="518">
        <v>0</v>
      </c>
      <c r="BO24" s="518">
        <v>0</v>
      </c>
      <c r="BP24" s="518">
        <v>0</v>
      </c>
      <c r="BQ24" s="518">
        <v>0</v>
      </c>
      <c r="BR24" s="518">
        <v>0</v>
      </c>
      <c r="BS24" s="518">
        <v>0</v>
      </c>
      <c r="BT24" s="518">
        <v>0</v>
      </c>
      <c r="BU24" s="518">
        <v>0</v>
      </c>
      <c r="BV24" s="518">
        <v>0</v>
      </c>
      <c r="BW24" s="518">
        <v>0</v>
      </c>
      <c r="BX24" s="519">
        <v>0</v>
      </c>
      <c r="BY24" s="519">
        <v>0</v>
      </c>
      <c r="BZ24" s="519">
        <v>0</v>
      </c>
      <c r="CA24" s="520">
        <v>0</v>
      </c>
    </row>
    <row r="25" spans="1:79" ht="30" customHeight="1" x14ac:dyDescent="0.4">
      <c r="B25" s="475" t="s">
        <v>553</v>
      </c>
      <c r="D25" s="518">
        <v>0</v>
      </c>
      <c r="E25" s="518">
        <v>0</v>
      </c>
      <c r="F25" s="518">
        <v>0</v>
      </c>
      <c r="G25" s="518">
        <v>0</v>
      </c>
      <c r="H25" s="518">
        <v>0</v>
      </c>
      <c r="I25" s="518">
        <v>0</v>
      </c>
      <c r="J25" s="518">
        <v>0</v>
      </c>
      <c r="K25" s="518">
        <v>0</v>
      </c>
      <c r="L25" s="518">
        <v>0</v>
      </c>
      <c r="M25" s="518">
        <v>0</v>
      </c>
      <c r="N25" s="518">
        <v>0</v>
      </c>
      <c r="O25" s="518">
        <v>0</v>
      </c>
      <c r="P25" s="518">
        <v>0</v>
      </c>
      <c r="Q25" s="518">
        <v>0</v>
      </c>
      <c r="R25" s="518">
        <v>0</v>
      </c>
      <c r="S25" s="518">
        <v>0</v>
      </c>
      <c r="T25" s="518">
        <v>0</v>
      </c>
      <c r="U25" s="518">
        <v>0</v>
      </c>
      <c r="V25" s="518">
        <v>0</v>
      </c>
      <c r="W25" s="518">
        <v>0</v>
      </c>
      <c r="X25" s="518">
        <v>0</v>
      </c>
      <c r="Y25" s="518">
        <v>0</v>
      </c>
      <c r="Z25" s="518">
        <v>0</v>
      </c>
      <c r="AA25" s="518">
        <v>0</v>
      </c>
      <c r="AB25" s="518">
        <v>0</v>
      </c>
      <c r="AC25" s="518">
        <v>0</v>
      </c>
      <c r="AD25" s="518">
        <v>0</v>
      </c>
      <c r="AE25" s="518">
        <v>0</v>
      </c>
      <c r="AF25" s="518">
        <v>0</v>
      </c>
      <c r="AG25" s="518">
        <v>0</v>
      </c>
      <c r="AH25" s="518">
        <v>0</v>
      </c>
      <c r="AI25" s="518">
        <v>1723</v>
      </c>
      <c r="AJ25" s="518">
        <v>1694</v>
      </c>
      <c r="AK25" s="518">
        <v>1738</v>
      </c>
      <c r="AL25" s="518">
        <v>1781</v>
      </c>
      <c r="AM25" s="518">
        <v>1651</v>
      </c>
      <c r="AN25" s="518">
        <v>1683</v>
      </c>
      <c r="AO25" s="518">
        <v>1717</v>
      </c>
      <c r="AP25" s="518">
        <v>1722</v>
      </c>
      <c r="AQ25" s="518">
        <v>1727</v>
      </c>
      <c r="AR25" s="518">
        <v>0</v>
      </c>
      <c r="AS25" s="518">
        <v>0</v>
      </c>
      <c r="AT25" s="518">
        <v>0</v>
      </c>
      <c r="AU25" s="518">
        <v>0</v>
      </c>
      <c r="AV25" s="518">
        <v>0</v>
      </c>
      <c r="AW25" s="518">
        <v>0</v>
      </c>
      <c r="AX25" s="518">
        <v>0</v>
      </c>
      <c r="AY25" s="518">
        <v>0</v>
      </c>
      <c r="AZ25" s="518">
        <v>0</v>
      </c>
      <c r="BA25" s="518">
        <v>0</v>
      </c>
      <c r="BB25" s="518">
        <v>0</v>
      </c>
      <c r="BC25" s="518">
        <v>0</v>
      </c>
      <c r="BD25" s="518">
        <v>0</v>
      </c>
      <c r="BE25" s="518">
        <v>0</v>
      </c>
      <c r="BF25" s="518">
        <v>0</v>
      </c>
      <c r="BG25" s="518">
        <v>0</v>
      </c>
      <c r="BH25" s="518">
        <v>0</v>
      </c>
      <c r="BI25" s="518">
        <v>0</v>
      </c>
      <c r="BJ25" s="518">
        <v>0</v>
      </c>
      <c r="BK25" s="518">
        <v>0</v>
      </c>
      <c r="BL25" s="518">
        <v>0</v>
      </c>
      <c r="BM25" s="518">
        <v>0</v>
      </c>
      <c r="BN25" s="518">
        <v>0</v>
      </c>
      <c r="BO25" s="518">
        <v>0</v>
      </c>
      <c r="BP25" s="518">
        <v>0</v>
      </c>
      <c r="BQ25" s="518">
        <v>0</v>
      </c>
      <c r="BR25" s="518">
        <v>0</v>
      </c>
      <c r="BS25" s="518">
        <v>0</v>
      </c>
      <c r="BT25" s="518">
        <v>0</v>
      </c>
      <c r="BU25" s="518">
        <v>0</v>
      </c>
      <c r="BV25" s="518">
        <v>0</v>
      </c>
      <c r="BW25" s="518">
        <v>0</v>
      </c>
      <c r="BX25" s="519">
        <v>0</v>
      </c>
      <c r="BY25" s="519">
        <v>0</v>
      </c>
      <c r="BZ25" s="519">
        <v>0</v>
      </c>
      <c r="CA25" s="520">
        <v>0</v>
      </c>
    </row>
    <row r="26" spans="1:79" ht="15.75" customHeight="1" thickBot="1" x14ac:dyDescent="0.45">
      <c r="A26" s="531"/>
      <c r="B26" s="364"/>
      <c r="C26" s="363"/>
      <c r="D26" s="532"/>
      <c r="E26" s="532"/>
      <c r="F26" s="532"/>
      <c r="G26" s="532"/>
      <c r="H26" s="532"/>
      <c r="I26" s="532"/>
      <c r="J26" s="532"/>
      <c r="K26" s="532"/>
      <c r="L26" s="532"/>
      <c r="M26" s="532"/>
      <c r="N26" s="532"/>
      <c r="O26" s="532"/>
      <c r="P26" s="532"/>
      <c r="Q26" s="532"/>
      <c r="R26" s="532"/>
      <c r="S26" s="532"/>
      <c r="T26" s="532"/>
      <c r="U26" s="532"/>
      <c r="V26" s="532"/>
      <c r="W26" s="532"/>
      <c r="X26" s="532"/>
      <c r="Y26" s="532"/>
      <c r="Z26" s="532"/>
      <c r="AA26" s="532"/>
      <c r="AB26" s="532"/>
      <c r="AC26" s="532"/>
      <c r="AD26" s="532"/>
      <c r="AE26" s="532"/>
      <c r="AF26" s="532"/>
      <c r="AG26" s="532"/>
      <c r="AH26" s="532"/>
      <c r="AI26" s="532"/>
      <c r="AJ26" s="532"/>
      <c r="AK26" s="532"/>
      <c r="AL26" s="532"/>
      <c r="AM26" s="532"/>
      <c r="AN26" s="532"/>
      <c r="AO26" s="532"/>
      <c r="AP26" s="532"/>
      <c r="AQ26" s="532"/>
      <c r="AR26" s="532"/>
      <c r="AS26" s="532"/>
      <c r="AT26" s="532"/>
      <c r="AU26" s="532"/>
      <c r="AV26" s="532"/>
      <c r="AW26" s="532"/>
      <c r="AX26" s="532"/>
      <c r="AY26" s="532"/>
      <c r="AZ26" s="532"/>
      <c r="BA26" s="532"/>
      <c r="BB26" s="532"/>
      <c r="BC26" s="532"/>
      <c r="BD26" s="532"/>
      <c r="BE26" s="532"/>
      <c r="BF26" s="532"/>
      <c r="BG26" s="532"/>
      <c r="BH26" s="532"/>
      <c r="BI26" s="532"/>
      <c r="BJ26" s="532"/>
      <c r="BK26" s="532"/>
      <c r="BL26" s="532"/>
      <c r="BM26" s="532"/>
      <c r="BN26" s="532"/>
      <c r="BO26" s="532"/>
      <c r="BP26" s="532"/>
      <c r="BQ26" s="532"/>
      <c r="BR26" s="532"/>
      <c r="BS26" s="532"/>
      <c r="BT26" s="532"/>
      <c r="BU26" s="532"/>
      <c r="BV26" s="532"/>
      <c r="BW26" s="532"/>
      <c r="BX26" s="532"/>
      <c r="BY26" s="532"/>
      <c r="BZ26" s="532"/>
      <c r="CA26" s="53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53"/>
  <sheetViews>
    <sheetView zoomScale="70" zoomScaleNormal="70" workbookViewId="0">
      <pane xSplit="3" topLeftCell="BS1" activePane="topRight" state="frozen"/>
      <selection activeCell="B1" sqref="B1"/>
      <selection pane="topRight" activeCell="B1" sqref="B1"/>
    </sheetView>
  </sheetViews>
  <sheetFormatPr defaultColWidth="9.1328125" defaultRowHeight="15" x14ac:dyDescent="0.4"/>
  <cols>
    <col min="1" max="1" width="23.1328125" style="367" bestFit="1" customWidth="1"/>
    <col min="2" max="2" width="75.73046875" style="367" customWidth="1"/>
    <col min="3" max="3" width="25.73046875" style="367" customWidth="1"/>
    <col min="4" max="75" width="12.73046875" style="369" customWidth="1"/>
    <col min="76" max="79" width="12.73046875" style="326" customWidth="1"/>
    <col min="80" max="16384" width="9.1328125" style="326"/>
  </cols>
  <sheetData>
    <row r="1" spans="1:79" s="324" customFormat="1" ht="25.15" customHeight="1" thickBot="1" x14ac:dyDescent="0.4">
      <c r="A1" s="43" t="s">
        <v>42</v>
      </c>
      <c r="B1" s="44" t="s">
        <v>755</v>
      </c>
      <c r="C1" s="98"/>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3"/>
      <c r="BW1" s="323"/>
      <c r="BX1" s="323"/>
    </row>
    <row r="2" spans="1:79" ht="15.75" customHeight="1" x14ac:dyDescent="0.4">
      <c r="A2" s="47" t="s">
        <v>594</v>
      </c>
      <c r="B2" s="17" t="s">
        <v>559</v>
      </c>
      <c r="C2" s="418"/>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x14ac:dyDescent="0.4">
      <c r="A3" s="52">
        <v>2018</v>
      </c>
      <c r="B3" s="327" t="s">
        <v>127</v>
      </c>
      <c r="C3" s="385"/>
      <c r="D3" s="289" t="s">
        <v>624</v>
      </c>
      <c r="E3" s="289" t="s">
        <v>624</v>
      </c>
      <c r="F3" s="289" t="s">
        <v>624</v>
      </c>
      <c r="G3" s="289" t="s">
        <v>624</v>
      </c>
      <c r="H3" s="289" t="s">
        <v>624</v>
      </c>
      <c r="I3" s="289" t="s">
        <v>624</v>
      </c>
      <c r="J3" s="289" t="s">
        <v>624</v>
      </c>
      <c r="K3" s="289" t="s">
        <v>624</v>
      </c>
      <c r="L3" s="289" t="s">
        <v>624</v>
      </c>
      <c r="M3" s="289" t="s">
        <v>624</v>
      </c>
      <c r="N3" s="289" t="s">
        <v>624</v>
      </c>
      <c r="O3" s="289" t="s">
        <v>624</v>
      </c>
      <c r="P3" s="289" t="s">
        <v>624</v>
      </c>
      <c r="Q3" s="289" t="s">
        <v>624</v>
      </c>
      <c r="R3" s="289" t="s">
        <v>624</v>
      </c>
      <c r="S3" s="289" t="s">
        <v>624</v>
      </c>
      <c r="T3" s="289" t="s">
        <v>624</v>
      </c>
      <c r="U3" s="289" t="s">
        <v>624</v>
      </c>
      <c r="V3" s="289" t="s">
        <v>624</v>
      </c>
      <c r="W3" s="289" t="s">
        <v>624</v>
      </c>
      <c r="X3" s="289" t="s">
        <v>624</v>
      </c>
      <c r="Y3" s="289" t="s">
        <v>624</v>
      </c>
      <c r="Z3" s="289" t="s">
        <v>624</v>
      </c>
      <c r="AA3" s="289" t="s">
        <v>624</v>
      </c>
      <c r="AB3" s="289" t="s">
        <v>624</v>
      </c>
      <c r="AC3" s="289" t="s">
        <v>624</v>
      </c>
      <c r="AD3" s="289" t="s">
        <v>624</v>
      </c>
      <c r="AE3" s="289" t="s">
        <v>624</v>
      </c>
      <c r="AF3" s="289" t="s">
        <v>624</v>
      </c>
      <c r="AG3" s="289" t="s">
        <v>624</v>
      </c>
      <c r="AH3" s="289" t="s">
        <v>624</v>
      </c>
      <c r="AI3" s="289" t="s">
        <v>624</v>
      </c>
      <c r="AJ3" s="289" t="s">
        <v>624</v>
      </c>
      <c r="AK3" s="289" t="s">
        <v>624</v>
      </c>
      <c r="AL3" s="289" t="s">
        <v>624</v>
      </c>
      <c r="AM3" s="289" t="s">
        <v>624</v>
      </c>
      <c r="AN3" s="289" t="s">
        <v>624</v>
      </c>
      <c r="AO3" s="289" t="s">
        <v>624</v>
      </c>
      <c r="AP3" s="289" t="s">
        <v>624</v>
      </c>
      <c r="AQ3" s="289" t="s">
        <v>624</v>
      </c>
      <c r="AR3" s="289" t="s">
        <v>624</v>
      </c>
      <c r="AS3" s="289" t="s">
        <v>624</v>
      </c>
      <c r="AT3" s="289" t="s">
        <v>624</v>
      </c>
      <c r="AU3" s="289" t="s">
        <v>624</v>
      </c>
      <c r="AV3" s="289" t="s">
        <v>624</v>
      </c>
      <c r="AW3" s="289" t="s">
        <v>624</v>
      </c>
      <c r="AX3" s="289" t="s">
        <v>624</v>
      </c>
      <c r="AY3" s="289" t="s">
        <v>624</v>
      </c>
      <c r="AZ3" s="289" t="s">
        <v>624</v>
      </c>
      <c r="BA3" s="289" t="s">
        <v>624</v>
      </c>
      <c r="BB3" s="289" t="s">
        <v>624</v>
      </c>
      <c r="BC3" s="289" t="s">
        <v>624</v>
      </c>
      <c r="BD3" s="289" t="s">
        <v>624</v>
      </c>
      <c r="BE3" s="289" t="s">
        <v>624</v>
      </c>
      <c r="BF3" s="289" t="s">
        <v>624</v>
      </c>
      <c r="BG3" s="289" t="s">
        <v>624</v>
      </c>
      <c r="BH3" s="289" t="s">
        <v>624</v>
      </c>
      <c r="BI3" s="289" t="s">
        <v>624</v>
      </c>
      <c r="BJ3" s="289" t="s">
        <v>624</v>
      </c>
      <c r="BK3" s="289" t="s">
        <v>624</v>
      </c>
      <c r="BL3" s="289" t="s">
        <v>624</v>
      </c>
      <c r="BM3" s="289" t="s">
        <v>624</v>
      </c>
      <c r="BN3" s="289" t="s">
        <v>624</v>
      </c>
      <c r="BO3" s="289" t="s">
        <v>624</v>
      </c>
      <c r="BP3" s="289" t="s">
        <v>624</v>
      </c>
      <c r="BQ3" s="289" t="s">
        <v>624</v>
      </c>
      <c r="BR3" s="289" t="s">
        <v>624</v>
      </c>
      <c r="BS3" s="289" t="s">
        <v>624</v>
      </c>
      <c r="BT3" s="289" t="s">
        <v>624</v>
      </c>
      <c r="BU3" s="289" t="s">
        <v>624</v>
      </c>
      <c r="BV3" s="289" t="s">
        <v>625</v>
      </c>
      <c r="BW3" s="289" t="s">
        <v>625</v>
      </c>
      <c r="BX3" s="289" t="s">
        <v>625</v>
      </c>
      <c r="BY3" s="289" t="s">
        <v>625</v>
      </c>
      <c r="BZ3" s="289" t="s">
        <v>625</v>
      </c>
      <c r="CA3" s="290" t="s">
        <v>625</v>
      </c>
    </row>
    <row r="4" spans="1:79" s="243" customFormat="1" ht="24" customHeight="1" x14ac:dyDescent="0.4">
      <c r="A4" s="534"/>
      <c r="B4" s="535" t="s">
        <v>96</v>
      </c>
      <c r="C4" s="97"/>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f t="shared" ref="AQ4:CA4" si="0">AQ5+AQ9</f>
        <v>28.981999999999999</v>
      </c>
      <c r="AR4" s="332">
        <f t="shared" si="0"/>
        <v>152.04351</v>
      </c>
      <c r="AS4" s="332">
        <f t="shared" si="0"/>
        <v>131.50648100000001</v>
      </c>
      <c r="AT4" s="332">
        <f t="shared" si="0"/>
        <v>155</v>
      </c>
      <c r="AU4" s="332">
        <f t="shared" si="0"/>
        <v>210.18</v>
      </c>
      <c r="AV4" s="332">
        <f t="shared" si="0"/>
        <v>211.578</v>
      </c>
      <c r="AW4" s="332">
        <f t="shared" si="0"/>
        <v>234.45600000000002</v>
      </c>
      <c r="AX4" s="332">
        <f t="shared" si="0"/>
        <v>217.38900000000001</v>
      </c>
      <c r="AY4" s="332">
        <f t="shared" si="0"/>
        <v>265.98800000000006</v>
      </c>
      <c r="AZ4" s="332">
        <f t="shared" si="0"/>
        <v>238.81600000000003</v>
      </c>
      <c r="BA4" s="332">
        <f t="shared" si="0"/>
        <v>185.90699999999998</v>
      </c>
      <c r="BB4" s="332">
        <f t="shared" si="0"/>
        <v>198.82299999999998</v>
      </c>
      <c r="BC4" s="332">
        <f t="shared" si="0"/>
        <v>185.245</v>
      </c>
      <c r="BD4" s="332">
        <f t="shared" si="0"/>
        <v>234.97299999999998</v>
      </c>
      <c r="BE4" s="332">
        <f t="shared" si="0"/>
        <v>251</v>
      </c>
      <c r="BF4" s="332">
        <f t="shared" si="0"/>
        <v>300.72500000000002</v>
      </c>
      <c r="BG4" s="332">
        <f t="shared" si="0"/>
        <v>328.07900000000001</v>
      </c>
      <c r="BH4" s="332">
        <f t="shared" si="0"/>
        <v>328.59699999999998</v>
      </c>
      <c r="BI4" s="332">
        <f t="shared" si="0"/>
        <v>364.44799999999998</v>
      </c>
      <c r="BJ4" s="332">
        <f t="shared" si="0"/>
        <v>442.661</v>
      </c>
      <c r="BK4" s="332">
        <f t="shared" si="0"/>
        <v>408.28</v>
      </c>
      <c r="BL4" s="332">
        <f t="shared" si="0"/>
        <v>611.97900000000004</v>
      </c>
      <c r="BM4" s="332">
        <f t="shared" si="0"/>
        <v>754.63800000000003</v>
      </c>
      <c r="BN4" s="332">
        <f t="shared" si="0"/>
        <v>884.19721186000004</v>
      </c>
      <c r="BO4" s="332">
        <f t="shared" si="0"/>
        <v>348.01045738980469</v>
      </c>
      <c r="BP4" s="332">
        <f t="shared" si="0"/>
        <v>321.60000000000002</v>
      </c>
      <c r="BQ4" s="332">
        <f t="shared" si="0"/>
        <v>98.405999999999992</v>
      </c>
      <c r="BR4" s="332">
        <f t="shared" si="0"/>
        <v>89.052999999999997</v>
      </c>
      <c r="BS4" s="332">
        <f t="shared" si="0"/>
        <v>73.882000000000005</v>
      </c>
      <c r="BT4" s="332">
        <f t="shared" si="0"/>
        <v>69.526122639999997</v>
      </c>
      <c r="BU4" s="332">
        <f t="shared" si="0"/>
        <v>176.87249709999998</v>
      </c>
      <c r="BV4" s="332">
        <f t="shared" si="0"/>
        <v>202.93016403512854</v>
      </c>
      <c r="BW4" s="332">
        <f t="shared" si="0"/>
        <v>207.16458222042314</v>
      </c>
      <c r="BX4" s="196">
        <f t="shared" si="0"/>
        <v>211.91597355304265</v>
      </c>
      <c r="BY4" s="196">
        <f t="shared" si="0"/>
        <v>217.85006513117543</v>
      </c>
      <c r="BZ4" s="196">
        <f t="shared" si="0"/>
        <v>222.30442407329406</v>
      </c>
      <c r="CA4" s="339">
        <f t="shared" si="0"/>
        <v>223.54570985060911</v>
      </c>
    </row>
    <row r="5" spans="1:79" s="243" customFormat="1" ht="24.75" customHeight="1" x14ac:dyDescent="0.4">
      <c r="A5" s="368"/>
      <c r="B5" s="536" t="s">
        <v>560</v>
      </c>
      <c r="C5" s="537"/>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f t="shared" ref="AR5:BP5" si="1">SUM(AR6:AR8)</f>
        <v>118</v>
      </c>
      <c r="AS5" s="332">
        <f t="shared" si="1"/>
        <v>93</v>
      </c>
      <c r="AT5" s="332">
        <f t="shared" si="1"/>
        <v>98.4</v>
      </c>
      <c r="AU5" s="332">
        <f t="shared" si="1"/>
        <v>126.66799999999999</v>
      </c>
      <c r="AV5" s="332">
        <f t="shared" si="1"/>
        <v>127.428</v>
      </c>
      <c r="AW5" s="332">
        <f t="shared" si="1"/>
        <v>139.703</v>
      </c>
      <c r="AX5" s="332">
        <f t="shared" si="1"/>
        <v>134.45699999999999</v>
      </c>
      <c r="AY5" s="332">
        <f t="shared" si="1"/>
        <v>137.58500000000001</v>
      </c>
      <c r="AZ5" s="332">
        <f t="shared" si="1"/>
        <v>134.50500000000002</v>
      </c>
      <c r="BA5" s="332">
        <f t="shared" si="1"/>
        <v>128.536</v>
      </c>
      <c r="BB5" s="332">
        <f t="shared" si="1"/>
        <v>142.53099999999998</v>
      </c>
      <c r="BC5" s="332">
        <f t="shared" si="1"/>
        <v>129.44200000000001</v>
      </c>
      <c r="BD5" s="332">
        <f t="shared" si="1"/>
        <v>126.22099999999999</v>
      </c>
      <c r="BE5" s="332">
        <f t="shared" si="1"/>
        <v>136</v>
      </c>
      <c r="BF5" s="332">
        <f t="shared" si="1"/>
        <v>135.53100000000001</v>
      </c>
      <c r="BG5" s="332">
        <f t="shared" si="1"/>
        <v>154.86799999999999</v>
      </c>
      <c r="BH5" s="332">
        <f t="shared" si="1"/>
        <v>160.81200000000001</v>
      </c>
      <c r="BI5" s="332">
        <f t="shared" si="1"/>
        <v>190.72200000000001</v>
      </c>
      <c r="BJ5" s="332">
        <f t="shared" si="1"/>
        <v>272.476</v>
      </c>
      <c r="BK5" s="332">
        <f t="shared" si="1"/>
        <v>234.56</v>
      </c>
      <c r="BL5" s="332">
        <f t="shared" si="1"/>
        <v>217.55500000000001</v>
      </c>
      <c r="BM5" s="332">
        <f t="shared" si="1"/>
        <v>270.00200000000001</v>
      </c>
      <c r="BN5" s="332">
        <f t="shared" si="1"/>
        <v>273.28648482000006</v>
      </c>
      <c r="BO5" s="332">
        <f t="shared" si="1"/>
        <v>126.68199999999999</v>
      </c>
      <c r="BP5" s="332">
        <f t="shared" si="1"/>
        <v>96.879000000000005</v>
      </c>
      <c r="BQ5" s="332">
        <f>SUM(BQ6:BQ8)</f>
        <v>8.7829999999999995</v>
      </c>
      <c r="BR5" s="332">
        <f t="shared" ref="BR5:BX5" si="2">SUM(BR6:BR8)</f>
        <v>0</v>
      </c>
      <c r="BS5" s="332">
        <f t="shared" si="2"/>
        <v>0</v>
      </c>
      <c r="BT5" s="332">
        <f t="shared" si="2"/>
        <v>0</v>
      </c>
      <c r="BU5" s="332">
        <f t="shared" si="2"/>
        <v>0</v>
      </c>
      <c r="BV5" s="332">
        <f t="shared" si="2"/>
        <v>0</v>
      </c>
      <c r="BW5" s="332">
        <f t="shared" si="2"/>
        <v>0</v>
      </c>
      <c r="BX5" s="196">
        <f t="shared" si="2"/>
        <v>0</v>
      </c>
      <c r="BY5" s="196">
        <f>SUM(BY6:BY8)</f>
        <v>0</v>
      </c>
      <c r="BZ5" s="196">
        <f>SUM(BZ6:BZ8)</f>
        <v>0</v>
      </c>
      <c r="CA5" s="339">
        <f>SUM(CA6:CA8)</f>
        <v>0</v>
      </c>
    </row>
    <row r="6" spans="1:79" x14ac:dyDescent="0.4">
      <c r="B6" s="275" t="s">
        <v>561</v>
      </c>
      <c r="C6" s="51"/>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v>68</v>
      </c>
      <c r="AS6" s="219">
        <v>25</v>
      </c>
      <c r="AT6" s="219">
        <v>22</v>
      </c>
      <c r="AU6" s="219">
        <v>36.134</v>
      </c>
      <c r="AV6" s="219">
        <v>27.254999999999999</v>
      </c>
      <c r="AW6" s="219">
        <v>31.824000000000002</v>
      </c>
      <c r="AX6" s="219">
        <v>27.925000000000001</v>
      </c>
      <c r="AY6" s="219">
        <v>31.975999999999999</v>
      </c>
      <c r="AZ6" s="219">
        <v>33.951000000000001</v>
      </c>
      <c r="BA6" s="219">
        <v>28.73</v>
      </c>
      <c r="BB6" s="219">
        <v>37.692999999999998</v>
      </c>
      <c r="BC6" s="219">
        <v>22.696999999999999</v>
      </c>
      <c r="BD6" s="219">
        <v>15.597</v>
      </c>
      <c r="BE6" s="219">
        <v>15</v>
      </c>
      <c r="BF6" s="219">
        <v>3.915</v>
      </c>
      <c r="BG6" s="219">
        <v>22.943999999999999</v>
      </c>
      <c r="BH6" s="219">
        <v>19.669</v>
      </c>
      <c r="BI6" s="219">
        <v>38.921999999999997</v>
      </c>
      <c r="BJ6" s="219">
        <v>106.18</v>
      </c>
      <c r="BK6" s="219">
        <v>47.756999999999998</v>
      </c>
      <c r="BL6" s="219">
        <v>-0.24199999999999999</v>
      </c>
      <c r="BM6" s="219">
        <v>17.018999999999998</v>
      </c>
      <c r="BN6" s="219">
        <v>28.041668320000053</v>
      </c>
      <c r="BO6" s="219">
        <v>0.2287232800000325</v>
      </c>
      <c r="BP6" s="219">
        <v>-4.673</v>
      </c>
      <c r="BQ6" s="219">
        <v>0</v>
      </c>
      <c r="BR6" s="219">
        <v>0</v>
      </c>
      <c r="BS6" s="219"/>
      <c r="BT6" s="219"/>
      <c r="BU6" s="219"/>
      <c r="BV6" s="219"/>
      <c r="BW6" s="219"/>
      <c r="BX6" s="220"/>
      <c r="BY6" s="220"/>
      <c r="BZ6" s="220"/>
      <c r="CA6" s="221"/>
    </row>
    <row r="7" spans="1:79" x14ac:dyDescent="0.4">
      <c r="B7" s="275" t="s">
        <v>562</v>
      </c>
      <c r="C7" s="51"/>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v>41</v>
      </c>
      <c r="AS7" s="219">
        <v>60</v>
      </c>
      <c r="AT7" s="219">
        <v>67.400000000000006</v>
      </c>
      <c r="AU7" s="219">
        <v>80.007999999999996</v>
      </c>
      <c r="AV7" s="219">
        <v>90.844999999999999</v>
      </c>
      <c r="AW7" s="219">
        <v>97.629000000000005</v>
      </c>
      <c r="AX7" s="219">
        <v>94.061999999999998</v>
      </c>
      <c r="AY7" s="219">
        <v>95.814999999999998</v>
      </c>
      <c r="AZ7" s="219">
        <v>96.2</v>
      </c>
      <c r="BA7" s="219">
        <v>96.498999999999995</v>
      </c>
      <c r="BB7" s="219">
        <v>97.774000000000001</v>
      </c>
      <c r="BC7" s="219">
        <v>98.138999999999996</v>
      </c>
      <c r="BD7" s="219">
        <v>99.977999999999994</v>
      </c>
      <c r="BE7" s="219">
        <v>103</v>
      </c>
      <c r="BF7" s="219">
        <v>108.88500000000001</v>
      </c>
      <c r="BG7" s="219">
        <v>116.81699999999999</v>
      </c>
      <c r="BH7" s="219">
        <v>128.03800000000001</v>
      </c>
      <c r="BI7" s="219">
        <v>138</v>
      </c>
      <c r="BJ7" s="219">
        <v>140.625</v>
      </c>
      <c r="BK7" s="219">
        <v>140.04400000000001</v>
      </c>
      <c r="BL7" s="219">
        <v>141.37299999999999</v>
      </c>
      <c r="BM7" s="219">
        <v>140.65799999999999</v>
      </c>
      <c r="BN7" s="219">
        <v>141.16998859000003</v>
      </c>
      <c r="BO7" s="219">
        <v>141.81741953000005</v>
      </c>
      <c r="BP7" s="219">
        <v>133.44800000000001</v>
      </c>
      <c r="BQ7" s="219">
        <v>8.7829999999999995</v>
      </c>
      <c r="BR7" s="219">
        <v>0</v>
      </c>
      <c r="BS7" s="219"/>
      <c r="BT7" s="219"/>
      <c r="BU7" s="219"/>
      <c r="BV7" s="219"/>
      <c r="BW7" s="219"/>
      <c r="BX7" s="220"/>
      <c r="BY7" s="220"/>
      <c r="BZ7" s="220"/>
      <c r="CA7" s="221"/>
    </row>
    <row r="8" spans="1:79" x14ac:dyDescent="0.4">
      <c r="B8" s="275" t="s">
        <v>563</v>
      </c>
      <c r="C8" s="51"/>
      <c r="D8" s="220"/>
      <c r="E8" s="220"/>
      <c r="F8" s="220"/>
      <c r="G8" s="220"/>
      <c r="H8" s="220"/>
      <c r="I8" s="220"/>
      <c r="J8" s="220"/>
      <c r="K8" s="220"/>
      <c r="L8" s="220"/>
      <c r="M8" s="220"/>
      <c r="N8" s="220"/>
      <c r="O8" s="220"/>
      <c r="P8" s="220"/>
      <c r="Q8" s="220"/>
      <c r="R8" s="220"/>
      <c r="S8" s="220"/>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v>9</v>
      </c>
      <c r="AS8" s="220">
        <v>8</v>
      </c>
      <c r="AT8" s="220">
        <v>9</v>
      </c>
      <c r="AU8" s="220">
        <v>10.526</v>
      </c>
      <c r="AV8" s="220">
        <v>9.3279999999999994</v>
      </c>
      <c r="AW8" s="220">
        <v>10.25</v>
      </c>
      <c r="AX8" s="220">
        <v>12.47</v>
      </c>
      <c r="AY8" s="220">
        <v>9.7940000000000005</v>
      </c>
      <c r="AZ8" s="220">
        <v>4.3540000000000001</v>
      </c>
      <c r="BA8" s="220">
        <v>3.3069999999999999</v>
      </c>
      <c r="BB8" s="220">
        <v>7.0640000000000001</v>
      </c>
      <c r="BC8" s="220">
        <v>8.6059999999999999</v>
      </c>
      <c r="BD8" s="220">
        <v>10.646000000000001</v>
      </c>
      <c r="BE8" s="220">
        <v>18</v>
      </c>
      <c r="BF8" s="220">
        <v>22.731000000000002</v>
      </c>
      <c r="BG8" s="220">
        <v>15.106999999999999</v>
      </c>
      <c r="BH8" s="220">
        <v>13.105</v>
      </c>
      <c r="BI8" s="220">
        <v>13.8</v>
      </c>
      <c r="BJ8" s="220">
        <v>25.670999999999999</v>
      </c>
      <c r="BK8" s="220">
        <v>46.759</v>
      </c>
      <c r="BL8" s="220">
        <v>76.424000000000007</v>
      </c>
      <c r="BM8" s="220">
        <v>112.325</v>
      </c>
      <c r="BN8" s="220">
        <v>104.07482791000001</v>
      </c>
      <c r="BO8" s="220">
        <v>-15.364142810000091</v>
      </c>
      <c r="BP8" s="220">
        <v>-31.895999999999997</v>
      </c>
      <c r="BQ8" s="220">
        <v>0</v>
      </c>
      <c r="BR8" s="220">
        <v>0</v>
      </c>
      <c r="BS8" s="220"/>
      <c r="BT8" s="220"/>
      <c r="BU8" s="220"/>
      <c r="BV8" s="220"/>
      <c r="BW8" s="220"/>
      <c r="BX8" s="220"/>
      <c r="BY8" s="220"/>
      <c r="BZ8" s="220"/>
      <c r="CA8" s="221"/>
    </row>
    <row r="9" spans="1:79" s="243" customFormat="1" ht="24.75" customHeight="1" x14ac:dyDescent="0.4">
      <c r="A9" s="368"/>
      <c r="B9" s="536" t="s">
        <v>564</v>
      </c>
      <c r="C9" s="537"/>
      <c r="D9" s="196"/>
      <c r="E9" s="196"/>
      <c r="F9" s="196"/>
      <c r="G9" s="196"/>
      <c r="H9" s="196"/>
      <c r="I9" s="196"/>
      <c r="J9" s="196"/>
      <c r="K9" s="196"/>
      <c r="L9" s="196"/>
      <c r="M9" s="196"/>
      <c r="N9" s="196"/>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f t="shared" ref="AQ9:CA9" si="3">SUM(AQ10:AQ12)</f>
        <v>28.981999999999999</v>
      </c>
      <c r="AR9" s="196">
        <f t="shared" si="3"/>
        <v>34.043509999999998</v>
      </c>
      <c r="AS9" s="196">
        <f t="shared" si="3"/>
        <v>38.506481000000001</v>
      </c>
      <c r="AT9" s="196">
        <f t="shared" si="3"/>
        <v>56.6</v>
      </c>
      <c r="AU9" s="196">
        <f t="shared" si="3"/>
        <v>83.512</v>
      </c>
      <c r="AV9" s="196">
        <f t="shared" si="3"/>
        <v>84.15</v>
      </c>
      <c r="AW9" s="196">
        <f t="shared" si="3"/>
        <v>94.753</v>
      </c>
      <c r="AX9" s="196">
        <f t="shared" si="3"/>
        <v>82.932000000000002</v>
      </c>
      <c r="AY9" s="196">
        <f t="shared" si="3"/>
        <v>128.40300000000002</v>
      </c>
      <c r="AZ9" s="196">
        <f t="shared" si="3"/>
        <v>104.31100000000001</v>
      </c>
      <c r="BA9" s="196">
        <f t="shared" si="3"/>
        <v>57.370999999999995</v>
      </c>
      <c r="BB9" s="196">
        <f t="shared" si="3"/>
        <v>56.292000000000002</v>
      </c>
      <c r="BC9" s="196">
        <f t="shared" si="3"/>
        <v>55.803000000000004</v>
      </c>
      <c r="BD9" s="196">
        <f t="shared" si="3"/>
        <v>108.752</v>
      </c>
      <c r="BE9" s="196">
        <f t="shared" si="3"/>
        <v>115</v>
      </c>
      <c r="BF9" s="196">
        <f t="shared" si="3"/>
        <v>165.19399999999999</v>
      </c>
      <c r="BG9" s="196">
        <f t="shared" si="3"/>
        <v>173.21100000000001</v>
      </c>
      <c r="BH9" s="196">
        <f t="shared" si="3"/>
        <v>167.785</v>
      </c>
      <c r="BI9" s="196">
        <f t="shared" si="3"/>
        <v>173.726</v>
      </c>
      <c r="BJ9" s="196">
        <f t="shared" si="3"/>
        <v>170.185</v>
      </c>
      <c r="BK9" s="196">
        <f t="shared" si="3"/>
        <v>173.72</v>
      </c>
      <c r="BL9" s="196">
        <f t="shared" si="3"/>
        <v>394.42399999999998</v>
      </c>
      <c r="BM9" s="196">
        <f t="shared" si="3"/>
        <v>484.63600000000002</v>
      </c>
      <c r="BN9" s="196">
        <f t="shared" si="3"/>
        <v>610.91072703999998</v>
      </c>
      <c r="BO9" s="196">
        <f t="shared" si="3"/>
        <v>221.3284573898047</v>
      </c>
      <c r="BP9" s="196">
        <f t="shared" si="3"/>
        <v>224.721</v>
      </c>
      <c r="BQ9" s="196">
        <f t="shared" si="3"/>
        <v>89.62299999999999</v>
      </c>
      <c r="BR9" s="196">
        <f t="shared" si="3"/>
        <v>89.052999999999997</v>
      </c>
      <c r="BS9" s="196">
        <f t="shared" si="3"/>
        <v>73.882000000000005</v>
      </c>
      <c r="BT9" s="196">
        <f t="shared" si="3"/>
        <v>69.526122639999997</v>
      </c>
      <c r="BU9" s="196">
        <f t="shared" si="3"/>
        <v>176.87249709999998</v>
      </c>
      <c r="BV9" s="196">
        <f t="shared" si="3"/>
        <v>202.93016403512854</v>
      </c>
      <c r="BW9" s="196">
        <f t="shared" si="3"/>
        <v>207.16458222042314</v>
      </c>
      <c r="BX9" s="196">
        <f t="shared" si="3"/>
        <v>211.91597355304265</v>
      </c>
      <c r="BY9" s="196">
        <f t="shared" si="3"/>
        <v>217.85006513117543</v>
      </c>
      <c r="BZ9" s="196">
        <f t="shared" si="3"/>
        <v>222.30442407329406</v>
      </c>
      <c r="CA9" s="339">
        <f t="shared" si="3"/>
        <v>223.54570985060911</v>
      </c>
    </row>
    <row r="10" spans="1:79" x14ac:dyDescent="0.4">
      <c r="B10" s="275" t="s">
        <v>150</v>
      </c>
      <c r="C10" s="51"/>
      <c r="D10" s="219"/>
      <c r="E10" s="219"/>
      <c r="F10" s="219"/>
      <c r="G10" s="219"/>
      <c r="H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v>14.981999999999999</v>
      </c>
      <c r="AR10" s="219">
        <v>19.041</v>
      </c>
      <c r="AS10" s="219">
        <v>23.1</v>
      </c>
      <c r="AT10" s="219">
        <v>29</v>
      </c>
      <c r="AU10" s="219">
        <v>37.561</v>
      </c>
      <c r="AV10" s="219">
        <v>46.265999999999998</v>
      </c>
      <c r="AW10" s="219">
        <v>59.125</v>
      </c>
      <c r="AX10" s="219">
        <v>60.497999999999998</v>
      </c>
      <c r="AY10" s="219">
        <v>46.542999999999999</v>
      </c>
      <c r="AZ10" s="219">
        <v>41.273000000000003</v>
      </c>
      <c r="BA10" s="219">
        <v>36.790999999999997</v>
      </c>
      <c r="BB10" s="219">
        <v>37.914999999999999</v>
      </c>
      <c r="BC10" s="219">
        <v>37.4</v>
      </c>
      <c r="BD10" s="219">
        <v>34.851999999999997</v>
      </c>
      <c r="BE10" s="219">
        <v>38</v>
      </c>
      <c r="BF10" s="219">
        <v>40.408999999999999</v>
      </c>
      <c r="BG10" s="219">
        <v>46.344000000000001</v>
      </c>
      <c r="BH10" s="219">
        <v>46.491</v>
      </c>
      <c r="BI10" s="219">
        <v>44.334000000000003</v>
      </c>
      <c r="BJ10" s="219">
        <v>46.637999999999998</v>
      </c>
      <c r="BK10" s="219">
        <v>46.658999999999999</v>
      </c>
      <c r="BL10" s="219">
        <v>50.039000000000001</v>
      </c>
      <c r="BM10" s="219">
        <v>47.561</v>
      </c>
      <c r="BN10" s="219">
        <v>44.601999999999997</v>
      </c>
      <c r="BO10" s="219">
        <v>46.558457389804701</v>
      </c>
      <c r="BP10" s="219">
        <v>43.945999999999998</v>
      </c>
      <c r="BQ10" s="219">
        <v>44.098999999999997</v>
      </c>
      <c r="BR10" s="219">
        <v>44.164999999999999</v>
      </c>
      <c r="BS10" s="219">
        <v>39.841999999999999</v>
      </c>
      <c r="BT10" s="219">
        <v>38.341528220000001</v>
      </c>
      <c r="BU10" s="219">
        <v>36.994</v>
      </c>
      <c r="BV10" s="219">
        <v>41.327039976218835</v>
      </c>
      <c r="BW10" s="219">
        <v>42.607906060780934</v>
      </c>
      <c r="BX10" s="220">
        <v>43.624621489726763</v>
      </c>
      <c r="BY10" s="220">
        <v>44.875902049764022</v>
      </c>
      <c r="BZ10" s="220">
        <v>46.087661142432978</v>
      </c>
      <c r="CA10" s="221">
        <v>47.366805680961555</v>
      </c>
    </row>
    <row r="11" spans="1:79" x14ac:dyDescent="0.4">
      <c r="B11" s="275" t="s">
        <v>184</v>
      </c>
      <c r="C11" s="51"/>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v>14</v>
      </c>
      <c r="AR11" s="219">
        <v>15</v>
      </c>
      <c r="AS11" s="219">
        <v>15</v>
      </c>
      <c r="AT11" s="219">
        <v>19</v>
      </c>
      <c r="AU11" s="219">
        <v>22.698</v>
      </c>
      <c r="AV11" s="219">
        <v>22.576000000000001</v>
      </c>
      <c r="AW11" s="219">
        <v>23.443000000000001</v>
      </c>
      <c r="AX11" s="219">
        <v>22.434000000000001</v>
      </c>
      <c r="AY11" s="219">
        <v>21.899000000000001</v>
      </c>
      <c r="AZ11" s="219">
        <v>22.006</v>
      </c>
      <c r="BA11" s="219">
        <v>19.994</v>
      </c>
      <c r="BB11" s="219">
        <v>18.376999999999999</v>
      </c>
      <c r="BC11" s="219">
        <v>17.431000000000001</v>
      </c>
      <c r="BD11" s="219">
        <v>44.381999999999998</v>
      </c>
      <c r="BE11" s="219">
        <v>61</v>
      </c>
      <c r="BF11" s="219">
        <v>110.63800000000001</v>
      </c>
      <c r="BG11" s="219">
        <v>120.54600000000001</v>
      </c>
      <c r="BH11" s="219">
        <v>119.50700000000001</v>
      </c>
      <c r="BI11" s="219">
        <v>120.578</v>
      </c>
      <c r="BJ11" s="219">
        <v>120.111</v>
      </c>
      <c r="BK11" s="219">
        <v>123.071</v>
      </c>
      <c r="BL11" s="219">
        <v>133.291</v>
      </c>
      <c r="BM11" s="219">
        <v>138.81399999999999</v>
      </c>
      <c r="BN11" s="219">
        <v>130.89869660000002</v>
      </c>
      <c r="BO11" s="219">
        <v>46.04</v>
      </c>
      <c r="BP11" s="219">
        <v>39.037999999999997</v>
      </c>
      <c r="BQ11" s="219">
        <v>37.116999999999997</v>
      </c>
      <c r="BR11" s="219">
        <v>33.851999999999997</v>
      </c>
      <c r="BS11" s="219">
        <v>30.114000000000001</v>
      </c>
      <c r="BT11" s="219">
        <v>27.888000000000002</v>
      </c>
      <c r="BU11" s="219">
        <v>25.613999999999965</v>
      </c>
      <c r="BV11" s="219">
        <v>24.232730753199526</v>
      </c>
      <c r="BW11" s="219">
        <v>24.368822739579823</v>
      </c>
      <c r="BX11" s="220">
        <v>24.300057064348263</v>
      </c>
      <c r="BY11" s="220">
        <v>24.336722145110848</v>
      </c>
      <c r="BZ11" s="220">
        <v>24.315974504960405</v>
      </c>
      <c r="CA11" s="221">
        <v>24.278115743746913</v>
      </c>
    </row>
    <row r="12" spans="1:79" x14ac:dyDescent="0.4">
      <c r="A12" s="326"/>
      <c r="B12" s="106" t="s">
        <v>139</v>
      </c>
      <c r="C12" s="58"/>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v>0</v>
      </c>
      <c r="AR12" s="219">
        <v>2.5100000000000001E-3</v>
      </c>
      <c r="AS12" s="219">
        <v>0.40648099999999998</v>
      </c>
      <c r="AT12" s="219">
        <v>8.6</v>
      </c>
      <c r="AU12" s="219">
        <v>23.253</v>
      </c>
      <c r="AV12" s="219">
        <v>15.308</v>
      </c>
      <c r="AW12" s="219">
        <v>12.185</v>
      </c>
      <c r="AX12" s="219">
        <v>0</v>
      </c>
      <c r="AY12" s="219">
        <v>59.960999999999999</v>
      </c>
      <c r="AZ12" s="219">
        <v>41.031999999999996</v>
      </c>
      <c r="BA12" s="219">
        <v>0.58599999999999997</v>
      </c>
      <c r="BB12" s="219">
        <v>0</v>
      </c>
      <c r="BC12" s="219">
        <v>0.97199999999999998</v>
      </c>
      <c r="BD12" s="219">
        <v>29.518000000000001</v>
      </c>
      <c r="BE12" s="219">
        <v>16</v>
      </c>
      <c r="BF12" s="219">
        <v>14.147</v>
      </c>
      <c r="BG12" s="219">
        <v>6.3209999999999997</v>
      </c>
      <c r="BH12" s="219">
        <v>1.7869999999999999</v>
      </c>
      <c r="BI12" s="219">
        <v>8.8140000000000001</v>
      </c>
      <c r="BJ12" s="219">
        <v>3.4359999999999999</v>
      </c>
      <c r="BK12" s="219">
        <v>3.99</v>
      </c>
      <c r="BL12" s="219">
        <v>211.09399999999999</v>
      </c>
      <c r="BM12" s="219">
        <v>298.26100000000002</v>
      </c>
      <c r="BN12" s="219">
        <v>435.41003044000001</v>
      </c>
      <c r="BO12" s="219">
        <v>128.72999999999999</v>
      </c>
      <c r="BP12" s="219">
        <v>141.73699999999999</v>
      </c>
      <c r="BQ12" s="219">
        <v>8.4069999999999965</v>
      </c>
      <c r="BR12" s="219">
        <v>11.036000000000001</v>
      </c>
      <c r="BS12" s="219">
        <v>3.9260000000000019</v>
      </c>
      <c r="BT12" s="219">
        <v>3.2965944199999972</v>
      </c>
      <c r="BU12" s="219">
        <v>114.2644971</v>
      </c>
      <c r="BV12" s="219">
        <v>137.37039330571019</v>
      </c>
      <c r="BW12" s="219">
        <v>140.18785342006237</v>
      </c>
      <c r="BX12" s="220">
        <v>143.99129499896762</v>
      </c>
      <c r="BY12" s="220">
        <v>148.63744093630055</v>
      </c>
      <c r="BZ12" s="220">
        <v>151.90078842590066</v>
      </c>
      <c r="CA12" s="221">
        <v>151.90078842590066</v>
      </c>
    </row>
    <row r="13" spans="1:79" s="243" customFormat="1" ht="26.25" customHeight="1" x14ac:dyDescent="0.4">
      <c r="A13" s="368"/>
      <c r="B13" s="474" t="s">
        <v>565</v>
      </c>
      <c r="C13" s="380"/>
      <c r="D13" s="196"/>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220">
        <v>23.742129412884193</v>
      </c>
      <c r="AR13" s="220">
        <v>124.55443691978304</v>
      </c>
      <c r="AS13" s="220">
        <v>107.73044960785994</v>
      </c>
      <c r="AT13" s="220">
        <v>126.97640117994101</v>
      </c>
      <c r="AU13" s="220">
        <v>172.18</v>
      </c>
      <c r="AV13" s="220">
        <v>172.37799999999999</v>
      </c>
      <c r="AW13" s="220">
        <v>194.25600000000003</v>
      </c>
      <c r="AX13" s="220">
        <v>187.28899999999999</v>
      </c>
      <c r="AY13" s="220">
        <v>214.38800000000001</v>
      </c>
      <c r="AZ13" s="220">
        <v>197.916</v>
      </c>
      <c r="BA13" s="220">
        <v>164.20699999999999</v>
      </c>
      <c r="BB13" s="220">
        <v>176.72299999999998</v>
      </c>
      <c r="BC13" s="220">
        <v>163.03138294517106</v>
      </c>
      <c r="BD13" s="220">
        <v>199.31266883868574</v>
      </c>
      <c r="BE13" s="220">
        <v>223.009962981786</v>
      </c>
      <c r="BF13" s="220">
        <v>271.56763858619945</v>
      </c>
      <c r="BG13" s="220">
        <v>297.69167471771999</v>
      </c>
      <c r="BH13" s="220">
        <v>296.03603723607625</v>
      </c>
      <c r="BI13" s="220">
        <v>323.58529987590123</v>
      </c>
      <c r="BJ13" s="220">
        <f>SUM(BJ14:BJ19)</f>
        <v>397.09139123869591</v>
      </c>
      <c r="BK13" s="220">
        <f>SUM(BK14:BK19)</f>
        <v>365.57602716769622</v>
      </c>
      <c r="BL13" s="220">
        <f>SUM(BL14:BL19)</f>
        <v>428.08124799166512</v>
      </c>
      <c r="BM13" s="220">
        <f t="shared" ref="BM13:BX13" si="4">SUM(BM14:BM19)</f>
        <v>523.25416753056652</v>
      </c>
      <c r="BN13" s="220">
        <f t="shared" si="4"/>
        <v>581.59344393140691</v>
      </c>
      <c r="BO13" s="220">
        <f t="shared" si="4"/>
        <v>238.92399636036316</v>
      </c>
      <c r="BP13" s="220">
        <f t="shared" si="4"/>
        <v>211.24968195335762</v>
      </c>
      <c r="BQ13" s="220">
        <f t="shared" si="4"/>
        <v>75.084993981267189</v>
      </c>
      <c r="BR13" s="220">
        <f t="shared" si="4"/>
        <v>66.170281157308693</v>
      </c>
      <c r="BS13" s="220">
        <f t="shared" si="4"/>
        <v>57.635301513993738</v>
      </c>
      <c r="BT13" s="220">
        <f t="shared" si="4"/>
        <v>54.821549201138716</v>
      </c>
      <c r="BU13" s="220">
        <f t="shared" si="4"/>
        <v>111.30444023002789</v>
      </c>
      <c r="BV13" s="220">
        <f t="shared" si="4"/>
        <v>113.61860658093707</v>
      </c>
      <c r="BW13" s="220">
        <f t="shared" si="4"/>
        <v>114.92576329234228</v>
      </c>
      <c r="BX13" s="220">
        <f t="shared" si="4"/>
        <v>116.97454484856712</v>
      </c>
      <c r="BY13" s="220">
        <f>SUM(BY14:BY19)</f>
        <v>120.37329713284227</v>
      </c>
      <c r="BZ13" s="220">
        <f>SUM(BZ14:BZ19)</f>
        <v>123.02613085084973</v>
      </c>
      <c r="CA13" s="221">
        <f>SUM(CA14:CA19)</f>
        <v>123.87448598226982</v>
      </c>
    </row>
    <row r="14" spans="1:79" x14ac:dyDescent="0.4">
      <c r="B14" s="276" t="s">
        <v>561</v>
      </c>
      <c r="C14" s="128"/>
      <c r="D14" s="219"/>
      <c r="E14" s="219"/>
      <c r="F14" s="219"/>
      <c r="G14" s="219"/>
      <c r="H14" s="219"/>
      <c r="I14" s="219"/>
      <c r="J14" s="219"/>
      <c r="K14" s="219"/>
      <c r="L14" s="219"/>
      <c r="M14" s="219"/>
      <c r="N14" s="219"/>
      <c r="O14" s="219"/>
      <c r="P14" s="219"/>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v>100.44628</v>
      </c>
      <c r="BK14" s="219">
        <v>44.748308999999999</v>
      </c>
      <c r="BL14" s="219">
        <v>-0.225302</v>
      </c>
      <c r="BM14" s="219">
        <v>15.793631999999999</v>
      </c>
      <c r="BN14" s="219">
        <v>25.79833485440005</v>
      </c>
      <c r="BO14" s="219">
        <v>0.21019669432002988</v>
      </c>
      <c r="BP14" s="219">
        <v>-4.303833</v>
      </c>
      <c r="BQ14" s="219">
        <v>0</v>
      </c>
      <c r="BR14" s="219">
        <v>0</v>
      </c>
      <c r="BS14" s="219"/>
      <c r="BT14" s="219"/>
      <c r="BU14" s="219"/>
      <c r="BV14" s="219"/>
      <c r="BW14" s="219"/>
      <c r="BX14" s="220"/>
      <c r="BY14" s="220"/>
      <c r="BZ14" s="220"/>
      <c r="CA14" s="221"/>
    </row>
    <row r="15" spans="1:79" x14ac:dyDescent="0.4">
      <c r="B15" s="276" t="s">
        <v>562</v>
      </c>
      <c r="C15" s="128"/>
      <c r="D15" s="219"/>
      <c r="E15" s="219"/>
      <c r="F15" s="219"/>
      <c r="G15" s="219"/>
      <c r="H15" s="219"/>
      <c r="I15" s="219"/>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v>126.84375</v>
      </c>
      <c r="BK15" s="219">
        <v>126.17964400000001</v>
      </c>
      <c r="BL15" s="219">
        <v>127.659819</v>
      </c>
      <c r="BM15" s="219">
        <v>127.99877999999998</v>
      </c>
      <c r="BN15" s="219">
        <v>129.31170954844004</v>
      </c>
      <c r="BO15" s="219">
        <v>131.89020016290004</v>
      </c>
      <c r="BP15" s="219">
        <v>124.90732800000001</v>
      </c>
      <c r="BQ15" s="219">
        <v>8.2208879999999986</v>
      </c>
      <c r="BR15" s="219">
        <v>0</v>
      </c>
      <c r="BS15" s="219"/>
      <c r="BT15" s="219"/>
      <c r="BU15" s="219"/>
      <c r="BV15" s="219"/>
      <c r="BW15" s="219"/>
      <c r="BX15" s="220"/>
      <c r="BY15" s="220"/>
      <c r="BZ15" s="220"/>
      <c r="CA15" s="221"/>
    </row>
    <row r="16" spans="1:79" x14ac:dyDescent="0.4">
      <c r="B16" s="276" t="s">
        <v>563</v>
      </c>
      <c r="C16" s="128"/>
      <c r="D16" s="219"/>
      <c r="E16" s="219"/>
      <c r="F16" s="219"/>
      <c r="G16" s="219"/>
      <c r="H16" s="219"/>
      <c r="I16" s="219"/>
      <c r="J16" s="219"/>
      <c r="K16" s="219"/>
      <c r="L16" s="219"/>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v>25.234593</v>
      </c>
      <c r="BK16" s="219">
        <v>46.104374</v>
      </c>
      <c r="BL16" s="219">
        <v>75.277640000000005</v>
      </c>
      <c r="BM16" s="219">
        <v>110.86477500000001</v>
      </c>
      <c r="BN16" s="219">
        <v>102.72185514717</v>
      </c>
      <c r="BO16" s="219">
        <v>-15.28732209595009</v>
      </c>
      <c r="BP16" s="219">
        <v>-31.768415999999998</v>
      </c>
      <c r="BQ16" s="219">
        <v>0</v>
      </c>
      <c r="BR16" s="219">
        <v>0</v>
      </c>
      <c r="BS16" s="219"/>
      <c r="BT16" s="219"/>
      <c r="BU16" s="219"/>
      <c r="BV16" s="219"/>
      <c r="BW16" s="219"/>
      <c r="BX16" s="220"/>
      <c r="BY16" s="220"/>
      <c r="BZ16" s="220"/>
      <c r="CA16" s="221"/>
    </row>
    <row r="17" spans="1:79" x14ac:dyDescent="0.4">
      <c r="B17" s="276" t="s">
        <v>150</v>
      </c>
      <c r="C17" s="128"/>
      <c r="D17" s="219"/>
      <c r="E17" s="219"/>
      <c r="F17" s="219"/>
      <c r="G17" s="219"/>
      <c r="H17" s="219"/>
      <c r="I17" s="219"/>
      <c r="J17" s="219"/>
      <c r="K17" s="219"/>
      <c r="L17" s="219"/>
      <c r="M17" s="219"/>
      <c r="N17" s="219"/>
      <c r="O17" s="219"/>
      <c r="P17" s="219"/>
      <c r="Q17" s="219"/>
      <c r="R17" s="219"/>
      <c r="S17" s="219"/>
      <c r="T17" s="219"/>
      <c r="U17" s="219"/>
      <c r="V17" s="219"/>
      <c r="W17" s="219"/>
      <c r="X17" s="219"/>
      <c r="Y17" s="219"/>
      <c r="Z17" s="219"/>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9">
        <v>23.645465999999999</v>
      </c>
      <c r="BK17" s="219">
        <v>24.26268</v>
      </c>
      <c r="BL17" s="219">
        <v>26.420592000000003</v>
      </c>
      <c r="BM17" s="219">
        <v>25.445135000000001</v>
      </c>
      <c r="BN17" s="219">
        <v>24.263487999999999</v>
      </c>
      <c r="BO17" s="219">
        <v>25.234683905274146</v>
      </c>
      <c r="BP17" s="219">
        <v>25.400787999999999</v>
      </c>
      <c r="BQ17" s="219">
        <v>26.194805999999996</v>
      </c>
      <c r="BR17" s="219">
        <v>27.426465</v>
      </c>
      <c r="BS17" s="219">
        <v>25.544037070000002</v>
      </c>
      <c r="BT17" s="219">
        <v>25.261430920000002</v>
      </c>
      <c r="BU17" s="219">
        <v>25.523962900000001</v>
      </c>
      <c r="BV17" s="219">
        <v>28.631932346135638</v>
      </c>
      <c r="BW17" s="219">
        <v>29.519333696407642</v>
      </c>
      <c r="BX17" s="220">
        <v>30.223727899176595</v>
      </c>
      <c r="BY17" s="220">
        <v>31.090631997840266</v>
      </c>
      <c r="BZ17" s="220">
        <v>31.93015508928541</v>
      </c>
      <c r="CA17" s="221">
        <v>32.816363729177212</v>
      </c>
    </row>
    <row r="18" spans="1:79" x14ac:dyDescent="0.4">
      <c r="B18" s="276" t="s">
        <v>184</v>
      </c>
      <c r="C18" s="128"/>
      <c r="D18" s="219"/>
      <c r="E18" s="219"/>
      <c r="F18" s="219"/>
      <c r="G18" s="219"/>
      <c r="H18" s="219"/>
      <c r="I18" s="219"/>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v>119.870778</v>
      </c>
      <c r="BK18" s="219">
        <v>123.071</v>
      </c>
      <c r="BL18" s="219">
        <v>133.291</v>
      </c>
      <c r="BM18" s="219">
        <v>138.81399999999999</v>
      </c>
      <c r="BN18" s="219">
        <v>130.89869660000002</v>
      </c>
      <c r="BO18" s="219">
        <v>46.04</v>
      </c>
      <c r="BP18" s="219">
        <v>39.037999999999997</v>
      </c>
      <c r="BQ18" s="219">
        <v>37.116999999999997</v>
      </c>
      <c r="BR18" s="219">
        <v>33.851999999999997</v>
      </c>
      <c r="BS18" s="219">
        <v>30.109000000000002</v>
      </c>
      <c r="BT18" s="219">
        <v>27.880500000000001</v>
      </c>
      <c r="BU18" s="219">
        <v>25.610499999999966</v>
      </c>
      <c r="BV18" s="219">
        <v>24.229368565074726</v>
      </c>
      <c r="BW18" s="219">
        <v>24.365441669271863</v>
      </c>
      <c r="BX18" s="220">
        <v>24.2966855349847</v>
      </c>
      <c r="BY18" s="220">
        <v>24.333345528623575</v>
      </c>
      <c r="BZ18" s="220">
        <v>24.31260076711979</v>
      </c>
      <c r="CA18" s="221">
        <v>24.27474725864808</v>
      </c>
    </row>
    <row r="19" spans="1:79" x14ac:dyDescent="0.4">
      <c r="A19" s="326"/>
      <c r="B19" s="267" t="s">
        <v>139</v>
      </c>
      <c r="C19" s="68"/>
      <c r="D19" s="219"/>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9">
        <v>1.0505242386959734</v>
      </c>
      <c r="BK19" s="219">
        <v>1.210020167696229</v>
      </c>
      <c r="BL19" s="219">
        <v>65.657498991665165</v>
      </c>
      <c r="BM19" s="219">
        <v>104.33784553056645</v>
      </c>
      <c r="BN19" s="219">
        <v>168.59935978139674</v>
      </c>
      <c r="BO19" s="219">
        <v>50.836237693819029</v>
      </c>
      <c r="BP19" s="219">
        <v>57.975814953357627</v>
      </c>
      <c r="BQ19" s="219">
        <v>3.5522999812671952</v>
      </c>
      <c r="BR19" s="219">
        <v>4.8918161573086953</v>
      </c>
      <c r="BS19" s="219">
        <v>1.9822644439937367</v>
      </c>
      <c r="BT19" s="219">
        <v>1.6796182811387106</v>
      </c>
      <c r="BU19" s="219">
        <v>60.169977330027926</v>
      </c>
      <c r="BV19" s="219">
        <v>60.757305669726705</v>
      </c>
      <c r="BW19" s="219">
        <v>61.04098792666278</v>
      </c>
      <c r="BX19" s="220">
        <v>62.454131414405815</v>
      </c>
      <c r="BY19" s="220">
        <v>64.949319606378424</v>
      </c>
      <c r="BZ19" s="220">
        <v>66.783374994444529</v>
      </c>
      <c r="CA19" s="221">
        <v>66.783374994444529</v>
      </c>
    </row>
    <row r="20" spans="1:79" s="243" customFormat="1" ht="26.25" customHeight="1" x14ac:dyDescent="0.4">
      <c r="B20" s="309" t="s">
        <v>566</v>
      </c>
      <c r="C20" s="234"/>
      <c r="D20" s="196"/>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220">
        <v>5.2398705871158064</v>
      </c>
      <c r="AR20" s="220">
        <v>27.489073080216954</v>
      </c>
      <c r="AS20" s="220">
        <v>23.776031392140069</v>
      </c>
      <c r="AT20" s="220">
        <v>28.023598820058993</v>
      </c>
      <c r="AU20" s="220">
        <v>38</v>
      </c>
      <c r="AV20" s="220">
        <v>39.200000000000003</v>
      </c>
      <c r="AW20" s="220">
        <v>40.200000000000003</v>
      </c>
      <c r="AX20" s="220">
        <v>30.1</v>
      </c>
      <c r="AY20" s="220">
        <v>51.6</v>
      </c>
      <c r="AZ20" s="220">
        <v>40.9</v>
      </c>
      <c r="BA20" s="220">
        <v>21.7</v>
      </c>
      <c r="BB20" s="220">
        <v>22.1</v>
      </c>
      <c r="BC20" s="220">
        <v>22.213617054828948</v>
      </c>
      <c r="BD20" s="220">
        <v>35.660331161314261</v>
      </c>
      <c r="BE20" s="220">
        <v>27.990037018213997</v>
      </c>
      <c r="BF20" s="220">
        <v>29.15736141380097</v>
      </c>
      <c r="BG20" s="220">
        <v>30.387325282280013</v>
      </c>
      <c r="BH20" s="220">
        <v>32.560962763923698</v>
      </c>
      <c r="BI20" s="220">
        <v>40.862700124098772</v>
      </c>
      <c r="BJ20" s="220">
        <f>SUM(BJ21:BJ26)</f>
        <v>45.569608761304032</v>
      </c>
      <c r="BK20" s="220">
        <f t="shared" ref="BK20:BX20" si="5">SUM(BK21:BK26)</f>
        <v>42.703972832303776</v>
      </c>
      <c r="BL20" s="220">
        <f t="shared" si="5"/>
        <v>183.89775200833483</v>
      </c>
      <c r="BM20" s="220">
        <f t="shared" si="5"/>
        <v>231.38383246943357</v>
      </c>
      <c r="BN20" s="220">
        <f t="shared" si="5"/>
        <v>302.6037679285933</v>
      </c>
      <c r="BO20" s="220">
        <f t="shared" si="5"/>
        <v>109.08646102944152</v>
      </c>
      <c r="BP20" s="220">
        <f t="shared" si="5"/>
        <v>110.35031804664237</v>
      </c>
      <c r="BQ20" s="220">
        <f t="shared" si="5"/>
        <v>23.321006018732803</v>
      </c>
      <c r="BR20" s="220">
        <f t="shared" si="5"/>
        <v>22.882718842691304</v>
      </c>
      <c r="BS20" s="220">
        <f t="shared" si="5"/>
        <v>16.24669848600626</v>
      </c>
      <c r="BT20" s="220">
        <f t="shared" si="5"/>
        <v>14.704573438861285</v>
      </c>
      <c r="BU20" s="220">
        <f t="shared" si="5"/>
        <v>65.568056869972068</v>
      </c>
      <c r="BV20" s="220">
        <f t="shared" si="5"/>
        <v>89.311557454191473</v>
      </c>
      <c r="BW20" s="220">
        <f t="shared" si="5"/>
        <v>92.23881892808086</v>
      </c>
      <c r="BX20" s="220">
        <f t="shared" si="5"/>
        <v>94.941428704475527</v>
      </c>
      <c r="BY20" s="220">
        <f>SUM(BY21:BY26)</f>
        <v>97.476767998333173</v>
      </c>
      <c r="BZ20" s="220">
        <f>SUM(BZ21:BZ26)</f>
        <v>99.278293222444319</v>
      </c>
      <c r="CA20" s="221">
        <f>SUM(CA21:CA26)</f>
        <v>99.671223868339297</v>
      </c>
    </row>
    <row r="21" spans="1:79" x14ac:dyDescent="0.4">
      <c r="A21" s="326"/>
      <c r="B21" s="276" t="s">
        <v>561</v>
      </c>
      <c r="C21" s="58"/>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9">
        <v>5.7337199999999999</v>
      </c>
      <c r="BK21" s="219">
        <v>3.0086909999999998</v>
      </c>
      <c r="BL21" s="219">
        <v>-1.6698000000000001E-2</v>
      </c>
      <c r="BM21" s="219">
        <v>1.2253679999999998</v>
      </c>
      <c r="BN21" s="219">
        <v>2.2433334656000041</v>
      </c>
      <c r="BO21" s="219">
        <v>1.8526585680002632E-2</v>
      </c>
      <c r="BP21" s="219">
        <v>-0.36916700000000002</v>
      </c>
      <c r="BQ21" s="219">
        <v>0</v>
      </c>
      <c r="BR21" s="219">
        <v>0</v>
      </c>
      <c r="BS21" s="219"/>
      <c r="BT21" s="219"/>
      <c r="BU21" s="219"/>
      <c r="BV21" s="219"/>
      <c r="BW21" s="219"/>
      <c r="BX21" s="220"/>
      <c r="BY21" s="220"/>
      <c r="BZ21" s="220"/>
      <c r="CA21" s="221"/>
    </row>
    <row r="22" spans="1:79" x14ac:dyDescent="0.4">
      <c r="A22" s="326"/>
      <c r="B22" s="276" t="s">
        <v>562</v>
      </c>
      <c r="C22" s="58"/>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v>13.78125</v>
      </c>
      <c r="BK22" s="219">
        <v>13.864356000000003</v>
      </c>
      <c r="BL22" s="219">
        <v>13.713180999999999</v>
      </c>
      <c r="BM22" s="219">
        <v>12.659219999999998</v>
      </c>
      <c r="BN22" s="219">
        <v>11.858279041560003</v>
      </c>
      <c r="BO22" s="219">
        <v>9.9272193671000046</v>
      </c>
      <c r="BP22" s="219">
        <v>8.5406720000000007</v>
      </c>
      <c r="BQ22" s="219">
        <v>0.56211199999999995</v>
      </c>
      <c r="BR22" s="219">
        <v>0</v>
      </c>
      <c r="BS22" s="219"/>
      <c r="BT22" s="219"/>
      <c r="BU22" s="219"/>
      <c r="BV22" s="219"/>
      <c r="BW22" s="219"/>
      <c r="BX22" s="220"/>
      <c r="BY22" s="220"/>
      <c r="BZ22" s="220"/>
      <c r="CA22" s="221"/>
    </row>
    <row r="23" spans="1:79" x14ac:dyDescent="0.4">
      <c r="A23" s="326"/>
      <c r="B23" s="276" t="s">
        <v>563</v>
      </c>
      <c r="C23" s="58"/>
      <c r="D23" s="219"/>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v>0.43640700000000004</v>
      </c>
      <c r="BK23" s="219">
        <v>0.65462600000000004</v>
      </c>
      <c r="BL23" s="219">
        <v>1.14636</v>
      </c>
      <c r="BM23" s="219">
        <v>1.4602249999999999</v>
      </c>
      <c r="BN23" s="219">
        <v>1.3529727628300001</v>
      </c>
      <c r="BO23" s="219">
        <v>-7.682071405000046E-2</v>
      </c>
      <c r="BP23" s="219">
        <v>-0.127584</v>
      </c>
      <c r="BQ23" s="219">
        <v>0</v>
      </c>
      <c r="BR23" s="219">
        <v>0</v>
      </c>
      <c r="BS23" s="219"/>
      <c r="BT23" s="219"/>
      <c r="BU23" s="219"/>
      <c r="BV23" s="219"/>
      <c r="BW23" s="219"/>
      <c r="BX23" s="220"/>
      <c r="BY23" s="220"/>
      <c r="BZ23" s="220"/>
      <c r="CA23" s="221"/>
    </row>
    <row r="24" spans="1:79" x14ac:dyDescent="0.4">
      <c r="A24" s="326"/>
      <c r="B24" s="276" t="s">
        <v>150</v>
      </c>
      <c r="C24" s="58"/>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v>22.992533999999999</v>
      </c>
      <c r="BK24" s="219">
        <v>22.396319999999999</v>
      </c>
      <c r="BL24" s="219">
        <v>23.618407999999999</v>
      </c>
      <c r="BM24" s="219">
        <v>22.115864999999999</v>
      </c>
      <c r="BN24" s="219">
        <v>20.338511999999998</v>
      </c>
      <c r="BO24" s="219">
        <v>21.323773484530555</v>
      </c>
      <c r="BP24" s="219">
        <v>18.545211999999999</v>
      </c>
      <c r="BQ24" s="219">
        <v>17.904194</v>
      </c>
      <c r="BR24" s="219">
        <v>16.738534999999999</v>
      </c>
      <c r="BS24" s="219">
        <v>14.297962929999997</v>
      </c>
      <c r="BT24" s="219">
        <v>13.080097299999998</v>
      </c>
      <c r="BU24" s="219">
        <v>11.470037099999999</v>
      </c>
      <c r="BV24" s="219">
        <v>12.695107630083196</v>
      </c>
      <c r="BW24" s="219">
        <v>13.088572364373292</v>
      </c>
      <c r="BX24" s="220">
        <v>13.400893590550169</v>
      </c>
      <c r="BY24" s="220">
        <v>13.785270051923757</v>
      </c>
      <c r="BZ24" s="220">
        <v>14.157506053147568</v>
      </c>
      <c r="CA24" s="221">
        <v>14.550441951784343</v>
      </c>
    </row>
    <row r="25" spans="1:79" x14ac:dyDescent="0.4">
      <c r="A25" s="326"/>
      <c r="B25" s="276" t="s">
        <v>184</v>
      </c>
      <c r="C25" s="58"/>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9">
        <v>0.24022200000000002</v>
      </c>
      <c r="BK25" s="219">
        <v>0</v>
      </c>
      <c r="BL25" s="219">
        <v>0</v>
      </c>
      <c r="BM25" s="219">
        <v>0</v>
      </c>
      <c r="BN25" s="219">
        <v>0</v>
      </c>
      <c r="BO25" s="219">
        <v>0</v>
      </c>
      <c r="BP25" s="219">
        <v>0</v>
      </c>
      <c r="BQ25" s="219">
        <v>0</v>
      </c>
      <c r="BR25" s="219">
        <v>0</v>
      </c>
      <c r="BS25" s="219">
        <v>4.9999999999990052E-3</v>
      </c>
      <c r="BT25" s="219">
        <v>7.5000000000002842E-3</v>
      </c>
      <c r="BU25" s="219">
        <v>3.4999999999989484E-3</v>
      </c>
      <c r="BV25" s="219">
        <v>3.3621881248002694E-3</v>
      </c>
      <c r="BW25" s="219">
        <v>3.3810703079595328E-3</v>
      </c>
      <c r="BX25" s="220">
        <v>3.3715293635623311E-3</v>
      </c>
      <c r="BY25" s="220">
        <v>3.3766164872730542E-3</v>
      </c>
      <c r="BZ25" s="220">
        <v>3.3737378406151208E-3</v>
      </c>
      <c r="CA25" s="221">
        <v>3.3684850988322523E-3</v>
      </c>
    </row>
    <row r="26" spans="1:79" s="348" customFormat="1" ht="26.25" customHeight="1" thickBot="1" x14ac:dyDescent="0.4">
      <c r="B26" s="538" t="s">
        <v>139</v>
      </c>
      <c r="C26" s="79"/>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v>2.3854757613040265</v>
      </c>
      <c r="BK26" s="354">
        <v>2.7799798323037712</v>
      </c>
      <c r="BL26" s="354">
        <v>145.43650100833483</v>
      </c>
      <c r="BM26" s="354">
        <v>193.92315446943357</v>
      </c>
      <c r="BN26" s="354">
        <v>266.81067065860327</v>
      </c>
      <c r="BO26" s="354">
        <v>77.89376230618096</v>
      </c>
      <c r="BP26" s="354">
        <v>83.761185046642368</v>
      </c>
      <c r="BQ26" s="354">
        <v>4.8547000187328013</v>
      </c>
      <c r="BR26" s="354">
        <v>6.144183842691306</v>
      </c>
      <c r="BS26" s="354">
        <v>1.9437355560062652</v>
      </c>
      <c r="BT26" s="354">
        <v>1.6169761388612867</v>
      </c>
      <c r="BU26" s="354">
        <v>54.094519769972067</v>
      </c>
      <c r="BV26" s="354">
        <v>76.613087635983476</v>
      </c>
      <c r="BW26" s="354">
        <v>79.146865493399602</v>
      </c>
      <c r="BX26" s="354">
        <v>81.537163584561796</v>
      </c>
      <c r="BY26" s="354">
        <v>83.68812132992214</v>
      </c>
      <c r="BZ26" s="354">
        <v>85.117413431456129</v>
      </c>
      <c r="CA26" s="355">
        <v>85.117413431456114</v>
      </c>
    </row>
    <row r="27" spans="1:79" ht="26.25" customHeight="1" x14ac:dyDescent="0.4">
      <c r="A27" s="356"/>
      <c r="B27" s="539" t="s">
        <v>559</v>
      </c>
      <c r="D27" s="49" t="s">
        <v>626</v>
      </c>
      <c r="E27" s="49" t="s">
        <v>627</v>
      </c>
      <c r="F27" s="49" t="s">
        <v>628</v>
      </c>
      <c r="G27" s="49" t="s">
        <v>629</v>
      </c>
      <c r="H27" s="49" t="s">
        <v>630</v>
      </c>
      <c r="I27" s="49" t="s">
        <v>631</v>
      </c>
      <c r="J27" s="49" t="s">
        <v>632</v>
      </c>
      <c r="K27" s="49" t="s">
        <v>633</v>
      </c>
      <c r="L27" s="49" t="s">
        <v>634</v>
      </c>
      <c r="M27" s="49" t="s">
        <v>635</v>
      </c>
      <c r="N27" s="49" t="s">
        <v>636</v>
      </c>
      <c r="O27" s="49" t="s">
        <v>637</v>
      </c>
      <c r="P27" s="49" t="s">
        <v>638</v>
      </c>
      <c r="Q27" s="49" t="s">
        <v>639</v>
      </c>
      <c r="R27" s="49" t="s">
        <v>640</v>
      </c>
      <c r="S27" s="49" t="s">
        <v>641</v>
      </c>
      <c r="T27" s="49" t="s">
        <v>642</v>
      </c>
      <c r="U27" s="49" t="s">
        <v>643</v>
      </c>
      <c r="V27" s="49" t="s">
        <v>644</v>
      </c>
      <c r="W27" s="49" t="s">
        <v>645</v>
      </c>
      <c r="X27" s="49" t="s">
        <v>646</v>
      </c>
      <c r="Y27" s="49" t="s">
        <v>647</v>
      </c>
      <c r="Z27" s="49" t="s">
        <v>648</v>
      </c>
      <c r="AA27" s="49" t="s">
        <v>649</v>
      </c>
      <c r="AB27" s="49" t="s">
        <v>650</v>
      </c>
      <c r="AC27" s="49" t="s">
        <v>651</v>
      </c>
      <c r="AD27" s="49" t="s">
        <v>652</v>
      </c>
      <c r="AE27" s="49" t="s">
        <v>653</v>
      </c>
      <c r="AF27" s="49" t="s">
        <v>654</v>
      </c>
      <c r="AG27" s="49" t="s">
        <v>655</v>
      </c>
      <c r="AH27" s="49" t="s">
        <v>656</v>
      </c>
      <c r="AI27" s="49" t="s">
        <v>657</v>
      </c>
      <c r="AJ27" s="49" t="s">
        <v>658</v>
      </c>
      <c r="AK27" s="49" t="s">
        <v>659</v>
      </c>
      <c r="AL27" s="49" t="s">
        <v>660</v>
      </c>
      <c r="AM27" s="49" t="s">
        <v>661</v>
      </c>
      <c r="AN27" s="49" t="s">
        <v>662</v>
      </c>
      <c r="AO27" s="49" t="s">
        <v>663</v>
      </c>
      <c r="AP27" s="49" t="s">
        <v>664</v>
      </c>
      <c r="AQ27" s="49" t="s">
        <v>665</v>
      </c>
      <c r="AR27" s="49" t="s">
        <v>666</v>
      </c>
      <c r="AS27" s="49" t="s">
        <v>667</v>
      </c>
      <c r="AT27" s="49" t="s">
        <v>668</v>
      </c>
      <c r="AU27" s="49" t="s">
        <v>669</v>
      </c>
      <c r="AV27" s="49" t="s">
        <v>670</v>
      </c>
      <c r="AW27" s="49" t="s">
        <v>671</v>
      </c>
      <c r="AX27" s="49" t="s">
        <v>672</v>
      </c>
      <c r="AY27" s="49" t="s">
        <v>595</v>
      </c>
      <c r="AZ27" s="49" t="s">
        <v>596</v>
      </c>
      <c r="BA27" s="49" t="s">
        <v>597</v>
      </c>
      <c r="BB27" s="49" t="s">
        <v>598</v>
      </c>
      <c r="BC27" s="49" t="s">
        <v>599</v>
      </c>
      <c r="BD27" s="49" t="s">
        <v>600</v>
      </c>
      <c r="BE27" s="49" t="s">
        <v>601</v>
      </c>
      <c r="BF27" s="49" t="s">
        <v>602</v>
      </c>
      <c r="BG27" s="49" t="s">
        <v>603</v>
      </c>
      <c r="BH27" s="49" t="s">
        <v>604</v>
      </c>
      <c r="BI27" s="49" t="s">
        <v>605</v>
      </c>
      <c r="BJ27" s="49" t="s">
        <v>606</v>
      </c>
      <c r="BK27" s="49" t="s">
        <v>607</v>
      </c>
      <c r="BL27" s="49" t="s">
        <v>608</v>
      </c>
      <c r="BM27" s="49" t="s">
        <v>609</v>
      </c>
      <c r="BN27" s="49" t="s">
        <v>610</v>
      </c>
      <c r="BO27" s="49" t="s">
        <v>611</v>
      </c>
      <c r="BP27" s="49" t="s">
        <v>612</v>
      </c>
      <c r="BQ27" s="49" t="s">
        <v>613</v>
      </c>
      <c r="BR27" s="49" t="s">
        <v>614</v>
      </c>
      <c r="BS27" s="49" t="s">
        <v>615</v>
      </c>
      <c r="BT27" s="49" t="s">
        <v>616</v>
      </c>
      <c r="BU27" s="49" t="s">
        <v>617</v>
      </c>
      <c r="BV27" s="49" t="s">
        <v>618</v>
      </c>
      <c r="BW27" s="49" t="s">
        <v>619</v>
      </c>
      <c r="BX27" s="49" t="s">
        <v>620</v>
      </c>
      <c r="BY27" s="49" t="s">
        <v>621</v>
      </c>
      <c r="BZ27" s="49" t="s">
        <v>622</v>
      </c>
      <c r="CA27" s="50" t="s">
        <v>623</v>
      </c>
    </row>
    <row r="28" spans="1:79" x14ac:dyDescent="0.4">
      <c r="A28" s="356"/>
      <c r="B28" s="384" t="s">
        <v>230</v>
      </c>
      <c r="C28" s="385"/>
      <c r="D28" s="289" t="s">
        <v>624</v>
      </c>
      <c r="E28" s="289" t="s">
        <v>624</v>
      </c>
      <c r="F28" s="289" t="s">
        <v>624</v>
      </c>
      <c r="G28" s="289" t="s">
        <v>624</v>
      </c>
      <c r="H28" s="289" t="s">
        <v>624</v>
      </c>
      <c r="I28" s="289" t="s">
        <v>624</v>
      </c>
      <c r="J28" s="289" t="s">
        <v>624</v>
      </c>
      <c r="K28" s="289" t="s">
        <v>624</v>
      </c>
      <c r="L28" s="289" t="s">
        <v>624</v>
      </c>
      <c r="M28" s="289" t="s">
        <v>624</v>
      </c>
      <c r="N28" s="289" t="s">
        <v>624</v>
      </c>
      <c r="O28" s="289" t="s">
        <v>624</v>
      </c>
      <c r="P28" s="289" t="s">
        <v>624</v>
      </c>
      <c r="Q28" s="289" t="s">
        <v>624</v>
      </c>
      <c r="R28" s="289" t="s">
        <v>624</v>
      </c>
      <c r="S28" s="289" t="s">
        <v>624</v>
      </c>
      <c r="T28" s="289" t="s">
        <v>624</v>
      </c>
      <c r="U28" s="289" t="s">
        <v>624</v>
      </c>
      <c r="V28" s="289" t="s">
        <v>624</v>
      </c>
      <c r="W28" s="289" t="s">
        <v>624</v>
      </c>
      <c r="X28" s="289" t="s">
        <v>624</v>
      </c>
      <c r="Y28" s="289" t="s">
        <v>624</v>
      </c>
      <c r="Z28" s="289" t="s">
        <v>624</v>
      </c>
      <c r="AA28" s="289" t="s">
        <v>624</v>
      </c>
      <c r="AB28" s="289" t="s">
        <v>624</v>
      </c>
      <c r="AC28" s="289" t="s">
        <v>624</v>
      </c>
      <c r="AD28" s="289" t="s">
        <v>624</v>
      </c>
      <c r="AE28" s="289" t="s">
        <v>624</v>
      </c>
      <c r="AF28" s="289" t="s">
        <v>624</v>
      </c>
      <c r="AG28" s="289" t="s">
        <v>624</v>
      </c>
      <c r="AH28" s="289" t="s">
        <v>624</v>
      </c>
      <c r="AI28" s="289" t="s">
        <v>624</v>
      </c>
      <c r="AJ28" s="289" t="s">
        <v>624</v>
      </c>
      <c r="AK28" s="289" t="s">
        <v>624</v>
      </c>
      <c r="AL28" s="289" t="s">
        <v>624</v>
      </c>
      <c r="AM28" s="289" t="s">
        <v>624</v>
      </c>
      <c r="AN28" s="289" t="s">
        <v>624</v>
      </c>
      <c r="AO28" s="289" t="s">
        <v>624</v>
      </c>
      <c r="AP28" s="289" t="s">
        <v>624</v>
      </c>
      <c r="AQ28" s="289" t="s">
        <v>624</v>
      </c>
      <c r="AR28" s="289" t="s">
        <v>624</v>
      </c>
      <c r="AS28" s="289" t="s">
        <v>624</v>
      </c>
      <c r="AT28" s="289" t="s">
        <v>624</v>
      </c>
      <c r="AU28" s="289" t="s">
        <v>624</v>
      </c>
      <c r="AV28" s="289" t="s">
        <v>624</v>
      </c>
      <c r="AW28" s="289" t="s">
        <v>624</v>
      </c>
      <c r="AX28" s="289" t="s">
        <v>624</v>
      </c>
      <c r="AY28" s="289" t="s">
        <v>624</v>
      </c>
      <c r="AZ28" s="289" t="s">
        <v>624</v>
      </c>
      <c r="BA28" s="289" t="s">
        <v>624</v>
      </c>
      <c r="BB28" s="289" t="s">
        <v>624</v>
      </c>
      <c r="BC28" s="289" t="s">
        <v>624</v>
      </c>
      <c r="BD28" s="289" t="s">
        <v>624</v>
      </c>
      <c r="BE28" s="289" t="s">
        <v>624</v>
      </c>
      <c r="BF28" s="289" t="s">
        <v>624</v>
      </c>
      <c r="BG28" s="289" t="s">
        <v>624</v>
      </c>
      <c r="BH28" s="289" t="s">
        <v>624</v>
      </c>
      <c r="BI28" s="289" t="s">
        <v>624</v>
      </c>
      <c r="BJ28" s="289" t="s">
        <v>624</v>
      </c>
      <c r="BK28" s="289" t="s">
        <v>624</v>
      </c>
      <c r="BL28" s="289" t="s">
        <v>624</v>
      </c>
      <c r="BM28" s="289" t="s">
        <v>624</v>
      </c>
      <c r="BN28" s="289" t="s">
        <v>624</v>
      </c>
      <c r="BO28" s="289" t="s">
        <v>624</v>
      </c>
      <c r="BP28" s="289" t="s">
        <v>624</v>
      </c>
      <c r="BQ28" s="289" t="s">
        <v>624</v>
      </c>
      <c r="BR28" s="289" t="s">
        <v>624</v>
      </c>
      <c r="BS28" s="289" t="s">
        <v>624</v>
      </c>
      <c r="BT28" s="289" t="s">
        <v>624</v>
      </c>
      <c r="BU28" s="289" t="s">
        <v>624</v>
      </c>
      <c r="BV28" s="289" t="s">
        <v>625</v>
      </c>
      <c r="BW28" s="289" t="s">
        <v>625</v>
      </c>
      <c r="BX28" s="289" t="s">
        <v>625</v>
      </c>
      <c r="BY28" s="289" t="s">
        <v>625</v>
      </c>
      <c r="BZ28" s="289" t="s">
        <v>625</v>
      </c>
      <c r="CA28" s="290" t="s">
        <v>625</v>
      </c>
    </row>
    <row r="29" spans="1:79" s="243" customFormat="1" ht="24" customHeight="1" x14ac:dyDescent="0.4">
      <c r="A29" s="374"/>
      <c r="B29" s="97" t="s">
        <v>96</v>
      </c>
      <c r="C29" s="97"/>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v>64.130114962512224</v>
      </c>
      <c r="AR29" s="332">
        <f t="shared" ref="AR29:BX29" si="6">AR30+AR34</f>
        <v>315.95310396750892</v>
      </c>
      <c r="AS29" s="332">
        <f t="shared" si="6"/>
        <v>253.7328487724551</v>
      </c>
      <c r="AT29" s="332">
        <f t="shared" si="6"/>
        <v>276.40856787572028</v>
      </c>
      <c r="AU29" s="332">
        <f t="shared" si="6"/>
        <v>354.45421359480588</v>
      </c>
      <c r="AV29" s="332">
        <f t="shared" si="6"/>
        <v>348.00452248643057</v>
      </c>
      <c r="AW29" s="332">
        <f t="shared" si="6"/>
        <v>376.47547579246179</v>
      </c>
      <c r="AX29" s="332">
        <f t="shared" si="6"/>
        <v>344.90382666417349</v>
      </c>
      <c r="AY29" s="332">
        <f t="shared" si="6"/>
        <v>409.4350183681799</v>
      </c>
      <c r="AZ29" s="332">
        <f t="shared" si="6"/>
        <v>355.10091154694271</v>
      </c>
      <c r="BA29" s="332">
        <f t="shared" si="6"/>
        <v>274.61266125054397</v>
      </c>
      <c r="BB29" s="332">
        <f t="shared" si="6"/>
        <v>289.95198814076394</v>
      </c>
      <c r="BC29" s="332">
        <f t="shared" si="6"/>
        <v>269.1214493622121</v>
      </c>
      <c r="BD29" s="332">
        <f t="shared" si="6"/>
        <v>333.8396291128289</v>
      </c>
      <c r="BE29" s="332">
        <f t="shared" si="6"/>
        <v>353.07277851458889</v>
      </c>
      <c r="BF29" s="332">
        <f t="shared" si="6"/>
        <v>412.78285633400282</v>
      </c>
      <c r="BG29" s="332">
        <f t="shared" si="6"/>
        <v>441.1706940133916</v>
      </c>
      <c r="BH29" s="332">
        <f t="shared" si="6"/>
        <v>430.2749075991203</v>
      </c>
      <c r="BI29" s="332">
        <f t="shared" si="6"/>
        <v>465.031208692056</v>
      </c>
      <c r="BJ29" s="332">
        <f t="shared" si="6"/>
        <v>548.5249062298434</v>
      </c>
      <c r="BK29" s="332">
        <f t="shared" si="6"/>
        <v>493.68884983077021</v>
      </c>
      <c r="BL29" s="332">
        <f t="shared" si="6"/>
        <v>720.44145379288011</v>
      </c>
      <c r="BM29" s="332">
        <f t="shared" si="6"/>
        <v>875.97748597747272</v>
      </c>
      <c r="BN29" s="332">
        <f t="shared" si="6"/>
        <v>1007.621436535627</v>
      </c>
      <c r="BO29" s="332">
        <f t="shared" si="6"/>
        <v>391.4454471999062</v>
      </c>
      <c r="BP29" s="332">
        <f t="shared" si="6"/>
        <v>354.59756348475821</v>
      </c>
      <c r="BQ29" s="332">
        <f t="shared" si="6"/>
        <v>106.54833547783365</v>
      </c>
      <c r="BR29" s="332">
        <f t="shared" si="6"/>
        <v>95.198551765409917</v>
      </c>
      <c r="BS29" s="332">
        <f t="shared" si="6"/>
        <v>78.35375058588258</v>
      </c>
      <c r="BT29" s="332">
        <f t="shared" si="6"/>
        <v>72.135380205272213</v>
      </c>
      <c r="BU29" s="332">
        <f t="shared" si="6"/>
        <v>180.09157654721997</v>
      </c>
      <c r="BV29" s="332">
        <f t="shared" si="6"/>
        <v>202.93016403512854</v>
      </c>
      <c r="BW29" s="332">
        <f t="shared" si="6"/>
        <v>203.52154653740359</v>
      </c>
      <c r="BX29" s="196">
        <f t="shared" si="6"/>
        <v>204.22737255918992</v>
      </c>
      <c r="BY29" s="196">
        <f>BY30+BY34</f>
        <v>205.97092827333205</v>
      </c>
      <c r="BZ29" s="196">
        <f>BZ30+BZ34</f>
        <v>206.18245602093918</v>
      </c>
      <c r="CA29" s="339">
        <f>CA30+CA34</f>
        <v>203.46783241825818</v>
      </c>
    </row>
    <row r="30" spans="1:79" s="243" customFormat="1" ht="24.75" customHeight="1" x14ac:dyDescent="0.4">
      <c r="A30" s="368"/>
      <c r="B30" s="536" t="s">
        <v>560</v>
      </c>
      <c r="C30" s="537"/>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c r="AR30" s="332">
        <f t="shared" ref="AR30:BF30" si="7">SUM(AR31:AR33)</f>
        <v>245.20919221192705</v>
      </c>
      <c r="AS30" s="332">
        <f t="shared" si="7"/>
        <v>179.43720154627454</v>
      </c>
      <c r="AT30" s="332">
        <f t="shared" si="7"/>
        <v>175.47485857400565</v>
      </c>
      <c r="AU30" s="332">
        <f t="shared" si="7"/>
        <v>213.61692990592286</v>
      </c>
      <c r="AV30" s="332">
        <f t="shared" si="7"/>
        <v>209.59419359007489</v>
      </c>
      <c r="AW30" s="332">
        <f t="shared" si="7"/>
        <v>224.32675382431796</v>
      </c>
      <c r="AX30" s="332">
        <f t="shared" si="7"/>
        <v>213.32603683620044</v>
      </c>
      <c r="AY30" s="332">
        <f t="shared" si="7"/>
        <v>211.7844301328858</v>
      </c>
      <c r="AZ30" s="332">
        <f t="shared" si="7"/>
        <v>199.99852651255165</v>
      </c>
      <c r="BA30" s="332">
        <f t="shared" si="7"/>
        <v>189.86704656898297</v>
      </c>
      <c r="BB30" s="332">
        <f t="shared" si="7"/>
        <v>207.85898423065353</v>
      </c>
      <c r="BC30" s="332">
        <f t="shared" si="7"/>
        <v>188.05160003424362</v>
      </c>
      <c r="BD30" s="332">
        <f t="shared" si="7"/>
        <v>179.32942008762871</v>
      </c>
      <c r="BE30" s="332">
        <f t="shared" si="7"/>
        <v>191.30636604774537</v>
      </c>
      <c r="BF30" s="332">
        <f t="shared" si="7"/>
        <v>186.03333045740706</v>
      </c>
      <c r="BG30" s="332">
        <f t="shared" ref="BG30:CA30" si="8">SUM(BG31:BG33)</f>
        <v>208.25235092909307</v>
      </c>
      <c r="BH30" s="332">
        <f t="shared" si="8"/>
        <v>210.57212464152056</v>
      </c>
      <c r="BI30" s="332">
        <f t="shared" si="8"/>
        <v>243.35894883266283</v>
      </c>
      <c r="BJ30" s="332">
        <f t="shared" si="8"/>
        <v>337.63957599581352</v>
      </c>
      <c r="BK30" s="332">
        <f t="shared" si="8"/>
        <v>283.62804109019658</v>
      </c>
      <c r="BL30" s="332">
        <f t="shared" si="8"/>
        <v>256.11277589575792</v>
      </c>
      <c r="BM30" s="332">
        <f t="shared" si="8"/>
        <v>313.41606594007931</v>
      </c>
      <c r="BN30" s="332">
        <f t="shared" si="8"/>
        <v>311.43427815253176</v>
      </c>
      <c r="BO30" s="332">
        <f t="shared" si="8"/>
        <v>142.49310929939679</v>
      </c>
      <c r="BP30" s="332">
        <f t="shared" si="8"/>
        <v>106.81920818669124</v>
      </c>
      <c r="BQ30" s="332">
        <f t="shared" si="8"/>
        <v>9.5097253267261443</v>
      </c>
      <c r="BR30" s="332">
        <f t="shared" si="8"/>
        <v>0</v>
      </c>
      <c r="BS30" s="332">
        <f t="shared" si="8"/>
        <v>0</v>
      </c>
      <c r="BT30" s="332">
        <f t="shared" si="8"/>
        <v>0</v>
      </c>
      <c r="BU30" s="332">
        <f t="shared" si="8"/>
        <v>0</v>
      </c>
      <c r="BV30" s="332">
        <f t="shared" si="8"/>
        <v>0</v>
      </c>
      <c r="BW30" s="332">
        <f t="shared" si="8"/>
        <v>0</v>
      </c>
      <c r="BX30" s="196">
        <f t="shared" si="8"/>
        <v>0</v>
      </c>
      <c r="BY30" s="196">
        <f t="shared" si="8"/>
        <v>0</v>
      </c>
      <c r="BZ30" s="196">
        <f t="shared" si="8"/>
        <v>0</v>
      </c>
      <c r="CA30" s="339">
        <f t="shared" si="8"/>
        <v>0</v>
      </c>
    </row>
    <row r="31" spans="1:79" x14ac:dyDescent="0.4">
      <c r="B31" s="275" t="s">
        <v>561</v>
      </c>
      <c r="C31" s="51"/>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v>141.30699212212744</v>
      </c>
      <c r="AS31" s="219">
        <v>48.2358068672781</v>
      </c>
      <c r="AT31" s="219">
        <v>39.232183827521581</v>
      </c>
      <c r="AU31" s="219">
        <v>60.937522856764275</v>
      </c>
      <c r="AV31" s="219">
        <v>44.829156435771509</v>
      </c>
      <c r="AW31" s="219">
        <v>51.101083109919571</v>
      </c>
      <c r="AX31" s="219">
        <v>44.305090688107704</v>
      </c>
      <c r="AY31" s="219">
        <v>49.220619529230341</v>
      </c>
      <c r="AZ31" s="219">
        <v>50.482509747798524</v>
      </c>
      <c r="BA31" s="219">
        <v>42.438540548382406</v>
      </c>
      <c r="BB31" s="219">
        <v>54.969295750440416</v>
      </c>
      <c r="BC31" s="219">
        <v>32.973896926632989</v>
      </c>
      <c r="BD31" s="219">
        <v>22.159553205146093</v>
      </c>
      <c r="BE31" s="219">
        <v>21.099966843501328</v>
      </c>
      <c r="BF31" s="219">
        <v>5.3738295204842332</v>
      </c>
      <c r="BG31" s="219">
        <v>30.852997002073455</v>
      </c>
      <c r="BH31" s="219">
        <v>25.755186923700148</v>
      </c>
      <c r="BI31" s="219">
        <v>49.663997894657683</v>
      </c>
      <c r="BJ31" s="219">
        <v>131.57331353673527</v>
      </c>
      <c r="BK31" s="219">
        <v>57.747375334006293</v>
      </c>
      <c r="BL31" s="219">
        <v>-0.28489021979165458</v>
      </c>
      <c r="BM31" s="219">
        <v>19.755513019289523</v>
      </c>
      <c r="BN31" s="219">
        <v>31.955977395603767</v>
      </c>
      <c r="BO31" s="219">
        <v>0.25727010416918877</v>
      </c>
      <c r="BP31" s="219">
        <v>-5.1524701932968755</v>
      </c>
      <c r="BQ31" s="246">
        <v>0</v>
      </c>
      <c r="BR31" s="219">
        <v>0</v>
      </c>
      <c r="BS31" s="219"/>
      <c r="BT31" s="219"/>
      <c r="BU31" s="219"/>
      <c r="BV31" s="219"/>
      <c r="BW31" s="219"/>
      <c r="BX31" s="220"/>
      <c r="BY31" s="220"/>
      <c r="BZ31" s="220"/>
      <c r="CA31" s="221"/>
    </row>
    <row r="32" spans="1:79" x14ac:dyDescent="0.4">
      <c r="B32" s="275" t="s">
        <v>562</v>
      </c>
      <c r="C32" s="51"/>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v>85.199804073635661</v>
      </c>
      <c r="AS32" s="219">
        <v>115.76593648146743</v>
      </c>
      <c r="AT32" s="219">
        <v>120.19314499886158</v>
      </c>
      <c r="AU32" s="219">
        <v>134.92802703060818</v>
      </c>
      <c r="AV32" s="219">
        <v>149.42229742827601</v>
      </c>
      <c r="AW32" s="219">
        <v>156.76683141460339</v>
      </c>
      <c r="AX32" s="219">
        <v>149.23636312640238</v>
      </c>
      <c r="AY32" s="219">
        <v>147.48791781940221</v>
      </c>
      <c r="AZ32" s="219">
        <v>143.04195569315243</v>
      </c>
      <c r="BA32" s="219">
        <v>142.54356854780207</v>
      </c>
      <c r="BB32" s="219">
        <v>142.5879585786104</v>
      </c>
      <c r="BC32" s="219">
        <v>142.57502183032273</v>
      </c>
      <c r="BD32" s="219">
        <v>142.0444835765914</v>
      </c>
      <c r="BE32" s="219">
        <v>144.88643899204243</v>
      </c>
      <c r="BF32" s="219">
        <v>149.45834670189674</v>
      </c>
      <c r="BG32" s="219">
        <v>157.08483920812475</v>
      </c>
      <c r="BH32" s="219">
        <v>167.65685206857083</v>
      </c>
      <c r="BI32" s="219">
        <v>176.08631903455014</v>
      </c>
      <c r="BJ32" s="219">
        <v>174.2559541919702</v>
      </c>
      <c r="BK32" s="219">
        <v>169.34006389169292</v>
      </c>
      <c r="BL32" s="219">
        <v>166.42886381241976</v>
      </c>
      <c r="BM32" s="219">
        <v>163.27463131013724</v>
      </c>
      <c r="BN32" s="219">
        <v>160.87576933153292</v>
      </c>
      <c r="BO32" s="219">
        <v>159.51757204375292</v>
      </c>
      <c r="BP32" s="219">
        <v>147.14034717634956</v>
      </c>
      <c r="BQ32" s="219">
        <v>9.5097253267261443</v>
      </c>
      <c r="BR32" s="219">
        <v>0</v>
      </c>
      <c r="BS32" s="219"/>
      <c r="BT32" s="219"/>
      <c r="BU32" s="219"/>
      <c r="BV32" s="219"/>
      <c r="BW32" s="219"/>
      <c r="BX32" s="220"/>
      <c r="BY32" s="220"/>
      <c r="BZ32" s="220"/>
      <c r="CA32" s="221"/>
    </row>
    <row r="33" spans="1:79" x14ac:dyDescent="0.4">
      <c r="B33" s="275" t="s">
        <v>563</v>
      </c>
      <c r="C33" s="51"/>
      <c r="D33" s="219"/>
      <c r="E33" s="219"/>
      <c r="F33" s="219"/>
      <c r="G33" s="219"/>
      <c r="H33" s="219"/>
      <c r="I33" s="219"/>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N33" s="219"/>
      <c r="AO33" s="219"/>
      <c r="AP33" s="219"/>
      <c r="AQ33" s="219"/>
      <c r="AR33" s="219">
        <v>18.702396016163924</v>
      </c>
      <c r="AS33" s="219">
        <v>15.435458197528991</v>
      </c>
      <c r="AT33" s="219">
        <v>16.049529747622465</v>
      </c>
      <c r="AU33" s="219">
        <v>17.751380018550417</v>
      </c>
      <c r="AV33" s="219">
        <v>15.342739726027395</v>
      </c>
      <c r="AW33" s="219">
        <v>16.458839299794985</v>
      </c>
      <c r="AX33" s="219">
        <v>19.784583021690352</v>
      </c>
      <c r="AY33" s="219">
        <v>15.075892784253252</v>
      </c>
      <c r="AZ33" s="219">
        <v>6.4740610716006826</v>
      </c>
      <c r="BA33" s="219">
        <v>4.88493747279849</v>
      </c>
      <c r="BB33" s="219">
        <v>10.301729901602714</v>
      </c>
      <c r="BC33" s="219">
        <v>12.502681277287902</v>
      </c>
      <c r="BD33" s="219">
        <v>15.125383305891219</v>
      </c>
      <c r="BE33" s="219">
        <v>25.319960212201593</v>
      </c>
      <c r="BF33" s="219">
        <v>31.201154235026085</v>
      </c>
      <c r="BG33" s="219">
        <v>20.314514718894859</v>
      </c>
      <c r="BH33" s="219">
        <v>17.160085649249602</v>
      </c>
      <c r="BI33" s="219">
        <v>17.608631903455016</v>
      </c>
      <c r="BJ33" s="219">
        <v>31.810308267108031</v>
      </c>
      <c r="BK33" s="219">
        <v>56.540601864497361</v>
      </c>
      <c r="BL33" s="219">
        <v>89.968802303129806</v>
      </c>
      <c r="BM33" s="219">
        <v>130.38592161065256</v>
      </c>
      <c r="BN33" s="219">
        <v>118.60253142539509</v>
      </c>
      <c r="BO33" s="219">
        <v>-17.281732848525319</v>
      </c>
      <c r="BP33" s="219">
        <v>-35.168668796361466</v>
      </c>
      <c r="BQ33" s="219">
        <v>0</v>
      </c>
      <c r="BR33" s="219">
        <v>0</v>
      </c>
      <c r="BS33" s="219"/>
      <c r="BT33" s="219"/>
      <c r="BU33" s="219"/>
      <c r="BV33" s="219"/>
      <c r="BW33" s="219"/>
      <c r="BX33" s="220"/>
      <c r="BY33" s="220"/>
      <c r="BZ33" s="220"/>
      <c r="CA33" s="221"/>
    </row>
    <row r="34" spans="1:79" s="243" customFormat="1" ht="24.75" customHeight="1" x14ac:dyDescent="0.4">
      <c r="A34" s="368"/>
      <c r="B34" s="536" t="s">
        <v>564</v>
      </c>
      <c r="C34" s="537"/>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v>64.130114962512224</v>
      </c>
      <c r="AR34" s="332">
        <f>SUM(AR35:AR37)</f>
        <v>70.743911755581848</v>
      </c>
      <c r="AS34" s="332">
        <f t="shared" ref="AS34:CA34" si="9">SUM(AS35:AS37)</f>
        <v>74.295647226180549</v>
      </c>
      <c r="AT34" s="332">
        <f t="shared" si="9"/>
        <v>100.93370930171461</v>
      </c>
      <c r="AU34" s="332">
        <f t="shared" si="9"/>
        <v>140.83728368888299</v>
      </c>
      <c r="AV34" s="332">
        <f t="shared" si="9"/>
        <v>138.41032889635565</v>
      </c>
      <c r="AW34" s="332">
        <f t="shared" si="9"/>
        <v>152.14872196814383</v>
      </c>
      <c r="AX34" s="332">
        <f t="shared" si="9"/>
        <v>131.57778982797305</v>
      </c>
      <c r="AY34" s="332">
        <f t="shared" si="9"/>
        <v>197.65058823529409</v>
      </c>
      <c r="AZ34" s="332">
        <f t="shared" si="9"/>
        <v>155.10238503439109</v>
      </c>
      <c r="BA34" s="332">
        <f t="shared" si="9"/>
        <v>84.74561468156098</v>
      </c>
      <c r="BB34" s="332">
        <f t="shared" si="9"/>
        <v>82.093003910110411</v>
      </c>
      <c r="BC34" s="332">
        <f t="shared" si="9"/>
        <v>81.069849327968484</v>
      </c>
      <c r="BD34" s="332">
        <f t="shared" si="9"/>
        <v>154.51020902520023</v>
      </c>
      <c r="BE34" s="332">
        <f t="shared" si="9"/>
        <v>161.76641246684349</v>
      </c>
      <c r="BF34" s="332">
        <f t="shared" si="9"/>
        <v>226.74952587659575</v>
      </c>
      <c r="BG34" s="332">
        <f t="shared" si="9"/>
        <v>232.91834308429853</v>
      </c>
      <c r="BH34" s="332">
        <f t="shared" si="9"/>
        <v>219.70278295759974</v>
      </c>
      <c r="BI34" s="332">
        <f t="shared" si="9"/>
        <v>221.67225985939319</v>
      </c>
      <c r="BJ34" s="332">
        <f t="shared" si="9"/>
        <v>210.88533023402985</v>
      </c>
      <c r="BK34" s="332">
        <f t="shared" si="9"/>
        <v>210.06080874057361</v>
      </c>
      <c r="BL34" s="332">
        <f t="shared" si="9"/>
        <v>464.32867789712219</v>
      </c>
      <c r="BM34" s="332">
        <f t="shared" si="9"/>
        <v>562.56142003739342</v>
      </c>
      <c r="BN34" s="332">
        <f t="shared" si="9"/>
        <v>696.18715838309527</v>
      </c>
      <c r="BO34" s="332">
        <f t="shared" si="9"/>
        <v>248.95233790050938</v>
      </c>
      <c r="BP34" s="332">
        <f t="shared" si="9"/>
        <v>247.778355298067</v>
      </c>
      <c r="BQ34" s="332">
        <f t="shared" si="9"/>
        <v>97.038610151107505</v>
      </c>
      <c r="BR34" s="332">
        <f t="shared" si="9"/>
        <v>95.198551765409917</v>
      </c>
      <c r="BS34" s="332">
        <f t="shared" si="9"/>
        <v>78.35375058588258</v>
      </c>
      <c r="BT34" s="332">
        <f t="shared" si="9"/>
        <v>72.135380205272213</v>
      </c>
      <c r="BU34" s="332">
        <f t="shared" si="9"/>
        <v>180.09157654721997</v>
      </c>
      <c r="BV34" s="332">
        <f t="shared" si="9"/>
        <v>202.93016403512854</v>
      </c>
      <c r="BW34" s="332">
        <f t="shared" si="9"/>
        <v>203.52154653740359</v>
      </c>
      <c r="BX34" s="196">
        <f t="shared" si="9"/>
        <v>204.22737255918992</v>
      </c>
      <c r="BY34" s="196">
        <f t="shared" si="9"/>
        <v>205.97092827333205</v>
      </c>
      <c r="BZ34" s="196">
        <f t="shared" si="9"/>
        <v>206.18245602093918</v>
      </c>
      <c r="CA34" s="339">
        <f t="shared" si="9"/>
        <v>203.46783241825818</v>
      </c>
    </row>
    <row r="35" spans="1:79" x14ac:dyDescent="0.4">
      <c r="B35" s="275" t="s">
        <v>150</v>
      </c>
      <c r="C35" s="51"/>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v>39.568035838197474</v>
      </c>
      <c r="AS35" s="219">
        <v>44.569885545364961</v>
      </c>
      <c r="AT35" s="219">
        <v>51.71515140900572</v>
      </c>
      <c r="AU35" s="219">
        <v>63.344060885119916</v>
      </c>
      <c r="AV35" s="219">
        <v>76.098541612819844</v>
      </c>
      <c r="AW35" s="219">
        <v>94.939402302475941</v>
      </c>
      <c r="AX35" s="219">
        <v>95.984579281974561</v>
      </c>
      <c r="AY35" s="219">
        <v>71.643585650142853</v>
      </c>
      <c r="AZ35" s="219">
        <v>61.36975714473472</v>
      </c>
      <c r="BA35" s="219">
        <v>54.345852604091093</v>
      </c>
      <c r="BB35" s="219">
        <v>55.293047737721814</v>
      </c>
      <c r="BC35" s="219">
        <v>54.334217960791023</v>
      </c>
      <c r="BD35" s="219">
        <v>49.516236988251052</v>
      </c>
      <c r="BE35" s="219">
        <v>53.453249336870023</v>
      </c>
      <c r="BF35" s="219">
        <v>55.46643093058681</v>
      </c>
      <c r="BG35" s="219">
        <v>62.319181183058411</v>
      </c>
      <c r="BH35" s="219">
        <v>60.876729639012844</v>
      </c>
      <c r="BI35" s="219">
        <v>56.569643971577875</v>
      </c>
      <c r="BJ35" s="219">
        <v>57.791638695858531</v>
      </c>
      <c r="BK35" s="219">
        <v>56.419682679175821</v>
      </c>
      <c r="BL35" s="219">
        <v>58.907527719647128</v>
      </c>
      <c r="BM35" s="219">
        <v>55.208411464271059</v>
      </c>
      <c r="BN35" s="219">
        <v>50.827949590365755</v>
      </c>
      <c r="BO35" s="219">
        <v>52.369392318220036</v>
      </c>
      <c r="BP35" s="219">
        <v>48.455051383399201</v>
      </c>
      <c r="BQ35" s="219">
        <v>47.74785121066791</v>
      </c>
      <c r="BR35" s="219">
        <v>47.212828750511825</v>
      </c>
      <c r="BS35" s="219">
        <v>42.25345998812611</v>
      </c>
      <c r="BT35" s="219">
        <v>39.780453889566623</v>
      </c>
      <c r="BU35" s="219">
        <v>37.667290799999996</v>
      </c>
      <c r="BV35" s="219">
        <v>41.327039976218835</v>
      </c>
      <c r="BW35" s="219">
        <v>41.858636468003667</v>
      </c>
      <c r="BX35" s="220">
        <v>42.041860631643509</v>
      </c>
      <c r="BY35" s="220">
        <v>42.428865911641545</v>
      </c>
      <c r="BZ35" s="220">
        <v>42.745290410750712</v>
      </c>
      <c r="CA35" s="221">
        <v>43.112530707579694</v>
      </c>
    </row>
    <row r="36" spans="1:79" x14ac:dyDescent="0.4">
      <c r="B36" s="275" t="s">
        <v>184</v>
      </c>
      <c r="C36" s="51"/>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v>31.170660026939874</v>
      </c>
      <c r="AS36" s="219">
        <v>28.941484120366859</v>
      </c>
      <c r="AT36" s="219">
        <v>33.882340578314093</v>
      </c>
      <c r="AU36" s="219">
        <v>38.27862660659865</v>
      </c>
      <c r="AV36" s="219">
        <v>37.133114499870764</v>
      </c>
      <c r="AW36" s="219">
        <v>37.643372654155499</v>
      </c>
      <c r="AX36" s="219">
        <v>35.593210545998502</v>
      </c>
      <c r="AY36" s="219">
        <v>33.709105174837859</v>
      </c>
      <c r="AZ36" s="219">
        <v>32.721219095462708</v>
      </c>
      <c r="BA36" s="219">
        <v>29.53415174815029</v>
      </c>
      <c r="BB36" s="219">
        <v>26.799956172388601</v>
      </c>
      <c r="BC36" s="219">
        <v>25.323522814827498</v>
      </c>
      <c r="BD36" s="219">
        <v>63.056055033070074</v>
      </c>
      <c r="BE36" s="219">
        <v>85.806531830238725</v>
      </c>
      <c r="BF36" s="219">
        <v>151.864559511452</v>
      </c>
      <c r="BG36" s="219">
        <v>162.09925804619712</v>
      </c>
      <c r="BH36" s="219">
        <v>156.48610115870829</v>
      </c>
      <c r="BI36" s="219">
        <v>153.85605925034776</v>
      </c>
      <c r="BJ36" s="219">
        <v>148.83596027699011</v>
      </c>
      <c r="BK36" s="219">
        <v>148.81645056706847</v>
      </c>
      <c r="BL36" s="219">
        <v>156.91447225722905</v>
      </c>
      <c r="BM36" s="219">
        <v>161.13413151534496</v>
      </c>
      <c r="BN36" s="219">
        <v>149.17071773080542</v>
      </c>
      <c r="BO36" s="219">
        <v>51.786226552661219</v>
      </c>
      <c r="BP36" s="219">
        <v>43.043469164545989</v>
      </c>
      <c r="BQ36" s="219">
        <v>40.188144705919875</v>
      </c>
      <c r="BR36" s="219">
        <v>36.188128130019834</v>
      </c>
      <c r="BS36" s="219">
        <v>31.936667187451174</v>
      </c>
      <c r="BT36" s="219">
        <v>28.934613448546418</v>
      </c>
      <c r="BU36" s="219">
        <v>26.080174799999963</v>
      </c>
      <c r="BV36" s="219">
        <v>24.232730753199526</v>
      </c>
      <c r="BW36" s="219">
        <v>23.940291521347699</v>
      </c>
      <c r="BX36" s="220">
        <v>23.4184178006197</v>
      </c>
      <c r="BY36" s="220">
        <v>23.009666067073862</v>
      </c>
      <c r="BZ36" s="220">
        <v>22.552530678932019</v>
      </c>
      <c r="CA36" s="221">
        <v>22.097563799730029</v>
      </c>
    </row>
    <row r="37" spans="1:79" x14ac:dyDescent="0.4">
      <c r="A37" s="326"/>
      <c r="B37" s="106" t="s">
        <v>139</v>
      </c>
      <c r="C37" s="58"/>
      <c r="D37" s="220"/>
      <c r="E37" s="220"/>
      <c r="F37" s="220"/>
      <c r="G37" s="220"/>
      <c r="H37" s="220"/>
      <c r="I37" s="220"/>
      <c r="J37" s="220"/>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v>5.2158904445079391E-3</v>
      </c>
      <c r="AS37" s="220">
        <v>0.78427756044872265</v>
      </c>
      <c r="AT37" s="220">
        <v>15.3362173143948</v>
      </c>
      <c r="AU37" s="220">
        <v>39.214596197164433</v>
      </c>
      <c r="AV37" s="220">
        <v>25.178672783665025</v>
      </c>
      <c r="AW37" s="220">
        <v>19.565947011512382</v>
      </c>
      <c r="AX37" s="220">
        <v>0</v>
      </c>
      <c r="AY37" s="220">
        <v>92.297897410313382</v>
      </c>
      <c r="AZ37" s="220">
        <v>61.011408794193656</v>
      </c>
      <c r="BA37" s="220">
        <v>0.86561032931959936</v>
      </c>
      <c r="BB37" s="220">
        <v>0</v>
      </c>
      <c r="BC37" s="220">
        <v>1.4121085523499699</v>
      </c>
      <c r="BD37" s="220">
        <v>41.937917003879107</v>
      </c>
      <c r="BE37" s="220">
        <v>22.50663129973475</v>
      </c>
      <c r="BF37" s="220">
        <v>19.418535434556947</v>
      </c>
      <c r="BG37" s="220">
        <v>8.4999038550429873</v>
      </c>
      <c r="BH37" s="220">
        <v>2.3399521598785991</v>
      </c>
      <c r="BI37" s="220">
        <v>11.246556637467574</v>
      </c>
      <c r="BJ37" s="220">
        <v>4.2577312611812239</v>
      </c>
      <c r="BK37" s="220">
        <v>4.8246754943293153</v>
      </c>
      <c r="BL37" s="220">
        <v>248.50667792024601</v>
      </c>
      <c r="BM37" s="220">
        <v>346.21887705777743</v>
      </c>
      <c r="BN37" s="220">
        <v>496.18849106192414</v>
      </c>
      <c r="BO37" s="220">
        <v>144.79671902962812</v>
      </c>
      <c r="BP37" s="220">
        <v>156.27983475012181</v>
      </c>
      <c r="BQ37" s="220">
        <v>9.1026142345197165</v>
      </c>
      <c r="BR37" s="220">
        <v>11.797594884878265</v>
      </c>
      <c r="BS37" s="220">
        <v>4.1636234103052852</v>
      </c>
      <c r="BT37" s="220">
        <v>3.4203128671591725</v>
      </c>
      <c r="BU37" s="220">
        <v>116.34411094722</v>
      </c>
      <c r="BV37" s="220">
        <v>137.37039330571019</v>
      </c>
      <c r="BW37" s="220">
        <v>137.72261854805222</v>
      </c>
      <c r="BX37" s="220">
        <v>138.76709412692671</v>
      </c>
      <c r="BY37" s="220">
        <v>140.53239629461663</v>
      </c>
      <c r="BZ37" s="220">
        <v>140.88463493125647</v>
      </c>
      <c r="CA37" s="221">
        <v>138.25773791094846</v>
      </c>
    </row>
    <row r="38" spans="1:79" s="243" customFormat="1" ht="26.25" customHeight="1" x14ac:dyDescent="0.4">
      <c r="A38" s="368"/>
      <c r="B38" s="474" t="s">
        <v>332</v>
      </c>
      <c r="C38" s="380"/>
      <c r="D38" s="219"/>
      <c r="E38" s="219"/>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219"/>
      <c r="AQ38" s="219">
        <v>52.53555616255283</v>
      </c>
      <c r="AR38" s="219">
        <v>258.82960053823234</v>
      </c>
      <c r="AS38" s="219">
        <v>207.8586064403907</v>
      </c>
      <c r="AT38" s="219">
        <v>226.43461422038973</v>
      </c>
      <c r="AU38" s="219">
        <v>290.36980919570692</v>
      </c>
      <c r="AV38" s="219">
        <v>283.52817200827081</v>
      </c>
      <c r="AW38" s="219">
        <v>311.92471092887558</v>
      </c>
      <c r="AX38" s="219">
        <v>297.14793661181744</v>
      </c>
      <c r="AY38" s="219">
        <v>330.00719851240416</v>
      </c>
      <c r="AZ38" s="219">
        <v>294.28577653810765</v>
      </c>
      <c r="BA38" s="219">
        <v>242.55849035253149</v>
      </c>
      <c r="BB38" s="219">
        <v>257.72262364112913</v>
      </c>
      <c r="BC38" s="219">
        <v>236.84980468962868</v>
      </c>
      <c r="BD38" s="219">
        <v>283.17494964355456</v>
      </c>
      <c r="BE38" s="219">
        <v>313.70018831240952</v>
      </c>
      <c r="BF38" s="219">
        <v>372.76071342087147</v>
      </c>
      <c r="BG38" s="219">
        <v>400.30859255613848</v>
      </c>
      <c r="BH38" s="219">
        <v>387.63859246360266</v>
      </c>
      <c r="BI38" s="219">
        <v>412.89090107854003</v>
      </c>
      <c r="BJ38" s="219">
        <f>SUM(BJ39:BJ44)</f>
        <v>492.05716822553546</v>
      </c>
      <c r="BK38" s="219">
        <f>SUM(BK39:BK44)</f>
        <v>442.05155378201812</v>
      </c>
      <c r="BL38" s="219">
        <f>SUM(BL39:BL44)</f>
        <v>503.95107780591434</v>
      </c>
      <c r="BM38" s="219">
        <f>SUM(BM39:BM44)</f>
        <v>607.38906628166217</v>
      </c>
      <c r="BN38" s="219">
        <f t="shared" ref="BN38:BX38" si="10">SUM(BN39:BN44)</f>
        <v>662.77750437721988</v>
      </c>
      <c r="BO38" s="219">
        <f t="shared" si="10"/>
        <v>268.74396621166312</v>
      </c>
      <c r="BP38" s="219">
        <f t="shared" si="10"/>
        <v>232.92482123007062</v>
      </c>
      <c r="BQ38" s="219">
        <f t="shared" si="10"/>
        <v>81.297696563900331</v>
      </c>
      <c r="BR38" s="219">
        <f t="shared" si="10"/>
        <v>70.736695407069732</v>
      </c>
      <c r="BS38" s="219">
        <f t="shared" si="10"/>
        <v>61.123711320343325</v>
      </c>
      <c r="BT38" s="219">
        <f t="shared" si="10"/>
        <v>56.878956353464474</v>
      </c>
      <c r="BU38" s="219">
        <f t="shared" si="10"/>
        <v>113.33018104221441</v>
      </c>
      <c r="BV38" s="219">
        <f t="shared" si="10"/>
        <v>113.61860658093707</v>
      </c>
      <c r="BW38" s="219">
        <f t="shared" si="10"/>
        <v>112.90476794610697</v>
      </c>
      <c r="BX38" s="220">
        <f t="shared" si="10"/>
        <v>112.73054857636987</v>
      </c>
      <c r="BY38" s="220">
        <f>SUM(BY39:BY44)</f>
        <v>113.80946677635434</v>
      </c>
      <c r="BZ38" s="220">
        <f>SUM(BZ39:BZ44)</f>
        <v>114.10402613138501</v>
      </c>
      <c r="CA38" s="221">
        <f>SUM(CA39:CA44)</f>
        <v>112.74863280347437</v>
      </c>
    </row>
    <row r="39" spans="1:79" x14ac:dyDescent="0.4">
      <c r="B39" s="276" t="s">
        <v>561</v>
      </c>
      <c r="C39" s="128"/>
      <c r="D39" s="219"/>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9">
        <v>124.46835460575156</v>
      </c>
      <c r="BK39" s="219">
        <v>54.109290687963899</v>
      </c>
      <c r="BL39" s="219">
        <v>-0.26523279462603044</v>
      </c>
      <c r="BM39" s="219">
        <v>18.333116081900677</v>
      </c>
      <c r="BN39" s="219">
        <v>29.399499203955465</v>
      </c>
      <c r="BO39" s="219">
        <v>0.23643122573148448</v>
      </c>
      <c r="BP39" s="219">
        <v>-4.745425048026422</v>
      </c>
      <c r="BQ39" s="219">
        <v>0</v>
      </c>
      <c r="BR39" s="219">
        <v>0</v>
      </c>
      <c r="BS39" s="219"/>
      <c r="BT39" s="219"/>
      <c r="BU39" s="219"/>
      <c r="BV39" s="219"/>
      <c r="BW39" s="219"/>
      <c r="BX39" s="220"/>
      <c r="BY39" s="220"/>
      <c r="BZ39" s="220"/>
      <c r="CA39" s="221"/>
    </row>
    <row r="40" spans="1:79" x14ac:dyDescent="0.4">
      <c r="B40" s="276" t="s">
        <v>562</v>
      </c>
      <c r="C40" s="128"/>
      <c r="D40" s="219"/>
      <c r="E40" s="219"/>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v>157.17887068115712</v>
      </c>
      <c r="BK40" s="219">
        <v>152.57539756641532</v>
      </c>
      <c r="BL40" s="219">
        <v>150.28526402261505</v>
      </c>
      <c r="BM40" s="219">
        <v>148.5799144922249</v>
      </c>
      <c r="BN40" s="219">
        <v>147.36220470768416</v>
      </c>
      <c r="BO40" s="219">
        <v>148.35134200069021</v>
      </c>
      <c r="BP40" s="219">
        <v>137.72336495706318</v>
      </c>
      <c r="BQ40" s="219">
        <v>8.9011029058156694</v>
      </c>
      <c r="BR40" s="219">
        <v>0</v>
      </c>
      <c r="BS40" s="219"/>
      <c r="BT40" s="219"/>
      <c r="BU40" s="219"/>
      <c r="BV40" s="219"/>
      <c r="BW40" s="219"/>
      <c r="BX40" s="220"/>
      <c r="BY40" s="220"/>
      <c r="BZ40" s="220"/>
      <c r="CA40" s="221"/>
    </row>
    <row r="41" spans="1:79" x14ac:dyDescent="0.4">
      <c r="B41" s="276" t="s">
        <v>563</v>
      </c>
      <c r="C41" s="128"/>
      <c r="D41" s="219"/>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v>31.269533026567196</v>
      </c>
      <c r="BK41" s="219">
        <v>55.749033438394392</v>
      </c>
      <c r="BL41" s="219">
        <v>88.619270268582852</v>
      </c>
      <c r="BM41" s="219">
        <v>128.69090462971408</v>
      </c>
      <c r="BN41" s="219">
        <v>117.06069851686495</v>
      </c>
      <c r="BO41" s="219">
        <v>-17.195324184282693</v>
      </c>
      <c r="BP41" s="219">
        <v>-35.027994121176022</v>
      </c>
      <c r="BQ41" s="219">
        <v>0</v>
      </c>
      <c r="BR41" s="219">
        <v>0</v>
      </c>
      <c r="BS41" s="219"/>
      <c r="BT41" s="219"/>
      <c r="BU41" s="219"/>
      <c r="BV41" s="219"/>
      <c r="BW41" s="219"/>
      <c r="BX41" s="220"/>
      <c r="BY41" s="220"/>
      <c r="BZ41" s="220"/>
      <c r="CA41" s="221"/>
    </row>
    <row r="42" spans="1:79" x14ac:dyDescent="0.4">
      <c r="B42" s="276" t="s">
        <v>150</v>
      </c>
      <c r="C42" s="128"/>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v>29.300360818800275</v>
      </c>
      <c r="BK42" s="219">
        <v>29.338234993171426</v>
      </c>
      <c r="BL42" s="219">
        <v>31.103174635973684</v>
      </c>
      <c r="BM42" s="219">
        <v>29.536500133385015</v>
      </c>
      <c r="BN42" s="219">
        <v>27.650404577158973</v>
      </c>
      <c r="BO42" s="219">
        <v>28.384210636475256</v>
      </c>
      <c r="BP42" s="219">
        <v>28.00701969960474</v>
      </c>
      <c r="BQ42" s="219">
        <v>28.362223619136735</v>
      </c>
      <c r="BR42" s="219">
        <v>29.319166654067843</v>
      </c>
      <c r="BS42" s="219">
        <v>27.090104620060618</v>
      </c>
      <c r="BT42" s="219">
        <v>26.20947141520935</v>
      </c>
      <c r="BU42" s="219">
        <v>25.988499024780001</v>
      </c>
      <c r="BV42" s="219">
        <v>28.631932346135638</v>
      </c>
      <c r="BW42" s="219">
        <v>29.000229586803851</v>
      </c>
      <c r="BX42" s="220">
        <v>29.127169765934322</v>
      </c>
      <c r="BY42" s="220">
        <v>29.39529225912225</v>
      </c>
      <c r="BZ42" s="220">
        <v>29.614515432530439</v>
      </c>
      <c r="CA42" s="221">
        <v>29.868944478008473</v>
      </c>
    </row>
    <row r="43" spans="1:79" x14ac:dyDescent="0.4">
      <c r="B43" s="276" t="s">
        <v>184</v>
      </c>
      <c r="C43" s="128"/>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v>148.53828835643611</v>
      </c>
      <c r="BK43" s="219">
        <v>148.81645056706847</v>
      </c>
      <c r="BL43" s="219">
        <v>156.91447225722905</v>
      </c>
      <c r="BM43" s="219">
        <v>161.13413151534496</v>
      </c>
      <c r="BN43" s="219">
        <v>149.17071773080542</v>
      </c>
      <c r="BO43" s="219">
        <v>51.786226552661219</v>
      </c>
      <c r="BP43" s="219">
        <v>43.043469164545989</v>
      </c>
      <c r="BQ43" s="219">
        <v>40.188144705919875</v>
      </c>
      <c r="BR43" s="219">
        <v>36.188128130019834</v>
      </c>
      <c r="BS43" s="219">
        <v>31.93136455957254</v>
      </c>
      <c r="BT43" s="219">
        <v>28.926831979783362</v>
      </c>
      <c r="BU43" s="219">
        <v>26.076611099999965</v>
      </c>
      <c r="BV43" s="219">
        <v>24.229368565074726</v>
      </c>
      <c r="BW43" s="219">
        <v>23.936969907920094</v>
      </c>
      <c r="BX43" s="220">
        <v>23.415168594946895</v>
      </c>
      <c r="BY43" s="220">
        <v>23.006473573962197</v>
      </c>
      <c r="BZ43" s="220">
        <v>22.549401611407394</v>
      </c>
      <c r="CA43" s="221">
        <v>22.094497856921059</v>
      </c>
    </row>
    <row r="44" spans="1:79" x14ac:dyDescent="0.4">
      <c r="A44" s="326"/>
      <c r="B44" s="267" t="s">
        <v>139</v>
      </c>
      <c r="C44" s="68"/>
      <c r="D44" s="219"/>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v>1.3017607368231816</v>
      </c>
      <c r="BK44" s="219">
        <v>1.4631465290045726</v>
      </c>
      <c r="BL44" s="219">
        <v>77.294129416139782</v>
      </c>
      <c r="BM44" s="219">
        <v>121.11449942909249</v>
      </c>
      <c r="BN44" s="219">
        <v>192.13397964075094</v>
      </c>
      <c r="BO44" s="219">
        <v>57.181079980387672</v>
      </c>
      <c r="BP44" s="219">
        <v>63.924386578059156</v>
      </c>
      <c r="BQ44" s="219">
        <v>3.8462253330280607</v>
      </c>
      <c r="BR44" s="219">
        <v>5.22940062298205</v>
      </c>
      <c r="BS44" s="219">
        <v>2.1022421407101652</v>
      </c>
      <c r="BT44" s="219">
        <v>1.742652958471764</v>
      </c>
      <c r="BU44" s="219">
        <v>61.265070917434436</v>
      </c>
      <c r="BV44" s="219">
        <v>60.757305669726705</v>
      </c>
      <c r="BW44" s="219">
        <v>59.967568451383023</v>
      </c>
      <c r="BX44" s="220">
        <v>60.188210215488645</v>
      </c>
      <c r="BY44" s="220">
        <v>61.407700943269894</v>
      </c>
      <c r="BZ44" s="220">
        <v>61.940109087447176</v>
      </c>
      <c r="CA44" s="221">
        <v>60.785190468544833</v>
      </c>
    </row>
    <row r="45" spans="1:79" s="243" customFormat="1" ht="26.25" customHeight="1" x14ac:dyDescent="0.4">
      <c r="B45" s="309" t="s">
        <v>567</v>
      </c>
      <c r="C45" s="234"/>
      <c r="D45" s="220"/>
      <c r="E45" s="220"/>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v>11.59455879995939</v>
      </c>
      <c r="AR45" s="220">
        <v>57.123503429276504</v>
      </c>
      <c r="AS45" s="220">
        <v>45.874242332064384</v>
      </c>
      <c r="AT45" s="220">
        <v>49.973953655330511</v>
      </c>
      <c r="AU45" s="220">
        <v>64.084404399098986</v>
      </c>
      <c r="AV45" s="220">
        <v>64.476350478159731</v>
      </c>
      <c r="AW45" s="220">
        <v>64.550764863586181</v>
      </c>
      <c r="AX45" s="220">
        <v>47.755890052356023</v>
      </c>
      <c r="AY45" s="220">
        <v>79.427819855775766</v>
      </c>
      <c r="AZ45" s="220">
        <v>60.815135008835071</v>
      </c>
      <c r="BA45" s="220">
        <v>32.054170898012465</v>
      </c>
      <c r="BB45" s="220">
        <v>32.229364499634769</v>
      </c>
      <c r="BC45" s="220">
        <v>32.271644672583449</v>
      </c>
      <c r="BD45" s="220">
        <v>50.66467946927439</v>
      </c>
      <c r="BE45" s="220">
        <v>39.372590202179339</v>
      </c>
      <c r="BF45" s="220">
        <v>40.022142913131944</v>
      </c>
      <c r="BG45" s="220">
        <v>40.862101457253146</v>
      </c>
      <c r="BH45" s="220">
        <v>42.63631513551757</v>
      </c>
      <c r="BI45" s="220">
        <v>52.140307613516008</v>
      </c>
      <c r="BJ45" s="220">
        <f>SUM(BJ46:BJ51)</f>
        <v>56.467738004307897</v>
      </c>
      <c r="BK45" s="220">
        <f t="shared" ref="BK45:BX45" si="11">SUM(BK46:BK51)</f>
        <v>51.637296048752098</v>
      </c>
      <c r="BL45" s="220">
        <f t="shared" si="11"/>
        <v>216.49037598696572</v>
      </c>
      <c r="BM45" s="220">
        <f t="shared" si="11"/>
        <v>268.58841969581061</v>
      </c>
      <c r="BN45" s="220">
        <f t="shared" si="11"/>
        <v>344.8439321584072</v>
      </c>
      <c r="BO45" s="220">
        <f t="shared" si="11"/>
        <v>122.70148098824301</v>
      </c>
      <c r="BP45" s="220">
        <f t="shared" si="11"/>
        <v>121.67274225468759</v>
      </c>
      <c r="BQ45" s="220">
        <f t="shared" si="11"/>
        <v>25.250638913933301</v>
      </c>
      <c r="BR45" s="220">
        <f t="shared" si="11"/>
        <v>24.461856358340192</v>
      </c>
      <c r="BS45" s="220">
        <f t="shared" si="11"/>
        <v>17.230039265539244</v>
      </c>
      <c r="BT45" s="220">
        <f t="shared" si="11"/>
        <v>15.256423851807739</v>
      </c>
      <c r="BU45" s="220">
        <f t="shared" si="11"/>
        <v>66.761395505005552</v>
      </c>
      <c r="BV45" s="220">
        <f t="shared" si="11"/>
        <v>89.311557454191473</v>
      </c>
      <c r="BW45" s="220">
        <f t="shared" si="11"/>
        <v>90.616778591296637</v>
      </c>
      <c r="BX45" s="220">
        <f t="shared" si="11"/>
        <v>91.496823982820047</v>
      </c>
      <c r="BY45" s="220">
        <f>SUM(BY46:BY51)</f>
        <v>92.161461496977708</v>
      </c>
      <c r="BZ45" s="220">
        <f>SUM(BZ46:BZ51)</f>
        <v>92.078429889554201</v>
      </c>
      <c r="CA45" s="221">
        <f>SUM(CA46:CA51)</f>
        <v>90.719199614783818</v>
      </c>
    </row>
    <row r="46" spans="1:79" x14ac:dyDescent="0.4">
      <c r="A46" s="326"/>
      <c r="B46" s="276" t="s">
        <v>561</v>
      </c>
      <c r="C46" s="58"/>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v>7.1049589309837033</v>
      </c>
      <c r="BK46" s="219">
        <v>3.6380846460423961</v>
      </c>
      <c r="BL46" s="219">
        <v>-1.9657425165624166E-2</v>
      </c>
      <c r="BM46" s="219">
        <v>1.4223969373888457</v>
      </c>
      <c r="BN46" s="219">
        <v>2.556478191648301</v>
      </c>
      <c r="BO46" s="219">
        <v>2.0838878437704288E-2</v>
      </c>
      <c r="BP46" s="219">
        <v>-0.40704514527045316</v>
      </c>
      <c r="BQ46" s="219">
        <v>0</v>
      </c>
      <c r="BR46" s="219">
        <v>0</v>
      </c>
      <c r="BS46" s="219"/>
      <c r="BT46" s="219"/>
      <c r="BU46" s="219"/>
      <c r="BV46" s="219"/>
      <c r="BW46" s="219"/>
      <c r="BX46" s="220"/>
      <c r="BY46" s="220"/>
      <c r="BZ46" s="220"/>
      <c r="CA46" s="221"/>
    </row>
    <row r="47" spans="1:79" x14ac:dyDescent="0.4">
      <c r="A47" s="326"/>
      <c r="B47" s="276" t="s">
        <v>562</v>
      </c>
      <c r="C47" s="58"/>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c r="BJ47" s="219">
        <v>17.077083510813079</v>
      </c>
      <c r="BK47" s="219">
        <v>16.764666325277599</v>
      </c>
      <c r="BL47" s="219">
        <v>16.143599789804718</v>
      </c>
      <c r="BM47" s="219">
        <v>14.694716817912351</v>
      </c>
      <c r="BN47" s="219">
        <v>13.513564623848765</v>
      </c>
      <c r="BO47" s="219">
        <v>11.166230043062706</v>
      </c>
      <c r="BP47" s="219">
        <v>9.4169822192863712</v>
      </c>
      <c r="BQ47" s="219">
        <v>0.60862242091047325</v>
      </c>
      <c r="BR47" s="219">
        <v>0</v>
      </c>
      <c r="BS47" s="219"/>
      <c r="BT47" s="219"/>
      <c r="BU47" s="219"/>
      <c r="BV47" s="219"/>
      <c r="BW47" s="219"/>
      <c r="BX47" s="220"/>
      <c r="BY47" s="220"/>
      <c r="BZ47" s="220"/>
      <c r="CA47" s="221"/>
    </row>
    <row r="48" spans="1:79" x14ac:dyDescent="0.4">
      <c r="A48" s="326"/>
      <c r="B48" s="276" t="s">
        <v>563</v>
      </c>
      <c r="C48" s="58"/>
      <c r="D48" s="219"/>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c r="BJ48" s="219">
        <v>0.54077524054083659</v>
      </c>
      <c r="BK48" s="219">
        <v>0.79156842610296307</v>
      </c>
      <c r="BL48" s="219">
        <v>1.349532034546947</v>
      </c>
      <c r="BM48" s="219">
        <v>1.6950169809384832</v>
      </c>
      <c r="BN48" s="219">
        <v>1.5418329085301361</v>
      </c>
      <c r="BO48" s="219">
        <v>-8.6408664242626609E-2</v>
      </c>
      <c r="BP48" s="219">
        <v>-0.14067467518544588</v>
      </c>
      <c r="BQ48" s="219">
        <v>0</v>
      </c>
      <c r="BR48" s="219">
        <v>0</v>
      </c>
      <c r="BS48" s="219"/>
      <c r="BT48" s="219"/>
      <c r="BU48" s="219"/>
      <c r="BV48" s="219"/>
      <c r="BW48" s="219"/>
      <c r="BX48" s="220"/>
      <c r="BY48" s="220"/>
      <c r="BZ48" s="220"/>
      <c r="CA48" s="221"/>
    </row>
    <row r="49" spans="1:79" x14ac:dyDescent="0.4">
      <c r="A49" s="326"/>
      <c r="B49" s="276" t="s">
        <v>150</v>
      </c>
      <c r="C49" s="58"/>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219">
        <v>28.491277877058256</v>
      </c>
      <c r="BK49" s="219">
        <v>27.081447686004392</v>
      </c>
      <c r="BL49" s="219">
        <v>27.80435308367344</v>
      </c>
      <c r="BM49" s="219">
        <v>25.67191133088604</v>
      </c>
      <c r="BN49" s="219">
        <v>23.177545013206785</v>
      </c>
      <c r="BO49" s="219">
        <v>23.985181681744777</v>
      </c>
      <c r="BP49" s="219">
        <v>20.448031683794465</v>
      </c>
      <c r="BQ49" s="219">
        <v>19.385627591531172</v>
      </c>
      <c r="BR49" s="219">
        <v>17.893662096443979</v>
      </c>
      <c r="BS49" s="219">
        <v>15.163355368065488</v>
      </c>
      <c r="BT49" s="219">
        <v>13.570982474357274</v>
      </c>
      <c r="BU49" s="219">
        <v>11.678791775219999</v>
      </c>
      <c r="BV49" s="219">
        <v>12.695107630083196</v>
      </c>
      <c r="BW49" s="219">
        <v>12.858406881199814</v>
      </c>
      <c r="BX49" s="220">
        <v>12.914690865709188</v>
      </c>
      <c r="BY49" s="220">
        <v>13.033573652519294</v>
      </c>
      <c r="BZ49" s="220">
        <v>13.130774978220279</v>
      </c>
      <c r="CA49" s="221">
        <v>13.243586229571219</v>
      </c>
    </row>
    <row r="50" spans="1:79" x14ac:dyDescent="0.4">
      <c r="A50" s="326"/>
      <c r="B50" s="276" t="s">
        <v>184</v>
      </c>
      <c r="C50" s="58"/>
      <c r="D50" s="219"/>
      <c r="E50" s="219"/>
      <c r="F50" s="219"/>
      <c r="G50" s="219"/>
      <c r="H50" s="219"/>
      <c r="I50" s="219"/>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v>0.29767192055398023</v>
      </c>
      <c r="BK50" s="219">
        <v>0</v>
      </c>
      <c r="BL50" s="219">
        <v>0</v>
      </c>
      <c r="BM50" s="219">
        <v>0</v>
      </c>
      <c r="BN50" s="219">
        <v>0</v>
      </c>
      <c r="BO50" s="219">
        <v>0</v>
      </c>
      <c r="BP50" s="219">
        <v>0</v>
      </c>
      <c r="BQ50" s="219">
        <v>0</v>
      </c>
      <c r="BR50" s="219">
        <v>0</v>
      </c>
      <c r="BS50" s="219">
        <v>5.3026278786353223E-3</v>
      </c>
      <c r="BT50" s="219">
        <v>7.7814687630560226E-3</v>
      </c>
      <c r="BU50" s="219">
        <v>3.5636999999989292E-3</v>
      </c>
      <c r="BV50" s="219">
        <v>3.3621881248002694E-3</v>
      </c>
      <c r="BW50" s="219">
        <v>3.3216134276053961E-3</v>
      </c>
      <c r="BX50" s="220">
        <v>3.2492056728047744E-3</v>
      </c>
      <c r="BY50" s="220">
        <v>3.1924931116632531E-3</v>
      </c>
      <c r="BZ50" s="220">
        <v>3.129067524627686E-3</v>
      </c>
      <c r="CA50" s="221">
        <v>3.0659428089701408E-3</v>
      </c>
    </row>
    <row r="51" spans="1:79" x14ac:dyDescent="0.4">
      <c r="A51" s="326"/>
      <c r="B51" s="276" t="s">
        <v>139</v>
      </c>
      <c r="C51" s="58"/>
      <c r="D51" s="219"/>
      <c r="E51" s="219"/>
      <c r="F51" s="219"/>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v>2.9559705243580421</v>
      </c>
      <c r="BK51" s="219">
        <v>3.3615289653247431</v>
      </c>
      <c r="BL51" s="219">
        <v>171.21254850410622</v>
      </c>
      <c r="BM51" s="219">
        <v>225.10437762868492</v>
      </c>
      <c r="BN51" s="219">
        <v>304.05451142117323</v>
      </c>
      <c r="BO51" s="219">
        <v>87.615639049240443</v>
      </c>
      <c r="BP51" s="219">
        <v>92.355448172062651</v>
      </c>
      <c r="BQ51" s="219">
        <v>5.2563889014916558</v>
      </c>
      <c r="BR51" s="219">
        <v>6.5681942618962141</v>
      </c>
      <c r="BS51" s="219">
        <v>2.0613812695951204</v>
      </c>
      <c r="BT51" s="219">
        <v>1.6776599086874084</v>
      </c>
      <c r="BU51" s="219">
        <v>55.07904002978556</v>
      </c>
      <c r="BV51" s="219">
        <v>76.613087635983476</v>
      </c>
      <c r="BW51" s="219">
        <v>77.755050096669223</v>
      </c>
      <c r="BX51" s="220">
        <v>78.578883911438055</v>
      </c>
      <c r="BY51" s="220">
        <v>79.124695351346745</v>
      </c>
      <c r="BZ51" s="220">
        <v>78.944525843809302</v>
      </c>
      <c r="CA51" s="221">
        <v>77.472547442403624</v>
      </c>
    </row>
    <row r="52" spans="1:79" ht="15.4" thickBot="1" x14ac:dyDescent="0.45">
      <c r="A52" s="363"/>
      <c r="B52" s="449"/>
      <c r="C52" s="107"/>
      <c r="D52" s="540"/>
      <c r="E52" s="540"/>
      <c r="F52" s="540"/>
      <c r="G52" s="540"/>
      <c r="H52" s="540"/>
      <c r="I52" s="540"/>
      <c r="J52" s="540"/>
      <c r="K52" s="540"/>
      <c r="L52" s="540"/>
      <c r="M52" s="540"/>
      <c r="N52" s="540"/>
      <c r="O52" s="540"/>
      <c r="P52" s="540"/>
      <c r="Q52" s="540"/>
      <c r="R52" s="540"/>
      <c r="S52" s="540"/>
      <c r="T52" s="540"/>
      <c r="U52" s="540"/>
      <c r="V52" s="540"/>
      <c r="W52" s="540"/>
      <c r="X52" s="540"/>
      <c r="Y52" s="540"/>
      <c r="Z52" s="540"/>
      <c r="AA52" s="540"/>
      <c r="AB52" s="540"/>
      <c r="AC52" s="540"/>
      <c r="AD52" s="540"/>
      <c r="AE52" s="540"/>
      <c r="AF52" s="540"/>
      <c r="AG52" s="540"/>
      <c r="AH52" s="540"/>
      <c r="AI52" s="540"/>
      <c r="AJ52" s="540"/>
      <c r="AK52" s="540"/>
      <c r="AL52" s="540"/>
      <c r="AM52" s="540"/>
      <c r="AN52" s="540"/>
      <c r="AO52" s="540"/>
      <c r="AP52" s="540"/>
      <c r="AQ52" s="540"/>
      <c r="AR52" s="540"/>
      <c r="AS52" s="540"/>
      <c r="AT52" s="540"/>
      <c r="AU52" s="540"/>
      <c r="AV52" s="540"/>
      <c r="AW52" s="540"/>
      <c r="AX52" s="540"/>
      <c r="AY52" s="540"/>
      <c r="AZ52" s="540"/>
      <c r="BA52" s="540"/>
      <c r="BB52" s="540"/>
      <c r="BC52" s="540"/>
      <c r="BD52" s="540"/>
      <c r="BE52" s="540"/>
      <c r="BF52" s="540"/>
      <c r="BG52" s="540"/>
      <c r="BH52" s="540"/>
      <c r="BI52" s="540"/>
      <c r="BJ52" s="540"/>
      <c r="BK52" s="540"/>
      <c r="BL52" s="540"/>
      <c r="BM52" s="540"/>
      <c r="BN52" s="540"/>
      <c r="BO52" s="540"/>
      <c r="BP52" s="540"/>
      <c r="BQ52" s="540"/>
      <c r="BR52" s="540"/>
      <c r="BS52" s="540"/>
      <c r="BT52" s="540"/>
      <c r="BU52" s="540"/>
      <c r="BV52" s="540"/>
      <c r="BW52" s="540"/>
      <c r="BX52" s="540"/>
      <c r="BY52" s="540"/>
      <c r="BZ52" s="540"/>
      <c r="CA52" s="541"/>
    </row>
    <row r="53" spans="1:79" x14ac:dyDescent="0.4">
      <c r="A53" s="326"/>
      <c r="B53" s="58"/>
      <c r="C53" s="58"/>
      <c r="D53" s="220"/>
      <c r="E53" s="220"/>
      <c r="F53" s="220"/>
      <c r="G53" s="220"/>
      <c r="H53" s="220"/>
      <c r="I53" s="220"/>
      <c r="J53" s="220"/>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39"/>
  <sheetViews>
    <sheetView zoomScale="70" zoomScaleNormal="70" workbookViewId="0">
      <pane xSplit="3" topLeftCell="BS1" activePane="topRight" state="frozen"/>
      <selection activeCell="B1" sqref="B1"/>
      <selection pane="topRight" activeCell="B1" sqref="B1"/>
    </sheetView>
  </sheetViews>
  <sheetFormatPr defaultColWidth="12.73046875" defaultRowHeight="15" x14ac:dyDescent="0.4"/>
  <cols>
    <col min="1" max="1" width="23.1328125" style="367" bestFit="1" customWidth="1"/>
    <col min="2" max="2" width="75.73046875" style="367" customWidth="1"/>
    <col min="3" max="3" width="25.73046875" style="367" customWidth="1"/>
    <col min="4" max="75" width="12.73046875" style="219" customWidth="1"/>
    <col min="76" max="76" width="12.73046875" style="326" customWidth="1"/>
    <col min="77" max="16384" width="12.73046875" style="326"/>
  </cols>
  <sheetData>
    <row r="1" spans="1:79" s="324" customFormat="1" ht="25.15" customHeight="1" thickBot="1" x14ac:dyDescent="0.4">
      <c r="A1" s="43" t="s">
        <v>42</v>
      </c>
      <c r="B1" s="44" t="s">
        <v>755</v>
      </c>
      <c r="C1" s="98"/>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3"/>
      <c r="BW1" s="323"/>
      <c r="BX1" s="323"/>
    </row>
    <row r="2" spans="1:79" ht="15.75" customHeight="1" x14ac:dyDescent="0.4">
      <c r="A2" s="47" t="s">
        <v>594</v>
      </c>
      <c r="B2" s="17" t="s">
        <v>568</v>
      </c>
      <c r="C2" s="418"/>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x14ac:dyDescent="0.4">
      <c r="A3" s="52">
        <v>2018</v>
      </c>
      <c r="B3" s="327" t="s">
        <v>127</v>
      </c>
      <c r="C3" s="385"/>
      <c r="D3" s="289" t="s">
        <v>624</v>
      </c>
      <c r="E3" s="289" t="s">
        <v>624</v>
      </c>
      <c r="F3" s="289" t="s">
        <v>624</v>
      </c>
      <c r="G3" s="289" t="s">
        <v>624</v>
      </c>
      <c r="H3" s="289" t="s">
        <v>624</v>
      </c>
      <c r="I3" s="289" t="s">
        <v>624</v>
      </c>
      <c r="J3" s="289" t="s">
        <v>624</v>
      </c>
      <c r="K3" s="289" t="s">
        <v>624</v>
      </c>
      <c r="L3" s="289" t="s">
        <v>624</v>
      </c>
      <c r="M3" s="289" t="s">
        <v>624</v>
      </c>
      <c r="N3" s="289" t="s">
        <v>624</v>
      </c>
      <c r="O3" s="289" t="s">
        <v>624</v>
      </c>
      <c r="P3" s="289" t="s">
        <v>624</v>
      </c>
      <c r="Q3" s="289" t="s">
        <v>624</v>
      </c>
      <c r="R3" s="289" t="s">
        <v>624</v>
      </c>
      <c r="S3" s="289" t="s">
        <v>624</v>
      </c>
      <c r="T3" s="289" t="s">
        <v>624</v>
      </c>
      <c r="U3" s="289" t="s">
        <v>624</v>
      </c>
      <c r="V3" s="289" t="s">
        <v>624</v>
      </c>
      <c r="W3" s="289" t="s">
        <v>624</v>
      </c>
      <c r="X3" s="289" t="s">
        <v>624</v>
      </c>
      <c r="Y3" s="289" t="s">
        <v>624</v>
      </c>
      <c r="Z3" s="289" t="s">
        <v>624</v>
      </c>
      <c r="AA3" s="289" t="s">
        <v>624</v>
      </c>
      <c r="AB3" s="289" t="s">
        <v>624</v>
      </c>
      <c r="AC3" s="289" t="s">
        <v>624</v>
      </c>
      <c r="AD3" s="289" t="s">
        <v>624</v>
      </c>
      <c r="AE3" s="289" t="s">
        <v>624</v>
      </c>
      <c r="AF3" s="289" t="s">
        <v>624</v>
      </c>
      <c r="AG3" s="289" t="s">
        <v>624</v>
      </c>
      <c r="AH3" s="289" t="s">
        <v>624</v>
      </c>
      <c r="AI3" s="289" t="s">
        <v>624</v>
      </c>
      <c r="AJ3" s="289" t="s">
        <v>624</v>
      </c>
      <c r="AK3" s="289" t="s">
        <v>624</v>
      </c>
      <c r="AL3" s="289" t="s">
        <v>624</v>
      </c>
      <c r="AM3" s="289" t="s">
        <v>624</v>
      </c>
      <c r="AN3" s="289" t="s">
        <v>624</v>
      </c>
      <c r="AO3" s="289" t="s">
        <v>624</v>
      </c>
      <c r="AP3" s="289" t="s">
        <v>624</v>
      </c>
      <c r="AQ3" s="289" t="s">
        <v>624</v>
      </c>
      <c r="AR3" s="289" t="s">
        <v>624</v>
      </c>
      <c r="AS3" s="289" t="s">
        <v>624</v>
      </c>
      <c r="AT3" s="289" t="s">
        <v>624</v>
      </c>
      <c r="AU3" s="289" t="s">
        <v>624</v>
      </c>
      <c r="AV3" s="289" t="s">
        <v>624</v>
      </c>
      <c r="AW3" s="289" t="s">
        <v>624</v>
      </c>
      <c r="AX3" s="289" t="s">
        <v>624</v>
      </c>
      <c r="AY3" s="289" t="s">
        <v>624</v>
      </c>
      <c r="AZ3" s="289" t="s">
        <v>624</v>
      </c>
      <c r="BA3" s="289" t="s">
        <v>624</v>
      </c>
      <c r="BB3" s="289" t="s">
        <v>624</v>
      </c>
      <c r="BC3" s="289" t="s">
        <v>624</v>
      </c>
      <c r="BD3" s="289" t="s">
        <v>624</v>
      </c>
      <c r="BE3" s="289" t="s">
        <v>624</v>
      </c>
      <c r="BF3" s="289" t="s">
        <v>624</v>
      </c>
      <c r="BG3" s="289" t="s">
        <v>624</v>
      </c>
      <c r="BH3" s="289" t="s">
        <v>624</v>
      </c>
      <c r="BI3" s="289" t="s">
        <v>624</v>
      </c>
      <c r="BJ3" s="289" t="s">
        <v>624</v>
      </c>
      <c r="BK3" s="289" t="s">
        <v>624</v>
      </c>
      <c r="BL3" s="289" t="s">
        <v>624</v>
      </c>
      <c r="BM3" s="289" t="s">
        <v>624</v>
      </c>
      <c r="BN3" s="289" t="s">
        <v>624</v>
      </c>
      <c r="BO3" s="289" t="s">
        <v>624</v>
      </c>
      <c r="BP3" s="289" t="s">
        <v>624</v>
      </c>
      <c r="BQ3" s="289" t="s">
        <v>624</v>
      </c>
      <c r="BR3" s="289" t="s">
        <v>624</v>
      </c>
      <c r="BS3" s="289" t="s">
        <v>624</v>
      </c>
      <c r="BT3" s="289" t="s">
        <v>624</v>
      </c>
      <c r="BU3" s="289" t="s">
        <v>624</v>
      </c>
      <c r="BV3" s="289" t="s">
        <v>625</v>
      </c>
      <c r="BW3" s="289" t="s">
        <v>625</v>
      </c>
      <c r="BX3" s="289" t="s">
        <v>625</v>
      </c>
      <c r="BY3" s="289" t="s">
        <v>625</v>
      </c>
      <c r="BZ3" s="289" t="s">
        <v>625</v>
      </c>
      <c r="CA3" s="290" t="s">
        <v>625</v>
      </c>
    </row>
    <row r="4" spans="1:79" s="243" customFormat="1" ht="24" customHeight="1" x14ac:dyDescent="0.4">
      <c r="A4" s="370"/>
      <c r="B4" s="337" t="s">
        <v>96</v>
      </c>
      <c r="C4" s="368"/>
      <c r="D4" s="515">
        <f t="shared" ref="D4:BO4" si="0">SUM(D5,D12)</f>
        <v>176.4</v>
      </c>
      <c r="E4" s="515">
        <f t="shared" si="0"/>
        <v>248.9</v>
      </c>
      <c r="F4" s="515">
        <f t="shared" si="0"/>
        <v>248.6</v>
      </c>
      <c r="G4" s="515">
        <f t="shared" si="0"/>
        <v>275.2</v>
      </c>
      <c r="H4" s="515">
        <f t="shared" si="0"/>
        <v>315.5</v>
      </c>
      <c r="I4" s="515">
        <f t="shared" si="0"/>
        <v>334.1</v>
      </c>
      <c r="J4" s="515">
        <f t="shared" si="0"/>
        <v>348.1</v>
      </c>
      <c r="K4" s="515">
        <f t="shared" si="0"/>
        <v>432.5</v>
      </c>
      <c r="L4" s="515">
        <f t="shared" si="0"/>
        <v>447.9</v>
      </c>
      <c r="M4" s="515">
        <f t="shared" si="0"/>
        <v>482.1</v>
      </c>
      <c r="N4" s="515">
        <f t="shared" si="0"/>
        <v>617.4</v>
      </c>
      <c r="O4" s="515">
        <f t="shared" si="0"/>
        <v>657</v>
      </c>
      <c r="P4" s="515">
        <f t="shared" si="0"/>
        <v>676.9</v>
      </c>
      <c r="Q4" s="515">
        <f t="shared" si="0"/>
        <v>783.9</v>
      </c>
      <c r="R4" s="515">
        <f t="shared" si="0"/>
        <v>807.1</v>
      </c>
      <c r="S4" s="515">
        <f t="shared" si="0"/>
        <v>958.8</v>
      </c>
      <c r="T4" s="515">
        <f t="shared" si="0"/>
        <v>1014.7</v>
      </c>
      <c r="U4" s="515">
        <f t="shared" si="0"/>
        <v>1237.8</v>
      </c>
      <c r="V4" s="515">
        <f t="shared" si="0"/>
        <v>1271.5999999999999</v>
      </c>
      <c r="W4" s="515">
        <f t="shared" si="0"/>
        <v>1384.6</v>
      </c>
      <c r="X4" s="515">
        <f t="shared" si="0"/>
        <v>1543.3</v>
      </c>
      <c r="Y4" s="515">
        <f t="shared" si="0"/>
        <v>1626.9</v>
      </c>
      <c r="Z4" s="515">
        <f t="shared" si="0"/>
        <v>1785.2</v>
      </c>
      <c r="AA4" s="515">
        <f t="shared" si="0"/>
        <v>2068.1999999999998</v>
      </c>
      <c r="AB4" s="515">
        <f t="shared" si="0"/>
        <v>2395.6</v>
      </c>
      <c r="AC4" s="515">
        <f t="shared" si="0"/>
        <v>2779.8</v>
      </c>
      <c r="AD4" s="515">
        <f t="shared" si="0"/>
        <v>3609</v>
      </c>
      <c r="AE4" s="515">
        <f t="shared" si="0"/>
        <v>4824.8999999999996</v>
      </c>
      <c r="AF4" s="515">
        <f t="shared" si="0"/>
        <v>5687.1</v>
      </c>
      <c r="AG4" s="515">
        <f t="shared" si="0"/>
        <v>6627.5</v>
      </c>
      <c r="AH4" s="515">
        <f t="shared" si="0"/>
        <v>7589</v>
      </c>
      <c r="AI4" s="515">
        <f t="shared" si="0"/>
        <v>8852</v>
      </c>
      <c r="AJ4" s="515">
        <f t="shared" si="0"/>
        <v>10564</v>
      </c>
      <c r="AK4" s="515">
        <f t="shared" si="0"/>
        <v>12165</v>
      </c>
      <c r="AL4" s="515">
        <f t="shared" si="0"/>
        <v>13589</v>
      </c>
      <c r="AM4" s="515">
        <f t="shared" si="0"/>
        <v>14654</v>
      </c>
      <c r="AN4" s="515">
        <f t="shared" si="0"/>
        <v>15307</v>
      </c>
      <c r="AO4" s="515">
        <f t="shared" si="0"/>
        <v>16625</v>
      </c>
      <c r="AP4" s="515">
        <f t="shared" si="0"/>
        <v>17816.453000000001</v>
      </c>
      <c r="AQ4" s="515">
        <f t="shared" si="0"/>
        <v>18685.544999999998</v>
      </c>
      <c r="AR4" s="515">
        <f t="shared" si="0"/>
        <v>19273.72</v>
      </c>
      <c r="AS4" s="515">
        <f t="shared" si="0"/>
        <v>20731.936000000002</v>
      </c>
      <c r="AT4" s="515">
        <f t="shared" si="0"/>
        <v>22734.863000000001</v>
      </c>
      <c r="AU4" s="515">
        <f t="shared" si="0"/>
        <v>25578.864000000001</v>
      </c>
      <c r="AV4" s="515">
        <f t="shared" si="0"/>
        <v>26741.489000000001</v>
      </c>
      <c r="AW4" s="515">
        <f t="shared" si="0"/>
        <v>28219.280000000002</v>
      </c>
      <c r="AX4" s="515">
        <f t="shared" si="0"/>
        <v>28779.506000000001</v>
      </c>
      <c r="AY4" s="515">
        <f t="shared" si="0"/>
        <v>29998.344000000005</v>
      </c>
      <c r="AZ4" s="515">
        <f t="shared" si="0"/>
        <v>32024.285999999996</v>
      </c>
      <c r="BA4" s="515">
        <f t="shared" si="0"/>
        <v>33586</v>
      </c>
      <c r="BB4" s="515">
        <f t="shared" si="0"/>
        <v>35603.290999999997</v>
      </c>
      <c r="BC4" s="515">
        <f t="shared" si="0"/>
        <v>37802.438000000002</v>
      </c>
      <c r="BD4" s="515">
        <f t="shared" si="0"/>
        <v>38745.199999999997</v>
      </c>
      <c r="BE4" s="515">
        <f t="shared" si="0"/>
        <v>41921.603135450001</v>
      </c>
      <c r="BF4" s="515">
        <f t="shared" si="0"/>
        <v>44367.258565528275</v>
      </c>
      <c r="BG4" s="515">
        <f t="shared" si="0"/>
        <v>46506.352382756908</v>
      </c>
      <c r="BH4" s="515">
        <f t="shared" si="0"/>
        <v>48801.804999999993</v>
      </c>
      <c r="BI4" s="515">
        <f t="shared" si="0"/>
        <v>51422.462685709994</v>
      </c>
      <c r="BJ4" s="515">
        <f t="shared" si="0"/>
        <v>53663.45674691999</v>
      </c>
      <c r="BK4" s="515">
        <f t="shared" si="0"/>
        <v>57593.742352232308</v>
      </c>
      <c r="BL4" s="515">
        <f t="shared" si="0"/>
        <v>61584.34965923</v>
      </c>
      <c r="BM4" s="515">
        <f t="shared" si="0"/>
        <v>66895.841990320012</v>
      </c>
      <c r="BN4" s="515">
        <f t="shared" si="0"/>
        <v>69835.141333070016</v>
      </c>
      <c r="BO4" s="515">
        <f t="shared" si="0"/>
        <v>74150.519898250015</v>
      </c>
      <c r="BP4" s="515">
        <f t="shared" ref="BP4:CA4" si="1">SUM(BP5,BP12)</f>
        <v>79809.006438810029</v>
      </c>
      <c r="BQ4" s="515">
        <f t="shared" si="1"/>
        <v>83110.340476999991</v>
      </c>
      <c r="BR4" s="515">
        <f t="shared" si="1"/>
        <v>86515.830874880034</v>
      </c>
      <c r="BS4" s="515">
        <f t="shared" si="1"/>
        <v>89367.86147389999</v>
      </c>
      <c r="BT4" s="515">
        <f t="shared" si="1"/>
        <v>91580.290263549963</v>
      </c>
      <c r="BU4" s="515">
        <f t="shared" si="1"/>
        <v>93800.446975290004</v>
      </c>
      <c r="BV4" s="515">
        <f t="shared" si="1"/>
        <v>96695.945078643228</v>
      </c>
      <c r="BW4" s="515">
        <f t="shared" si="1"/>
        <v>98898.389168967056</v>
      </c>
      <c r="BX4" s="516">
        <f t="shared" si="1"/>
        <v>100920.46973313829</v>
      </c>
      <c r="BY4" s="516">
        <f t="shared" si="1"/>
        <v>105543.4986500127</v>
      </c>
      <c r="BZ4" s="516">
        <f t="shared" si="1"/>
        <v>111040.88784552751</v>
      </c>
      <c r="CA4" s="517">
        <f t="shared" si="1"/>
        <v>117478.63856998882</v>
      </c>
    </row>
    <row r="5" spans="1:79" ht="26.25" customHeight="1" x14ac:dyDescent="0.4">
      <c r="B5" s="128" t="s">
        <v>569</v>
      </c>
      <c r="C5" s="542"/>
      <c r="D5" s="518">
        <f t="shared" ref="D5:BM5" si="2">SUM(D6:D9)</f>
        <v>176.4</v>
      </c>
      <c r="E5" s="518">
        <f t="shared" si="2"/>
        <v>248.9</v>
      </c>
      <c r="F5" s="518">
        <f t="shared" si="2"/>
        <v>248.6</v>
      </c>
      <c r="G5" s="518">
        <f t="shared" si="2"/>
        <v>275.2</v>
      </c>
      <c r="H5" s="518">
        <f t="shared" si="2"/>
        <v>315.5</v>
      </c>
      <c r="I5" s="518">
        <f t="shared" si="2"/>
        <v>334.1</v>
      </c>
      <c r="J5" s="518">
        <f t="shared" si="2"/>
        <v>348.1</v>
      </c>
      <c r="K5" s="518">
        <f t="shared" si="2"/>
        <v>432.5</v>
      </c>
      <c r="L5" s="518">
        <f t="shared" si="2"/>
        <v>447.9</v>
      </c>
      <c r="M5" s="518">
        <f t="shared" si="2"/>
        <v>482.1</v>
      </c>
      <c r="N5" s="518">
        <f t="shared" si="2"/>
        <v>617.4</v>
      </c>
      <c r="O5" s="518">
        <f t="shared" si="2"/>
        <v>657</v>
      </c>
      <c r="P5" s="518">
        <f t="shared" si="2"/>
        <v>676.9</v>
      </c>
      <c r="Q5" s="518">
        <f t="shared" si="2"/>
        <v>783.9</v>
      </c>
      <c r="R5" s="518">
        <f t="shared" si="2"/>
        <v>807.1</v>
      </c>
      <c r="S5" s="518">
        <f t="shared" si="2"/>
        <v>958.8</v>
      </c>
      <c r="T5" s="518">
        <f t="shared" si="2"/>
        <v>1014.7</v>
      </c>
      <c r="U5" s="518">
        <f t="shared" si="2"/>
        <v>1237.8</v>
      </c>
      <c r="V5" s="518">
        <f t="shared" si="2"/>
        <v>1271.5999999999999</v>
      </c>
      <c r="W5" s="518">
        <f t="shared" si="2"/>
        <v>1384.6</v>
      </c>
      <c r="X5" s="518">
        <f t="shared" si="2"/>
        <v>1543.3</v>
      </c>
      <c r="Y5" s="518">
        <f t="shared" si="2"/>
        <v>1626.9</v>
      </c>
      <c r="Z5" s="518">
        <f t="shared" si="2"/>
        <v>1777.8</v>
      </c>
      <c r="AA5" s="518">
        <f t="shared" si="2"/>
        <v>2045.3</v>
      </c>
      <c r="AB5" s="518">
        <f t="shared" si="2"/>
        <v>2368.6</v>
      </c>
      <c r="AC5" s="518">
        <f t="shared" si="2"/>
        <v>2752</v>
      </c>
      <c r="AD5" s="518">
        <f t="shared" si="2"/>
        <v>3578.4</v>
      </c>
      <c r="AE5" s="518">
        <f t="shared" si="2"/>
        <v>4791</v>
      </c>
      <c r="AF5" s="518">
        <f t="shared" si="2"/>
        <v>5651.3</v>
      </c>
      <c r="AG5" s="518">
        <f t="shared" si="2"/>
        <v>6591.6</v>
      </c>
      <c r="AH5" s="518">
        <f t="shared" si="2"/>
        <v>7552</v>
      </c>
      <c r="AI5" s="518">
        <f t="shared" si="2"/>
        <v>8816</v>
      </c>
      <c r="AJ5" s="518">
        <f t="shared" si="2"/>
        <v>10526</v>
      </c>
      <c r="AK5" s="518">
        <f t="shared" si="2"/>
        <v>12126</v>
      </c>
      <c r="AL5" s="518">
        <f t="shared" si="2"/>
        <v>13549</v>
      </c>
      <c r="AM5" s="518">
        <f t="shared" si="2"/>
        <v>14613</v>
      </c>
      <c r="AN5" s="518">
        <f t="shared" si="2"/>
        <v>15268</v>
      </c>
      <c r="AO5" s="518">
        <f t="shared" si="2"/>
        <v>16584</v>
      </c>
      <c r="AP5" s="518">
        <f t="shared" si="2"/>
        <v>17779.453000000001</v>
      </c>
      <c r="AQ5" s="518">
        <f t="shared" si="2"/>
        <v>18648.391</v>
      </c>
      <c r="AR5" s="518">
        <f t="shared" si="2"/>
        <v>19237.593000000001</v>
      </c>
      <c r="AS5" s="518">
        <f t="shared" si="2"/>
        <v>20697.363000000001</v>
      </c>
      <c r="AT5" s="518">
        <f t="shared" si="2"/>
        <v>22699.034</v>
      </c>
      <c r="AU5" s="518">
        <f t="shared" si="2"/>
        <v>25543.024000000001</v>
      </c>
      <c r="AV5" s="518">
        <f t="shared" si="2"/>
        <v>26705.927</v>
      </c>
      <c r="AW5" s="518">
        <f t="shared" si="2"/>
        <v>28183.114000000001</v>
      </c>
      <c r="AX5" s="518">
        <f t="shared" si="2"/>
        <v>28744.81</v>
      </c>
      <c r="AY5" s="518">
        <f t="shared" si="2"/>
        <v>29962.569000000003</v>
      </c>
      <c r="AZ5" s="518">
        <f t="shared" si="2"/>
        <v>31994.560999999998</v>
      </c>
      <c r="BA5" s="518">
        <f t="shared" si="2"/>
        <v>33556.756999999998</v>
      </c>
      <c r="BB5" s="518">
        <f t="shared" si="2"/>
        <v>35574.510999999999</v>
      </c>
      <c r="BC5" s="518">
        <f t="shared" si="2"/>
        <v>37774.760999999999</v>
      </c>
      <c r="BD5" s="518">
        <f t="shared" si="2"/>
        <v>38717.656999999999</v>
      </c>
      <c r="BE5" s="518">
        <f t="shared" si="2"/>
        <v>41893.0018538</v>
      </c>
      <c r="BF5" s="518">
        <f t="shared" si="2"/>
        <v>44338.400971748277</v>
      </c>
      <c r="BG5" s="518">
        <f t="shared" si="2"/>
        <v>46476.654559836905</v>
      </c>
      <c r="BH5" s="518">
        <f t="shared" si="2"/>
        <v>48771.517999999996</v>
      </c>
      <c r="BI5" s="518">
        <f t="shared" si="2"/>
        <v>51391.939927299994</v>
      </c>
      <c r="BJ5" s="518">
        <f t="shared" si="2"/>
        <v>53629.367547699992</v>
      </c>
      <c r="BK5" s="518">
        <f t="shared" si="2"/>
        <v>57554.148143162311</v>
      </c>
      <c r="BL5" s="518">
        <f t="shared" si="2"/>
        <v>61539.334872430001</v>
      </c>
      <c r="BM5" s="518">
        <f t="shared" si="2"/>
        <v>66848.160442100008</v>
      </c>
      <c r="BN5" s="518">
        <f t="shared" ref="BN5:BS5" si="3">SUM(BN6:BN9)</f>
        <v>69777.042747120009</v>
      </c>
      <c r="BO5" s="518">
        <f t="shared" si="3"/>
        <v>74087.953530660016</v>
      </c>
      <c r="BP5" s="518">
        <f t="shared" si="3"/>
        <v>79733.982094140025</v>
      </c>
      <c r="BQ5" s="518">
        <f t="shared" si="3"/>
        <v>83014.68745279999</v>
      </c>
      <c r="BR5" s="518">
        <f t="shared" si="3"/>
        <v>86427.717724600036</v>
      </c>
      <c r="BS5" s="518">
        <f t="shared" si="3"/>
        <v>89274.966169329986</v>
      </c>
      <c r="BT5" s="518">
        <f t="shared" ref="BT5:CA5" si="4">SUM(BT6:BT11)</f>
        <v>91481.012978129962</v>
      </c>
      <c r="BU5" s="518">
        <f t="shared" si="4"/>
        <v>93695.825169830001</v>
      </c>
      <c r="BV5" s="518">
        <f t="shared" si="4"/>
        <v>96583.698278264652</v>
      </c>
      <c r="BW5" s="518">
        <f t="shared" si="4"/>
        <v>98776.717009355139</v>
      </c>
      <c r="BX5" s="519">
        <f t="shared" si="4"/>
        <v>100791.15362394809</v>
      </c>
      <c r="BY5" s="519">
        <f t="shared" si="4"/>
        <v>105404.01662380235</v>
      </c>
      <c r="BZ5" s="519">
        <f t="shared" si="4"/>
        <v>110892.94494629477</v>
      </c>
      <c r="CA5" s="520">
        <f t="shared" si="4"/>
        <v>117321.02402680824</v>
      </c>
    </row>
    <row r="6" spans="1:79" x14ac:dyDescent="0.4">
      <c r="B6" s="275" t="s">
        <v>570</v>
      </c>
      <c r="C6" s="442"/>
      <c r="D6" s="521">
        <v>176.4</v>
      </c>
      <c r="E6" s="521">
        <v>248.9</v>
      </c>
      <c r="F6" s="521">
        <v>248.6</v>
      </c>
      <c r="G6" s="521">
        <v>275.2</v>
      </c>
      <c r="H6" s="521">
        <v>315.5</v>
      </c>
      <c r="I6" s="521">
        <v>334.1</v>
      </c>
      <c r="J6" s="521">
        <v>348.1</v>
      </c>
      <c r="K6" s="521">
        <v>432.5</v>
      </c>
      <c r="L6" s="521">
        <v>447.9</v>
      </c>
      <c r="M6" s="521">
        <v>482.1</v>
      </c>
      <c r="N6" s="521">
        <v>617.4</v>
      </c>
      <c r="O6" s="521">
        <v>657</v>
      </c>
      <c r="P6" s="521">
        <v>676.9</v>
      </c>
      <c r="Q6" s="521">
        <v>783.9</v>
      </c>
      <c r="R6" s="521">
        <v>807.1</v>
      </c>
      <c r="S6" s="521">
        <v>958.8</v>
      </c>
      <c r="T6" s="521">
        <v>1014.7</v>
      </c>
      <c r="U6" s="521">
        <v>1237.8</v>
      </c>
      <c r="V6" s="521">
        <v>1271.5999999999999</v>
      </c>
      <c r="W6" s="521">
        <v>1384.6</v>
      </c>
      <c r="X6" s="521">
        <v>1543.3</v>
      </c>
      <c r="Y6" s="521">
        <v>1626.9</v>
      </c>
      <c r="Z6" s="521">
        <v>1777.8</v>
      </c>
      <c r="AA6" s="521">
        <v>2045.3</v>
      </c>
      <c r="AB6" s="521">
        <v>2368.6</v>
      </c>
      <c r="AC6" s="521">
        <v>2752</v>
      </c>
      <c r="AD6" s="521">
        <v>3578.4</v>
      </c>
      <c r="AE6" s="521">
        <v>4791</v>
      </c>
      <c r="AF6" s="521">
        <v>5651.3</v>
      </c>
      <c r="AG6" s="521">
        <v>6591.6</v>
      </c>
      <c r="AH6" s="521">
        <v>7552</v>
      </c>
      <c r="AI6" s="521">
        <v>8815</v>
      </c>
      <c r="AJ6" s="521">
        <v>10518</v>
      </c>
      <c r="AK6" s="521">
        <v>12107</v>
      </c>
      <c r="AL6" s="521">
        <v>13509</v>
      </c>
      <c r="AM6" s="521">
        <v>14553</v>
      </c>
      <c r="AN6" s="521">
        <v>15181</v>
      </c>
      <c r="AO6" s="521">
        <v>16443</v>
      </c>
      <c r="AP6" s="521">
        <v>17560.36</v>
      </c>
      <c r="AQ6" s="521">
        <v>18355.971000000001</v>
      </c>
      <c r="AR6" s="521">
        <v>18857.098000000002</v>
      </c>
      <c r="AS6" s="521">
        <v>20171.257000000001</v>
      </c>
      <c r="AT6" s="521">
        <v>21972.580999999998</v>
      </c>
      <c r="AU6" s="521">
        <v>24450.99</v>
      </c>
      <c r="AV6" s="521">
        <v>25364.328000000001</v>
      </c>
      <c r="AW6" s="521">
        <v>26546.062000000002</v>
      </c>
      <c r="AX6" s="521">
        <v>26859.15</v>
      </c>
      <c r="AY6" s="521">
        <v>27740.434000000001</v>
      </c>
      <c r="AZ6" s="521">
        <v>29238.920999999998</v>
      </c>
      <c r="BA6" s="521">
        <v>30391.121999999999</v>
      </c>
      <c r="BB6" s="521">
        <v>31914.134999999998</v>
      </c>
      <c r="BC6" s="521">
        <v>33377.665495317</v>
      </c>
      <c r="BD6" s="521">
        <v>32886.690685359994</v>
      </c>
      <c r="BE6" s="521">
        <v>35420.719669182879</v>
      </c>
      <c r="BF6" s="521">
        <v>37284.042076120684</v>
      </c>
      <c r="BG6" s="521">
        <v>38505.283116754588</v>
      </c>
      <c r="BH6" s="521">
        <v>40026.295326250001</v>
      </c>
      <c r="BI6" s="521">
        <v>41780.351999849998</v>
      </c>
      <c r="BJ6" s="521">
        <v>43129.110323089997</v>
      </c>
      <c r="BK6" s="521">
        <v>45774.817325406155</v>
      </c>
      <c r="BL6" s="521">
        <v>48323.221362397162</v>
      </c>
      <c r="BM6" s="521">
        <v>51848.801061122263</v>
      </c>
      <c r="BN6" s="521">
        <v>54097.476088878946</v>
      </c>
      <c r="BO6" s="521">
        <v>57360.707342025926</v>
      </c>
      <c r="BP6" s="521">
        <v>61155.804856264447</v>
      </c>
      <c r="BQ6" s="521">
        <v>63491.474743577586</v>
      </c>
      <c r="BR6" s="521">
        <v>65864.526208284093</v>
      </c>
      <c r="BS6" s="521">
        <v>68092.517947238579</v>
      </c>
      <c r="BT6" s="521">
        <v>68936.914504692759</v>
      </c>
      <c r="BU6" s="521">
        <v>68235.789467601091</v>
      </c>
      <c r="BV6" s="521">
        <v>67579.194422654502</v>
      </c>
      <c r="BW6" s="521">
        <v>66925.919147965935</v>
      </c>
      <c r="BX6" s="522">
        <v>65762.543039274329</v>
      </c>
      <c r="BY6" s="522">
        <v>64777.249656915643</v>
      </c>
      <c r="BZ6" s="522">
        <v>63877.475832195145</v>
      </c>
      <c r="CA6" s="523">
        <v>63095.841151090026</v>
      </c>
    </row>
    <row r="7" spans="1:79" x14ac:dyDescent="0.4">
      <c r="B7" s="275" t="s">
        <v>277</v>
      </c>
      <c r="C7" s="441"/>
      <c r="BD7" s="521">
        <v>1099.6683146400001</v>
      </c>
      <c r="BE7" s="521">
        <v>1144.4988485600004</v>
      </c>
      <c r="BF7" s="521">
        <v>1185.4171848499998</v>
      </c>
      <c r="BG7" s="521">
        <v>1322.9499594399999</v>
      </c>
      <c r="BH7" s="521">
        <v>1382.4806737499998</v>
      </c>
      <c r="BI7" s="521">
        <v>1450.2460951499997</v>
      </c>
      <c r="BJ7" s="521">
        <v>1507.2713076100001</v>
      </c>
      <c r="BK7" s="521">
        <v>1595.1330525061512</v>
      </c>
      <c r="BL7" s="521">
        <v>1696.1175015328326</v>
      </c>
      <c r="BM7" s="521">
        <v>1803.6566907777408</v>
      </c>
      <c r="BN7" s="521">
        <v>1841.4891045270388</v>
      </c>
      <c r="BO7" s="521">
        <v>1928.517541864087</v>
      </c>
      <c r="BP7" s="521">
        <v>2057.8452180005802</v>
      </c>
      <c r="BQ7" s="521">
        <v>2120.523072903236</v>
      </c>
      <c r="BR7" s="521">
        <v>2184.8482328354826</v>
      </c>
      <c r="BS7" s="521">
        <v>2207.3069311882009</v>
      </c>
      <c r="BT7" s="521">
        <v>2157.4744771163223</v>
      </c>
      <c r="BU7" s="521">
        <v>2097.9187308552828</v>
      </c>
      <c r="BV7" s="521">
        <v>2071.0046621821975</v>
      </c>
      <c r="BW7" s="521">
        <v>2047.2547763833104</v>
      </c>
      <c r="BX7" s="522">
        <v>1995.4690098772389</v>
      </c>
      <c r="BY7" s="522">
        <v>1947.616408235637</v>
      </c>
      <c r="BZ7" s="522">
        <v>1901.5896901514739</v>
      </c>
      <c r="CA7" s="523">
        <v>1857.3871548067632</v>
      </c>
    </row>
    <row r="8" spans="1:79" x14ac:dyDescent="0.4">
      <c r="B8" s="275" t="s">
        <v>571</v>
      </c>
      <c r="C8" s="441"/>
      <c r="D8" s="521">
        <v>0</v>
      </c>
      <c r="E8" s="521">
        <v>0</v>
      </c>
      <c r="F8" s="521">
        <v>0</v>
      </c>
      <c r="G8" s="521">
        <v>0</v>
      </c>
      <c r="H8" s="521">
        <v>0</v>
      </c>
      <c r="I8" s="521">
        <v>0</v>
      </c>
      <c r="J8" s="521">
        <v>0</v>
      </c>
      <c r="K8" s="521">
        <v>0</v>
      </c>
      <c r="L8" s="521">
        <v>0</v>
      </c>
      <c r="M8" s="521">
        <v>0</v>
      </c>
      <c r="N8" s="521">
        <v>0</v>
      </c>
      <c r="O8" s="521">
        <v>0</v>
      </c>
      <c r="P8" s="521">
        <v>0</v>
      </c>
      <c r="Q8" s="521">
        <v>0</v>
      </c>
      <c r="R8" s="521">
        <v>0</v>
      </c>
      <c r="S8" s="521">
        <v>0</v>
      </c>
      <c r="T8" s="521">
        <v>0</v>
      </c>
      <c r="U8" s="521">
        <v>0</v>
      </c>
      <c r="V8" s="521">
        <v>0</v>
      </c>
      <c r="W8" s="521">
        <v>0</v>
      </c>
      <c r="X8" s="521">
        <v>0</v>
      </c>
      <c r="Y8" s="521">
        <v>0</v>
      </c>
      <c r="Z8" s="521">
        <v>0</v>
      </c>
      <c r="AA8" s="521">
        <v>0</v>
      </c>
      <c r="AB8" s="521">
        <v>0</v>
      </c>
      <c r="AC8" s="521">
        <v>0</v>
      </c>
      <c r="AD8" s="521">
        <v>0</v>
      </c>
      <c r="AE8" s="521">
        <v>0</v>
      </c>
      <c r="AF8" s="521">
        <v>0</v>
      </c>
      <c r="AG8" s="521">
        <v>0</v>
      </c>
      <c r="AH8" s="521">
        <v>0</v>
      </c>
      <c r="AI8" s="521">
        <v>0</v>
      </c>
      <c r="AJ8" s="521">
        <v>0</v>
      </c>
      <c r="AK8" s="521">
        <v>0</v>
      </c>
      <c r="AL8" s="521">
        <v>0</v>
      </c>
      <c r="AM8" s="521">
        <v>0</v>
      </c>
      <c r="AN8" s="521">
        <v>0</v>
      </c>
      <c r="AO8" s="521">
        <v>0</v>
      </c>
      <c r="AP8" s="521">
        <v>0</v>
      </c>
      <c r="AQ8" s="521">
        <v>0</v>
      </c>
      <c r="AR8" s="521">
        <v>0</v>
      </c>
      <c r="AS8" s="521">
        <v>0</v>
      </c>
      <c r="AT8" s="521">
        <v>0</v>
      </c>
      <c r="AU8" s="521">
        <v>0</v>
      </c>
      <c r="AV8" s="521">
        <v>0</v>
      </c>
      <c r="AW8" s="521">
        <v>0</v>
      </c>
      <c r="AX8" s="521">
        <v>0</v>
      </c>
      <c r="AY8" s="521">
        <v>0</v>
      </c>
      <c r="AZ8" s="521">
        <v>0</v>
      </c>
      <c r="BA8" s="521">
        <v>0</v>
      </c>
      <c r="BB8" s="521">
        <v>0</v>
      </c>
      <c r="BC8" s="521">
        <v>0</v>
      </c>
      <c r="BD8" s="521">
        <v>0</v>
      </c>
      <c r="BE8" s="521">
        <v>0</v>
      </c>
      <c r="BF8" s="521">
        <v>0</v>
      </c>
      <c r="BG8" s="521">
        <v>0</v>
      </c>
      <c r="BH8" s="521">
        <v>0</v>
      </c>
      <c r="BI8" s="521">
        <v>0</v>
      </c>
      <c r="BJ8" s="521">
        <v>41.005154839999996</v>
      </c>
      <c r="BK8" s="521">
        <v>158.65031815</v>
      </c>
      <c r="BL8" s="521">
        <v>347.99640159999996</v>
      </c>
      <c r="BM8" s="521">
        <v>499.48331779</v>
      </c>
      <c r="BN8" s="521">
        <v>763.72664662801776</v>
      </c>
      <c r="BO8" s="521">
        <v>632.22697060000007</v>
      </c>
      <c r="BP8" s="521">
        <v>753.45013339999991</v>
      </c>
      <c r="BQ8" s="521">
        <v>738.99857426000017</v>
      </c>
      <c r="BR8" s="521">
        <v>745.19955327293599</v>
      </c>
      <c r="BS8" s="521">
        <v>750.35909004872349</v>
      </c>
      <c r="BT8" s="521">
        <v>843.26833552000005</v>
      </c>
      <c r="BU8" s="521">
        <v>773.7962701000821</v>
      </c>
      <c r="BV8" s="521">
        <v>759.68813276768242</v>
      </c>
      <c r="BW8" s="521">
        <v>565.12829302446187</v>
      </c>
      <c r="BX8" s="522">
        <v>461.1773108669056</v>
      </c>
      <c r="BY8" s="522">
        <v>352.84844162786055</v>
      </c>
      <c r="BZ8" s="522">
        <v>236.01577611922582</v>
      </c>
      <c r="CA8" s="523">
        <v>157.23045622630264</v>
      </c>
    </row>
    <row r="9" spans="1:79" x14ac:dyDescent="0.4">
      <c r="A9" s="326"/>
      <c r="B9" s="275" t="s">
        <v>572</v>
      </c>
      <c r="C9" s="543"/>
      <c r="D9" s="521">
        <v>0</v>
      </c>
      <c r="E9" s="521">
        <v>0</v>
      </c>
      <c r="F9" s="521">
        <v>0</v>
      </c>
      <c r="G9" s="521">
        <v>0</v>
      </c>
      <c r="H9" s="521">
        <v>0</v>
      </c>
      <c r="I9" s="521">
        <v>0</v>
      </c>
      <c r="J9" s="521">
        <v>0</v>
      </c>
      <c r="K9" s="521">
        <v>0</v>
      </c>
      <c r="L9" s="521">
        <v>0</v>
      </c>
      <c r="M9" s="521">
        <v>0</v>
      </c>
      <c r="N9" s="521">
        <v>0</v>
      </c>
      <c r="O9" s="521">
        <v>0</v>
      </c>
      <c r="P9" s="521">
        <v>0</v>
      </c>
      <c r="Q9" s="521">
        <v>0</v>
      </c>
      <c r="R9" s="521">
        <v>0</v>
      </c>
      <c r="S9" s="521">
        <v>0</v>
      </c>
      <c r="T9" s="521">
        <v>0</v>
      </c>
      <c r="U9" s="521">
        <v>0</v>
      </c>
      <c r="V9" s="521">
        <v>0</v>
      </c>
      <c r="W9" s="521">
        <v>0</v>
      </c>
      <c r="X9" s="521">
        <v>0</v>
      </c>
      <c r="Y9" s="521">
        <v>0</v>
      </c>
      <c r="Z9" s="521">
        <v>0</v>
      </c>
      <c r="AA9" s="521">
        <v>0</v>
      </c>
      <c r="AB9" s="521">
        <v>0</v>
      </c>
      <c r="AC9" s="521">
        <v>0</v>
      </c>
      <c r="AD9" s="521">
        <v>0</v>
      </c>
      <c r="AE9" s="521">
        <v>0</v>
      </c>
      <c r="AF9" s="521">
        <v>0</v>
      </c>
      <c r="AG9" s="521">
        <v>0</v>
      </c>
      <c r="AH9" s="521">
        <v>0</v>
      </c>
      <c r="AI9" s="521">
        <v>1</v>
      </c>
      <c r="AJ9" s="521">
        <v>8</v>
      </c>
      <c r="AK9" s="521">
        <v>19</v>
      </c>
      <c r="AL9" s="521">
        <v>40</v>
      </c>
      <c r="AM9" s="521">
        <v>60</v>
      </c>
      <c r="AN9" s="521">
        <v>87</v>
      </c>
      <c r="AO9" s="521">
        <v>141</v>
      </c>
      <c r="AP9" s="521">
        <v>219.09299999999999</v>
      </c>
      <c r="AQ9" s="521">
        <v>292.42</v>
      </c>
      <c r="AR9" s="521">
        <v>380.495</v>
      </c>
      <c r="AS9" s="521">
        <v>526.10599999999999</v>
      </c>
      <c r="AT9" s="521">
        <v>726.45299999999997</v>
      </c>
      <c r="AU9" s="521">
        <v>1092.0340000000001</v>
      </c>
      <c r="AV9" s="521">
        <v>1341.5989999999999</v>
      </c>
      <c r="AW9" s="521">
        <v>1637.0519999999999</v>
      </c>
      <c r="AX9" s="521">
        <v>1885.66</v>
      </c>
      <c r="AY9" s="521">
        <v>2222.1350000000002</v>
      </c>
      <c r="AZ9" s="521">
        <v>2755.64</v>
      </c>
      <c r="BA9" s="521">
        <v>3165.6350000000002</v>
      </c>
      <c r="BB9" s="521">
        <v>3660.3760000000002</v>
      </c>
      <c r="BC9" s="521">
        <v>4397.0955046829995</v>
      </c>
      <c r="BD9" s="521">
        <v>4731.2979999999998</v>
      </c>
      <c r="BE9" s="521">
        <v>5327.7833360571276</v>
      </c>
      <c r="BF9" s="521">
        <v>5868.9417107775953</v>
      </c>
      <c r="BG9" s="521">
        <v>6648.4214836423171</v>
      </c>
      <c r="BH9" s="521">
        <v>7362.7420000000002</v>
      </c>
      <c r="BI9" s="521">
        <v>8161.3418322999996</v>
      </c>
      <c r="BJ9" s="521">
        <v>8951.9807621599994</v>
      </c>
      <c r="BK9" s="521">
        <v>10025.547447100002</v>
      </c>
      <c r="BL9" s="521">
        <v>11171.999606900003</v>
      </c>
      <c r="BM9" s="521">
        <v>12696.219372410003</v>
      </c>
      <c r="BN9" s="521">
        <v>13074.350907085996</v>
      </c>
      <c r="BO9" s="521">
        <v>14166.501676169999</v>
      </c>
      <c r="BP9" s="521">
        <v>15766.881886475003</v>
      </c>
      <c r="BQ9" s="521">
        <v>16663.691062059166</v>
      </c>
      <c r="BR9" s="521">
        <v>17633.143730207517</v>
      </c>
      <c r="BS9" s="521">
        <v>18224.782200854486</v>
      </c>
      <c r="BT9" s="521">
        <v>18134.927972884791</v>
      </c>
      <c r="BU9" s="521">
        <v>17984.633919878503</v>
      </c>
      <c r="BV9" s="521">
        <v>18188.715587827843</v>
      </c>
      <c r="BW9" s="521">
        <v>18322.249022708624</v>
      </c>
      <c r="BX9" s="522">
        <v>18130.446559167158</v>
      </c>
      <c r="BY9" s="522">
        <v>17960.198630443134</v>
      </c>
      <c r="BZ9" s="522">
        <v>17780.090269954162</v>
      </c>
      <c r="CA9" s="523">
        <v>17601.49234656286</v>
      </c>
    </row>
    <row r="10" spans="1:79" x14ac:dyDescent="0.4">
      <c r="A10" s="326"/>
      <c r="B10" s="275" t="s">
        <v>279</v>
      </c>
      <c r="C10" s="543"/>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c r="AT10" s="521"/>
      <c r="AU10" s="521"/>
      <c r="AV10" s="521"/>
      <c r="AW10" s="521"/>
      <c r="AX10" s="521"/>
      <c r="AY10" s="521"/>
      <c r="AZ10" s="521"/>
      <c r="BA10" s="521"/>
      <c r="BB10" s="521"/>
      <c r="BC10" s="521"/>
      <c r="BD10" s="521"/>
      <c r="BE10" s="521"/>
      <c r="BF10" s="521"/>
      <c r="BG10" s="521"/>
      <c r="BH10" s="521"/>
      <c r="BI10" s="521"/>
      <c r="BJ10" s="521"/>
      <c r="BK10" s="521"/>
      <c r="BL10" s="521"/>
      <c r="BM10" s="521"/>
      <c r="BN10" s="521"/>
      <c r="BO10" s="521"/>
      <c r="BP10" s="521"/>
      <c r="BQ10" s="521"/>
      <c r="BR10" s="521"/>
      <c r="BS10" s="521"/>
      <c r="BT10" s="521">
        <v>1345.8648391247798</v>
      </c>
      <c r="BU10" s="521">
        <v>4409.8023715576574</v>
      </c>
      <c r="BV10" s="521">
        <v>7652.1200212419562</v>
      </c>
      <c r="BW10" s="521">
        <v>10469.338898840741</v>
      </c>
      <c r="BX10" s="522">
        <v>13887.293213671792</v>
      </c>
      <c r="BY10" s="522">
        <v>19635.770676427634</v>
      </c>
      <c r="BZ10" s="522">
        <v>26174.618009581583</v>
      </c>
      <c r="CA10" s="523">
        <v>33476.880603332545</v>
      </c>
    </row>
    <row r="11" spans="1:79" x14ac:dyDescent="0.4">
      <c r="A11" s="326"/>
      <c r="B11" s="275" t="s">
        <v>280</v>
      </c>
      <c r="C11" s="543"/>
      <c r="D11" s="521"/>
      <c r="E11" s="521"/>
      <c r="F11" s="521"/>
      <c r="G11" s="521"/>
      <c r="H11" s="521"/>
      <c r="I11" s="521"/>
      <c r="J11" s="521"/>
      <c r="K11" s="521"/>
      <c r="L11" s="521"/>
      <c r="M11" s="521"/>
      <c r="N11" s="521"/>
      <c r="O11" s="521"/>
      <c r="P11" s="521"/>
      <c r="Q11" s="521"/>
      <c r="R11" s="521"/>
      <c r="S11" s="521"/>
      <c r="T11" s="521"/>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c r="AT11" s="521"/>
      <c r="AU11" s="521"/>
      <c r="AV11" s="521"/>
      <c r="AW11" s="521"/>
      <c r="AX11" s="521"/>
      <c r="AY11" s="521"/>
      <c r="AZ11" s="521"/>
      <c r="BA11" s="521"/>
      <c r="BB11" s="521"/>
      <c r="BC11" s="521"/>
      <c r="BD11" s="521"/>
      <c r="BE11" s="521"/>
      <c r="BF11" s="521"/>
      <c r="BG11" s="521"/>
      <c r="BH11" s="521"/>
      <c r="BI11" s="521"/>
      <c r="BJ11" s="521"/>
      <c r="BK11" s="521"/>
      <c r="BL11" s="521"/>
      <c r="BM11" s="521"/>
      <c r="BN11" s="521"/>
      <c r="BO11" s="521"/>
      <c r="BP11" s="521"/>
      <c r="BQ11" s="521"/>
      <c r="BR11" s="521"/>
      <c r="BS11" s="521"/>
      <c r="BT11" s="521">
        <v>62.56284879129872</v>
      </c>
      <c r="BU11" s="521">
        <v>193.88440983739935</v>
      </c>
      <c r="BV11" s="521">
        <v>332.97545159048076</v>
      </c>
      <c r="BW11" s="521">
        <v>446.82687043206147</v>
      </c>
      <c r="BX11" s="522">
        <v>554.22449109067554</v>
      </c>
      <c r="BY11" s="522">
        <v>730.33281015243836</v>
      </c>
      <c r="BZ11" s="522">
        <v>923.15536829318717</v>
      </c>
      <c r="CA11" s="523">
        <v>1132.1923147897519</v>
      </c>
    </row>
    <row r="12" spans="1:79" x14ac:dyDescent="0.4">
      <c r="A12" s="326"/>
      <c r="B12" s="544" t="s">
        <v>573</v>
      </c>
      <c r="C12" s="544"/>
      <c r="D12" s="521">
        <v>0</v>
      </c>
      <c r="E12" s="521">
        <v>0</v>
      </c>
      <c r="F12" s="521">
        <v>0</v>
      </c>
      <c r="G12" s="521">
        <v>0</v>
      </c>
      <c r="H12" s="521">
        <v>0</v>
      </c>
      <c r="I12" s="521">
        <v>0</v>
      </c>
      <c r="J12" s="521">
        <v>0</v>
      </c>
      <c r="K12" s="521">
        <v>0</v>
      </c>
      <c r="L12" s="521">
        <v>0</v>
      </c>
      <c r="M12" s="521">
        <v>0</v>
      </c>
      <c r="N12" s="521">
        <v>0</v>
      </c>
      <c r="O12" s="521">
        <v>0</v>
      </c>
      <c r="P12" s="521">
        <v>0</v>
      </c>
      <c r="Q12" s="521">
        <v>0</v>
      </c>
      <c r="R12" s="521">
        <v>0</v>
      </c>
      <c r="S12" s="521">
        <v>0</v>
      </c>
      <c r="T12" s="521">
        <v>0</v>
      </c>
      <c r="U12" s="521">
        <v>0</v>
      </c>
      <c r="V12" s="521">
        <v>0</v>
      </c>
      <c r="W12" s="521">
        <v>0</v>
      </c>
      <c r="X12" s="521">
        <v>0</v>
      </c>
      <c r="Y12" s="521">
        <v>0</v>
      </c>
      <c r="Z12" s="521">
        <v>7.4</v>
      </c>
      <c r="AA12" s="521">
        <v>22.9</v>
      </c>
      <c r="AB12" s="521">
        <v>27</v>
      </c>
      <c r="AC12" s="521">
        <v>27.8</v>
      </c>
      <c r="AD12" s="521">
        <v>30.6</v>
      </c>
      <c r="AE12" s="521">
        <v>33.9</v>
      </c>
      <c r="AF12" s="521">
        <v>35.799999999999997</v>
      </c>
      <c r="AG12" s="521">
        <v>35.9</v>
      </c>
      <c r="AH12" s="521">
        <v>37</v>
      </c>
      <c r="AI12" s="521">
        <v>36</v>
      </c>
      <c r="AJ12" s="521">
        <v>38</v>
      </c>
      <c r="AK12" s="521">
        <v>39</v>
      </c>
      <c r="AL12" s="521">
        <v>40</v>
      </c>
      <c r="AM12" s="521">
        <v>41</v>
      </c>
      <c r="AN12" s="521">
        <v>39</v>
      </c>
      <c r="AO12" s="521">
        <v>41</v>
      </c>
      <c r="AP12" s="521">
        <v>37</v>
      </c>
      <c r="AQ12" s="521">
        <v>37.154000000000003</v>
      </c>
      <c r="AR12" s="521">
        <v>36.127000000000002</v>
      </c>
      <c r="AS12" s="521">
        <v>34.573</v>
      </c>
      <c r="AT12" s="521">
        <v>35.829000000000001</v>
      </c>
      <c r="AU12" s="521">
        <v>35.840000000000003</v>
      </c>
      <c r="AV12" s="521">
        <v>35.561999999999998</v>
      </c>
      <c r="AW12" s="521">
        <v>36.165999999999997</v>
      </c>
      <c r="AX12" s="521">
        <v>34.695999999999998</v>
      </c>
      <c r="AY12" s="521">
        <v>35.774999999999999</v>
      </c>
      <c r="AZ12" s="521">
        <v>29.725000000000001</v>
      </c>
      <c r="BA12" s="521">
        <v>29.242999999999999</v>
      </c>
      <c r="BB12" s="521">
        <v>28.78</v>
      </c>
      <c r="BC12" s="521">
        <v>27.677</v>
      </c>
      <c r="BD12" s="521">
        <v>27.542999999999999</v>
      </c>
      <c r="BE12" s="521">
        <v>28.601281650000001</v>
      </c>
      <c r="BF12" s="521">
        <v>28.857593779999998</v>
      </c>
      <c r="BG12" s="521">
        <v>29.69782292</v>
      </c>
      <c r="BH12" s="521">
        <v>30.286999999999999</v>
      </c>
      <c r="BI12" s="521">
        <v>30.522758409999998</v>
      </c>
      <c r="BJ12" s="521">
        <v>34.089199220000005</v>
      </c>
      <c r="BK12" s="521">
        <v>39.594209070000005</v>
      </c>
      <c r="BL12" s="521">
        <v>45.014786799999996</v>
      </c>
      <c r="BM12" s="521">
        <v>47.681548220000018</v>
      </c>
      <c r="BN12" s="521">
        <v>58.09858595</v>
      </c>
      <c r="BO12" s="521">
        <v>62.566367589999992</v>
      </c>
      <c r="BP12" s="521">
        <v>75.024344669999962</v>
      </c>
      <c r="BQ12" s="521">
        <v>95.653024200000061</v>
      </c>
      <c r="BR12" s="521">
        <v>88.113150280000013</v>
      </c>
      <c r="BS12" s="521">
        <v>92.895304570000008</v>
      </c>
      <c r="BT12" s="521">
        <v>99.277285419999984</v>
      </c>
      <c r="BU12" s="521">
        <v>104.62180545999999</v>
      </c>
      <c r="BV12" s="521">
        <v>112.24680037856973</v>
      </c>
      <c r="BW12" s="521">
        <v>121.67215961191175</v>
      </c>
      <c r="BX12" s="522">
        <v>129.31610919019488</v>
      </c>
      <c r="BY12" s="522">
        <v>139.48202621035259</v>
      </c>
      <c r="BZ12" s="522">
        <v>147.94289923274869</v>
      </c>
      <c r="CA12" s="523">
        <v>157.61454318058435</v>
      </c>
    </row>
    <row r="13" spans="1:79" ht="26.25" customHeight="1" x14ac:dyDescent="0.4">
      <c r="B13" s="128" t="s">
        <v>574</v>
      </c>
      <c r="C13" s="442"/>
      <c r="BD13" s="518">
        <v>1396.9807118136234</v>
      </c>
      <c r="BE13" s="518">
        <v>1514.0330256590748</v>
      </c>
      <c r="BF13" s="518">
        <v>1622.685744422949</v>
      </c>
      <c r="BG13" s="518">
        <v>1753.5941622288271</v>
      </c>
      <c r="BH13" s="518">
        <v>1890.9482456924106</v>
      </c>
      <c r="BI13" s="518">
        <v>2035.6212325466122</v>
      </c>
      <c r="BJ13" s="518">
        <v>2173.936356712717</v>
      </c>
      <c r="BK13" s="518">
        <v>2333.216346707105</v>
      </c>
      <c r="BL13" s="518">
        <v>2511.1234542366046</v>
      </c>
      <c r="BM13" s="518">
        <v>2753.6384223247896</v>
      </c>
      <c r="BN13" s="518">
        <v>3015.8112222628183</v>
      </c>
      <c r="BO13" s="518">
        <v>3174.4124856362937</v>
      </c>
      <c r="BP13" s="518">
        <v>3407.5967994059415</v>
      </c>
      <c r="BQ13" s="518">
        <v>3481.0106828642861</v>
      </c>
      <c r="BR13" s="518">
        <v>3677.9968933946316</v>
      </c>
      <c r="BS13" s="518">
        <v>3755.2251642728688</v>
      </c>
      <c r="BT13" s="518">
        <v>3858.3271710760018</v>
      </c>
      <c r="BU13" s="518">
        <v>3914.1571517056409</v>
      </c>
      <c r="BV13" s="518">
        <v>4075.7964611872808</v>
      </c>
      <c r="BW13" s="518">
        <v>4232.5554586846229</v>
      </c>
      <c r="BX13" s="519">
        <v>4355.4416780408883</v>
      </c>
      <c r="BY13" s="519">
        <v>4563.2154958152896</v>
      </c>
      <c r="BZ13" s="519">
        <v>4794.6223854475602</v>
      </c>
      <c r="CA13" s="520">
        <v>5049.0747431208574</v>
      </c>
    </row>
    <row r="14" spans="1:79" ht="15.75" customHeight="1" thickBot="1" x14ac:dyDescent="0.45">
      <c r="B14" s="545"/>
      <c r="C14" s="442"/>
      <c r="BX14" s="220"/>
      <c r="BY14" s="220"/>
      <c r="BZ14" s="220"/>
      <c r="CA14" s="221"/>
    </row>
    <row r="15" spans="1:79" ht="26.25" customHeight="1" x14ac:dyDescent="0.4">
      <c r="A15" s="546"/>
      <c r="B15" s="97" t="s">
        <v>575</v>
      </c>
      <c r="C15" s="418"/>
      <c r="D15" s="49" t="s">
        <v>626</v>
      </c>
      <c r="E15" s="49" t="s">
        <v>627</v>
      </c>
      <c r="F15" s="49" t="s">
        <v>628</v>
      </c>
      <c r="G15" s="49" t="s">
        <v>629</v>
      </c>
      <c r="H15" s="49" t="s">
        <v>630</v>
      </c>
      <c r="I15" s="49" t="s">
        <v>631</v>
      </c>
      <c r="J15" s="49" t="s">
        <v>632</v>
      </c>
      <c r="K15" s="49" t="s">
        <v>633</v>
      </c>
      <c r="L15" s="49" t="s">
        <v>634</v>
      </c>
      <c r="M15" s="49" t="s">
        <v>635</v>
      </c>
      <c r="N15" s="49" t="s">
        <v>636</v>
      </c>
      <c r="O15" s="49" t="s">
        <v>637</v>
      </c>
      <c r="P15" s="49" t="s">
        <v>638</v>
      </c>
      <c r="Q15" s="49" t="s">
        <v>639</v>
      </c>
      <c r="R15" s="49" t="s">
        <v>640</v>
      </c>
      <c r="S15" s="49" t="s">
        <v>641</v>
      </c>
      <c r="T15" s="49" t="s">
        <v>642</v>
      </c>
      <c r="U15" s="49" t="s">
        <v>643</v>
      </c>
      <c r="V15" s="49" t="s">
        <v>644</v>
      </c>
      <c r="W15" s="49" t="s">
        <v>645</v>
      </c>
      <c r="X15" s="49" t="s">
        <v>646</v>
      </c>
      <c r="Y15" s="49" t="s">
        <v>647</v>
      </c>
      <c r="Z15" s="49" t="s">
        <v>648</v>
      </c>
      <c r="AA15" s="49" t="s">
        <v>649</v>
      </c>
      <c r="AB15" s="49" t="s">
        <v>650</v>
      </c>
      <c r="AC15" s="49" t="s">
        <v>651</v>
      </c>
      <c r="AD15" s="49" t="s">
        <v>652</v>
      </c>
      <c r="AE15" s="49" t="s">
        <v>653</v>
      </c>
      <c r="AF15" s="49" t="s">
        <v>654</v>
      </c>
      <c r="AG15" s="49" t="s">
        <v>655</v>
      </c>
      <c r="AH15" s="49" t="s">
        <v>656</v>
      </c>
      <c r="AI15" s="49" t="s">
        <v>657</v>
      </c>
      <c r="AJ15" s="49" t="s">
        <v>658</v>
      </c>
      <c r="AK15" s="49" t="s">
        <v>659</v>
      </c>
      <c r="AL15" s="49" t="s">
        <v>660</v>
      </c>
      <c r="AM15" s="49" t="s">
        <v>661</v>
      </c>
      <c r="AN15" s="49" t="s">
        <v>662</v>
      </c>
      <c r="AO15" s="49" t="s">
        <v>663</v>
      </c>
      <c r="AP15" s="49" t="s">
        <v>664</v>
      </c>
      <c r="AQ15" s="49" t="s">
        <v>665</v>
      </c>
      <c r="AR15" s="49" t="s">
        <v>666</v>
      </c>
      <c r="AS15" s="49" t="s">
        <v>667</v>
      </c>
      <c r="AT15" s="49" t="s">
        <v>668</v>
      </c>
      <c r="AU15" s="49" t="s">
        <v>669</v>
      </c>
      <c r="AV15" s="49" t="s">
        <v>670</v>
      </c>
      <c r="AW15" s="49" t="s">
        <v>671</v>
      </c>
      <c r="AX15" s="49" t="s">
        <v>672</v>
      </c>
      <c r="AY15" s="49" t="s">
        <v>595</v>
      </c>
      <c r="AZ15" s="49" t="s">
        <v>596</v>
      </c>
      <c r="BA15" s="49" t="s">
        <v>597</v>
      </c>
      <c r="BB15" s="49" t="s">
        <v>598</v>
      </c>
      <c r="BC15" s="49" t="s">
        <v>599</v>
      </c>
      <c r="BD15" s="49" t="s">
        <v>600</v>
      </c>
      <c r="BE15" s="49" t="s">
        <v>601</v>
      </c>
      <c r="BF15" s="49" t="s">
        <v>602</v>
      </c>
      <c r="BG15" s="49" t="s">
        <v>603</v>
      </c>
      <c r="BH15" s="49" t="s">
        <v>604</v>
      </c>
      <c r="BI15" s="49" t="s">
        <v>605</v>
      </c>
      <c r="BJ15" s="49" t="s">
        <v>606</v>
      </c>
      <c r="BK15" s="49" t="s">
        <v>607</v>
      </c>
      <c r="BL15" s="49" t="s">
        <v>608</v>
      </c>
      <c r="BM15" s="49" t="s">
        <v>609</v>
      </c>
      <c r="BN15" s="49" t="s">
        <v>610</v>
      </c>
      <c r="BO15" s="49" t="s">
        <v>611</v>
      </c>
      <c r="BP15" s="49" t="s">
        <v>612</v>
      </c>
      <c r="BQ15" s="49" t="s">
        <v>613</v>
      </c>
      <c r="BR15" s="49" t="s">
        <v>614</v>
      </c>
      <c r="BS15" s="49" t="s">
        <v>615</v>
      </c>
      <c r="BT15" s="49" t="s">
        <v>616</v>
      </c>
      <c r="BU15" s="49" t="s">
        <v>617</v>
      </c>
      <c r="BV15" s="49" t="s">
        <v>618</v>
      </c>
      <c r="BW15" s="49" t="s">
        <v>619</v>
      </c>
      <c r="BX15" s="49" t="s">
        <v>620</v>
      </c>
      <c r="BY15" s="49" t="s">
        <v>621</v>
      </c>
      <c r="BZ15" s="49" t="s">
        <v>622</v>
      </c>
      <c r="CA15" s="50" t="s">
        <v>623</v>
      </c>
    </row>
    <row r="16" spans="1:79" x14ac:dyDescent="0.4">
      <c r="A16" s="546"/>
      <c r="B16" s="384" t="s">
        <v>230</v>
      </c>
      <c r="C16" s="385"/>
      <c r="D16" s="289" t="s">
        <v>624</v>
      </c>
      <c r="E16" s="289" t="s">
        <v>624</v>
      </c>
      <c r="F16" s="289" t="s">
        <v>624</v>
      </c>
      <c r="G16" s="289" t="s">
        <v>624</v>
      </c>
      <c r="H16" s="289" t="s">
        <v>624</v>
      </c>
      <c r="I16" s="289" t="s">
        <v>624</v>
      </c>
      <c r="J16" s="289" t="s">
        <v>624</v>
      </c>
      <c r="K16" s="289" t="s">
        <v>624</v>
      </c>
      <c r="L16" s="289" t="s">
        <v>624</v>
      </c>
      <c r="M16" s="289" t="s">
        <v>624</v>
      </c>
      <c r="N16" s="289" t="s">
        <v>624</v>
      </c>
      <c r="O16" s="289" t="s">
        <v>624</v>
      </c>
      <c r="P16" s="289" t="s">
        <v>624</v>
      </c>
      <c r="Q16" s="289" t="s">
        <v>624</v>
      </c>
      <c r="R16" s="289" t="s">
        <v>624</v>
      </c>
      <c r="S16" s="289" t="s">
        <v>624</v>
      </c>
      <c r="T16" s="289" t="s">
        <v>624</v>
      </c>
      <c r="U16" s="289" t="s">
        <v>624</v>
      </c>
      <c r="V16" s="289" t="s">
        <v>624</v>
      </c>
      <c r="W16" s="289" t="s">
        <v>624</v>
      </c>
      <c r="X16" s="289" t="s">
        <v>624</v>
      </c>
      <c r="Y16" s="289" t="s">
        <v>624</v>
      </c>
      <c r="Z16" s="289" t="s">
        <v>624</v>
      </c>
      <c r="AA16" s="289" t="s">
        <v>624</v>
      </c>
      <c r="AB16" s="289" t="s">
        <v>624</v>
      </c>
      <c r="AC16" s="289" t="s">
        <v>624</v>
      </c>
      <c r="AD16" s="289" t="s">
        <v>624</v>
      </c>
      <c r="AE16" s="289" t="s">
        <v>624</v>
      </c>
      <c r="AF16" s="289" t="s">
        <v>624</v>
      </c>
      <c r="AG16" s="289" t="s">
        <v>624</v>
      </c>
      <c r="AH16" s="289" t="s">
        <v>624</v>
      </c>
      <c r="AI16" s="289" t="s">
        <v>624</v>
      </c>
      <c r="AJ16" s="289" t="s">
        <v>624</v>
      </c>
      <c r="AK16" s="289" t="s">
        <v>624</v>
      </c>
      <c r="AL16" s="289" t="s">
        <v>624</v>
      </c>
      <c r="AM16" s="289" t="s">
        <v>624</v>
      </c>
      <c r="AN16" s="289" t="s">
        <v>624</v>
      </c>
      <c r="AO16" s="289" t="s">
        <v>624</v>
      </c>
      <c r="AP16" s="289" t="s">
        <v>624</v>
      </c>
      <c r="AQ16" s="289" t="s">
        <v>624</v>
      </c>
      <c r="AR16" s="289" t="s">
        <v>624</v>
      </c>
      <c r="AS16" s="289" t="s">
        <v>624</v>
      </c>
      <c r="AT16" s="289" t="s">
        <v>624</v>
      </c>
      <c r="AU16" s="289" t="s">
        <v>624</v>
      </c>
      <c r="AV16" s="289" t="s">
        <v>624</v>
      </c>
      <c r="AW16" s="289" t="s">
        <v>624</v>
      </c>
      <c r="AX16" s="289" t="s">
        <v>624</v>
      </c>
      <c r="AY16" s="289" t="s">
        <v>624</v>
      </c>
      <c r="AZ16" s="289" t="s">
        <v>624</v>
      </c>
      <c r="BA16" s="289" t="s">
        <v>624</v>
      </c>
      <c r="BB16" s="289" t="s">
        <v>624</v>
      </c>
      <c r="BC16" s="289" t="s">
        <v>624</v>
      </c>
      <c r="BD16" s="289" t="s">
        <v>624</v>
      </c>
      <c r="BE16" s="289" t="s">
        <v>624</v>
      </c>
      <c r="BF16" s="289" t="s">
        <v>624</v>
      </c>
      <c r="BG16" s="289" t="s">
        <v>624</v>
      </c>
      <c r="BH16" s="289" t="s">
        <v>624</v>
      </c>
      <c r="BI16" s="289" t="s">
        <v>624</v>
      </c>
      <c r="BJ16" s="289" t="s">
        <v>624</v>
      </c>
      <c r="BK16" s="289" t="s">
        <v>624</v>
      </c>
      <c r="BL16" s="289" t="s">
        <v>624</v>
      </c>
      <c r="BM16" s="289" t="s">
        <v>624</v>
      </c>
      <c r="BN16" s="289" t="s">
        <v>624</v>
      </c>
      <c r="BO16" s="289" t="s">
        <v>624</v>
      </c>
      <c r="BP16" s="289" t="s">
        <v>624</v>
      </c>
      <c r="BQ16" s="289" t="s">
        <v>624</v>
      </c>
      <c r="BR16" s="289" t="s">
        <v>624</v>
      </c>
      <c r="BS16" s="289" t="s">
        <v>624</v>
      </c>
      <c r="BT16" s="289" t="s">
        <v>624</v>
      </c>
      <c r="BU16" s="289" t="s">
        <v>624</v>
      </c>
      <c r="BV16" s="289" t="s">
        <v>625</v>
      </c>
      <c r="BW16" s="289" t="s">
        <v>625</v>
      </c>
      <c r="BX16" s="289" t="s">
        <v>625</v>
      </c>
      <c r="BY16" s="289" t="s">
        <v>625</v>
      </c>
      <c r="BZ16" s="289" t="s">
        <v>625</v>
      </c>
      <c r="CA16" s="290" t="s">
        <v>625</v>
      </c>
    </row>
    <row r="17" spans="1:79" s="243" customFormat="1" ht="24" customHeight="1" x14ac:dyDescent="0.4">
      <c r="A17" s="547"/>
      <c r="B17" s="97" t="s">
        <v>96</v>
      </c>
      <c r="C17" s="368"/>
      <c r="D17" s="515">
        <f t="shared" ref="D17:BO17" si="5">SUM(D18,D25)</f>
        <v>5612.3890321068684</v>
      </c>
      <c r="E17" s="515">
        <f t="shared" si="5"/>
        <v>7721.0914928521233</v>
      </c>
      <c r="F17" s="515">
        <f t="shared" si="5"/>
        <v>7523.6929127107096</v>
      </c>
      <c r="G17" s="515">
        <f t="shared" si="5"/>
        <v>7760.8545923258835</v>
      </c>
      <c r="H17" s="515">
        <f t="shared" si="5"/>
        <v>8155.9005155847199</v>
      </c>
      <c r="I17" s="515">
        <f t="shared" si="5"/>
        <v>8460.4641410348995</v>
      </c>
      <c r="J17" s="515">
        <f t="shared" si="5"/>
        <v>8638.6884649636741</v>
      </c>
      <c r="K17" s="515">
        <f t="shared" si="5"/>
        <v>10320.400749941409</v>
      </c>
      <c r="L17" s="515">
        <f t="shared" si="5"/>
        <v>10051.835574167952</v>
      </c>
      <c r="M17" s="515">
        <f t="shared" si="5"/>
        <v>10336.370183196463</v>
      </c>
      <c r="N17" s="515">
        <f t="shared" si="5"/>
        <v>12913.654067378799</v>
      </c>
      <c r="O17" s="515">
        <f t="shared" si="5"/>
        <v>13677.313432835821</v>
      </c>
      <c r="P17" s="515">
        <f t="shared" si="5"/>
        <v>13806.481971153844</v>
      </c>
      <c r="Q17" s="515">
        <f t="shared" si="5"/>
        <v>15474.350135711513</v>
      </c>
      <c r="R17" s="515">
        <f t="shared" si="5"/>
        <v>15447.165789473684</v>
      </c>
      <c r="S17" s="515">
        <f t="shared" si="5"/>
        <v>18068.668517490281</v>
      </c>
      <c r="T17" s="515">
        <f t="shared" si="5"/>
        <v>18257.069093479415</v>
      </c>
      <c r="U17" s="515">
        <f t="shared" si="5"/>
        <v>21149.990938076859</v>
      </c>
      <c r="V17" s="515">
        <f t="shared" si="5"/>
        <v>20689.407478427609</v>
      </c>
      <c r="W17" s="515">
        <f t="shared" si="5"/>
        <v>21918.527985074623</v>
      </c>
      <c r="X17" s="515">
        <f t="shared" si="5"/>
        <v>23245.385502958576</v>
      </c>
      <c r="Y17" s="515">
        <f t="shared" si="5"/>
        <v>22959.245738045738</v>
      </c>
      <c r="Z17" s="515">
        <f t="shared" si="5"/>
        <v>22924.588724933787</v>
      </c>
      <c r="AA17" s="515">
        <f t="shared" si="5"/>
        <v>24699.052779732581</v>
      </c>
      <c r="AB17" s="515">
        <f t="shared" si="5"/>
        <v>26358.330667819322</v>
      </c>
      <c r="AC17" s="515">
        <f t="shared" si="5"/>
        <v>28104.382484361038</v>
      </c>
      <c r="AD17" s="515">
        <f t="shared" si="5"/>
        <v>30364.268715914724</v>
      </c>
      <c r="AE17" s="515">
        <f t="shared" si="5"/>
        <v>32614.440549691295</v>
      </c>
      <c r="AF17" s="515">
        <f t="shared" si="5"/>
        <v>33744.785664335657</v>
      </c>
      <c r="AG17" s="515">
        <f t="shared" si="5"/>
        <v>34564.977206371972</v>
      </c>
      <c r="AH17" s="515">
        <f t="shared" si="5"/>
        <v>35594.084481090787</v>
      </c>
      <c r="AI17" s="515">
        <f t="shared" si="5"/>
        <v>35522.43093051669</v>
      </c>
      <c r="AJ17" s="515">
        <f t="shared" si="5"/>
        <v>35574.364333906604</v>
      </c>
      <c r="AK17" s="515">
        <f t="shared" si="5"/>
        <v>37071.71974141027</v>
      </c>
      <c r="AL17" s="515">
        <f t="shared" si="5"/>
        <v>38598.264289898732</v>
      </c>
      <c r="AM17" s="515">
        <f t="shared" si="5"/>
        <v>39734.501877446666</v>
      </c>
      <c r="AN17" s="515">
        <f t="shared" si="5"/>
        <v>39290.076131894726</v>
      </c>
      <c r="AO17" s="515">
        <f t="shared" si="5"/>
        <v>40451.10760628002</v>
      </c>
      <c r="AP17" s="515">
        <f t="shared" si="5"/>
        <v>41628.143661021619</v>
      </c>
      <c r="AQ17" s="515">
        <f t="shared" si="5"/>
        <v>41346.565074432248</v>
      </c>
      <c r="AR17" s="515">
        <f t="shared" si="5"/>
        <v>40051.63823829544</v>
      </c>
      <c r="AS17" s="515">
        <f t="shared" si="5"/>
        <v>40000.866435230804</v>
      </c>
      <c r="AT17" s="515">
        <f t="shared" si="5"/>
        <v>40542.651114069035</v>
      </c>
      <c r="AU17" s="515">
        <f t="shared" si="5"/>
        <v>43137.006964356697</v>
      </c>
      <c r="AV17" s="515">
        <f t="shared" si="5"/>
        <v>43984.531047751349</v>
      </c>
      <c r="AW17" s="515">
        <f t="shared" si="5"/>
        <v>45312.838504967665</v>
      </c>
      <c r="AX17" s="515">
        <f t="shared" si="5"/>
        <v>45660.828049738222</v>
      </c>
      <c r="AY17" s="515">
        <f t="shared" si="5"/>
        <v>46176.415953557982</v>
      </c>
      <c r="AZ17" s="515">
        <f t="shared" si="5"/>
        <v>47617.635125954686</v>
      </c>
      <c r="BA17" s="515">
        <f t="shared" si="5"/>
        <v>49611.58450602059</v>
      </c>
      <c r="BB17" s="515">
        <f t="shared" si="5"/>
        <v>51921.784752288055</v>
      </c>
      <c r="BC17" s="515">
        <f t="shared" si="5"/>
        <v>54918.874485061206</v>
      </c>
      <c r="BD17" s="515">
        <f t="shared" si="5"/>
        <v>55047.529707253081</v>
      </c>
      <c r="BE17" s="515">
        <f t="shared" si="5"/>
        <v>58969.629078961094</v>
      </c>
      <c r="BF17" s="515">
        <f t="shared" si="5"/>
        <v>60899.63826881042</v>
      </c>
      <c r="BG17" s="515">
        <f t="shared" si="5"/>
        <v>62537.497848787069</v>
      </c>
      <c r="BH17" s="515">
        <f t="shared" si="5"/>
        <v>63902.567999845669</v>
      </c>
      <c r="BI17" s="515">
        <f t="shared" si="5"/>
        <v>65614.436014624502</v>
      </c>
      <c r="BJ17" s="515">
        <f t="shared" si="5"/>
        <v>66497.25767590446</v>
      </c>
      <c r="BK17" s="515">
        <f t="shared" si="5"/>
        <v>69641.884048504158</v>
      </c>
      <c r="BL17" s="515">
        <f t="shared" si="5"/>
        <v>72499.086405554306</v>
      </c>
      <c r="BM17" s="515">
        <f t="shared" si="5"/>
        <v>77652.134518837876</v>
      </c>
      <c r="BN17" s="515">
        <f t="shared" si="5"/>
        <v>79583.360461713601</v>
      </c>
      <c r="BO17" s="515">
        <f t="shared" si="5"/>
        <v>83405.204657871189</v>
      </c>
      <c r="BP17" s="515">
        <f t="shared" ref="BP17:BX17" si="6">SUM(BP18,BP25)</f>
        <v>87997.758791484506</v>
      </c>
      <c r="BQ17" s="515">
        <f t="shared" si="6"/>
        <v>89987.078418189674</v>
      </c>
      <c r="BR17" s="515">
        <f t="shared" si="6"/>
        <v>92486.29247829628</v>
      </c>
      <c r="BS17" s="515">
        <f t="shared" si="6"/>
        <v>94776.90274112318</v>
      </c>
      <c r="BT17" s="515">
        <f t="shared" si="6"/>
        <v>95017.222399652062</v>
      </c>
      <c r="BU17" s="515">
        <f t="shared" si="6"/>
        <v>95507.615110240295</v>
      </c>
      <c r="BV17" s="515">
        <f t="shared" si="6"/>
        <v>96695.945078643228</v>
      </c>
      <c r="BW17" s="515">
        <f t="shared" si="6"/>
        <v>97159.238794544697</v>
      </c>
      <c r="BX17" s="516">
        <f t="shared" si="6"/>
        <v>97258.937235702135</v>
      </c>
      <c r="BY17" s="516">
        <f>SUM(BY18,BY25)</f>
        <v>99788.321738937753</v>
      </c>
      <c r="BZ17" s="516">
        <f>SUM(BZ18,BZ25)</f>
        <v>102987.97727564843</v>
      </c>
      <c r="CA17" s="517">
        <f>SUM(CA18,CA25)</f>
        <v>106927.2318455924</v>
      </c>
    </row>
    <row r="18" spans="1:79" ht="26.25" customHeight="1" x14ac:dyDescent="0.4">
      <c r="A18" s="326"/>
      <c r="B18" s="128" t="s">
        <v>569</v>
      </c>
      <c r="C18" s="442"/>
      <c r="D18" s="518">
        <f>SUM(D19:D22)</f>
        <v>5612.3890321068684</v>
      </c>
      <c r="E18" s="518">
        <f t="shared" ref="E18:BP18" si="7">SUM(E19:E22)</f>
        <v>7721.0914928521233</v>
      </c>
      <c r="F18" s="518">
        <f t="shared" si="7"/>
        <v>7523.6929127107096</v>
      </c>
      <c r="G18" s="518">
        <f t="shared" si="7"/>
        <v>7760.8545923258835</v>
      </c>
      <c r="H18" s="518">
        <f t="shared" si="7"/>
        <v>8155.9005155847199</v>
      </c>
      <c r="I18" s="518">
        <f t="shared" si="7"/>
        <v>8460.4641410348995</v>
      </c>
      <c r="J18" s="518">
        <f t="shared" si="7"/>
        <v>8638.6884649636741</v>
      </c>
      <c r="K18" s="518">
        <f t="shared" si="7"/>
        <v>10320.400749941409</v>
      </c>
      <c r="L18" s="518">
        <f t="shared" si="7"/>
        <v>10051.835574167952</v>
      </c>
      <c r="M18" s="518">
        <f t="shared" si="7"/>
        <v>10336.370183196463</v>
      </c>
      <c r="N18" s="518">
        <f t="shared" si="7"/>
        <v>12913.654067378799</v>
      </c>
      <c r="O18" s="518">
        <f t="shared" si="7"/>
        <v>13677.313432835821</v>
      </c>
      <c r="P18" s="518">
        <f t="shared" si="7"/>
        <v>13806.481971153844</v>
      </c>
      <c r="Q18" s="518">
        <f t="shared" si="7"/>
        <v>15474.350135711513</v>
      </c>
      <c r="R18" s="518">
        <f t="shared" si="7"/>
        <v>15447.165789473684</v>
      </c>
      <c r="S18" s="518">
        <f t="shared" si="7"/>
        <v>18068.668517490281</v>
      </c>
      <c r="T18" s="518">
        <f t="shared" si="7"/>
        <v>18257.069093479415</v>
      </c>
      <c r="U18" s="518">
        <f t="shared" si="7"/>
        <v>21149.990938076859</v>
      </c>
      <c r="V18" s="518">
        <f t="shared" si="7"/>
        <v>20689.407478427609</v>
      </c>
      <c r="W18" s="518">
        <f t="shared" si="7"/>
        <v>21918.527985074623</v>
      </c>
      <c r="X18" s="518">
        <f t="shared" si="7"/>
        <v>23245.385502958576</v>
      </c>
      <c r="Y18" s="518">
        <f t="shared" si="7"/>
        <v>22959.245738045738</v>
      </c>
      <c r="Z18" s="518">
        <f t="shared" si="7"/>
        <v>22829.561861520997</v>
      </c>
      <c r="AA18" s="518">
        <f t="shared" si="7"/>
        <v>24425.574243490497</v>
      </c>
      <c r="AB18" s="518">
        <f t="shared" si="7"/>
        <v>26061.254808731359</v>
      </c>
      <c r="AC18" s="518">
        <f t="shared" si="7"/>
        <v>27823.318439082515</v>
      </c>
      <c r="AD18" s="518">
        <f t="shared" si="7"/>
        <v>30106.816063460585</v>
      </c>
      <c r="AE18" s="518">
        <f t="shared" si="7"/>
        <v>32385.289782911768</v>
      </c>
      <c r="AF18" s="518">
        <f t="shared" si="7"/>
        <v>33532.363986013981</v>
      </c>
      <c r="AG18" s="518">
        <f t="shared" si="7"/>
        <v>34377.744813809353</v>
      </c>
      <c r="AH18" s="518">
        <f t="shared" si="7"/>
        <v>35420.546317195629</v>
      </c>
      <c r="AI18" s="518">
        <f t="shared" si="7"/>
        <v>35377.965553935283</v>
      </c>
      <c r="AJ18" s="518">
        <f t="shared" si="7"/>
        <v>35446.398994576004</v>
      </c>
      <c r="AK18" s="518">
        <f t="shared" si="7"/>
        <v>36952.870824853344</v>
      </c>
      <c r="AL18" s="518">
        <f t="shared" si="7"/>
        <v>38484.648087706082</v>
      </c>
      <c r="AM18" s="518">
        <f t="shared" si="7"/>
        <v>39623.329871374925</v>
      </c>
      <c r="AN18" s="518">
        <f t="shared" si="7"/>
        <v>39189.970757285468</v>
      </c>
      <c r="AO18" s="518">
        <f t="shared" si="7"/>
        <v>40351.348483762275</v>
      </c>
      <c r="AP18" s="518">
        <f t="shared" si="7"/>
        <v>41541.69315847446</v>
      </c>
      <c r="AQ18" s="518">
        <f t="shared" si="7"/>
        <v>41264.352311637507</v>
      </c>
      <c r="AR18" s="518">
        <f t="shared" si="7"/>
        <v>39976.564742642557</v>
      </c>
      <c r="AS18" s="518">
        <f t="shared" si="7"/>
        <v>39934.16017319791</v>
      </c>
      <c r="AT18" s="518">
        <f t="shared" si="7"/>
        <v>40478.757936143753</v>
      </c>
      <c r="AU18" s="518">
        <f t="shared" si="7"/>
        <v>43076.565252418179</v>
      </c>
      <c r="AV18" s="518">
        <f t="shared" si="7"/>
        <v>43926.038497350732</v>
      </c>
      <c r="AW18" s="518">
        <f t="shared" si="7"/>
        <v>45254.765296956313</v>
      </c>
      <c r="AX18" s="518">
        <f t="shared" si="7"/>
        <v>45605.780263649962</v>
      </c>
      <c r="AY18" s="518">
        <f t="shared" si="7"/>
        <v>46121.34753775681</v>
      </c>
      <c r="AZ18" s="518">
        <f t="shared" si="7"/>
        <v>47573.436351183598</v>
      </c>
      <c r="BA18" s="518">
        <f t="shared" si="7"/>
        <v>49568.388187146367</v>
      </c>
      <c r="BB18" s="518">
        <f t="shared" si="7"/>
        <v>51879.813661324275</v>
      </c>
      <c r="BC18" s="518">
        <f t="shared" si="7"/>
        <v>54878.665710983645</v>
      </c>
      <c r="BD18" s="518">
        <f t="shared" si="7"/>
        <v>55008.397786118934</v>
      </c>
      <c r="BE18" s="518">
        <f t="shared" si="7"/>
        <v>58929.396672661314</v>
      </c>
      <c r="BF18" s="518">
        <f t="shared" si="7"/>
        <v>60860.0275946482</v>
      </c>
      <c r="BG18" s="518">
        <f t="shared" si="7"/>
        <v>62497.562927172752</v>
      </c>
      <c r="BH18" s="518">
        <f t="shared" si="7"/>
        <v>63862.909280726337</v>
      </c>
      <c r="BI18" s="518">
        <f t="shared" si="7"/>
        <v>65575.489346688293</v>
      </c>
      <c r="BJ18" s="518">
        <f t="shared" si="7"/>
        <v>66455.015927013999</v>
      </c>
      <c r="BK18" s="518">
        <f t="shared" si="7"/>
        <v>69594.007053462206</v>
      </c>
      <c r="BL18" s="518">
        <f t="shared" si="7"/>
        <v>72446.093543962052</v>
      </c>
      <c r="BM18" s="518">
        <f t="shared" si="7"/>
        <v>77596.786176006921</v>
      </c>
      <c r="BN18" s="518">
        <f t="shared" si="7"/>
        <v>79517.151950930711</v>
      </c>
      <c r="BO18" s="518">
        <f t="shared" si="7"/>
        <v>83334.829417067696</v>
      </c>
      <c r="BP18" s="518">
        <f t="shared" si="7"/>
        <v>87915.036621639912</v>
      </c>
      <c r="BQ18" s="518">
        <f>SUM(BQ19:BQ22)</f>
        <v>89883.510845969169</v>
      </c>
      <c r="BR18" s="518">
        <f>SUM(BR19:BR22)</f>
        <v>92392.098635324743</v>
      </c>
      <c r="BS18" s="518">
        <f>SUM(BS19:BS22)</f>
        <v>94678.384894761723</v>
      </c>
      <c r="BT18" s="518">
        <f t="shared" ref="BT18:CA18" si="8">SUM(BT19:BT24)</f>
        <v>94914.219320268501</v>
      </c>
      <c r="BU18" s="518">
        <f t="shared" si="8"/>
        <v>95401.089187920923</v>
      </c>
      <c r="BV18" s="518">
        <f t="shared" si="8"/>
        <v>96583.698278264652</v>
      </c>
      <c r="BW18" s="518">
        <f t="shared" si="8"/>
        <v>97039.706267172747</v>
      </c>
      <c r="BX18" s="519">
        <f t="shared" si="8"/>
        <v>97134.312891596797</v>
      </c>
      <c r="BY18" s="519">
        <f t="shared" si="8"/>
        <v>99656.445522152178</v>
      </c>
      <c r="BZ18" s="519">
        <f t="shared" si="8"/>
        <v>102850.76349575259</v>
      </c>
      <c r="CA18" s="520">
        <f t="shared" si="8"/>
        <v>106783.77353686449</v>
      </c>
    </row>
    <row r="19" spans="1:79" x14ac:dyDescent="0.4">
      <c r="A19" s="326"/>
      <c r="B19" s="275" t="s">
        <v>570</v>
      </c>
      <c r="C19" s="442"/>
      <c r="D19" s="375">
        <v>5612.3890321068684</v>
      </c>
      <c r="E19" s="375">
        <v>7721.0914928521233</v>
      </c>
      <c r="F19" s="375">
        <v>7523.6929127107096</v>
      </c>
      <c r="G19" s="375">
        <v>7760.8545923258835</v>
      </c>
      <c r="H19" s="375">
        <v>8155.9005155847199</v>
      </c>
      <c r="I19" s="375">
        <v>8460.4641410348995</v>
      </c>
      <c r="J19" s="375">
        <v>8638.6884649636741</v>
      </c>
      <c r="K19" s="375">
        <v>10320.400749941409</v>
      </c>
      <c r="L19" s="375">
        <v>10051.835574167952</v>
      </c>
      <c r="M19" s="375">
        <v>10336.370183196463</v>
      </c>
      <c r="N19" s="375">
        <v>12913.654067378799</v>
      </c>
      <c r="O19" s="375">
        <v>13677.313432835821</v>
      </c>
      <c r="P19" s="375">
        <v>13806.481971153844</v>
      </c>
      <c r="Q19" s="375">
        <v>15474.350135711513</v>
      </c>
      <c r="R19" s="375">
        <v>15447.165789473684</v>
      </c>
      <c r="S19" s="375">
        <v>18068.668517490281</v>
      </c>
      <c r="T19" s="375">
        <v>18257.069093479415</v>
      </c>
      <c r="U19" s="375">
        <v>21149.990938076859</v>
      </c>
      <c r="V19" s="375">
        <v>20689.407478427609</v>
      </c>
      <c r="W19" s="375">
        <v>21918.527985074623</v>
      </c>
      <c r="X19" s="375">
        <v>23245.385502958576</v>
      </c>
      <c r="Y19" s="375">
        <v>22959.245738045738</v>
      </c>
      <c r="Z19" s="375">
        <v>22829.561861520997</v>
      </c>
      <c r="AA19" s="375">
        <v>24425.574243490497</v>
      </c>
      <c r="AB19" s="375">
        <v>26061.254808731359</v>
      </c>
      <c r="AC19" s="375">
        <v>27823.318439082515</v>
      </c>
      <c r="AD19" s="375">
        <v>30106.816063460585</v>
      </c>
      <c r="AE19" s="375">
        <v>32385.289782911768</v>
      </c>
      <c r="AF19" s="375">
        <v>33532.363986013981</v>
      </c>
      <c r="AG19" s="375">
        <v>34377.744813809353</v>
      </c>
      <c r="AH19" s="375">
        <v>35420.546317195629</v>
      </c>
      <c r="AI19" s="375">
        <v>35373.952626808023</v>
      </c>
      <c r="AJ19" s="375">
        <v>35419.45892313798</v>
      </c>
      <c r="AK19" s="375">
        <v>36894.970070633302</v>
      </c>
      <c r="AL19" s="375">
        <v>38371.031885513432</v>
      </c>
      <c r="AM19" s="375">
        <v>39460.639130782132</v>
      </c>
      <c r="AN19" s="375">
        <v>38966.658767772511</v>
      </c>
      <c r="AO19" s="375">
        <v>40008.274428274424</v>
      </c>
      <c r="AP19" s="375">
        <v>41029.78234889164</v>
      </c>
      <c r="AQ19" s="375">
        <v>40617.297994566987</v>
      </c>
      <c r="AR19" s="375">
        <v>39185.879390179194</v>
      </c>
      <c r="AS19" s="375">
        <v>38919.07427688926</v>
      </c>
      <c r="AT19" s="375">
        <v>39183.288043504908</v>
      </c>
      <c r="AU19" s="375">
        <v>41234.92450311382</v>
      </c>
      <c r="AV19" s="375">
        <v>41719.369943137761</v>
      </c>
      <c r="AW19" s="375">
        <v>42626.084731745781</v>
      </c>
      <c r="AX19" s="375">
        <v>42614.040342183995</v>
      </c>
      <c r="AY19" s="375">
        <v>42700.817722345681</v>
      </c>
      <c r="AZ19" s="375">
        <v>43476.012912656792</v>
      </c>
      <c r="BA19" s="375">
        <v>44892.268127665739</v>
      </c>
      <c r="BB19" s="375">
        <v>46541.732561337165</v>
      </c>
      <c r="BC19" s="375">
        <v>48490.624386228017</v>
      </c>
      <c r="BD19" s="375">
        <v>46724.009231481519</v>
      </c>
      <c r="BE19" s="375">
        <v>49825.067372847603</v>
      </c>
      <c r="BF19" s="375">
        <v>51177.033448693124</v>
      </c>
      <c r="BG19" s="375">
        <v>51778.390191998733</v>
      </c>
      <c r="BH19" s="375">
        <v>52411.648685281121</v>
      </c>
      <c r="BI19" s="375">
        <v>53311.220229140526</v>
      </c>
      <c r="BJ19" s="375">
        <v>53443.585939916797</v>
      </c>
      <c r="BK19" s="375">
        <v>55350.536192302767</v>
      </c>
      <c r="BL19" s="375">
        <v>56887.657665182254</v>
      </c>
      <c r="BM19" s="375">
        <v>60185.655114727859</v>
      </c>
      <c r="BN19" s="375">
        <v>61648.889906541321</v>
      </c>
      <c r="BO19" s="375">
        <v>64519.865022481594</v>
      </c>
      <c r="BP19" s="375">
        <v>67430.657322701227</v>
      </c>
      <c r="BQ19" s="375">
        <v>68744.903267698188</v>
      </c>
      <c r="BR19" s="375">
        <v>70409.840294471069</v>
      </c>
      <c r="BS19" s="375">
        <v>72213.856798715031</v>
      </c>
      <c r="BT19" s="375">
        <v>71524.059578628003</v>
      </c>
      <c r="BU19" s="375">
        <v>69477.680835911422</v>
      </c>
      <c r="BV19" s="375">
        <v>67579.194422654502</v>
      </c>
      <c r="BW19" s="375">
        <v>65749.011836099744</v>
      </c>
      <c r="BX19" s="376">
        <v>63376.588147377093</v>
      </c>
      <c r="BY19" s="376">
        <v>61245.013788701202</v>
      </c>
      <c r="BZ19" s="376">
        <v>59244.951630642674</v>
      </c>
      <c r="CA19" s="377">
        <v>57428.854448597434</v>
      </c>
    </row>
    <row r="20" spans="1:79" x14ac:dyDescent="0.4">
      <c r="A20" s="326"/>
      <c r="B20" s="275" t="s">
        <v>277</v>
      </c>
      <c r="C20" s="441"/>
      <c r="D20" s="375">
        <v>0</v>
      </c>
      <c r="E20" s="375">
        <v>0</v>
      </c>
      <c r="F20" s="375">
        <v>0</v>
      </c>
      <c r="G20" s="375">
        <v>0</v>
      </c>
      <c r="H20" s="375">
        <v>0</v>
      </c>
      <c r="I20" s="375">
        <v>0</v>
      </c>
      <c r="J20" s="375">
        <v>0</v>
      </c>
      <c r="K20" s="375">
        <v>0</v>
      </c>
      <c r="L20" s="375">
        <v>0</v>
      </c>
      <c r="M20" s="375">
        <v>0</v>
      </c>
      <c r="N20" s="375">
        <v>0</v>
      </c>
      <c r="O20" s="375">
        <v>0</v>
      </c>
      <c r="P20" s="375">
        <v>0</v>
      </c>
      <c r="Q20" s="375">
        <v>0</v>
      </c>
      <c r="R20" s="375">
        <v>0</v>
      </c>
      <c r="S20" s="375">
        <v>0</v>
      </c>
      <c r="T20" s="375">
        <v>0</v>
      </c>
      <c r="U20" s="375">
        <v>0</v>
      </c>
      <c r="V20" s="375">
        <v>0</v>
      </c>
      <c r="W20" s="375">
        <v>0</v>
      </c>
      <c r="X20" s="375">
        <v>0</v>
      </c>
      <c r="Y20" s="375">
        <v>0</v>
      </c>
      <c r="Z20" s="375">
        <v>0</v>
      </c>
      <c r="AA20" s="375">
        <v>0</v>
      </c>
      <c r="AB20" s="375">
        <v>0</v>
      </c>
      <c r="AC20" s="375">
        <v>0</v>
      </c>
      <c r="AD20" s="375">
        <v>0</v>
      </c>
      <c r="AE20" s="375">
        <v>0</v>
      </c>
      <c r="AF20" s="375">
        <v>0</v>
      </c>
      <c r="AG20" s="375">
        <v>0</v>
      </c>
      <c r="AH20" s="375">
        <v>0</v>
      </c>
      <c r="AI20" s="375">
        <v>0</v>
      </c>
      <c r="AJ20" s="375">
        <v>0</v>
      </c>
      <c r="AK20" s="375">
        <v>0</v>
      </c>
      <c r="AL20" s="375">
        <v>0</v>
      </c>
      <c r="AM20" s="375">
        <v>0</v>
      </c>
      <c r="AN20" s="375">
        <v>0</v>
      </c>
      <c r="AO20" s="375">
        <v>0</v>
      </c>
      <c r="AP20" s="375">
        <v>0</v>
      </c>
      <c r="AQ20" s="375">
        <v>0</v>
      </c>
      <c r="AR20" s="375">
        <v>0</v>
      </c>
      <c r="AS20" s="375">
        <v>0</v>
      </c>
      <c r="AT20" s="375">
        <v>0</v>
      </c>
      <c r="AU20" s="375">
        <v>0</v>
      </c>
      <c r="AV20" s="375">
        <v>0</v>
      </c>
      <c r="AW20" s="375">
        <v>0</v>
      </c>
      <c r="AX20" s="375">
        <v>0</v>
      </c>
      <c r="AY20" s="375">
        <v>0</v>
      </c>
      <c r="AZ20" s="375">
        <v>0</v>
      </c>
      <c r="BA20" s="375">
        <v>0</v>
      </c>
      <c r="BB20" s="375">
        <v>0</v>
      </c>
      <c r="BC20" s="375">
        <v>0</v>
      </c>
      <c r="BD20" s="375">
        <v>1562.3618982033993</v>
      </c>
      <c r="BE20" s="375">
        <v>1609.9258504694303</v>
      </c>
      <c r="BF20" s="375">
        <v>1627.1340643770739</v>
      </c>
      <c r="BG20" s="375">
        <v>1778.9823541010946</v>
      </c>
      <c r="BH20" s="375">
        <v>1810.2622487586641</v>
      </c>
      <c r="BI20" s="375">
        <v>1850.4963520956046</v>
      </c>
      <c r="BJ20" s="375">
        <v>1867.7404439733987</v>
      </c>
      <c r="BK20" s="375">
        <v>1928.8218918849986</v>
      </c>
      <c r="BL20" s="375">
        <v>1996.7243297692592</v>
      </c>
      <c r="BM20" s="375">
        <v>2093.6696184845359</v>
      </c>
      <c r="BN20" s="375">
        <v>2098.5407689365525</v>
      </c>
      <c r="BO20" s="375">
        <v>2169.2147335741734</v>
      </c>
      <c r="BP20" s="375">
        <v>2268.989117947036</v>
      </c>
      <c r="BQ20" s="375">
        <v>2295.9799581344705</v>
      </c>
      <c r="BR20" s="375">
        <v>2335.6247132960493</v>
      </c>
      <c r="BS20" s="375">
        <v>2340.9054540051725</v>
      </c>
      <c r="BT20" s="375">
        <v>2238.4427001027534</v>
      </c>
      <c r="BU20" s="375">
        <v>2136.1008517568489</v>
      </c>
      <c r="BV20" s="375">
        <v>2071.0046621821975</v>
      </c>
      <c r="BW20" s="375">
        <v>2011.2533415692212</v>
      </c>
      <c r="BX20" s="376">
        <v>1923.0706684246809</v>
      </c>
      <c r="BY20" s="376">
        <v>1841.4149166451641</v>
      </c>
      <c r="BZ20" s="376">
        <v>1763.6825461029073</v>
      </c>
      <c r="CA20" s="377">
        <v>1690.5649345836378</v>
      </c>
    </row>
    <row r="21" spans="1:79" x14ac:dyDescent="0.4">
      <c r="A21" s="326"/>
      <c r="B21" s="275" t="s">
        <v>571</v>
      </c>
      <c r="C21" s="441"/>
      <c r="D21" s="375">
        <v>0</v>
      </c>
      <c r="E21" s="375">
        <v>0</v>
      </c>
      <c r="F21" s="375">
        <v>0</v>
      </c>
      <c r="G21" s="375">
        <v>0</v>
      </c>
      <c r="H21" s="375">
        <v>0</v>
      </c>
      <c r="I21" s="375">
        <v>0</v>
      </c>
      <c r="J21" s="375">
        <v>0</v>
      </c>
      <c r="K21" s="375">
        <v>0</v>
      </c>
      <c r="L21" s="375">
        <v>0</v>
      </c>
      <c r="M21" s="375">
        <v>0</v>
      </c>
      <c r="N21" s="375">
        <v>0</v>
      </c>
      <c r="O21" s="375">
        <v>0</v>
      </c>
      <c r="P21" s="375">
        <v>0</v>
      </c>
      <c r="Q21" s="375">
        <v>0</v>
      </c>
      <c r="R21" s="375">
        <v>0</v>
      </c>
      <c r="S21" s="375">
        <v>0</v>
      </c>
      <c r="T21" s="375">
        <v>0</v>
      </c>
      <c r="U21" s="375">
        <v>0</v>
      </c>
      <c r="V21" s="375">
        <v>0</v>
      </c>
      <c r="W21" s="375">
        <v>0</v>
      </c>
      <c r="X21" s="375">
        <v>0</v>
      </c>
      <c r="Y21" s="375">
        <v>0</v>
      </c>
      <c r="Z21" s="375">
        <v>0</v>
      </c>
      <c r="AA21" s="375">
        <v>0</v>
      </c>
      <c r="AB21" s="375">
        <v>0</v>
      </c>
      <c r="AC21" s="375">
        <v>0</v>
      </c>
      <c r="AD21" s="375">
        <v>0</v>
      </c>
      <c r="AE21" s="375">
        <v>0</v>
      </c>
      <c r="AF21" s="375">
        <v>0</v>
      </c>
      <c r="AG21" s="375">
        <v>0</v>
      </c>
      <c r="AH21" s="375">
        <v>0</v>
      </c>
      <c r="AI21" s="375">
        <v>0</v>
      </c>
      <c r="AJ21" s="375">
        <v>0</v>
      </c>
      <c r="AK21" s="375">
        <v>0</v>
      </c>
      <c r="AL21" s="375">
        <v>0</v>
      </c>
      <c r="AM21" s="375">
        <v>0</v>
      </c>
      <c r="AN21" s="375">
        <v>0</v>
      </c>
      <c r="AO21" s="375">
        <v>0</v>
      </c>
      <c r="AP21" s="375">
        <v>0</v>
      </c>
      <c r="AQ21" s="375">
        <v>0</v>
      </c>
      <c r="AR21" s="375">
        <v>0</v>
      </c>
      <c r="AS21" s="375">
        <v>0</v>
      </c>
      <c r="AT21" s="375">
        <v>0</v>
      </c>
      <c r="AU21" s="375">
        <v>0</v>
      </c>
      <c r="AV21" s="375">
        <v>0</v>
      </c>
      <c r="AW21" s="375">
        <v>0</v>
      </c>
      <c r="AX21" s="375">
        <v>0</v>
      </c>
      <c r="AY21" s="375">
        <v>0</v>
      </c>
      <c r="AZ21" s="375">
        <v>0</v>
      </c>
      <c r="BA21" s="375">
        <v>0</v>
      </c>
      <c r="BB21" s="375">
        <v>0</v>
      </c>
      <c r="BC21" s="375">
        <v>0</v>
      </c>
      <c r="BD21" s="375">
        <v>0</v>
      </c>
      <c r="BE21" s="375">
        <v>0</v>
      </c>
      <c r="BF21" s="375">
        <v>0</v>
      </c>
      <c r="BG21" s="375">
        <v>0</v>
      </c>
      <c r="BH21" s="375">
        <v>0</v>
      </c>
      <c r="BI21" s="375">
        <v>0</v>
      </c>
      <c r="BJ21" s="375">
        <v>50.811679171083981</v>
      </c>
      <c r="BK21" s="375">
        <v>191.83867221700612</v>
      </c>
      <c r="BL21" s="375">
        <v>409.67260883689625</v>
      </c>
      <c r="BM21" s="375">
        <v>579.79606249005656</v>
      </c>
      <c r="BN21" s="375">
        <v>870.33450283906484</v>
      </c>
      <c r="BO21" s="375">
        <v>711.1348638617352</v>
      </c>
      <c r="BP21" s="375">
        <v>830.75740519560327</v>
      </c>
      <c r="BQ21" s="375">
        <v>800.14499123930716</v>
      </c>
      <c r="BR21" s="375">
        <v>796.62580988640411</v>
      </c>
      <c r="BS21" s="375">
        <v>795.77500597611697</v>
      </c>
      <c r="BT21" s="375">
        <v>874.91549489638362</v>
      </c>
      <c r="BU21" s="375">
        <v>787.8793622159036</v>
      </c>
      <c r="BV21" s="375">
        <v>759.68813276768242</v>
      </c>
      <c r="BW21" s="375">
        <v>555.19038513062367</v>
      </c>
      <c r="BX21" s="376">
        <v>444.44516806887299</v>
      </c>
      <c r="BY21" s="376">
        <v>333.60798408817499</v>
      </c>
      <c r="BZ21" s="376">
        <v>218.89943298612036</v>
      </c>
      <c r="CA21" s="377">
        <v>143.10871874874613</v>
      </c>
    </row>
    <row r="22" spans="1:79" x14ac:dyDescent="0.4">
      <c r="A22" s="326"/>
      <c r="B22" s="275" t="s">
        <v>572</v>
      </c>
      <c r="C22" s="543"/>
      <c r="D22" s="375">
        <v>0</v>
      </c>
      <c r="E22" s="375">
        <v>0</v>
      </c>
      <c r="F22" s="375">
        <v>0</v>
      </c>
      <c r="G22" s="375">
        <v>0</v>
      </c>
      <c r="H22" s="375">
        <v>0</v>
      </c>
      <c r="I22" s="375">
        <v>0</v>
      </c>
      <c r="J22" s="375">
        <v>0</v>
      </c>
      <c r="K22" s="375">
        <v>0</v>
      </c>
      <c r="L22" s="375">
        <v>0</v>
      </c>
      <c r="M22" s="375">
        <v>0</v>
      </c>
      <c r="N22" s="375">
        <v>0</v>
      </c>
      <c r="O22" s="375">
        <v>0</v>
      </c>
      <c r="P22" s="375">
        <v>0</v>
      </c>
      <c r="Q22" s="375">
        <v>0</v>
      </c>
      <c r="R22" s="375">
        <v>0</v>
      </c>
      <c r="S22" s="375">
        <v>0</v>
      </c>
      <c r="T22" s="375">
        <v>0</v>
      </c>
      <c r="U22" s="375">
        <v>0</v>
      </c>
      <c r="V22" s="375">
        <v>0</v>
      </c>
      <c r="W22" s="375">
        <v>0</v>
      </c>
      <c r="X22" s="375">
        <v>0</v>
      </c>
      <c r="Y22" s="375">
        <v>0</v>
      </c>
      <c r="Z22" s="375">
        <v>0</v>
      </c>
      <c r="AA22" s="375">
        <v>0</v>
      </c>
      <c r="AB22" s="375">
        <v>0</v>
      </c>
      <c r="AC22" s="375">
        <v>0</v>
      </c>
      <c r="AD22" s="375">
        <v>0</v>
      </c>
      <c r="AE22" s="375">
        <v>0</v>
      </c>
      <c r="AF22" s="375">
        <v>0</v>
      </c>
      <c r="AG22" s="375">
        <v>0</v>
      </c>
      <c r="AH22" s="375">
        <v>0</v>
      </c>
      <c r="AI22" s="375">
        <v>4.0129271272612614</v>
      </c>
      <c r="AJ22" s="375">
        <v>26.940071438020901</v>
      </c>
      <c r="AK22" s="375">
        <v>57.900754220040696</v>
      </c>
      <c r="AL22" s="375">
        <v>113.6162021926521</v>
      </c>
      <c r="AM22" s="375">
        <v>162.69074059279379</v>
      </c>
      <c r="AN22" s="375">
        <v>223.31198951295752</v>
      </c>
      <c r="AO22" s="375">
        <v>343.07405548784857</v>
      </c>
      <c r="AP22" s="375">
        <v>511.91080958281691</v>
      </c>
      <c r="AQ22" s="375">
        <v>647.05431707052048</v>
      </c>
      <c r="AR22" s="375">
        <v>790.6853524633658</v>
      </c>
      <c r="AS22" s="375">
        <v>1015.0858963086484</v>
      </c>
      <c r="AT22" s="375">
        <v>1295.4698926388426</v>
      </c>
      <c r="AU22" s="375">
        <v>1841.6407493043596</v>
      </c>
      <c r="AV22" s="375">
        <v>2206.6685542129744</v>
      </c>
      <c r="AW22" s="375">
        <v>2628.6805652105345</v>
      </c>
      <c r="AX22" s="375">
        <v>2991.7399214659686</v>
      </c>
      <c r="AY22" s="375">
        <v>3420.5298154111297</v>
      </c>
      <c r="AZ22" s="375">
        <v>4097.4234385268037</v>
      </c>
      <c r="BA22" s="375">
        <v>4676.1200594806314</v>
      </c>
      <c r="BB22" s="375">
        <v>5338.0810999871092</v>
      </c>
      <c r="BC22" s="375">
        <v>6388.0413247556289</v>
      </c>
      <c r="BD22" s="375">
        <v>6722.0266564340136</v>
      </c>
      <c r="BE22" s="375">
        <v>7494.403449344285</v>
      </c>
      <c r="BF22" s="375">
        <v>8055.8600815780028</v>
      </c>
      <c r="BG22" s="375">
        <v>8940.1903810729236</v>
      </c>
      <c r="BH22" s="375">
        <v>9640.998346686556</v>
      </c>
      <c r="BI22" s="375">
        <v>10413.772765452159</v>
      </c>
      <c r="BJ22" s="375">
        <v>11092.877863952721</v>
      </c>
      <c r="BK22" s="375">
        <v>12122.810297057445</v>
      </c>
      <c r="BL22" s="375">
        <v>13152.038940173637</v>
      </c>
      <c r="BM22" s="375">
        <v>14737.665380304466</v>
      </c>
      <c r="BN22" s="375">
        <v>14899.386772613781</v>
      </c>
      <c r="BO22" s="375">
        <v>15934.614797150185</v>
      </c>
      <c r="BP22" s="375">
        <v>17384.632775796032</v>
      </c>
      <c r="BQ22" s="375">
        <v>18042.482628897204</v>
      </c>
      <c r="BR22" s="375">
        <v>18850.007817671205</v>
      </c>
      <c r="BS22" s="375">
        <v>19327.847636065406</v>
      </c>
      <c r="BT22" s="375">
        <v>18815.516738835802</v>
      </c>
      <c r="BU22" s="375">
        <v>18311.954257220292</v>
      </c>
      <c r="BV22" s="375">
        <v>18188.715587827843</v>
      </c>
      <c r="BW22" s="375">
        <v>18000.048160633287</v>
      </c>
      <c r="BX22" s="376">
        <v>17472.649192141802</v>
      </c>
      <c r="BY22" s="376">
        <v>16980.847729645291</v>
      </c>
      <c r="BZ22" s="376">
        <v>16490.642034746405</v>
      </c>
      <c r="CA22" s="377">
        <v>16020.604902125111</v>
      </c>
    </row>
    <row r="23" spans="1:79" x14ac:dyDescent="0.4">
      <c r="A23" s="326"/>
      <c r="B23" s="275" t="s">
        <v>279</v>
      </c>
      <c r="C23" s="543"/>
      <c r="D23" s="375"/>
      <c r="E23" s="375"/>
      <c r="F23" s="375"/>
      <c r="G23" s="375"/>
      <c r="H23" s="375"/>
      <c r="I23" s="375"/>
      <c r="J23" s="375"/>
      <c r="K23" s="375"/>
      <c r="L23" s="375"/>
      <c r="M23" s="375"/>
      <c r="N23" s="375"/>
      <c r="O23" s="375"/>
      <c r="P23" s="375"/>
      <c r="Q23" s="375"/>
      <c r="R23" s="375"/>
      <c r="S23" s="375"/>
      <c r="T23" s="375"/>
      <c r="U23" s="375"/>
      <c r="V23" s="375"/>
      <c r="W23" s="375"/>
      <c r="X23" s="375"/>
      <c r="Y23" s="375"/>
      <c r="Z23" s="375"/>
      <c r="AA23" s="375"/>
      <c r="AB23" s="375"/>
      <c r="AC23" s="375"/>
      <c r="AD23" s="375"/>
      <c r="AE23" s="375"/>
      <c r="AF23" s="375"/>
      <c r="AG23" s="375"/>
      <c r="AH23" s="375"/>
      <c r="AI23" s="375"/>
      <c r="AJ23" s="375"/>
      <c r="AK23" s="375"/>
      <c r="AL23" s="375"/>
      <c r="AM23" s="375"/>
      <c r="AN23" s="375"/>
      <c r="AO23" s="375"/>
      <c r="AP23" s="375"/>
      <c r="AQ23" s="375"/>
      <c r="AR23" s="375"/>
      <c r="AS23" s="375"/>
      <c r="AT23" s="375"/>
      <c r="AU23" s="375"/>
      <c r="AV23" s="375"/>
      <c r="AW23" s="375"/>
      <c r="AX23" s="375"/>
      <c r="AY23" s="375"/>
      <c r="AZ23" s="375"/>
      <c r="BA23" s="375"/>
      <c r="BB23" s="375"/>
      <c r="BC23" s="375"/>
      <c r="BD23" s="375"/>
      <c r="BE23" s="375"/>
      <c r="BF23" s="375"/>
      <c r="BG23" s="375"/>
      <c r="BH23" s="375"/>
      <c r="BI23" s="375"/>
      <c r="BJ23" s="375"/>
      <c r="BK23" s="375"/>
      <c r="BL23" s="375"/>
      <c r="BM23" s="375"/>
      <c r="BN23" s="375"/>
      <c r="BO23" s="375"/>
      <c r="BP23" s="375"/>
      <c r="BQ23" s="375"/>
      <c r="BR23" s="375"/>
      <c r="BS23" s="375"/>
      <c r="BT23" s="375">
        <v>1396.3740273259327</v>
      </c>
      <c r="BU23" s="375">
        <v>4490.0607747200065</v>
      </c>
      <c r="BV23" s="375">
        <v>7652.1200212419562</v>
      </c>
      <c r="BW23" s="375">
        <v>10285.233224128835</v>
      </c>
      <c r="BX23" s="376">
        <v>13383.443246090959</v>
      </c>
      <c r="BY23" s="376">
        <v>18565.052579400395</v>
      </c>
      <c r="BZ23" s="376">
        <v>24276.381584048566</v>
      </c>
      <c r="CA23" s="377">
        <v>30470.136676015234</v>
      </c>
    </row>
    <row r="24" spans="1:79" x14ac:dyDescent="0.4">
      <c r="A24" s="326"/>
      <c r="B24" s="275" t="s">
        <v>280</v>
      </c>
      <c r="C24" s="543"/>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375"/>
      <c r="AE24" s="375"/>
      <c r="AF24" s="375"/>
      <c r="AG24" s="375"/>
      <c r="AH24" s="375"/>
      <c r="AI24" s="375"/>
      <c r="AJ24" s="375"/>
      <c r="AK24" s="375"/>
      <c r="AL24" s="375"/>
      <c r="AM24" s="375"/>
      <c r="AN24" s="375"/>
      <c r="AO24" s="375"/>
      <c r="AP24" s="375"/>
      <c r="AQ24" s="375"/>
      <c r="AR24" s="375"/>
      <c r="AS24" s="375"/>
      <c r="AT24" s="375"/>
      <c r="AU24" s="375"/>
      <c r="AV24" s="375"/>
      <c r="AW24" s="375"/>
      <c r="AX24" s="375"/>
      <c r="AY24" s="375"/>
      <c r="AZ24" s="375"/>
      <c r="BA24" s="375"/>
      <c r="BB24" s="375"/>
      <c r="BC24" s="375"/>
      <c r="BD24" s="375"/>
      <c r="BE24" s="375"/>
      <c r="BF24" s="375"/>
      <c r="BG24" s="375"/>
      <c r="BH24" s="375"/>
      <c r="BI24" s="375"/>
      <c r="BJ24" s="375"/>
      <c r="BK24" s="375"/>
      <c r="BL24" s="375"/>
      <c r="BM24" s="375"/>
      <c r="BN24" s="375"/>
      <c r="BO24" s="375"/>
      <c r="BP24" s="375"/>
      <c r="BQ24" s="375"/>
      <c r="BR24" s="375"/>
      <c r="BS24" s="375"/>
      <c r="BT24" s="375">
        <v>64.910780479635974</v>
      </c>
      <c r="BU24" s="375">
        <v>197.41310609644</v>
      </c>
      <c r="BV24" s="375">
        <v>332.97545159048076</v>
      </c>
      <c r="BW24" s="375">
        <v>438.9693196110241</v>
      </c>
      <c r="BX24" s="376">
        <v>534.11646949337626</v>
      </c>
      <c r="BY24" s="376">
        <v>690.50852367196285</v>
      </c>
      <c r="BZ24" s="376">
        <v>856.20626722592431</v>
      </c>
      <c r="CA24" s="377">
        <v>1030.5038567943395</v>
      </c>
    </row>
    <row r="25" spans="1:79" x14ac:dyDescent="0.4">
      <c r="A25" s="326"/>
      <c r="B25" s="544" t="s">
        <v>573</v>
      </c>
      <c r="C25" s="544"/>
      <c r="D25" s="375">
        <v>0</v>
      </c>
      <c r="E25" s="375">
        <v>0</v>
      </c>
      <c r="F25" s="375">
        <v>0</v>
      </c>
      <c r="G25" s="375">
        <v>0</v>
      </c>
      <c r="H25" s="375">
        <v>0</v>
      </c>
      <c r="I25" s="375">
        <v>0</v>
      </c>
      <c r="J25" s="375">
        <v>0</v>
      </c>
      <c r="K25" s="375">
        <v>0</v>
      </c>
      <c r="L25" s="375">
        <v>0</v>
      </c>
      <c r="M25" s="375">
        <v>0</v>
      </c>
      <c r="N25" s="375">
        <v>0</v>
      </c>
      <c r="O25" s="375">
        <v>0</v>
      </c>
      <c r="P25" s="375">
        <v>0</v>
      </c>
      <c r="Q25" s="375">
        <v>0</v>
      </c>
      <c r="R25" s="375">
        <v>0</v>
      </c>
      <c r="S25" s="375">
        <v>0</v>
      </c>
      <c r="T25" s="375">
        <v>0</v>
      </c>
      <c r="U25" s="375">
        <v>0</v>
      </c>
      <c r="V25" s="375">
        <v>0</v>
      </c>
      <c r="W25" s="375">
        <v>0</v>
      </c>
      <c r="X25" s="375">
        <v>0</v>
      </c>
      <c r="Y25" s="375">
        <v>0</v>
      </c>
      <c r="Z25" s="375">
        <v>95.026863412788501</v>
      </c>
      <c r="AA25" s="375">
        <v>273.47853624208301</v>
      </c>
      <c r="AB25" s="375">
        <v>297.07585908796193</v>
      </c>
      <c r="AC25" s="375">
        <v>281.06404527852249</v>
      </c>
      <c r="AD25" s="375">
        <v>257.45265245413981</v>
      </c>
      <c r="AE25" s="375">
        <v>229.15076677952595</v>
      </c>
      <c r="AF25" s="375">
        <v>212.42167832167829</v>
      </c>
      <c r="AG25" s="375">
        <v>187.23239256261843</v>
      </c>
      <c r="AH25" s="375">
        <v>173.53816389515868</v>
      </c>
      <c r="AI25" s="375">
        <v>144.46537658140542</v>
      </c>
      <c r="AJ25" s="375">
        <v>127.96533933059928</v>
      </c>
      <c r="AK25" s="375">
        <v>118.84891655692564</v>
      </c>
      <c r="AL25" s="375">
        <v>113.6162021926521</v>
      </c>
      <c r="AM25" s="375">
        <v>111.17200607174243</v>
      </c>
      <c r="AN25" s="375">
        <v>100.10537460925683</v>
      </c>
      <c r="AO25" s="375">
        <v>99.759122517743208</v>
      </c>
      <c r="AP25" s="375">
        <v>86.450502547156816</v>
      </c>
      <c r="AQ25" s="375">
        <v>82.212762794740854</v>
      </c>
      <c r="AR25" s="375">
        <v>75.073495652883793</v>
      </c>
      <c r="AS25" s="375">
        <v>66.706262032896234</v>
      </c>
      <c r="AT25" s="375">
        <v>63.893177925285038</v>
      </c>
      <c r="AU25" s="375">
        <v>60.441711938518623</v>
      </c>
      <c r="AV25" s="375">
        <v>58.492550400620303</v>
      </c>
      <c r="AW25" s="375">
        <v>58.073208011354666</v>
      </c>
      <c r="AX25" s="375">
        <v>55.047786088257283</v>
      </c>
      <c r="AY25" s="375">
        <v>55.068415801170111</v>
      </c>
      <c r="AZ25" s="375">
        <v>44.198774771091017</v>
      </c>
      <c r="BA25" s="375">
        <v>43.196318874220211</v>
      </c>
      <c r="BB25" s="375">
        <v>41.971090963777762</v>
      </c>
      <c r="BC25" s="375">
        <v>40.208774077561849</v>
      </c>
      <c r="BD25" s="375">
        <v>39.131921134150083</v>
      </c>
      <c r="BE25" s="375">
        <v>40.232406299776194</v>
      </c>
      <c r="BF25" s="375">
        <v>39.610674162223802</v>
      </c>
      <c r="BG25" s="375">
        <v>39.934921614316089</v>
      </c>
      <c r="BH25" s="375">
        <v>39.658719119330236</v>
      </c>
      <c r="BI25" s="375">
        <v>38.94666793621564</v>
      </c>
      <c r="BJ25" s="375">
        <v>42.24174889046234</v>
      </c>
      <c r="BK25" s="375">
        <v>47.876995041950011</v>
      </c>
      <c r="BL25" s="375">
        <v>52.992861592258144</v>
      </c>
      <c r="BM25" s="375">
        <v>55.348342830959027</v>
      </c>
      <c r="BN25" s="375">
        <v>66.208510782882655</v>
      </c>
      <c r="BO25" s="375">
        <v>70.375240803493057</v>
      </c>
      <c r="BP25" s="375">
        <v>82.722169844597929</v>
      </c>
      <c r="BQ25" s="375">
        <v>103.56757222050432</v>
      </c>
      <c r="BR25" s="375">
        <v>94.193842971532973</v>
      </c>
      <c r="BS25" s="375">
        <v>98.51784636145986</v>
      </c>
      <c r="BT25" s="375">
        <v>103.00307938355969</v>
      </c>
      <c r="BU25" s="375">
        <v>106.52592231937199</v>
      </c>
      <c r="BV25" s="375">
        <v>112.24680037856973</v>
      </c>
      <c r="BW25" s="375">
        <v>119.53252737195378</v>
      </c>
      <c r="BX25" s="376">
        <v>124.62434410533196</v>
      </c>
      <c r="BY25" s="376">
        <v>131.87621678557971</v>
      </c>
      <c r="BZ25" s="376">
        <v>137.213779895849</v>
      </c>
      <c r="CA25" s="377">
        <v>143.45830872790543</v>
      </c>
    </row>
    <row r="26" spans="1:79" ht="26.25" customHeight="1" x14ac:dyDescent="0.4">
      <c r="A26" s="326"/>
      <c r="B26" s="128" t="s">
        <v>574</v>
      </c>
      <c r="C26" s="442"/>
      <c r="D26" s="375">
        <v>0</v>
      </c>
      <c r="E26" s="375">
        <v>0</v>
      </c>
      <c r="F26" s="375">
        <v>0</v>
      </c>
      <c r="G26" s="375">
        <v>0</v>
      </c>
      <c r="H26" s="375">
        <v>0</v>
      </c>
      <c r="I26" s="375">
        <v>0</v>
      </c>
      <c r="J26" s="375">
        <v>0</v>
      </c>
      <c r="K26" s="375">
        <v>0</v>
      </c>
      <c r="L26" s="375">
        <v>0</v>
      </c>
      <c r="M26" s="375">
        <v>0</v>
      </c>
      <c r="N26" s="375">
        <v>0</v>
      </c>
      <c r="O26" s="375">
        <v>0</v>
      </c>
      <c r="P26" s="375">
        <v>0</v>
      </c>
      <c r="Q26" s="375">
        <v>0</v>
      </c>
      <c r="R26" s="375">
        <v>0</v>
      </c>
      <c r="S26" s="375">
        <v>0</v>
      </c>
      <c r="T26" s="375">
        <v>0</v>
      </c>
      <c r="U26" s="375">
        <v>0</v>
      </c>
      <c r="V26" s="375">
        <v>0</v>
      </c>
      <c r="W26" s="375">
        <v>0</v>
      </c>
      <c r="X26" s="375">
        <v>0</v>
      </c>
      <c r="Y26" s="375">
        <v>0</v>
      </c>
      <c r="Z26" s="375">
        <v>0</v>
      </c>
      <c r="AA26" s="375">
        <v>0</v>
      </c>
      <c r="AB26" s="375">
        <v>0</v>
      </c>
      <c r="AC26" s="375">
        <v>0</v>
      </c>
      <c r="AD26" s="375">
        <v>0</v>
      </c>
      <c r="AE26" s="375">
        <v>0</v>
      </c>
      <c r="AF26" s="375">
        <v>0</v>
      </c>
      <c r="AG26" s="375">
        <v>0</v>
      </c>
      <c r="AH26" s="375">
        <v>0</v>
      </c>
      <c r="AI26" s="375">
        <v>0</v>
      </c>
      <c r="AJ26" s="375">
        <v>0</v>
      </c>
      <c r="AK26" s="375">
        <v>0</v>
      </c>
      <c r="AL26" s="375">
        <v>0</v>
      </c>
      <c r="AM26" s="375">
        <v>0</v>
      </c>
      <c r="AN26" s="375">
        <v>0</v>
      </c>
      <c r="AO26" s="375">
        <v>0</v>
      </c>
      <c r="AP26" s="375">
        <v>0</v>
      </c>
      <c r="AQ26" s="375">
        <v>0</v>
      </c>
      <c r="AR26" s="375">
        <v>0</v>
      </c>
      <c r="AS26" s="375">
        <v>0</v>
      </c>
      <c r="AT26" s="375">
        <v>0</v>
      </c>
      <c r="AU26" s="375">
        <v>0</v>
      </c>
      <c r="AV26" s="375">
        <v>0</v>
      </c>
      <c r="AW26" s="375">
        <v>0</v>
      </c>
      <c r="AX26" s="375">
        <v>0</v>
      </c>
      <c r="AY26" s="375">
        <v>0</v>
      </c>
      <c r="AZ26" s="375">
        <v>0</v>
      </c>
      <c r="BA26" s="375">
        <v>0</v>
      </c>
      <c r="BB26" s="375">
        <v>0</v>
      </c>
      <c r="BC26" s="375">
        <v>0</v>
      </c>
      <c r="BD26" s="375">
        <v>1984.7706873114607</v>
      </c>
      <c r="BE26" s="375">
        <v>2129.7364427581647</v>
      </c>
      <c r="BF26" s="375">
        <v>2227.3401164365205</v>
      </c>
      <c r="BG26" s="375">
        <v>2358.0733712560805</v>
      </c>
      <c r="BH26" s="375">
        <v>2476.0651548554024</v>
      </c>
      <c r="BI26" s="375">
        <v>2597.4278970123692</v>
      </c>
      <c r="BJ26" s="375">
        <v>2693.8407409179717</v>
      </c>
      <c r="BK26" s="375">
        <v>2821.3061982271533</v>
      </c>
      <c r="BL26" s="375">
        <v>2956.1756727332445</v>
      </c>
      <c r="BM26" s="375">
        <v>3196.4004760945563</v>
      </c>
      <c r="BN26" s="375">
        <v>3436.7853634194403</v>
      </c>
      <c r="BO26" s="375">
        <v>3570.6091258201031</v>
      </c>
      <c r="BP26" s="375">
        <v>3757.2311020143261</v>
      </c>
      <c r="BQ26" s="375">
        <v>3769.0373964976402</v>
      </c>
      <c r="BR26" s="375">
        <v>3931.8156339353613</v>
      </c>
      <c r="BS26" s="375">
        <v>3982.5123293260367</v>
      </c>
      <c r="BT26" s="375">
        <v>4003.1269812502774</v>
      </c>
      <c r="BU26" s="375">
        <v>3985.3948118666835</v>
      </c>
      <c r="BV26" s="375">
        <v>4075.7964611872808</v>
      </c>
      <c r="BW26" s="375">
        <v>4158.1250208120864</v>
      </c>
      <c r="BX26" s="376">
        <v>4197.4203045078029</v>
      </c>
      <c r="BY26" s="376">
        <v>4314.388113762494</v>
      </c>
      <c r="BZ26" s="376">
        <v>4446.9066382530491</v>
      </c>
      <c r="CA26" s="377">
        <v>4595.5893959544728</v>
      </c>
    </row>
    <row r="27" spans="1:79" ht="15.75" customHeight="1" thickBot="1" x14ac:dyDescent="0.45">
      <c r="A27" s="326"/>
      <c r="B27" s="545"/>
      <c r="C27" s="442"/>
      <c r="D27" s="375"/>
      <c r="E27" s="375"/>
      <c r="F27" s="375"/>
      <c r="G27" s="375"/>
      <c r="H27" s="375"/>
      <c r="I27" s="375"/>
      <c r="J27" s="375"/>
      <c r="K27" s="375"/>
      <c r="L27" s="375"/>
      <c r="M27" s="375"/>
      <c r="N27" s="375"/>
      <c r="O27" s="375"/>
      <c r="P27" s="375"/>
      <c r="Q27" s="375"/>
      <c r="R27" s="375"/>
      <c r="S27" s="375"/>
      <c r="T27" s="375"/>
      <c r="U27" s="375"/>
      <c r="V27" s="375"/>
      <c r="W27" s="375"/>
      <c r="X27" s="375"/>
      <c r="Y27" s="375"/>
      <c r="Z27" s="375"/>
      <c r="AA27" s="375"/>
      <c r="AB27" s="375"/>
      <c r="AC27" s="375"/>
      <c r="AD27" s="375"/>
      <c r="AE27" s="375"/>
      <c r="AF27" s="375"/>
      <c r="AG27" s="375"/>
      <c r="AH27" s="375"/>
      <c r="AI27" s="375"/>
      <c r="AJ27" s="375"/>
      <c r="AK27" s="375"/>
      <c r="AL27" s="375"/>
      <c r="AM27" s="375"/>
      <c r="AN27" s="375"/>
      <c r="AO27" s="375"/>
      <c r="AP27" s="375"/>
      <c r="AQ27" s="375"/>
      <c r="AR27" s="375"/>
      <c r="AS27" s="375"/>
      <c r="AT27" s="375"/>
      <c r="AU27" s="375"/>
      <c r="AV27" s="375"/>
      <c r="AW27" s="375"/>
      <c r="AX27" s="375"/>
      <c r="AY27" s="375"/>
      <c r="AZ27" s="375"/>
      <c r="BA27" s="375"/>
      <c r="BB27" s="375"/>
      <c r="BC27" s="375"/>
      <c r="BD27" s="375"/>
      <c r="BE27" s="375"/>
      <c r="BF27" s="375"/>
      <c r="BG27" s="375"/>
      <c r="BH27" s="375"/>
      <c r="BI27" s="375"/>
      <c r="BJ27" s="375"/>
      <c r="BK27" s="375"/>
      <c r="BL27" s="375"/>
      <c r="BM27" s="375"/>
      <c r="BN27" s="375"/>
      <c r="BO27" s="375"/>
      <c r="BP27" s="375"/>
      <c r="BQ27" s="375"/>
      <c r="BR27" s="375"/>
      <c r="BS27" s="375"/>
      <c r="BT27" s="375"/>
      <c r="BU27" s="375"/>
      <c r="BV27" s="375"/>
      <c r="BW27" s="375"/>
      <c r="BX27" s="376"/>
      <c r="BY27" s="376"/>
      <c r="BZ27" s="376"/>
      <c r="CA27" s="377"/>
    </row>
    <row r="28" spans="1:79" ht="39.75" customHeight="1" x14ac:dyDescent="0.4">
      <c r="A28" s="398"/>
      <c r="B28" s="386" t="s">
        <v>576</v>
      </c>
      <c r="C28" s="387"/>
      <c r="D28" s="388" t="s">
        <v>673</v>
      </c>
      <c r="E28" s="388" t="s">
        <v>674</v>
      </c>
      <c r="F28" s="388" t="s">
        <v>675</v>
      </c>
      <c r="G28" s="388" t="s">
        <v>676</v>
      </c>
      <c r="H28" s="388" t="s">
        <v>677</v>
      </c>
      <c r="I28" s="388" t="s">
        <v>678</v>
      </c>
      <c r="J28" s="388" t="s">
        <v>679</v>
      </c>
      <c r="K28" s="388" t="s">
        <v>680</v>
      </c>
      <c r="L28" s="388" t="s">
        <v>681</v>
      </c>
      <c r="M28" s="388" t="s">
        <v>682</v>
      </c>
      <c r="N28" s="388" t="s">
        <v>683</v>
      </c>
      <c r="O28" s="388" t="s">
        <v>684</v>
      </c>
      <c r="P28" s="388" t="s">
        <v>685</v>
      </c>
      <c r="Q28" s="388" t="s">
        <v>686</v>
      </c>
      <c r="R28" s="388" t="s">
        <v>687</v>
      </c>
      <c r="S28" s="388" t="s">
        <v>688</v>
      </c>
      <c r="T28" s="388" t="s">
        <v>689</v>
      </c>
      <c r="U28" s="388" t="s">
        <v>690</v>
      </c>
      <c r="V28" s="388" t="s">
        <v>691</v>
      </c>
      <c r="W28" s="388" t="s">
        <v>692</v>
      </c>
      <c r="X28" s="388" t="s">
        <v>693</v>
      </c>
      <c r="Y28" s="388" t="s">
        <v>694</v>
      </c>
      <c r="Z28" s="388" t="s">
        <v>695</v>
      </c>
      <c r="AA28" s="388" t="s">
        <v>696</v>
      </c>
      <c r="AB28" s="388" t="s">
        <v>697</v>
      </c>
      <c r="AC28" s="388" t="s">
        <v>698</v>
      </c>
      <c r="AD28" s="388" t="s">
        <v>699</v>
      </c>
      <c r="AE28" s="388" t="s">
        <v>700</v>
      </c>
      <c r="AF28" s="388" t="s">
        <v>701</v>
      </c>
      <c r="AG28" s="388" t="s">
        <v>702</v>
      </c>
      <c r="AH28" s="388" t="s">
        <v>703</v>
      </c>
      <c r="AI28" s="388" t="s">
        <v>704</v>
      </c>
      <c r="AJ28" s="388" t="s">
        <v>705</v>
      </c>
      <c r="AK28" s="388" t="s">
        <v>706</v>
      </c>
      <c r="AL28" s="388" t="s">
        <v>707</v>
      </c>
      <c r="AM28" s="388" t="s">
        <v>708</v>
      </c>
      <c r="AN28" s="388" t="s">
        <v>709</v>
      </c>
      <c r="AO28" s="388" t="s">
        <v>710</v>
      </c>
      <c r="AP28" s="388" t="s">
        <v>711</v>
      </c>
      <c r="AQ28" s="388" t="s">
        <v>712</v>
      </c>
      <c r="AR28" s="388" t="s">
        <v>713</v>
      </c>
      <c r="AS28" s="388" t="s">
        <v>714</v>
      </c>
      <c r="AT28" s="388" t="s">
        <v>715</v>
      </c>
      <c r="AU28" s="388" t="s">
        <v>716</v>
      </c>
      <c r="AV28" s="388" t="s">
        <v>717</v>
      </c>
      <c r="AW28" s="388" t="s">
        <v>718</v>
      </c>
      <c r="AX28" s="388" t="s">
        <v>719</v>
      </c>
      <c r="AY28" s="388" t="s">
        <v>720</v>
      </c>
      <c r="AZ28" s="388" t="s">
        <v>721</v>
      </c>
      <c r="BA28" s="388" t="s">
        <v>722</v>
      </c>
      <c r="BB28" s="388" t="s">
        <v>723</v>
      </c>
      <c r="BC28" s="388" t="s">
        <v>724</v>
      </c>
      <c r="BD28" s="388" t="s">
        <v>725</v>
      </c>
      <c r="BE28" s="388" t="s">
        <v>726</v>
      </c>
      <c r="BF28" s="388" t="s">
        <v>727</v>
      </c>
      <c r="BG28" s="388" t="s">
        <v>728</v>
      </c>
      <c r="BH28" s="388" t="s">
        <v>729</v>
      </c>
      <c r="BI28" s="388" t="s">
        <v>730</v>
      </c>
      <c r="BJ28" s="388" t="s">
        <v>731</v>
      </c>
      <c r="BK28" s="388" t="s">
        <v>732</v>
      </c>
      <c r="BL28" s="388" t="s">
        <v>733</v>
      </c>
      <c r="BM28" s="388" t="s">
        <v>734</v>
      </c>
      <c r="BN28" s="388" t="s">
        <v>735</v>
      </c>
      <c r="BO28" s="388" t="s">
        <v>736</v>
      </c>
      <c r="BP28" s="388" t="s">
        <v>737</v>
      </c>
      <c r="BQ28" s="388" t="s">
        <v>738</v>
      </c>
      <c r="BR28" s="388" t="s">
        <v>739</v>
      </c>
      <c r="BS28" s="388" t="s">
        <v>740</v>
      </c>
      <c r="BT28" s="388" t="s">
        <v>741</v>
      </c>
      <c r="BU28" s="388" t="s">
        <v>742</v>
      </c>
      <c r="BV28" s="388" t="s">
        <v>743</v>
      </c>
      <c r="BW28" s="388" t="s">
        <v>744</v>
      </c>
      <c r="BX28" s="388" t="s">
        <v>745</v>
      </c>
      <c r="BY28" s="388" t="s">
        <v>746</v>
      </c>
      <c r="BZ28" s="388" t="s">
        <v>747</v>
      </c>
      <c r="CA28" s="389" t="s">
        <v>748</v>
      </c>
    </row>
    <row r="29" spans="1:79" s="243" customFormat="1" ht="26.25" customHeight="1" x14ac:dyDescent="0.4">
      <c r="A29" s="438"/>
      <c r="B29" s="97" t="s">
        <v>577</v>
      </c>
      <c r="C29" s="368"/>
      <c r="D29" s="332"/>
      <c r="E29" s="332"/>
      <c r="F29" s="332"/>
      <c r="G29" s="332"/>
      <c r="H29" s="332"/>
      <c r="I29" s="332"/>
      <c r="J29" s="332"/>
      <c r="K29" s="332">
        <v>4621</v>
      </c>
      <c r="L29" s="332">
        <v>4729</v>
      </c>
      <c r="M29" s="332">
        <v>4832</v>
      </c>
      <c r="N29" s="332">
        <v>5412</v>
      </c>
      <c r="O29" s="332">
        <v>5541</v>
      </c>
      <c r="P29" s="332">
        <v>5661</v>
      </c>
      <c r="Q29" s="332">
        <v>5778</v>
      </c>
      <c r="R29" s="332">
        <v>5919</v>
      </c>
      <c r="S29" s="332">
        <v>5965</v>
      </c>
      <c r="T29" s="332">
        <v>6142</v>
      </c>
      <c r="U29" s="332">
        <v>6340</v>
      </c>
      <c r="V29" s="332">
        <v>6523</v>
      </c>
      <c r="W29" s="332">
        <v>6751</v>
      </c>
      <c r="X29" s="332">
        <v>6955</v>
      </c>
      <c r="Y29" s="332">
        <v>7151</v>
      </c>
      <c r="Z29" s="332">
        <v>7344</v>
      </c>
      <c r="AA29" s="332">
        <v>7495</v>
      </c>
      <c r="AB29" s="332">
        <v>7648</v>
      </c>
      <c r="AC29" s="332">
        <v>7803</v>
      </c>
      <c r="AD29" s="332">
        <v>7951</v>
      </c>
      <c r="AE29" s="332">
        <v>8128</v>
      </c>
      <c r="AF29" s="332">
        <v>8315</v>
      </c>
      <c r="AG29" s="332">
        <v>8436</v>
      </c>
      <c r="AH29" s="332">
        <v>8579</v>
      </c>
      <c r="AI29" s="332">
        <v>8727</v>
      </c>
      <c r="AJ29" s="332">
        <v>8895</v>
      </c>
      <c r="AK29" s="332">
        <v>9074</v>
      </c>
      <c r="AL29" s="332">
        <v>9164</v>
      </c>
      <c r="AM29" s="332">
        <v>9261</v>
      </c>
      <c r="AN29" s="332">
        <v>9298</v>
      </c>
      <c r="AO29" s="332">
        <v>9495</v>
      </c>
      <c r="AP29" s="332">
        <v>9627</v>
      </c>
      <c r="AQ29" s="332">
        <v>9700</v>
      </c>
      <c r="AR29" s="332">
        <v>9755</v>
      </c>
      <c r="AS29" s="332">
        <v>9755</v>
      </c>
      <c r="AT29" s="332">
        <v>9930</v>
      </c>
      <c r="AU29" s="332">
        <v>9990</v>
      </c>
      <c r="AV29" s="332">
        <v>10056</v>
      </c>
      <c r="AW29" s="332">
        <v>10061</v>
      </c>
      <c r="AX29" s="332">
        <v>10097</v>
      </c>
      <c r="AY29" s="332">
        <v>10384</v>
      </c>
      <c r="AZ29" s="332">
        <v>10536</v>
      </c>
      <c r="BA29" s="332">
        <v>10680</v>
      </c>
      <c r="BB29" s="332">
        <v>10782</v>
      </c>
      <c r="BC29" s="332">
        <v>10936</v>
      </c>
      <c r="BD29" s="332">
        <v>11004</v>
      </c>
      <c r="BE29" s="332">
        <v>11095</v>
      </c>
      <c r="BF29" s="332">
        <v>11195</v>
      </c>
      <c r="BG29" s="332">
        <v>11320</v>
      </c>
      <c r="BH29" s="332">
        <v>11477</v>
      </c>
      <c r="BI29" s="332">
        <v>11585</v>
      </c>
      <c r="BJ29" s="332">
        <v>11715</v>
      </c>
      <c r="BK29" s="332">
        <v>11938</v>
      </c>
      <c r="BL29" s="332">
        <v>12160</v>
      </c>
      <c r="BM29" s="332">
        <v>12410</v>
      </c>
      <c r="BN29" s="332">
        <v>12566</v>
      </c>
      <c r="BO29" s="332">
        <v>12667</v>
      </c>
      <c r="BP29" s="332">
        <v>12810</v>
      </c>
      <c r="BQ29" s="332">
        <v>12888</v>
      </c>
      <c r="BR29" s="332">
        <v>12958</v>
      </c>
      <c r="BS29" s="332">
        <v>12957</v>
      </c>
      <c r="BT29" s="332">
        <v>12859</v>
      </c>
      <c r="BU29" s="332">
        <v>12811</v>
      </c>
      <c r="BV29" s="332">
        <v>12714</v>
      </c>
      <c r="BW29" s="332">
        <v>12549</v>
      </c>
      <c r="BX29" s="196">
        <v>12454</v>
      </c>
      <c r="BY29" s="196">
        <v>12603</v>
      </c>
      <c r="BZ29" s="196">
        <v>12791</v>
      </c>
      <c r="CA29" s="339">
        <v>13005</v>
      </c>
    </row>
    <row r="30" spans="1:79" ht="26.25" customHeight="1" x14ac:dyDescent="0.4">
      <c r="B30" s="128" t="s">
        <v>569</v>
      </c>
      <c r="K30" s="219">
        <f t="shared" ref="K30:BV30" si="9">K29-K37</f>
        <v>4621</v>
      </c>
      <c r="L30" s="219">
        <f t="shared" si="9"/>
        <v>4729</v>
      </c>
      <c r="M30" s="219">
        <f t="shared" si="9"/>
        <v>4832</v>
      </c>
      <c r="N30" s="219">
        <f t="shared" si="9"/>
        <v>5412</v>
      </c>
      <c r="O30" s="219">
        <f t="shared" si="9"/>
        <v>5541</v>
      </c>
      <c r="P30" s="219">
        <f t="shared" si="9"/>
        <v>5661</v>
      </c>
      <c r="Q30" s="219">
        <f t="shared" si="9"/>
        <v>5778</v>
      </c>
      <c r="R30" s="219">
        <f t="shared" si="9"/>
        <v>5919</v>
      </c>
      <c r="S30" s="219">
        <f t="shared" si="9"/>
        <v>5965</v>
      </c>
      <c r="T30" s="219">
        <f t="shared" si="9"/>
        <v>6142</v>
      </c>
      <c r="U30" s="219">
        <f t="shared" si="9"/>
        <v>6340</v>
      </c>
      <c r="V30" s="219">
        <f t="shared" si="9"/>
        <v>6523</v>
      </c>
      <c r="W30" s="219">
        <f t="shared" si="9"/>
        <v>6751</v>
      </c>
      <c r="X30" s="219">
        <f t="shared" si="9"/>
        <v>6955</v>
      </c>
      <c r="Y30" s="219">
        <f t="shared" si="9"/>
        <v>7151</v>
      </c>
      <c r="Z30" s="219">
        <f t="shared" si="9"/>
        <v>7344</v>
      </c>
      <c r="AA30" s="219">
        <f t="shared" si="9"/>
        <v>7365</v>
      </c>
      <c r="AB30" s="219">
        <f t="shared" si="9"/>
        <v>7525</v>
      </c>
      <c r="AC30" s="219">
        <f t="shared" si="9"/>
        <v>7693</v>
      </c>
      <c r="AD30" s="219">
        <f t="shared" si="9"/>
        <v>7853</v>
      </c>
      <c r="AE30" s="219">
        <f t="shared" si="9"/>
        <v>8035</v>
      </c>
      <c r="AF30" s="219">
        <f t="shared" si="9"/>
        <v>8236</v>
      </c>
      <c r="AG30" s="219">
        <f t="shared" si="9"/>
        <v>8364</v>
      </c>
      <c r="AH30" s="219">
        <f t="shared" si="9"/>
        <v>8516</v>
      </c>
      <c r="AI30" s="219">
        <f t="shared" si="9"/>
        <v>8672</v>
      </c>
      <c r="AJ30" s="219">
        <f t="shared" si="9"/>
        <v>8844</v>
      </c>
      <c r="AK30" s="219">
        <f t="shared" si="9"/>
        <v>9028</v>
      </c>
      <c r="AL30" s="219">
        <f t="shared" si="9"/>
        <v>9121</v>
      </c>
      <c r="AM30" s="219">
        <f t="shared" si="9"/>
        <v>9221</v>
      </c>
      <c r="AN30" s="219">
        <f t="shared" si="9"/>
        <v>9259</v>
      </c>
      <c r="AO30" s="219">
        <f t="shared" si="9"/>
        <v>9459</v>
      </c>
      <c r="AP30" s="219">
        <f t="shared" si="9"/>
        <v>9589</v>
      </c>
      <c r="AQ30" s="219">
        <f t="shared" si="9"/>
        <v>9663</v>
      </c>
      <c r="AR30" s="219">
        <f t="shared" si="9"/>
        <v>9719</v>
      </c>
      <c r="AS30" s="219">
        <f t="shared" si="9"/>
        <v>9720</v>
      </c>
      <c r="AT30" s="219">
        <f t="shared" si="9"/>
        <v>9898</v>
      </c>
      <c r="AU30" s="219">
        <f t="shared" si="9"/>
        <v>9959</v>
      </c>
      <c r="AV30" s="219">
        <f t="shared" si="9"/>
        <v>10027</v>
      </c>
      <c r="AW30" s="219">
        <f t="shared" si="9"/>
        <v>10033</v>
      </c>
      <c r="AX30" s="219">
        <f t="shared" si="9"/>
        <v>10070</v>
      </c>
      <c r="AY30" s="219">
        <f t="shared" si="9"/>
        <v>10356</v>
      </c>
      <c r="AZ30" s="219">
        <f t="shared" si="9"/>
        <v>10509</v>
      </c>
      <c r="BA30" s="219">
        <f t="shared" si="9"/>
        <v>10654</v>
      </c>
      <c r="BB30" s="219">
        <f t="shared" si="9"/>
        <v>10758</v>
      </c>
      <c r="BC30" s="219">
        <f t="shared" si="9"/>
        <v>10913</v>
      </c>
      <c r="BD30" s="219">
        <f t="shared" si="9"/>
        <v>10981</v>
      </c>
      <c r="BE30" s="219">
        <f t="shared" si="9"/>
        <v>11072</v>
      </c>
      <c r="BF30" s="219">
        <f t="shared" si="9"/>
        <v>11171</v>
      </c>
      <c r="BG30" s="219">
        <f t="shared" si="9"/>
        <v>11297</v>
      </c>
      <c r="BH30" s="219">
        <f t="shared" si="9"/>
        <v>11454</v>
      </c>
      <c r="BI30" s="219">
        <f t="shared" si="9"/>
        <v>11562</v>
      </c>
      <c r="BJ30" s="219">
        <f t="shared" si="9"/>
        <v>11692</v>
      </c>
      <c r="BK30" s="219">
        <f t="shared" si="9"/>
        <v>11913</v>
      </c>
      <c r="BL30" s="219">
        <f t="shared" si="9"/>
        <v>12134</v>
      </c>
      <c r="BM30" s="219">
        <f t="shared" si="9"/>
        <v>12382</v>
      </c>
      <c r="BN30" s="219">
        <f t="shared" si="9"/>
        <v>12537</v>
      </c>
      <c r="BO30" s="219">
        <f t="shared" si="9"/>
        <v>12634</v>
      </c>
      <c r="BP30" s="219">
        <f t="shared" si="9"/>
        <v>12775</v>
      </c>
      <c r="BQ30" s="219">
        <f t="shared" si="9"/>
        <v>12846</v>
      </c>
      <c r="BR30" s="219">
        <f t="shared" si="9"/>
        <v>12912</v>
      </c>
      <c r="BS30" s="219">
        <f t="shared" si="9"/>
        <v>12909</v>
      </c>
      <c r="BT30" s="219">
        <f t="shared" si="9"/>
        <v>12808</v>
      </c>
      <c r="BU30" s="219">
        <f t="shared" si="9"/>
        <v>12763</v>
      </c>
      <c r="BV30" s="219">
        <f t="shared" si="9"/>
        <v>12663</v>
      </c>
      <c r="BW30" s="219">
        <f>BW29-BW37</f>
        <v>12496</v>
      </c>
      <c r="BX30" s="220">
        <f>BX29-BX37</f>
        <v>12399</v>
      </c>
      <c r="BY30" s="220">
        <f>BY29-BY37</f>
        <v>12545</v>
      </c>
      <c r="BZ30" s="220">
        <f>BZ29-BZ37</f>
        <v>12731</v>
      </c>
      <c r="CA30" s="221">
        <f>CA29-CA37</f>
        <v>12942</v>
      </c>
    </row>
    <row r="31" spans="1:79" x14ac:dyDescent="0.4">
      <c r="B31" s="275" t="s">
        <v>570</v>
      </c>
      <c r="K31" s="219">
        <v>0</v>
      </c>
      <c r="L31" s="219">
        <v>0</v>
      </c>
      <c r="M31" s="219">
        <v>0</v>
      </c>
      <c r="N31" s="219">
        <v>0</v>
      </c>
      <c r="O31" s="219">
        <v>0</v>
      </c>
      <c r="P31" s="219">
        <v>0</v>
      </c>
      <c r="Q31" s="219">
        <v>0</v>
      </c>
      <c r="R31" s="219">
        <v>0</v>
      </c>
      <c r="S31" s="219">
        <v>0</v>
      </c>
      <c r="T31" s="219">
        <v>0</v>
      </c>
      <c r="U31" s="219">
        <v>0</v>
      </c>
      <c r="V31" s="219">
        <v>0</v>
      </c>
      <c r="W31" s="219">
        <v>0</v>
      </c>
      <c r="X31" s="219">
        <v>0</v>
      </c>
      <c r="Y31" s="219">
        <v>0</v>
      </c>
      <c r="Z31" s="219">
        <v>0</v>
      </c>
      <c r="AA31" s="219">
        <v>0</v>
      </c>
      <c r="AB31" s="219">
        <v>0</v>
      </c>
      <c r="AC31" s="219">
        <v>0</v>
      </c>
      <c r="AD31" s="219">
        <v>0</v>
      </c>
      <c r="AE31" s="219">
        <v>0</v>
      </c>
      <c r="AF31" s="219">
        <v>0</v>
      </c>
      <c r="AG31" s="219">
        <v>0</v>
      </c>
      <c r="AH31" s="219">
        <v>0</v>
      </c>
      <c r="AI31" s="219">
        <v>0</v>
      </c>
      <c r="AJ31" s="219">
        <v>0</v>
      </c>
      <c r="AK31" s="219">
        <v>0</v>
      </c>
      <c r="AL31" s="219">
        <v>0</v>
      </c>
      <c r="AM31" s="219">
        <v>0</v>
      </c>
      <c r="AN31" s="219">
        <v>0</v>
      </c>
      <c r="AO31" s="219">
        <v>0</v>
      </c>
      <c r="AP31" s="219">
        <v>0</v>
      </c>
      <c r="AQ31" s="219">
        <v>0</v>
      </c>
      <c r="AR31" s="219">
        <v>0</v>
      </c>
      <c r="AS31" s="219">
        <v>0</v>
      </c>
      <c r="AT31" s="219">
        <v>0</v>
      </c>
      <c r="AU31" s="219">
        <v>0</v>
      </c>
      <c r="AV31" s="219">
        <v>0</v>
      </c>
      <c r="AW31" s="219">
        <v>0</v>
      </c>
      <c r="AX31" s="219">
        <v>0</v>
      </c>
      <c r="AY31" s="219">
        <v>0</v>
      </c>
      <c r="AZ31" s="219">
        <v>0</v>
      </c>
      <c r="BA31" s="219">
        <v>0</v>
      </c>
      <c r="BB31" s="219">
        <v>0</v>
      </c>
      <c r="BC31" s="219">
        <v>0</v>
      </c>
      <c r="BD31" s="219">
        <v>10875</v>
      </c>
      <c r="BE31" s="219">
        <v>11018</v>
      </c>
      <c r="BF31" s="219">
        <v>11102</v>
      </c>
      <c r="BG31" s="219">
        <v>11231</v>
      </c>
      <c r="BH31" s="219">
        <v>11384</v>
      </c>
      <c r="BI31" s="219">
        <v>11492</v>
      </c>
      <c r="BJ31" s="219">
        <v>11617</v>
      </c>
      <c r="BK31" s="219">
        <v>11837</v>
      </c>
      <c r="BL31" s="219">
        <v>12053</v>
      </c>
      <c r="BM31" s="219">
        <v>12285</v>
      </c>
      <c r="BN31" s="219">
        <v>12460</v>
      </c>
      <c r="BO31" s="219">
        <v>12556</v>
      </c>
      <c r="BP31" s="219">
        <v>12737</v>
      </c>
      <c r="BQ31" s="219">
        <v>12814</v>
      </c>
      <c r="BR31" s="219">
        <v>12887</v>
      </c>
      <c r="BS31" s="219">
        <v>12890</v>
      </c>
      <c r="BT31" s="219">
        <v>12681</v>
      </c>
      <c r="BU31" s="219">
        <v>12144</v>
      </c>
      <c r="BV31" s="219">
        <v>11674</v>
      </c>
      <c r="BW31" s="219">
        <v>11202</v>
      </c>
      <c r="BX31" s="220">
        <v>10724</v>
      </c>
      <c r="BY31" s="220">
        <v>10251</v>
      </c>
      <c r="BZ31" s="220">
        <v>9780</v>
      </c>
      <c r="CA31" s="221">
        <v>9310</v>
      </c>
    </row>
    <row r="32" spans="1:79" x14ac:dyDescent="0.4">
      <c r="B32" s="275" t="s">
        <v>277</v>
      </c>
      <c r="K32" s="219">
        <v>0</v>
      </c>
      <c r="L32" s="219">
        <v>0</v>
      </c>
      <c r="M32" s="219">
        <v>0</v>
      </c>
      <c r="N32" s="219">
        <v>0</v>
      </c>
      <c r="O32" s="219">
        <v>0</v>
      </c>
      <c r="P32" s="219">
        <v>0</v>
      </c>
      <c r="Q32" s="219">
        <v>0</v>
      </c>
      <c r="R32" s="219">
        <v>0</v>
      </c>
      <c r="S32" s="219">
        <v>0</v>
      </c>
      <c r="T32" s="219">
        <v>0</v>
      </c>
      <c r="U32" s="219">
        <v>0</v>
      </c>
      <c r="V32" s="219">
        <v>0</v>
      </c>
      <c r="W32" s="219">
        <v>0</v>
      </c>
      <c r="X32" s="219">
        <v>0</v>
      </c>
      <c r="Y32" s="219">
        <v>0</v>
      </c>
      <c r="Z32" s="219">
        <v>0</v>
      </c>
      <c r="AA32" s="219">
        <v>0</v>
      </c>
      <c r="AB32" s="219">
        <v>0</v>
      </c>
      <c r="AC32" s="219">
        <v>0</v>
      </c>
      <c r="AD32" s="219">
        <v>0</v>
      </c>
      <c r="AE32" s="219">
        <v>0</v>
      </c>
      <c r="AF32" s="219">
        <v>0</v>
      </c>
      <c r="AG32" s="219">
        <v>0</v>
      </c>
      <c r="AH32" s="219">
        <v>0</v>
      </c>
      <c r="AI32" s="219">
        <v>0</v>
      </c>
      <c r="AJ32" s="219">
        <v>0</v>
      </c>
      <c r="AK32" s="219">
        <v>0</v>
      </c>
      <c r="AL32" s="219">
        <v>0</v>
      </c>
      <c r="AM32" s="219">
        <v>0</v>
      </c>
      <c r="AN32" s="219">
        <v>0</v>
      </c>
      <c r="AO32" s="219">
        <v>0</v>
      </c>
      <c r="AP32" s="219">
        <v>0</v>
      </c>
      <c r="AQ32" s="219">
        <v>0</v>
      </c>
      <c r="AR32" s="219">
        <v>0</v>
      </c>
      <c r="AS32" s="219">
        <v>0</v>
      </c>
      <c r="AT32" s="219">
        <v>0</v>
      </c>
      <c r="AU32" s="219">
        <v>0</v>
      </c>
      <c r="AV32" s="219">
        <v>0</v>
      </c>
      <c r="AW32" s="219">
        <v>0</v>
      </c>
      <c r="AX32" s="219">
        <v>0</v>
      </c>
      <c r="AY32" s="219">
        <v>0</v>
      </c>
      <c r="AZ32" s="219">
        <v>0</v>
      </c>
      <c r="BA32" s="219">
        <v>0</v>
      </c>
      <c r="BB32" s="219">
        <v>0</v>
      </c>
      <c r="BC32" s="219">
        <v>0</v>
      </c>
      <c r="BD32" s="219">
        <v>8670</v>
      </c>
      <c r="BE32" s="219">
        <v>8834</v>
      </c>
      <c r="BF32" s="219">
        <v>8961</v>
      </c>
      <c r="BG32" s="219">
        <v>9117</v>
      </c>
      <c r="BH32" s="219">
        <v>9296</v>
      </c>
      <c r="BI32" s="219">
        <v>9439</v>
      </c>
      <c r="BJ32" s="219">
        <v>9594</v>
      </c>
      <c r="BK32" s="219">
        <v>9842</v>
      </c>
      <c r="BL32" s="219">
        <v>10087</v>
      </c>
      <c r="BM32" s="219">
        <v>10358</v>
      </c>
      <c r="BN32" s="219">
        <v>10563</v>
      </c>
      <c r="BO32" s="219">
        <v>10702</v>
      </c>
      <c r="BP32" s="219">
        <v>10874</v>
      </c>
      <c r="BQ32" s="219">
        <v>10984</v>
      </c>
      <c r="BR32" s="219">
        <v>11096</v>
      </c>
      <c r="BS32" s="219">
        <v>11145</v>
      </c>
      <c r="BT32" s="219">
        <v>10995</v>
      </c>
      <c r="BU32" s="219">
        <v>10570</v>
      </c>
      <c r="BV32" s="219">
        <v>10193</v>
      </c>
      <c r="BW32" s="219">
        <v>9816</v>
      </c>
      <c r="BX32" s="220">
        <v>9433</v>
      </c>
      <c r="BY32" s="220">
        <v>9053</v>
      </c>
      <c r="BZ32" s="220">
        <v>8668</v>
      </c>
      <c r="CA32" s="221">
        <v>8282</v>
      </c>
    </row>
    <row r="33" spans="1:79" x14ac:dyDescent="0.4">
      <c r="B33" s="275" t="s">
        <v>571</v>
      </c>
      <c r="BJ33" s="219">
        <v>8</v>
      </c>
      <c r="BK33" s="219">
        <v>24</v>
      </c>
      <c r="BL33" s="219">
        <v>46</v>
      </c>
      <c r="BM33" s="219">
        <v>58</v>
      </c>
      <c r="BN33" s="219">
        <v>66</v>
      </c>
      <c r="BO33" s="219">
        <v>59</v>
      </c>
      <c r="BP33" s="219">
        <v>56</v>
      </c>
      <c r="BQ33" s="219">
        <v>56</v>
      </c>
      <c r="BR33" s="219">
        <v>50</v>
      </c>
      <c r="BS33" s="219">
        <v>47</v>
      </c>
      <c r="BT33" s="219">
        <v>49</v>
      </c>
      <c r="BU33" s="219">
        <v>44</v>
      </c>
      <c r="BV33" s="219">
        <v>30</v>
      </c>
      <c r="BW33" s="219">
        <v>20</v>
      </c>
      <c r="BX33" s="220">
        <v>14</v>
      </c>
      <c r="BY33" s="220">
        <v>10</v>
      </c>
      <c r="BZ33" s="220">
        <v>6</v>
      </c>
      <c r="CA33" s="221">
        <v>4</v>
      </c>
    </row>
    <row r="34" spans="1:79" x14ac:dyDescent="0.4">
      <c r="A34" s="326"/>
      <c r="B34" s="275" t="s">
        <v>572</v>
      </c>
      <c r="K34" s="219">
        <v>0</v>
      </c>
      <c r="L34" s="219">
        <v>0</v>
      </c>
      <c r="M34" s="219">
        <v>0</v>
      </c>
      <c r="N34" s="219">
        <v>0</v>
      </c>
      <c r="O34" s="219">
        <v>0</v>
      </c>
      <c r="P34" s="219">
        <v>0</v>
      </c>
      <c r="Q34" s="219">
        <v>0</v>
      </c>
      <c r="R34" s="219">
        <v>0</v>
      </c>
      <c r="S34" s="219">
        <v>0</v>
      </c>
      <c r="T34" s="219">
        <v>0</v>
      </c>
      <c r="U34" s="219">
        <v>0</v>
      </c>
      <c r="V34" s="219">
        <v>0</v>
      </c>
      <c r="W34" s="219">
        <v>0</v>
      </c>
      <c r="X34" s="219">
        <v>0</v>
      </c>
      <c r="Y34" s="219">
        <v>0</v>
      </c>
      <c r="Z34" s="219">
        <v>0</v>
      </c>
      <c r="AA34" s="219">
        <v>0</v>
      </c>
      <c r="AB34" s="219">
        <v>0</v>
      </c>
      <c r="AC34" s="219">
        <v>0</v>
      </c>
      <c r="AD34" s="219">
        <v>0</v>
      </c>
      <c r="AE34" s="219">
        <v>0</v>
      </c>
      <c r="AF34" s="219">
        <v>0</v>
      </c>
      <c r="AG34" s="219">
        <v>0</v>
      </c>
      <c r="AH34" s="219">
        <v>0</v>
      </c>
      <c r="AI34" s="219">
        <v>80</v>
      </c>
      <c r="AJ34" s="219">
        <v>276</v>
      </c>
      <c r="AK34" s="219">
        <v>476</v>
      </c>
      <c r="AL34" s="219">
        <v>658</v>
      </c>
      <c r="AM34" s="219">
        <v>882</v>
      </c>
      <c r="AN34" s="219">
        <v>1009</v>
      </c>
      <c r="AO34" s="219">
        <v>1434</v>
      </c>
      <c r="AP34" s="219">
        <v>1786</v>
      </c>
      <c r="AQ34" s="219">
        <v>2077</v>
      </c>
      <c r="AR34" s="219">
        <v>2382</v>
      </c>
      <c r="AS34" s="219">
        <v>2515</v>
      </c>
      <c r="AT34" s="219">
        <v>3044</v>
      </c>
      <c r="AU34" s="219">
        <v>3349</v>
      </c>
      <c r="AV34" s="219">
        <v>3642</v>
      </c>
      <c r="AW34" s="219">
        <v>3925</v>
      </c>
      <c r="AX34" s="219">
        <v>4219</v>
      </c>
      <c r="AY34" s="219">
        <v>4552</v>
      </c>
      <c r="AZ34" s="219">
        <v>4927</v>
      </c>
      <c r="BA34" s="219">
        <v>5280</v>
      </c>
      <c r="BB34" s="219">
        <v>5615</v>
      </c>
      <c r="BC34" s="219">
        <v>5947</v>
      </c>
      <c r="BD34" s="219">
        <v>6276</v>
      </c>
      <c r="BE34" s="219">
        <v>6589</v>
      </c>
      <c r="BF34" s="219">
        <v>6851</v>
      </c>
      <c r="BG34" s="219">
        <v>7122</v>
      </c>
      <c r="BH34" s="219">
        <v>7425</v>
      </c>
      <c r="BI34" s="219">
        <v>7700</v>
      </c>
      <c r="BJ34" s="219">
        <v>7963</v>
      </c>
      <c r="BK34" s="219">
        <v>8324</v>
      </c>
      <c r="BL34" s="219">
        <v>8673</v>
      </c>
      <c r="BM34" s="219">
        <v>9052</v>
      </c>
      <c r="BN34" s="219">
        <v>9320</v>
      </c>
      <c r="BO34" s="219">
        <v>9549</v>
      </c>
      <c r="BP34" s="219">
        <v>9848</v>
      </c>
      <c r="BQ34" s="219">
        <v>10021</v>
      </c>
      <c r="BR34" s="219">
        <v>10207</v>
      </c>
      <c r="BS34" s="219">
        <v>10335</v>
      </c>
      <c r="BT34" s="219">
        <v>10250</v>
      </c>
      <c r="BU34" s="219">
        <v>9876</v>
      </c>
      <c r="BV34" s="219">
        <v>9560</v>
      </c>
      <c r="BW34" s="219">
        <v>9231</v>
      </c>
      <c r="BX34" s="220">
        <v>8893</v>
      </c>
      <c r="BY34" s="220">
        <v>8549</v>
      </c>
      <c r="BZ34" s="220">
        <v>8206</v>
      </c>
      <c r="CA34" s="221">
        <v>7863</v>
      </c>
    </row>
    <row r="35" spans="1:79" x14ac:dyDescent="0.4">
      <c r="A35" s="326"/>
      <c r="B35" s="275" t="s">
        <v>279</v>
      </c>
      <c r="BT35" s="219">
        <v>196</v>
      </c>
      <c r="BU35" s="219">
        <v>607</v>
      </c>
      <c r="BV35" s="219">
        <v>983</v>
      </c>
      <c r="BW35" s="219">
        <v>1294</v>
      </c>
      <c r="BX35" s="220">
        <v>1681</v>
      </c>
      <c r="BY35" s="220">
        <v>2307</v>
      </c>
      <c r="BZ35" s="220">
        <v>2969</v>
      </c>
      <c r="CA35" s="221">
        <v>3656</v>
      </c>
    </row>
    <row r="36" spans="1:79" x14ac:dyDescent="0.4">
      <c r="A36" s="326"/>
      <c r="B36" s="275" t="s">
        <v>280</v>
      </c>
      <c r="BT36" s="219">
        <v>59</v>
      </c>
      <c r="BU36" s="219">
        <v>182</v>
      </c>
      <c r="BV36" s="219">
        <v>294</v>
      </c>
      <c r="BW36" s="219">
        <v>378</v>
      </c>
      <c r="BX36" s="220">
        <v>465</v>
      </c>
      <c r="BY36" s="220">
        <v>608</v>
      </c>
      <c r="BZ36" s="220">
        <v>753</v>
      </c>
      <c r="CA36" s="221">
        <v>905</v>
      </c>
    </row>
    <row r="37" spans="1:79" x14ac:dyDescent="0.4">
      <c r="A37" s="326"/>
      <c r="B37" s="544" t="s">
        <v>578</v>
      </c>
      <c r="K37" s="219">
        <v>0</v>
      </c>
      <c r="L37" s="219">
        <v>0</v>
      </c>
      <c r="M37" s="219">
        <v>0</v>
      </c>
      <c r="N37" s="219">
        <v>0</v>
      </c>
      <c r="O37" s="219">
        <v>0</v>
      </c>
      <c r="P37" s="219">
        <v>0</v>
      </c>
      <c r="Q37" s="219">
        <v>0</v>
      </c>
      <c r="R37" s="219">
        <v>0</v>
      </c>
      <c r="S37" s="219">
        <v>0</v>
      </c>
      <c r="T37" s="219">
        <v>0</v>
      </c>
      <c r="U37" s="219">
        <v>0</v>
      </c>
      <c r="V37" s="219">
        <v>0</v>
      </c>
      <c r="W37" s="219">
        <v>0</v>
      </c>
      <c r="X37" s="219">
        <v>0</v>
      </c>
      <c r="Y37" s="219">
        <v>0</v>
      </c>
      <c r="Z37" s="219">
        <v>0</v>
      </c>
      <c r="AA37" s="219">
        <v>130</v>
      </c>
      <c r="AB37" s="219">
        <v>123</v>
      </c>
      <c r="AC37" s="219">
        <v>110</v>
      </c>
      <c r="AD37" s="219">
        <v>98</v>
      </c>
      <c r="AE37" s="219">
        <v>93</v>
      </c>
      <c r="AF37" s="219">
        <v>79</v>
      </c>
      <c r="AG37" s="219">
        <v>72</v>
      </c>
      <c r="AH37" s="219">
        <v>63</v>
      </c>
      <c r="AI37" s="219">
        <v>55</v>
      </c>
      <c r="AJ37" s="219">
        <v>51</v>
      </c>
      <c r="AK37" s="219">
        <v>46</v>
      </c>
      <c r="AL37" s="219">
        <v>43</v>
      </c>
      <c r="AM37" s="219">
        <v>40</v>
      </c>
      <c r="AN37" s="219">
        <v>39</v>
      </c>
      <c r="AO37" s="219">
        <v>36</v>
      </c>
      <c r="AP37" s="219">
        <v>38</v>
      </c>
      <c r="AQ37" s="219">
        <v>37</v>
      </c>
      <c r="AR37" s="219">
        <v>36</v>
      </c>
      <c r="AS37" s="219">
        <v>35</v>
      </c>
      <c r="AT37" s="219">
        <v>32</v>
      </c>
      <c r="AU37" s="219">
        <v>31</v>
      </c>
      <c r="AV37" s="219">
        <v>29</v>
      </c>
      <c r="AW37" s="219">
        <v>28</v>
      </c>
      <c r="AX37" s="219">
        <v>27</v>
      </c>
      <c r="AY37" s="219">
        <v>28</v>
      </c>
      <c r="AZ37" s="219">
        <v>27</v>
      </c>
      <c r="BA37" s="219">
        <v>26</v>
      </c>
      <c r="BB37" s="219">
        <v>24</v>
      </c>
      <c r="BC37" s="219">
        <v>23</v>
      </c>
      <c r="BD37" s="219">
        <v>23</v>
      </c>
      <c r="BE37" s="219">
        <v>23</v>
      </c>
      <c r="BF37" s="219">
        <v>24</v>
      </c>
      <c r="BG37" s="219">
        <v>23</v>
      </c>
      <c r="BH37" s="219">
        <v>23</v>
      </c>
      <c r="BI37" s="219">
        <v>23</v>
      </c>
      <c r="BJ37" s="219">
        <v>23</v>
      </c>
      <c r="BK37" s="219">
        <v>25</v>
      </c>
      <c r="BL37" s="219">
        <v>26</v>
      </c>
      <c r="BM37" s="219">
        <v>28</v>
      </c>
      <c r="BN37" s="219">
        <v>29</v>
      </c>
      <c r="BO37" s="219">
        <v>33</v>
      </c>
      <c r="BP37" s="219">
        <v>35</v>
      </c>
      <c r="BQ37" s="219">
        <v>42</v>
      </c>
      <c r="BR37" s="219">
        <v>46</v>
      </c>
      <c r="BS37" s="219">
        <v>48</v>
      </c>
      <c r="BT37" s="219">
        <v>51</v>
      </c>
      <c r="BU37" s="219">
        <v>48</v>
      </c>
      <c r="BV37" s="219">
        <v>51</v>
      </c>
      <c r="BW37" s="219">
        <v>53</v>
      </c>
      <c r="BX37" s="220">
        <v>55</v>
      </c>
      <c r="BY37" s="220">
        <v>58</v>
      </c>
      <c r="BZ37" s="220">
        <v>60</v>
      </c>
      <c r="CA37" s="221">
        <v>63</v>
      </c>
    </row>
    <row r="38" spans="1:79" ht="26.25" customHeight="1" x14ac:dyDescent="0.4">
      <c r="A38" s="326"/>
      <c r="B38" s="544" t="s">
        <v>574</v>
      </c>
      <c r="K38" s="219">
        <v>0</v>
      </c>
      <c r="L38" s="219">
        <v>0</v>
      </c>
      <c r="M38" s="219">
        <v>0</v>
      </c>
      <c r="N38" s="219">
        <v>0</v>
      </c>
      <c r="O38" s="219">
        <v>0</v>
      </c>
      <c r="P38" s="219">
        <v>0</v>
      </c>
      <c r="Q38" s="219">
        <v>0</v>
      </c>
      <c r="R38" s="219">
        <v>0</v>
      </c>
      <c r="S38" s="219">
        <v>0</v>
      </c>
      <c r="T38" s="219">
        <v>0</v>
      </c>
      <c r="U38" s="219">
        <v>0</v>
      </c>
      <c r="V38" s="219">
        <v>0</v>
      </c>
      <c r="W38" s="219">
        <v>0</v>
      </c>
      <c r="X38" s="219">
        <v>0</v>
      </c>
      <c r="Y38" s="219">
        <v>0</v>
      </c>
      <c r="Z38" s="219">
        <v>0</v>
      </c>
      <c r="AA38" s="219">
        <v>0</v>
      </c>
      <c r="AB38" s="219">
        <v>0</v>
      </c>
      <c r="AC38" s="219">
        <v>0</v>
      </c>
      <c r="AD38" s="219">
        <v>0</v>
      </c>
      <c r="AE38" s="219">
        <v>0</v>
      </c>
      <c r="AF38" s="219">
        <v>0</v>
      </c>
      <c r="AG38" s="219">
        <v>0</v>
      </c>
      <c r="AH38" s="219">
        <v>0</v>
      </c>
      <c r="AI38" s="219">
        <v>0</v>
      </c>
      <c r="AJ38" s="219">
        <v>0</v>
      </c>
      <c r="AK38" s="219">
        <v>0</v>
      </c>
      <c r="AL38" s="219">
        <v>0</v>
      </c>
      <c r="AM38" s="219">
        <v>0</v>
      </c>
      <c r="AN38" s="219">
        <v>0</v>
      </c>
      <c r="AO38" s="219">
        <v>0</v>
      </c>
      <c r="AP38" s="219">
        <v>0</v>
      </c>
      <c r="AQ38" s="219">
        <v>0</v>
      </c>
      <c r="AR38" s="219">
        <v>0</v>
      </c>
      <c r="AS38" s="219">
        <v>0</v>
      </c>
      <c r="AT38" s="219">
        <v>0</v>
      </c>
      <c r="AU38" s="219">
        <v>0</v>
      </c>
      <c r="AV38" s="219">
        <v>0</v>
      </c>
      <c r="AW38" s="219">
        <v>0</v>
      </c>
      <c r="AX38" s="219">
        <v>0</v>
      </c>
      <c r="AY38" s="219">
        <v>721</v>
      </c>
      <c r="AZ38" s="219">
        <v>752</v>
      </c>
      <c r="BA38" s="219">
        <v>781</v>
      </c>
      <c r="BB38" s="219">
        <v>805</v>
      </c>
      <c r="BC38" s="219">
        <v>833</v>
      </c>
      <c r="BD38" s="219">
        <v>864</v>
      </c>
      <c r="BE38" s="219">
        <v>889</v>
      </c>
      <c r="BF38" s="219">
        <v>923</v>
      </c>
      <c r="BG38" s="219">
        <v>957</v>
      </c>
      <c r="BH38" s="219">
        <v>991</v>
      </c>
      <c r="BI38" s="219">
        <v>1015</v>
      </c>
      <c r="BJ38" s="219">
        <v>1046</v>
      </c>
      <c r="BK38" s="219">
        <v>1079</v>
      </c>
      <c r="BL38" s="219">
        <v>1109</v>
      </c>
      <c r="BM38" s="219">
        <v>1139</v>
      </c>
      <c r="BN38" s="219">
        <v>1165</v>
      </c>
      <c r="BO38" s="219">
        <v>1180</v>
      </c>
      <c r="BP38" s="219">
        <v>1195</v>
      </c>
      <c r="BQ38" s="219">
        <v>1209</v>
      </c>
      <c r="BR38" s="219">
        <v>1219</v>
      </c>
      <c r="BS38" s="219">
        <v>1219</v>
      </c>
      <c r="BT38" s="219">
        <v>1216</v>
      </c>
      <c r="BU38" s="219">
        <v>1200</v>
      </c>
      <c r="BV38" s="219">
        <v>1188</v>
      </c>
      <c r="BW38" s="219">
        <v>1171</v>
      </c>
      <c r="BX38" s="220">
        <v>1156</v>
      </c>
      <c r="BY38" s="220">
        <v>1158</v>
      </c>
      <c r="BZ38" s="220">
        <v>1163</v>
      </c>
      <c r="CA38" s="221">
        <v>1166</v>
      </c>
    </row>
    <row r="39" spans="1:79" ht="15.75" customHeight="1" thickBot="1" x14ac:dyDescent="0.45">
      <c r="A39" s="363"/>
      <c r="B39" s="364"/>
      <c r="C39" s="363"/>
      <c r="D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40"/>
      <c r="AO39" s="540"/>
      <c r="AP39" s="540"/>
      <c r="AQ39" s="540"/>
      <c r="AR39" s="540"/>
      <c r="AS39" s="540"/>
      <c r="AT39" s="540"/>
      <c r="AU39" s="540"/>
      <c r="AV39" s="540"/>
      <c r="AW39" s="540"/>
      <c r="AX39" s="540"/>
      <c r="AY39" s="540"/>
      <c r="AZ39" s="540"/>
      <c r="BA39" s="540"/>
      <c r="BB39" s="540"/>
      <c r="BC39" s="540"/>
      <c r="BD39" s="540"/>
      <c r="BE39" s="540"/>
      <c r="BF39" s="540"/>
      <c r="BG39" s="540"/>
      <c r="BH39" s="540"/>
      <c r="BI39" s="540"/>
      <c r="BJ39" s="540"/>
      <c r="BK39" s="540"/>
      <c r="BL39" s="540"/>
      <c r="BM39" s="540"/>
      <c r="BN39" s="540"/>
      <c r="BO39" s="540"/>
      <c r="BP39" s="540"/>
      <c r="BQ39" s="540"/>
      <c r="BR39" s="540"/>
      <c r="BS39" s="540"/>
      <c r="BT39" s="540"/>
      <c r="BU39" s="540"/>
      <c r="BV39" s="540"/>
      <c r="BW39" s="548"/>
      <c r="BX39" s="548"/>
      <c r="BY39" s="548"/>
      <c r="BZ39" s="548"/>
      <c r="CA39" s="549"/>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F42"/>
  <sheetViews>
    <sheetView zoomScale="70" zoomScaleNormal="70" workbookViewId="0">
      <pane xSplit="3" ySplit="4" topLeftCell="D5" activePane="bottomRight" state="frozen"/>
      <selection activeCell="D28" sqref="D28"/>
      <selection pane="topRight" activeCell="D28" sqref="D28"/>
      <selection pane="bottomLeft" activeCell="D28" sqref="D28"/>
      <selection pane="bottomRight" activeCell="A10" sqref="A10:A13"/>
    </sheetView>
  </sheetViews>
  <sheetFormatPr defaultColWidth="9.1328125" defaultRowHeight="15" x14ac:dyDescent="0.4"/>
  <cols>
    <col min="1" max="1" width="23.1328125" style="51" bestFit="1" customWidth="1"/>
    <col min="2" max="2" width="75.73046875" style="51" customWidth="1"/>
    <col min="3" max="3" width="25.73046875" style="51" customWidth="1"/>
    <col min="4" max="29" width="12.73046875" style="51" customWidth="1"/>
    <col min="30" max="31" width="12.86328125" style="51" customWidth="1"/>
    <col min="32" max="32" width="12.86328125" style="58" customWidth="1"/>
    <col min="33" max="16384" width="9.1328125" style="51"/>
  </cols>
  <sheetData>
    <row r="1" spans="1:32" s="46" customFormat="1" ht="25.15" customHeight="1" thickBot="1" x14ac:dyDescent="0.4">
      <c r="A1" s="43" t="s">
        <v>42</v>
      </c>
      <c r="B1" s="44" t="s">
        <v>755</v>
      </c>
      <c r="C1" s="43"/>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row>
    <row r="2" spans="1:32" ht="33" customHeight="1" x14ac:dyDescent="0.4">
      <c r="A2" s="47" t="s">
        <v>594</v>
      </c>
      <c r="B2" s="17" t="s">
        <v>79</v>
      </c>
      <c r="C2" s="48"/>
      <c r="D2" s="49" t="s">
        <v>595</v>
      </c>
      <c r="E2" s="49" t="s">
        <v>596</v>
      </c>
      <c r="F2" s="49" t="s">
        <v>597</v>
      </c>
      <c r="G2" s="49" t="s">
        <v>598</v>
      </c>
      <c r="H2" s="49" t="s">
        <v>599</v>
      </c>
      <c r="I2" s="49" t="s">
        <v>600</v>
      </c>
      <c r="J2" s="49" t="s">
        <v>601</v>
      </c>
      <c r="K2" s="49" t="s">
        <v>602</v>
      </c>
      <c r="L2" s="49" t="s">
        <v>603</v>
      </c>
      <c r="M2" s="49" t="s">
        <v>604</v>
      </c>
      <c r="N2" s="49" t="s">
        <v>605</v>
      </c>
      <c r="O2" s="49" t="s">
        <v>606</v>
      </c>
      <c r="P2" s="49" t="s">
        <v>607</v>
      </c>
      <c r="Q2" s="49" t="s">
        <v>608</v>
      </c>
      <c r="R2" s="49" t="s">
        <v>609</v>
      </c>
      <c r="S2" s="49" t="s">
        <v>610</v>
      </c>
      <c r="T2" s="49" t="s">
        <v>611</v>
      </c>
      <c r="U2" s="49" t="s">
        <v>612</v>
      </c>
      <c r="V2" s="49" t="s">
        <v>613</v>
      </c>
      <c r="W2" s="49" t="s">
        <v>614</v>
      </c>
      <c r="X2" s="49" t="s">
        <v>615</v>
      </c>
      <c r="Y2" s="49" t="s">
        <v>616</v>
      </c>
      <c r="Z2" s="49" t="s">
        <v>617</v>
      </c>
      <c r="AA2" s="49" t="s">
        <v>618</v>
      </c>
      <c r="AB2" s="49" t="s">
        <v>619</v>
      </c>
      <c r="AC2" s="49" t="s">
        <v>620</v>
      </c>
      <c r="AD2" s="49" t="s">
        <v>621</v>
      </c>
      <c r="AE2" s="49" t="s">
        <v>622</v>
      </c>
      <c r="AF2" s="50" t="s">
        <v>623</v>
      </c>
    </row>
    <row r="3" spans="1:32" s="56" customFormat="1" x14ac:dyDescent="0.4">
      <c r="A3" s="52">
        <v>2018</v>
      </c>
      <c r="B3" s="20" t="s">
        <v>80</v>
      </c>
      <c r="C3" s="53"/>
      <c r="D3" s="54" t="s">
        <v>624</v>
      </c>
      <c r="E3" s="54" t="s">
        <v>624</v>
      </c>
      <c r="F3" s="54" t="s">
        <v>624</v>
      </c>
      <c r="G3" s="54" t="s">
        <v>624</v>
      </c>
      <c r="H3" s="54" t="s">
        <v>624</v>
      </c>
      <c r="I3" s="54" t="s">
        <v>624</v>
      </c>
      <c r="J3" s="54" t="s">
        <v>624</v>
      </c>
      <c r="K3" s="54" t="s">
        <v>624</v>
      </c>
      <c r="L3" s="54" t="s">
        <v>624</v>
      </c>
      <c r="M3" s="54" t="s">
        <v>624</v>
      </c>
      <c r="N3" s="54" t="s">
        <v>624</v>
      </c>
      <c r="O3" s="54" t="s">
        <v>624</v>
      </c>
      <c r="P3" s="54" t="s">
        <v>624</v>
      </c>
      <c r="Q3" s="54" t="s">
        <v>624</v>
      </c>
      <c r="R3" s="54" t="s">
        <v>624</v>
      </c>
      <c r="S3" s="54" t="s">
        <v>624</v>
      </c>
      <c r="T3" s="54" t="s">
        <v>624</v>
      </c>
      <c r="U3" s="54" t="s">
        <v>624</v>
      </c>
      <c r="V3" s="54" t="s">
        <v>624</v>
      </c>
      <c r="W3" s="54" t="s">
        <v>624</v>
      </c>
      <c r="X3" s="54" t="s">
        <v>624</v>
      </c>
      <c r="Y3" s="54" t="s">
        <v>624</v>
      </c>
      <c r="Z3" s="54" t="s">
        <v>624</v>
      </c>
      <c r="AA3" s="54" t="s">
        <v>625</v>
      </c>
      <c r="AB3" s="54" t="s">
        <v>625</v>
      </c>
      <c r="AC3" s="54" t="s">
        <v>625</v>
      </c>
      <c r="AD3" s="54" t="s">
        <v>625</v>
      </c>
      <c r="AE3" s="54" t="s">
        <v>625</v>
      </c>
      <c r="AF3" s="55" t="s">
        <v>625</v>
      </c>
    </row>
    <row r="4" spans="1:32" x14ac:dyDescent="0.4">
      <c r="A4" s="57"/>
      <c r="B4" s="20" t="s">
        <v>81</v>
      </c>
      <c r="C4" s="58"/>
      <c r="D4" s="59"/>
      <c r="E4" s="59"/>
      <c r="F4" s="59"/>
      <c r="G4" s="59"/>
      <c r="H4" s="59"/>
      <c r="I4" s="59"/>
      <c r="J4" s="59"/>
      <c r="K4" s="59"/>
      <c r="L4" s="59"/>
      <c r="M4" s="59"/>
      <c r="N4" s="59"/>
      <c r="O4" s="59"/>
      <c r="P4" s="59"/>
      <c r="Q4" s="59"/>
      <c r="R4" s="59"/>
      <c r="S4" s="59"/>
      <c r="T4" s="59"/>
      <c r="U4" s="59"/>
      <c r="V4" s="59"/>
      <c r="W4" s="59"/>
      <c r="X4" s="59"/>
      <c r="Y4" s="60"/>
      <c r="Z4" s="60"/>
      <c r="AA4" s="60"/>
      <c r="AB4" s="60"/>
      <c r="AC4" s="60"/>
      <c r="AD4" s="60"/>
      <c r="AE4" s="60"/>
      <c r="AF4" s="61"/>
    </row>
    <row r="5" spans="1:32" ht="39" customHeight="1" x14ac:dyDescent="0.4">
      <c r="A5" s="62"/>
      <c r="B5" s="63" t="s">
        <v>82</v>
      </c>
      <c r="C5" s="58"/>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1"/>
    </row>
    <row r="6" spans="1:32" x14ac:dyDescent="0.4">
      <c r="A6" s="62"/>
      <c r="B6" s="64" t="s">
        <v>83</v>
      </c>
      <c r="C6" s="58"/>
      <c r="D6" s="65"/>
      <c r="E6" s="66">
        <f t="shared" ref="E6:AF6" si="0">SUM(E7:E14)</f>
        <v>51.622084040333228</v>
      </c>
      <c r="F6" s="66">
        <f t="shared" si="0"/>
        <v>50.009977125794919</v>
      </c>
      <c r="G6" s="66">
        <f t="shared" si="0"/>
        <v>50.98984533457768</v>
      </c>
      <c r="H6" s="66">
        <f t="shared" si="0"/>
        <v>53.972551807672602</v>
      </c>
      <c r="I6" s="66">
        <f t="shared" si="0"/>
        <v>58.659853022719595</v>
      </c>
      <c r="J6" s="66">
        <f t="shared" si="0"/>
        <v>62.48273957275827</v>
      </c>
      <c r="K6" s="66">
        <f t="shared" si="0"/>
        <v>66.353037642187914</v>
      </c>
      <c r="L6" s="66">
        <f t="shared" si="0"/>
        <v>75.860724302646474</v>
      </c>
      <c r="M6" s="66">
        <f t="shared" si="0"/>
        <v>82.067054541575217</v>
      </c>
      <c r="N6" s="66">
        <f t="shared" si="0"/>
        <v>85.735102108335752</v>
      </c>
      <c r="O6" s="66">
        <f t="shared" si="0"/>
        <v>87.964124233385704</v>
      </c>
      <c r="P6" s="66">
        <f t="shared" si="0"/>
        <v>92.968407419709152</v>
      </c>
      <c r="Q6" s="66">
        <f t="shared" si="0"/>
        <v>102.21952500021142</v>
      </c>
      <c r="R6" s="66">
        <f t="shared" si="0"/>
        <v>110.11518095774294</v>
      </c>
      <c r="S6" s="66">
        <f t="shared" si="0"/>
        <v>113.74570530055351</v>
      </c>
      <c r="T6" s="66">
        <f t="shared" si="0"/>
        <v>115.12790591792822</v>
      </c>
      <c r="U6" s="66">
        <f t="shared" si="0"/>
        <v>116.60660043385201</v>
      </c>
      <c r="V6" s="66">
        <f t="shared" si="0"/>
        <v>116.13703237745941</v>
      </c>
      <c r="W6" s="66">
        <f t="shared" si="0"/>
        <v>119.11573875636091</v>
      </c>
      <c r="X6" s="66">
        <f t="shared" si="0"/>
        <v>119.89770736505115</v>
      </c>
      <c r="Y6" s="66">
        <f t="shared" si="0"/>
        <v>118.97435634637024</v>
      </c>
      <c r="Z6" s="66">
        <f t="shared" si="0"/>
        <v>119.50422680053464</v>
      </c>
      <c r="AA6" s="66">
        <f t="shared" si="0"/>
        <v>118.87697760935501</v>
      </c>
      <c r="AB6" s="66">
        <f t="shared" si="0"/>
        <v>121.93836798819768</v>
      </c>
      <c r="AC6" s="66">
        <f t="shared" si="0"/>
        <v>123.86303678900164</v>
      </c>
      <c r="AD6" s="66">
        <f t="shared" si="0"/>
        <v>126.39193365365855</v>
      </c>
      <c r="AE6" s="66">
        <f t="shared" si="0"/>
        <v>129.65664787353259</v>
      </c>
      <c r="AF6" s="67">
        <f t="shared" si="0"/>
        <v>134.1983573542386</v>
      </c>
    </row>
    <row r="7" spans="1:32" x14ac:dyDescent="0.4">
      <c r="A7" s="62"/>
      <c r="B7" s="68" t="s">
        <v>84</v>
      </c>
      <c r="C7" s="58"/>
      <c r="D7" s="65"/>
      <c r="E7" s="65">
        <v>49.522258040333227</v>
      </c>
      <c r="F7" s="65">
        <v>47.94075612579492</v>
      </c>
      <c r="G7" s="65">
        <v>48.817721334577683</v>
      </c>
      <c r="H7" s="65">
        <v>50.5854988076726</v>
      </c>
      <c r="I7" s="65">
        <v>51.883424022719595</v>
      </c>
      <c r="J7" s="65">
        <v>54.365118981839004</v>
      </c>
      <c r="K7" s="65">
        <v>57.195018619281669</v>
      </c>
      <c r="L7" s="65">
        <v>50.662741000452883</v>
      </c>
      <c r="M7" s="65">
        <v>54.10067754659589</v>
      </c>
      <c r="N7" s="65">
        <v>55.674895839882012</v>
      </c>
      <c r="O7" s="65">
        <v>56.361967095488751</v>
      </c>
      <c r="P7" s="65">
        <v>59.499337920416103</v>
      </c>
      <c r="Q7" s="65">
        <v>63.782191828598116</v>
      </c>
      <c r="R7" s="65">
        <v>67.233481378878622</v>
      </c>
      <c r="S7" s="65">
        <v>69.259449255491134</v>
      </c>
      <c r="T7" s="65">
        <v>69.964226882307997</v>
      </c>
      <c r="U7" s="65">
        <v>71.417663478022078</v>
      </c>
      <c r="V7" s="65">
        <v>71.767201772029836</v>
      </c>
      <c r="W7" s="65">
        <v>74.445109712650194</v>
      </c>
      <c r="X7" s="65">
        <v>76.188954208095751</v>
      </c>
      <c r="Y7" s="65">
        <v>76.417742404433355</v>
      </c>
      <c r="Z7" s="65">
        <v>78.293335311094637</v>
      </c>
      <c r="AA7" s="65">
        <v>80.389553081796677</v>
      </c>
      <c r="AB7" s="65">
        <v>80.440126285659801</v>
      </c>
      <c r="AC7" s="65">
        <v>81.746311364136119</v>
      </c>
      <c r="AD7" s="65">
        <v>83.553461342796794</v>
      </c>
      <c r="AE7" s="65">
        <v>85.964457005639602</v>
      </c>
      <c r="AF7" s="69">
        <v>88.614542914874903</v>
      </c>
    </row>
    <row r="8" spans="1:32" x14ac:dyDescent="0.4">
      <c r="A8" s="62"/>
      <c r="B8" s="68" t="s">
        <v>85</v>
      </c>
      <c r="C8" s="58"/>
      <c r="D8" s="70"/>
      <c r="E8" s="71">
        <v>2.0998259999999993</v>
      </c>
      <c r="F8" s="71">
        <v>2.0692210000000011</v>
      </c>
      <c r="G8" s="71">
        <v>2.1721239999999997</v>
      </c>
      <c r="H8" s="71">
        <v>2.2900530000000003</v>
      </c>
      <c r="I8" s="71">
        <v>2.3074289999999991</v>
      </c>
      <c r="J8" s="71">
        <v>2.4446205909192615</v>
      </c>
      <c r="K8" s="71">
        <v>2.5100190229062487</v>
      </c>
      <c r="L8" s="71">
        <v>2.3129833021935946</v>
      </c>
      <c r="M8" s="71">
        <v>2.4395769949793151</v>
      </c>
      <c r="N8" s="71">
        <v>2.4642882684537462</v>
      </c>
      <c r="O8" s="71">
        <v>2.4994651378969461</v>
      </c>
      <c r="P8" s="71">
        <v>2.5812694992930538</v>
      </c>
      <c r="Q8" s="71">
        <v>2.7356939902229587</v>
      </c>
      <c r="R8" s="71">
        <v>2.8884295788643231</v>
      </c>
      <c r="S8" s="71">
        <v>2.9448395410833914</v>
      </c>
      <c r="T8" s="71">
        <v>2.9857251693702178</v>
      </c>
      <c r="U8" s="71">
        <v>3.0934481784299397</v>
      </c>
      <c r="V8" s="71">
        <v>3.1585510180495651</v>
      </c>
      <c r="W8" s="71">
        <v>3.2808139995907384</v>
      </c>
      <c r="X8" s="71">
        <v>3.383444008815391</v>
      </c>
      <c r="Y8" s="71">
        <v>3.399657294326889</v>
      </c>
      <c r="Z8" s="71">
        <v>3.4602890000000004</v>
      </c>
      <c r="AA8" s="71">
        <v>3.6623915</v>
      </c>
      <c r="AB8" s="71">
        <v>3.7813752299999996</v>
      </c>
      <c r="AC8" s="71">
        <v>3.8881624650000002</v>
      </c>
      <c r="AD8" s="71">
        <v>3.9459350299999998</v>
      </c>
      <c r="AE8" s="71">
        <v>4.003361065</v>
      </c>
      <c r="AF8" s="72">
        <v>4.1089912600000007</v>
      </c>
    </row>
    <row r="9" spans="1:32" x14ac:dyDescent="0.4">
      <c r="A9" s="62"/>
      <c r="B9" s="68" t="s">
        <v>86</v>
      </c>
      <c r="C9" s="58"/>
      <c r="D9" s="70"/>
      <c r="E9" s="71"/>
      <c r="F9" s="71"/>
      <c r="G9" s="71"/>
      <c r="H9" s="71"/>
      <c r="I9" s="71"/>
      <c r="J9" s="71"/>
      <c r="K9" s="71"/>
      <c r="L9" s="71"/>
      <c r="M9" s="71"/>
      <c r="N9" s="71"/>
      <c r="O9" s="71"/>
      <c r="P9" s="71"/>
      <c r="Q9" s="71"/>
      <c r="R9" s="71"/>
      <c r="S9" s="71"/>
      <c r="T9" s="71"/>
      <c r="U9" s="71"/>
      <c r="V9" s="71"/>
      <c r="W9" s="71"/>
      <c r="X9" s="71"/>
      <c r="Y9" s="71"/>
      <c r="Z9" s="71"/>
      <c r="AA9" s="71">
        <v>0.15723500456309147</v>
      </c>
      <c r="AB9" s="71">
        <v>0.28951738528328441</v>
      </c>
      <c r="AC9" s="71">
        <v>0.30692070672923349</v>
      </c>
      <c r="AD9" s="71">
        <v>0.32752283690251993</v>
      </c>
      <c r="AE9" s="71">
        <v>0.34781862914999623</v>
      </c>
      <c r="AF9" s="72">
        <v>0.35867553960876403</v>
      </c>
    </row>
    <row r="10" spans="1:32" ht="15.75" customHeight="1" x14ac:dyDescent="0.4">
      <c r="A10" s="77"/>
      <c r="B10" s="68" t="s">
        <v>87</v>
      </c>
      <c r="C10" s="58"/>
      <c r="D10" s="65"/>
      <c r="E10" s="65">
        <f>'Non-DWP welfare'!AZ41/1000+'Non-DWP welfare'!AZ42/1000</f>
        <v>0</v>
      </c>
      <c r="F10" s="65">
        <f>'Non-DWP welfare'!BA41/1000+'Non-DWP welfare'!BA42/1000</f>
        <v>0</v>
      </c>
      <c r="G10" s="65">
        <f>'Non-DWP welfare'!BB41/1000+'Non-DWP welfare'!BB42/1000</f>
        <v>0</v>
      </c>
      <c r="H10" s="65">
        <f>'Non-DWP welfare'!BC41/1000+'Non-DWP welfare'!BC42/1000</f>
        <v>1.097</v>
      </c>
      <c r="I10" s="65">
        <f>'Non-DWP welfare'!BD41/1000+'Non-DWP welfare'!BD42/1000</f>
        <v>4.4690000000000003</v>
      </c>
      <c r="J10" s="65">
        <f>'Non-DWP welfare'!BE41/1000+'Non-DWP welfare'!BE42/1000</f>
        <v>5.673</v>
      </c>
      <c r="K10" s="65">
        <f>'Non-DWP welfare'!BF41/1000+'Non-DWP welfare'!BF42/1000</f>
        <v>6.6479999999999997</v>
      </c>
      <c r="L10" s="65">
        <f>'Non-DWP welfare'!BG41/1000+'Non-DWP welfare'!BG42/1000</f>
        <v>13.440000000000001</v>
      </c>
      <c r="M10" s="65">
        <f>'Non-DWP welfare'!BH41/1000+'Non-DWP welfare'!BH42/1000</f>
        <v>15.896000000000001</v>
      </c>
      <c r="N10" s="65">
        <f>'Non-DWP welfare'!BI41/1000+'Non-DWP welfare'!BI42/1000</f>
        <v>17.332000000000001</v>
      </c>
      <c r="O10" s="65">
        <f>'Non-DWP welfare'!BJ41/1000+'Non-DWP welfare'!BJ42/1000</f>
        <v>18.684000000000001</v>
      </c>
      <c r="P10" s="65">
        <f>'Non-DWP welfare'!BK41/1000+'Non-DWP welfare'!BK42/1000</f>
        <v>20.03</v>
      </c>
      <c r="Q10" s="65">
        <f>'Non-DWP welfare'!BL41/1000+'Non-DWP welfare'!BL42/1000</f>
        <v>24.099162181390334</v>
      </c>
      <c r="R10" s="65">
        <f>'Non-DWP welfare'!BM41/1000+'Non-DWP welfare'!BM42/1000</f>
        <v>27.600999999999999</v>
      </c>
      <c r="S10" s="65">
        <f>'Non-DWP welfare'!BN41/1000+'Non-DWP welfare'!BN42/1000</f>
        <v>28.879493928319999</v>
      </c>
      <c r="T10" s="65">
        <f>'Non-DWP welfare'!BO41/1000+'Non-DWP welfare'!BO42/1000</f>
        <v>29.830088114479999</v>
      </c>
      <c r="U10" s="65">
        <f>'Non-DWP welfare'!BP41/1000+'Non-DWP welfare'!BP42/1000</f>
        <v>29.887844814499999</v>
      </c>
      <c r="V10" s="65">
        <f>'Non-DWP welfare'!BQ41/1000+'Non-DWP welfare'!BQ42/1000</f>
        <v>29.709964027239998</v>
      </c>
      <c r="W10" s="65">
        <f>'Non-DWP welfare'!BR41/1000+'Non-DWP welfare'!BR42/1000</f>
        <v>29.731818387810002</v>
      </c>
      <c r="X10" s="65">
        <f>'Non-DWP welfare'!BS41/1000+'Non-DWP welfare'!BS42/1000</f>
        <v>28.53890914814</v>
      </c>
      <c r="Y10" s="65">
        <f>'Non-DWP welfare'!BT41/1000+'Non-DWP welfare'!BT42/1000</f>
        <v>27.428956647610001</v>
      </c>
      <c r="Z10" s="65">
        <f>'Non-DWP welfare'!BU41/1000+'Non-DWP welfare'!BU42/1000</f>
        <v>25.942425914690002</v>
      </c>
      <c r="AA10" s="65">
        <f>'Non-DWP welfare'!BV41/1000+'Non-DWP welfare'!BV42/1000</f>
        <v>22.769216443933146</v>
      </c>
      <c r="AB10" s="65">
        <f>'Non-DWP welfare'!BW41/1000+'Non-DWP welfare'!BW42/1000</f>
        <v>25.28452716141414</v>
      </c>
      <c r="AC10" s="65">
        <f>'Non-DWP welfare'!BX41/1000+'Non-DWP welfare'!BX42/1000</f>
        <v>25.330501478116538</v>
      </c>
      <c r="AD10" s="65">
        <f>'Non-DWP welfare'!BY41/1000+'Non-DWP welfare'!BY42/1000</f>
        <v>25.494865662640326</v>
      </c>
      <c r="AE10" s="65">
        <f>'Non-DWP welfare'!BZ41/1000+'Non-DWP welfare'!BZ42/1000</f>
        <v>25.818960077857351</v>
      </c>
      <c r="AF10" s="73">
        <f>'Non-DWP welfare'!CA41/1000+'Non-DWP welfare'!CA42/1000</f>
        <v>27.173564019779917</v>
      </c>
    </row>
    <row r="11" spans="1:32" ht="15.75" customHeight="1" x14ac:dyDescent="0.4">
      <c r="A11" s="77"/>
      <c r="B11" s="68" t="s">
        <v>88</v>
      </c>
      <c r="C11" s="58"/>
      <c r="D11" s="65"/>
      <c r="E11" s="65">
        <f>'Non-DWP welfare'!AZ45/1000</f>
        <v>0</v>
      </c>
      <c r="F11" s="65">
        <f>'Non-DWP welfare'!BA45/1000</f>
        <v>0</v>
      </c>
      <c r="G11" s="65">
        <f>'Non-DWP welfare'!BB45/1000</f>
        <v>0</v>
      </c>
      <c r="H11" s="65">
        <f>'Non-DWP welfare'!BC45/1000</f>
        <v>0</v>
      </c>
      <c r="I11" s="65">
        <f>'Non-DWP welfare'!BD45/1000</f>
        <v>0</v>
      </c>
      <c r="J11" s="65">
        <f>'Non-DWP welfare'!BE45/1000</f>
        <v>0</v>
      </c>
      <c r="K11" s="65">
        <f>'Non-DWP welfare'!BF45/1000</f>
        <v>0</v>
      </c>
      <c r="L11" s="65">
        <f>'Non-DWP welfare'!BG45/1000</f>
        <v>9.4250000000000007</v>
      </c>
      <c r="M11" s="65">
        <f>'Non-DWP welfare'!BH45/1000</f>
        <v>9.593</v>
      </c>
      <c r="N11" s="65">
        <f>'Non-DWP welfare'!BI45/1000</f>
        <v>9.77</v>
      </c>
      <c r="O11" s="65">
        <f>'Non-DWP welfare'!BJ45/1000</f>
        <v>10.156000000000001</v>
      </c>
      <c r="P11" s="65">
        <f>'Non-DWP welfare'!BK45/1000</f>
        <v>10.603</v>
      </c>
      <c r="Q11" s="65">
        <f>'Non-DWP welfare'!BL45/1000</f>
        <v>11.262</v>
      </c>
      <c r="R11" s="65">
        <f>'Non-DWP welfare'!BM45/1000</f>
        <v>11.824</v>
      </c>
      <c r="S11" s="65">
        <f>'Non-DWP welfare'!BN45/1000</f>
        <v>12.159883575658979</v>
      </c>
      <c r="T11" s="65">
        <f>'Non-DWP welfare'!BO45/1000</f>
        <v>12.17729075177</v>
      </c>
      <c r="U11" s="65">
        <f>'Non-DWP welfare'!BP45/1000</f>
        <v>12.1673369629</v>
      </c>
      <c r="V11" s="65">
        <f>'Non-DWP welfare'!BQ45/1000</f>
        <v>11.437615560140001</v>
      </c>
      <c r="W11" s="65">
        <f>'Non-DWP welfare'!BR45/1000</f>
        <v>11.58199665631</v>
      </c>
      <c r="X11" s="65">
        <f>'Non-DWP welfare'!BS45/1000</f>
        <v>11.680999999999999</v>
      </c>
      <c r="Y11" s="65">
        <f>'Non-DWP welfare'!BT45/1000</f>
        <v>11.64</v>
      </c>
      <c r="Z11" s="65">
        <f>'Non-DWP welfare'!BU45/1000</f>
        <v>11.685</v>
      </c>
      <c r="AA11" s="65">
        <f>'Non-DWP welfare'!BV45/1000</f>
        <v>11.677352574840851</v>
      </c>
      <c r="AB11" s="65">
        <f>'Non-DWP welfare'!BW45/1000</f>
        <v>11.720450199404832</v>
      </c>
      <c r="AC11" s="65">
        <f>'Non-DWP welfare'!BX45/1000</f>
        <v>11.968939345955603</v>
      </c>
      <c r="AD11" s="65">
        <f>'Non-DWP welfare'!BY45/1000</f>
        <v>12.240657442920606</v>
      </c>
      <c r="AE11" s="65">
        <f>'Non-DWP welfare'!BZ45/1000</f>
        <v>12.517898486487253</v>
      </c>
      <c r="AF11" s="69">
        <f>'Non-DWP welfare'!CA45/1000</f>
        <v>12.803236860701681</v>
      </c>
    </row>
    <row r="12" spans="1:32" ht="15" customHeight="1" x14ac:dyDescent="0.4">
      <c r="A12" s="77"/>
      <c r="B12" s="68" t="s">
        <v>89</v>
      </c>
      <c r="C12" s="58"/>
      <c r="D12" s="65"/>
      <c r="E12" s="65">
        <f>'Non-DWP welfare'!AZ48/1000</f>
        <v>0</v>
      </c>
      <c r="F12" s="65">
        <f>'Non-DWP welfare'!BA48/1000</f>
        <v>0</v>
      </c>
      <c r="G12" s="65">
        <f>'Non-DWP welfare'!BB48/1000</f>
        <v>0</v>
      </c>
      <c r="H12" s="65">
        <f>'Non-DWP welfare'!BC48/1000</f>
        <v>0</v>
      </c>
      <c r="I12" s="65">
        <f>'Non-DWP welfare'!BD48/1000</f>
        <v>0</v>
      </c>
      <c r="J12" s="65">
        <f>'Non-DWP welfare'!BE48/1000</f>
        <v>0</v>
      </c>
      <c r="K12" s="65">
        <f>'Non-DWP welfare'!BF48/1000</f>
        <v>0</v>
      </c>
      <c r="L12" s="65">
        <f>'Non-DWP welfare'!BG48/1000</f>
        <v>0</v>
      </c>
      <c r="M12" s="65">
        <f>'Non-DWP welfare'!BH48/1000</f>
        <v>0</v>
      </c>
      <c r="N12" s="65">
        <f>'Non-DWP welfare'!BI48/1000</f>
        <v>0</v>
      </c>
      <c r="O12" s="65">
        <f>'Non-DWP welfare'!BJ48/1000</f>
        <v>0</v>
      </c>
      <c r="P12" s="65">
        <f>'Non-DWP welfare'!BK48/1000</f>
        <v>0</v>
      </c>
      <c r="Q12" s="65">
        <f>'Non-DWP welfare'!BL48/1000</f>
        <v>0</v>
      </c>
      <c r="R12" s="65">
        <f>'Non-DWP welfare'!BM48/1000</f>
        <v>0</v>
      </c>
      <c r="S12" s="65">
        <f>'Non-DWP welfare'!BN48/1000</f>
        <v>0</v>
      </c>
      <c r="T12" s="65">
        <f>'Non-DWP welfare'!BO48/1000</f>
        <v>0</v>
      </c>
      <c r="U12" s="65">
        <f>'Non-DWP welfare'!BP48/1000</f>
        <v>0</v>
      </c>
      <c r="V12" s="65">
        <f>'Non-DWP welfare'!BQ48/1000</f>
        <v>0</v>
      </c>
      <c r="W12" s="65">
        <f>'Non-DWP welfare'!BR48/1000</f>
        <v>0</v>
      </c>
      <c r="X12" s="65">
        <f>'Non-DWP welfare'!BS48/1000</f>
        <v>0</v>
      </c>
      <c r="Y12" s="65">
        <f>'Non-DWP welfare'!BT48/1000</f>
        <v>0</v>
      </c>
      <c r="Z12" s="65">
        <f>'Non-DWP welfare'!BU48/1000</f>
        <v>3.2176574750000006E-2</v>
      </c>
      <c r="AA12" s="65">
        <f>'Non-DWP welfare'!BV48/1000</f>
        <v>0.1283290042212378</v>
      </c>
      <c r="AB12" s="65">
        <f>'Non-DWP welfare'!BW48/1000</f>
        <v>0.32347172643561328</v>
      </c>
      <c r="AC12" s="65">
        <f>'Non-DWP welfare'!BX48/1000</f>
        <v>0.52130142906414811</v>
      </c>
      <c r="AD12" s="65">
        <f>'Non-DWP welfare'!BY48/1000</f>
        <v>0.72549133839831359</v>
      </c>
      <c r="AE12" s="65">
        <f>'Non-DWP welfare'!BZ48/1000</f>
        <v>0.89915260939842723</v>
      </c>
      <c r="AF12" s="69">
        <f>'Non-DWP welfare'!CA48/1000</f>
        <v>1.0343467592733575</v>
      </c>
    </row>
    <row r="13" spans="1:32" ht="15" customHeight="1" x14ac:dyDescent="0.4">
      <c r="A13" s="77"/>
      <c r="B13" s="68" t="s">
        <v>90</v>
      </c>
      <c r="C13" s="58"/>
      <c r="D13" s="65"/>
      <c r="E13" s="65">
        <v>0</v>
      </c>
      <c r="F13" s="65">
        <v>0</v>
      </c>
      <c r="G13" s="65">
        <v>0</v>
      </c>
      <c r="H13" s="65">
        <v>0</v>
      </c>
      <c r="I13" s="65">
        <v>0</v>
      </c>
      <c r="J13" s="65">
        <v>0</v>
      </c>
      <c r="K13" s="65">
        <v>0</v>
      </c>
      <c r="L13" s="65">
        <v>0.02</v>
      </c>
      <c r="M13" s="65">
        <v>3.78E-2</v>
      </c>
      <c r="N13" s="65">
        <v>0.05</v>
      </c>
      <c r="O13" s="65">
        <v>6.692E-3</v>
      </c>
      <c r="P13" s="65">
        <v>4.2799999999999998E-2</v>
      </c>
      <c r="Q13" s="65">
        <v>4.4476999999999996E-2</v>
      </c>
      <c r="R13" s="65">
        <v>4.7670000000000004E-2</v>
      </c>
      <c r="S13" s="65">
        <v>5.7038999999999999E-2</v>
      </c>
      <c r="T13" s="65">
        <v>8.4574999999999997E-2</v>
      </c>
      <c r="U13" s="65">
        <v>4.0307000000000003E-2</v>
      </c>
      <c r="V13" s="65">
        <v>6.3699999999999993E-2</v>
      </c>
      <c r="W13" s="65">
        <v>7.5999999999999998E-2</v>
      </c>
      <c r="X13" s="65">
        <v>0.10539999999999999</v>
      </c>
      <c r="Y13" s="65">
        <v>8.8000000000000009E-2</v>
      </c>
      <c r="Z13" s="65">
        <v>9.0999999999999998E-2</v>
      </c>
      <c r="AA13" s="65">
        <v>9.2899999999999996E-2</v>
      </c>
      <c r="AB13" s="65">
        <v>9.8900000000000002E-2</v>
      </c>
      <c r="AC13" s="65">
        <v>0.1009</v>
      </c>
      <c r="AD13" s="65">
        <v>0.10400000000000001</v>
      </c>
      <c r="AE13" s="65">
        <v>0.105</v>
      </c>
      <c r="AF13" s="69">
        <v>0.105</v>
      </c>
    </row>
    <row r="14" spans="1:32" ht="15" customHeight="1" x14ac:dyDescent="0.4">
      <c r="A14" s="74"/>
      <c r="B14" s="68" t="s">
        <v>91</v>
      </c>
      <c r="C14" s="58"/>
      <c r="D14" s="65"/>
      <c r="E14" s="65">
        <f>SUM('Non-DWP welfare'!AZ46:AZ47)/1000</f>
        <v>0</v>
      </c>
      <c r="F14" s="65">
        <f>SUM('Non-DWP welfare'!BA46:BA47)/1000</f>
        <v>0</v>
      </c>
      <c r="G14" s="65">
        <f>SUM('Non-DWP welfare'!BB46:BB47)/1000</f>
        <v>0</v>
      </c>
      <c r="H14" s="65">
        <f>SUM('Non-DWP welfare'!BC46:BC47)/1000</f>
        <v>0</v>
      </c>
      <c r="I14" s="65">
        <f>SUM('Non-DWP welfare'!BD46:BD47)/1000</f>
        <v>0</v>
      </c>
      <c r="J14" s="65">
        <f>SUM('Non-DWP welfare'!BE46:BE47)/1000</f>
        <v>0</v>
      </c>
      <c r="K14" s="65">
        <f>SUM('Non-DWP welfare'!BF46:BF47)/1000</f>
        <v>0</v>
      </c>
      <c r="L14" s="65">
        <f>SUM('Non-DWP welfare'!BG46:BG47)/1000</f>
        <v>0</v>
      </c>
      <c r="M14" s="65">
        <f>SUM('Non-DWP welfare'!BH46:BH47)/1000</f>
        <v>0</v>
      </c>
      <c r="N14" s="65">
        <f>SUM('Non-DWP welfare'!BI46:BI47)/1000</f>
        <v>0.44391799999999998</v>
      </c>
      <c r="O14" s="65">
        <f>SUM('Non-DWP welfare'!BJ46:BJ47)/1000</f>
        <v>0.25600000000000001</v>
      </c>
      <c r="P14" s="65">
        <f>SUM('Non-DWP welfare'!BK46:BK47)/1000</f>
        <v>0.21199999999999999</v>
      </c>
      <c r="Q14" s="65">
        <f>SUM('Non-DWP welfare'!BL46:BL47)/1000</f>
        <v>0.29599999999999999</v>
      </c>
      <c r="R14" s="65">
        <f>SUM('Non-DWP welfare'!BM46:BM47)/1000</f>
        <v>0.52060000000000006</v>
      </c>
      <c r="S14" s="65">
        <f>SUM('Non-DWP welfare'!BN46:BN47)/1000</f>
        <v>0.44500000000000001</v>
      </c>
      <c r="T14" s="65">
        <f>SUM('Non-DWP welfare'!BO46:BO47)/1000</f>
        <v>8.5999999999999993E-2</v>
      </c>
      <c r="U14" s="65">
        <f>SUM('Non-DWP welfare'!BP46:BP47)/1000</f>
        <v>0</v>
      </c>
      <c r="V14" s="65">
        <f>SUM('Non-DWP welfare'!BQ46:BQ47)/1000</f>
        <v>0</v>
      </c>
      <c r="W14" s="65">
        <f>SUM('Non-DWP welfare'!BR46:BR47)/1000</f>
        <v>0</v>
      </c>
      <c r="X14" s="65">
        <f>SUM('Non-DWP welfare'!BS46:BS47)/1000</f>
        <v>0</v>
      </c>
      <c r="Y14" s="65">
        <f>SUM('Non-DWP welfare'!BT46:BT47)/1000</f>
        <v>0</v>
      </c>
      <c r="Z14" s="65">
        <f>SUM('Non-DWP welfare'!BU46:BU47)/1000</f>
        <v>0</v>
      </c>
      <c r="AA14" s="75">
        <f>SUM('Non-DWP welfare'!BV46:BV47)/1000</f>
        <v>0</v>
      </c>
      <c r="AB14" s="75">
        <f>SUM('Non-DWP welfare'!BW46:BW47)/1000</f>
        <v>0</v>
      </c>
      <c r="AC14" s="75">
        <f>SUM('Non-DWP welfare'!BX46:BX47)/1000</f>
        <v>0</v>
      </c>
      <c r="AD14" s="75">
        <f>SUM('Non-DWP welfare'!BY46:BY47)/1000</f>
        <v>0</v>
      </c>
      <c r="AE14" s="75">
        <f>SUM('Non-DWP welfare'!BZ46:BZ47)/1000</f>
        <v>0</v>
      </c>
      <c r="AF14" s="76">
        <f>SUM('Non-DWP welfare'!CA46:CA47)/1000</f>
        <v>0</v>
      </c>
    </row>
    <row r="15" spans="1:32" ht="29.25" customHeight="1" x14ac:dyDescent="0.4">
      <c r="A15" s="77"/>
      <c r="B15" s="64" t="s">
        <v>92</v>
      </c>
      <c r="C15" s="58"/>
      <c r="D15" s="65"/>
      <c r="E15" s="66">
        <f t="shared" ref="E15:AC15" si="1">SUM(E16:E17)</f>
        <v>37.07017183002862</v>
      </c>
      <c r="F15" s="66">
        <f t="shared" si="1"/>
        <v>40.052393257747603</v>
      </c>
      <c r="G15" s="66">
        <f t="shared" si="1"/>
        <v>41.482308272286112</v>
      </c>
      <c r="H15" s="66">
        <f t="shared" si="1"/>
        <v>43.198177868167356</v>
      </c>
      <c r="I15" s="66">
        <f t="shared" si="1"/>
        <v>43.652676673257162</v>
      </c>
      <c r="J15" s="66">
        <f t="shared" si="1"/>
        <v>46.560542633074149</v>
      </c>
      <c r="K15" s="66">
        <f t="shared" si="1"/>
        <v>49.125519745283796</v>
      </c>
      <c r="L15" s="66">
        <f t="shared" si="1"/>
        <v>51.154907405316877</v>
      </c>
      <c r="M15" s="66">
        <f t="shared" si="1"/>
        <v>53.289192845549444</v>
      </c>
      <c r="N15" s="66">
        <f t="shared" si="1"/>
        <v>56.142507308734658</v>
      </c>
      <c r="O15" s="66">
        <f t="shared" si="1"/>
        <v>58.670307590866152</v>
      </c>
      <c r="P15" s="66">
        <f t="shared" si="1"/>
        <v>62.568356800441308</v>
      </c>
      <c r="Q15" s="66">
        <f t="shared" si="1"/>
        <v>67.625769915041303</v>
      </c>
      <c r="R15" s="66">
        <f t="shared" si="1"/>
        <v>76.015659484973781</v>
      </c>
      <c r="S15" s="66">
        <f t="shared" si="1"/>
        <v>79.168120029783523</v>
      </c>
      <c r="T15" s="66">
        <f t="shared" si="1"/>
        <v>84.404990704408505</v>
      </c>
      <c r="U15" s="66">
        <f t="shared" si="1"/>
        <v>90.681995202479627</v>
      </c>
      <c r="V15" s="66">
        <f t="shared" si="1"/>
        <v>92.830039044086902</v>
      </c>
      <c r="W15" s="66">
        <f t="shared" si="1"/>
        <v>94.243658686944883</v>
      </c>
      <c r="X15" s="66">
        <f t="shared" si="1"/>
        <v>96.299225561865342</v>
      </c>
      <c r="Y15" s="66">
        <f t="shared" si="1"/>
        <v>98.307246823526683</v>
      </c>
      <c r="Z15" s="66">
        <f t="shared" si="1"/>
        <v>100.59682342998944</v>
      </c>
      <c r="AA15" s="66">
        <f t="shared" si="1"/>
        <v>103.40498385654197</v>
      </c>
      <c r="AB15" s="66">
        <f t="shared" si="1"/>
        <v>105.72167258923706</v>
      </c>
      <c r="AC15" s="66">
        <f t="shared" si="1"/>
        <v>108.03629710743672</v>
      </c>
      <c r="AD15" s="66">
        <f>SUM(AD16:AD17)</f>
        <v>113.02421368484691</v>
      </c>
      <c r="AE15" s="66">
        <f>SUM(AE16:AE17)</f>
        <v>118.8977895493783</v>
      </c>
      <c r="AF15" s="67">
        <f>SUM(AF16:AF17)</f>
        <v>125.67694767926653</v>
      </c>
    </row>
    <row r="16" spans="1:32" ht="17.25" customHeight="1" x14ac:dyDescent="0.4">
      <c r="A16" s="77"/>
      <c r="B16" s="68" t="s">
        <v>84</v>
      </c>
      <c r="C16" s="58"/>
      <c r="D16" s="65"/>
      <c r="E16" s="65">
        <v>36.262791830028618</v>
      </c>
      <c r="F16" s="65">
        <v>39.114387257747602</v>
      </c>
      <c r="G16" s="65">
        <v>40.504937272286114</v>
      </c>
      <c r="H16" s="65">
        <v>42.211334868167356</v>
      </c>
      <c r="I16" s="65">
        <v>42.656488673257158</v>
      </c>
      <c r="J16" s="65">
        <v>45.475560633074153</v>
      </c>
      <c r="K16" s="65">
        <v>47.990174745283795</v>
      </c>
      <c r="L16" s="65">
        <v>49.970923405316874</v>
      </c>
      <c r="M16" s="65">
        <v>52.06493384554944</v>
      </c>
      <c r="N16" s="65">
        <v>54.862968308734658</v>
      </c>
      <c r="O16" s="65">
        <v>57.319652590866149</v>
      </c>
      <c r="P16" s="65">
        <v>61.12411280044131</v>
      </c>
      <c r="Q16" s="65">
        <v>66.064442915041298</v>
      </c>
      <c r="R16" s="65">
        <v>74.260055484973776</v>
      </c>
      <c r="S16" s="65">
        <v>77.316057029783522</v>
      </c>
      <c r="T16" s="65">
        <v>82.421441704408508</v>
      </c>
      <c r="U16" s="65">
        <v>88.553884202479622</v>
      </c>
      <c r="V16" s="65">
        <f>SUM('Table 1a'!BQ38+'Table 1a'!BQ60+'Table 1a'!BQ63+'Table 1a'!BQ72+'Table 1a'!BQ75,'Table 1a'!BQ29)/1000</f>
        <v>90.6321550440869</v>
      </c>
      <c r="W16" s="65">
        <f>SUM('Table 1a'!BR38+'Table 1a'!BR60+'Table 1a'!BR63+'Table 1a'!BR72+'Table 1a'!BR75,'Table 1a'!BR29)/1000</f>
        <v>91.987139686944886</v>
      </c>
      <c r="X16" s="65">
        <f>SUM('Table 1a'!BS38+'Table 1a'!BS60+'Table 1a'!BS63+'Table 1a'!BS72+'Table 1a'!BS75,'Table 1a'!BS29)/1000</f>
        <v>94.006298561865336</v>
      </c>
      <c r="Y16" s="65">
        <f>SUM('Table 1a'!BT38+'Table 1a'!BT60+'Table 1a'!BT63+'Table 1a'!BT72+'Table 1a'!BT75,'Table 1a'!BT29)/1000</f>
        <v>95.975491823526681</v>
      </c>
      <c r="Z16" s="65">
        <f>SUM('Table 1a'!BU38+'Table 1a'!BU60+'Table 1a'!BU63+'Table 1a'!BU72+'Table 1a'!BU75,'Table 1a'!BU29)/1000</f>
        <v>98.221778429989442</v>
      </c>
      <c r="AA16" s="65">
        <f>SUM('Table 1a'!BV38+'Table 1a'!BV60+'Table 1a'!BV63+'Table 1a'!BV72+'Table 1a'!BV75,'Table 1a'!BV29)/1000</f>
        <v>100.92689285654197</v>
      </c>
      <c r="AB16" s="65">
        <f>SUM('Table 1a'!BW38+'Table 1a'!BW60+'Table 1a'!BW63+'Table 1a'!BW72+'Table 1a'!BW75,'Table 1a'!BW29)/1000</f>
        <v>103.14401058923706</v>
      </c>
      <c r="AC16" s="65">
        <f>SUM('Table 1a'!BX38+'Table 1a'!BX60+'Table 1a'!BX63+'Table 1a'!BX72+'Table 1a'!BX75,'Table 1a'!BX29)/1000</f>
        <v>105.38364110743673</v>
      </c>
      <c r="AD16" s="65">
        <f>SUM('Table 1a'!BY38+'Table 1a'!BY60+'Table 1a'!BY63+'Table 1a'!BY72+'Table 1a'!BY75,'Table 1a'!BY29)/1000</f>
        <v>110.22833568484691</v>
      </c>
      <c r="AE16" s="65">
        <f>SUM('Table 1a'!BZ38+'Table 1a'!BZ60+'Table 1a'!BZ63+'Table 1a'!BZ72+'Table 1a'!BZ75,'Table 1a'!BZ29)/1000</f>
        <v>115.9383455493783</v>
      </c>
      <c r="AF16" s="69">
        <f>SUM('Table 1a'!CA38+'Table 1a'!CA60+'Table 1a'!CA63+'Table 1a'!CA72+'Table 1a'!CA75,'Table 1a'!CA29)/1000</f>
        <v>122.52396117926654</v>
      </c>
    </row>
    <row r="17" spans="1:32" ht="30" customHeight="1" thickBot="1" x14ac:dyDescent="0.45">
      <c r="A17" s="77"/>
      <c r="B17" s="78" t="s">
        <v>85</v>
      </c>
      <c r="C17" s="79"/>
      <c r="D17" s="80"/>
      <c r="E17" s="80">
        <v>0.80737999999999999</v>
      </c>
      <c r="F17" s="80">
        <v>0.93800600000000001</v>
      </c>
      <c r="G17" s="80">
        <v>0.9773710000000001</v>
      </c>
      <c r="H17" s="80">
        <v>0.98684300000000003</v>
      </c>
      <c r="I17" s="80">
        <v>0.99618800000000007</v>
      </c>
      <c r="J17" s="80">
        <v>1.0849819999999999</v>
      </c>
      <c r="K17" s="80">
        <v>1.1353449999999998</v>
      </c>
      <c r="L17" s="80">
        <v>1.1839839999999999</v>
      </c>
      <c r="M17" s="80">
        <v>1.2242590000000002</v>
      </c>
      <c r="N17" s="80">
        <v>1.2795389999999998</v>
      </c>
      <c r="O17" s="80">
        <v>1.3506549999999999</v>
      </c>
      <c r="P17" s="80">
        <v>1.4442439999999999</v>
      </c>
      <c r="Q17" s="80">
        <v>1.5613270000000001</v>
      </c>
      <c r="R17" s="80">
        <v>1.7556039999999999</v>
      </c>
      <c r="S17" s="80">
        <v>1.8520629999999998</v>
      </c>
      <c r="T17" s="80">
        <v>1.983549</v>
      </c>
      <c r="U17" s="80">
        <v>2.1281110000000001</v>
      </c>
      <c r="V17" s="80">
        <v>2.1978840000000002</v>
      </c>
      <c r="W17" s="80">
        <v>2.2565190000000004</v>
      </c>
      <c r="X17" s="80">
        <v>2.2929270000000002</v>
      </c>
      <c r="Y17" s="80">
        <v>2.3317550000000002</v>
      </c>
      <c r="Z17" s="80">
        <v>2.3750450000000001</v>
      </c>
      <c r="AA17" s="80">
        <v>2.478091</v>
      </c>
      <c r="AB17" s="80">
        <v>2.5776620000000001</v>
      </c>
      <c r="AC17" s="80">
        <v>2.6526559999999999</v>
      </c>
      <c r="AD17" s="80">
        <v>2.7958780000000001</v>
      </c>
      <c r="AE17" s="80">
        <v>2.959444</v>
      </c>
      <c r="AF17" s="81">
        <v>3.1529864999999999</v>
      </c>
    </row>
    <row r="18" spans="1:32" ht="39" customHeight="1" x14ac:dyDescent="0.4">
      <c r="A18" s="62"/>
      <c r="B18" s="63" t="s">
        <v>93</v>
      </c>
      <c r="C18" s="58"/>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82"/>
    </row>
    <row r="19" spans="1:32" ht="21.75" customHeight="1" x14ac:dyDescent="0.4">
      <c r="A19" s="62"/>
      <c r="B19" s="64" t="s">
        <v>83</v>
      </c>
      <c r="C19" s="58"/>
      <c r="D19" s="71"/>
      <c r="E19" s="70">
        <v>76.758044262843413</v>
      </c>
      <c r="F19" s="70">
        <v>73.872274350042616</v>
      </c>
      <c r="G19" s="70">
        <v>74.360647559642771</v>
      </c>
      <c r="H19" s="70">
        <v>78.410598765191679</v>
      </c>
      <c r="I19" s="70">
        <v>83.341420405398779</v>
      </c>
      <c r="J19" s="70">
        <v>87.89224888508852</v>
      </c>
      <c r="K19" s="70">
        <v>91.077883130368065</v>
      </c>
      <c r="L19" s="70">
        <v>102.01057790641006</v>
      </c>
      <c r="M19" s="70">
        <v>107.46109766616324</v>
      </c>
      <c r="N19" s="70">
        <v>109.39694595875466</v>
      </c>
      <c r="O19" s="70">
        <v>109.00104819875295</v>
      </c>
      <c r="P19" s="70">
        <v>112.41664085831941</v>
      </c>
      <c r="Q19" s="70">
        <v>120.33612786904447</v>
      </c>
      <c r="R19" s="70">
        <v>127.8207821277462</v>
      </c>
      <c r="S19" s="70">
        <v>129.62335713952587</v>
      </c>
      <c r="T19" s="70">
        <v>129.49695522153121</v>
      </c>
      <c r="U19" s="70">
        <v>128.57094651767622</v>
      </c>
      <c r="V19" s="70">
        <v>125.74647366170329</v>
      </c>
      <c r="W19" s="70">
        <v>127.33592155314778</v>
      </c>
      <c r="X19" s="70">
        <v>127.15458513170127</v>
      </c>
      <c r="Y19" s="70">
        <v>123.4393650018588</v>
      </c>
      <c r="Z19" s="70">
        <v>121.67920372830437</v>
      </c>
      <c r="AA19" s="70">
        <v>118.87697760935501</v>
      </c>
      <c r="AB19" s="70">
        <v>119.79405441418379</v>
      </c>
      <c r="AC19" s="70">
        <v>119.36911661965128</v>
      </c>
      <c r="AD19" s="70">
        <v>119.49991332446926</v>
      </c>
      <c r="AE19" s="70">
        <v>120.25368460140567</v>
      </c>
      <c r="AF19" s="83">
        <v>122.14526014927834</v>
      </c>
    </row>
    <row r="20" spans="1:32" ht="15.75" customHeight="1" x14ac:dyDescent="0.4">
      <c r="A20" s="62"/>
      <c r="B20" s="68" t="s">
        <v>84</v>
      </c>
      <c r="C20" s="58"/>
      <c r="D20" s="71"/>
      <c r="E20" s="71">
        <v>73.635765493037496</v>
      </c>
      <c r="F20" s="71">
        <v>70.815723033924812</v>
      </c>
      <c r="G20" s="71">
        <v>71.192947282067905</v>
      </c>
      <c r="H20" s="71">
        <v>73.489933632925599</v>
      </c>
      <c r="I20" s="71">
        <v>73.713758741848423</v>
      </c>
      <c r="J20" s="71">
        <v>76.473480530653831</v>
      </c>
      <c r="K20" s="71">
        <v>78.507351080700175</v>
      </c>
      <c r="L20" s="71">
        <v>68.126629890332836</v>
      </c>
      <c r="M20" s="71">
        <v>70.841072902099981</v>
      </c>
      <c r="N20" s="71">
        <v>71.040488920846471</v>
      </c>
      <c r="O20" s="71">
        <v>69.841126089676933</v>
      </c>
      <c r="P20" s="71">
        <v>71.946114685075329</v>
      </c>
      <c r="Q20" s="71">
        <v>75.086457226623111</v>
      </c>
      <c r="R20" s="71">
        <v>78.04406350035822</v>
      </c>
      <c r="S20" s="71">
        <v>78.927308089650651</v>
      </c>
      <c r="T20" s="71">
        <v>78.696422760838232</v>
      </c>
      <c r="U20" s="71">
        <v>78.745427422515647</v>
      </c>
      <c r="V20" s="71">
        <v>77.705382707473248</v>
      </c>
      <c r="W20" s="71">
        <v>79.58257027457077</v>
      </c>
      <c r="X20" s="71">
        <v>80.800334525599766</v>
      </c>
      <c r="Y20" s="71">
        <v>79.28563672844497</v>
      </c>
      <c r="Z20" s="71">
        <v>79.718274013756556</v>
      </c>
      <c r="AA20" s="71">
        <v>80.389553081796677</v>
      </c>
      <c r="AB20" s="71">
        <v>79.025568607584049</v>
      </c>
      <c r="AC20" s="71">
        <v>78.780443523877381</v>
      </c>
      <c r="AD20" s="71">
        <v>78.997378232883733</v>
      </c>
      <c r="AE20" s="71">
        <v>79.730140098720938</v>
      </c>
      <c r="AF20" s="82">
        <v>80.655580371788503</v>
      </c>
    </row>
    <row r="21" spans="1:32" x14ac:dyDescent="0.4">
      <c r="A21" s="62"/>
      <c r="B21" s="68" t="s">
        <v>85</v>
      </c>
      <c r="C21" s="58"/>
      <c r="D21" s="71"/>
      <c r="E21" s="71">
        <v>3.1222787698059187</v>
      </c>
      <c r="F21" s="71">
        <v>3.0565513161178015</v>
      </c>
      <c r="G21" s="71">
        <v>3.1677002775748715</v>
      </c>
      <c r="H21" s="71">
        <v>3.3269582578546362</v>
      </c>
      <c r="I21" s="71">
        <v>3.2782968322496009</v>
      </c>
      <c r="J21" s="71">
        <v>3.4387608942224692</v>
      </c>
      <c r="K21" s="71">
        <v>3.4453165574126667</v>
      </c>
      <c r="L21" s="71">
        <v>3.1102888288190784</v>
      </c>
      <c r="M21" s="71">
        <v>3.1944563282551708</v>
      </c>
      <c r="N21" s="71">
        <v>3.1444018132756923</v>
      </c>
      <c r="O21" s="71">
        <v>3.0972208538581101</v>
      </c>
      <c r="P21" s="71">
        <v>3.121250049498471</v>
      </c>
      <c r="Q21" s="71">
        <v>3.2205473642864764</v>
      </c>
      <c r="R21" s="71">
        <v>3.3528649245287676</v>
      </c>
      <c r="S21" s="71">
        <v>3.3559068146249595</v>
      </c>
      <c r="T21" s="71">
        <v>3.3583718515418961</v>
      </c>
      <c r="U21" s="71">
        <v>3.410849461559764</v>
      </c>
      <c r="V21" s="71">
        <v>3.419896688159239</v>
      </c>
      <c r="W21" s="71">
        <v>3.5072231297398235</v>
      </c>
      <c r="X21" s="71">
        <v>3.5882289053899434</v>
      </c>
      <c r="Y21" s="71">
        <v>3.5272436054532319</v>
      </c>
      <c r="Z21" s="71">
        <v>3.5232662598000002</v>
      </c>
      <c r="AA21" s="71">
        <v>3.6623915</v>
      </c>
      <c r="AB21" s="71">
        <v>3.7148788977306215</v>
      </c>
      <c r="AC21" s="71">
        <v>3.7470946196109067</v>
      </c>
      <c r="AD21" s="71">
        <v>3.7307673079921884</v>
      </c>
      <c r="AE21" s="71">
        <v>3.7130291948133247</v>
      </c>
      <c r="AF21" s="82">
        <v>3.7399400134159615</v>
      </c>
    </row>
    <row r="22" spans="1:32" x14ac:dyDescent="0.4">
      <c r="A22" s="62"/>
      <c r="B22" s="68" t="s">
        <v>86</v>
      </c>
      <c r="C22" s="58"/>
      <c r="D22" s="71"/>
      <c r="E22" s="71"/>
      <c r="F22" s="71"/>
      <c r="G22" s="71"/>
      <c r="H22" s="71"/>
      <c r="I22" s="71"/>
      <c r="J22" s="71"/>
      <c r="K22" s="71"/>
      <c r="L22" s="71"/>
      <c r="M22" s="71"/>
      <c r="N22" s="71"/>
      <c r="O22" s="71"/>
      <c r="P22" s="71"/>
      <c r="Q22" s="71"/>
      <c r="R22" s="71"/>
      <c r="S22" s="71"/>
      <c r="T22" s="71"/>
      <c r="U22" s="71"/>
      <c r="V22" s="71"/>
      <c r="W22" s="71"/>
      <c r="X22" s="71"/>
      <c r="Y22" s="71"/>
      <c r="Z22" s="71"/>
      <c r="AA22" s="71">
        <v>0.15723500456309147</v>
      </c>
      <c r="AB22" s="71">
        <v>0.28442615707170094</v>
      </c>
      <c r="AC22" s="71">
        <v>0.29578520424101873</v>
      </c>
      <c r="AD22" s="71">
        <v>0.30966335817667501</v>
      </c>
      <c r="AE22" s="71">
        <v>0.32259411618519224</v>
      </c>
      <c r="AF22" s="72">
        <v>0.32646090427955254</v>
      </c>
    </row>
    <row r="23" spans="1:32" x14ac:dyDescent="0.4">
      <c r="A23" s="62"/>
      <c r="B23" s="68" t="s">
        <v>87</v>
      </c>
      <c r="C23" s="58"/>
      <c r="D23" s="71"/>
      <c r="E23" s="71">
        <v>0</v>
      </c>
      <c r="F23" s="71">
        <v>0</v>
      </c>
      <c r="G23" s="71">
        <v>0</v>
      </c>
      <c r="H23" s="71">
        <v>1.5937068744114373</v>
      </c>
      <c r="I23" s="71">
        <v>6.3493648313007567</v>
      </c>
      <c r="J23" s="71">
        <v>7.9800074602122013</v>
      </c>
      <c r="K23" s="71">
        <v>9.1252154922552187</v>
      </c>
      <c r="L23" s="71">
        <v>18.072885273181104</v>
      </c>
      <c r="M23" s="71">
        <v>20.814705950436604</v>
      </c>
      <c r="N23" s="71">
        <v>22.115420880484226</v>
      </c>
      <c r="O23" s="71">
        <v>23.152343097761928</v>
      </c>
      <c r="P23" s="71">
        <v>24.220112819903807</v>
      </c>
      <c r="Q23" s="71">
        <v>28.370312440706702</v>
      </c>
      <c r="R23" s="71">
        <v>32.039010214784078</v>
      </c>
      <c r="S23" s="71">
        <v>32.910754261780255</v>
      </c>
      <c r="T23" s="71">
        <v>33.55316466512398</v>
      </c>
      <c r="U23" s="71">
        <v>32.954468125100327</v>
      </c>
      <c r="V23" s="71">
        <v>32.168233788678911</v>
      </c>
      <c r="W23" s="71">
        <v>31.783612588814496</v>
      </c>
      <c r="X23" s="71">
        <v>30.266243054959581</v>
      </c>
      <c r="Y23" s="71">
        <v>28.458342580878263</v>
      </c>
      <c r="Z23" s="71">
        <v>26.414578066337359</v>
      </c>
      <c r="AA23" s="71">
        <v>22.769216443933146</v>
      </c>
      <c r="AB23" s="71">
        <v>24.839893075365104</v>
      </c>
      <c r="AC23" s="71">
        <v>24.41147628348822</v>
      </c>
      <c r="AD23" s="71">
        <v>24.104657226409309</v>
      </c>
      <c r="AE23" s="71">
        <v>23.946516687423511</v>
      </c>
      <c r="AF23" s="82">
        <v>24.732955841014657</v>
      </c>
    </row>
    <row r="24" spans="1:32" x14ac:dyDescent="0.4">
      <c r="A24" s="62"/>
      <c r="B24" s="68" t="s">
        <v>88</v>
      </c>
      <c r="C24" s="58"/>
      <c r="D24" s="70"/>
      <c r="E24" s="71">
        <v>0</v>
      </c>
      <c r="F24" s="71">
        <v>0</v>
      </c>
      <c r="G24" s="71">
        <v>0</v>
      </c>
      <c r="H24" s="71">
        <v>0</v>
      </c>
      <c r="I24" s="71">
        <v>0</v>
      </c>
      <c r="J24" s="71">
        <v>0</v>
      </c>
      <c r="K24" s="71">
        <v>0</v>
      </c>
      <c r="L24" s="71">
        <v>12.673879739563386</v>
      </c>
      <c r="M24" s="71">
        <v>12.561366015509458</v>
      </c>
      <c r="N24" s="71">
        <v>12.466400992518514</v>
      </c>
      <c r="O24" s="71">
        <v>12.58484245883484</v>
      </c>
      <c r="P24" s="71">
        <v>12.821061219642539</v>
      </c>
      <c r="Q24" s="71">
        <v>13.257990311130637</v>
      </c>
      <c r="R24" s="71">
        <v>13.725200419535774</v>
      </c>
      <c r="S24" s="71">
        <v>13.857269840103832</v>
      </c>
      <c r="T24" s="71">
        <v>13.697131574039695</v>
      </c>
      <c r="U24" s="71">
        <v>13.415758834397941</v>
      </c>
      <c r="V24" s="71">
        <v>12.383989795015417</v>
      </c>
      <c r="W24" s="71">
        <v>12.381270796408119</v>
      </c>
      <c r="X24" s="71">
        <v>12.387999250070303</v>
      </c>
      <c r="Y24" s="71">
        <v>12.076839520262491</v>
      </c>
      <c r="Z24" s="71">
        <v>11.897667</v>
      </c>
      <c r="AA24" s="71">
        <v>11.677352574840851</v>
      </c>
      <c r="AB24" s="71">
        <v>11.514343451620819</v>
      </c>
      <c r="AC24" s="71">
        <v>11.53468987713185</v>
      </c>
      <c r="AD24" s="71">
        <v>11.573187158223297</v>
      </c>
      <c r="AE24" s="71">
        <v>11.610075080259268</v>
      </c>
      <c r="AF24" s="82">
        <v>11.653307297757642</v>
      </c>
    </row>
    <row r="25" spans="1:32" x14ac:dyDescent="0.4">
      <c r="A25" s="62"/>
      <c r="B25" s="68" t="s">
        <v>89</v>
      </c>
      <c r="C25" s="58"/>
      <c r="D25" s="71"/>
      <c r="E25" s="71">
        <v>0</v>
      </c>
      <c r="F25" s="71">
        <v>0</v>
      </c>
      <c r="G25" s="71">
        <v>0</v>
      </c>
      <c r="H25" s="71">
        <v>0</v>
      </c>
      <c r="I25" s="71">
        <v>0</v>
      </c>
      <c r="J25" s="71">
        <v>0</v>
      </c>
      <c r="K25" s="71">
        <v>0</v>
      </c>
      <c r="L25" s="71">
        <v>0</v>
      </c>
      <c r="M25" s="71">
        <v>0</v>
      </c>
      <c r="N25" s="71">
        <v>0</v>
      </c>
      <c r="O25" s="71">
        <v>0</v>
      </c>
      <c r="P25" s="71">
        <v>0</v>
      </c>
      <c r="Q25" s="71">
        <v>0</v>
      </c>
      <c r="R25" s="71">
        <v>0</v>
      </c>
      <c r="S25" s="71">
        <v>0</v>
      </c>
      <c r="T25" s="71">
        <v>0</v>
      </c>
      <c r="U25" s="71">
        <v>0</v>
      </c>
      <c r="V25" s="71">
        <v>0</v>
      </c>
      <c r="W25" s="71">
        <v>0</v>
      </c>
      <c r="X25" s="71">
        <v>0</v>
      </c>
      <c r="Y25" s="71">
        <v>0</v>
      </c>
      <c r="Z25" s="71">
        <v>3.2762188410450005E-2</v>
      </c>
      <c r="AA25" s="71">
        <v>0.1283290042212378</v>
      </c>
      <c r="AB25" s="71">
        <v>0.31778340351273532</v>
      </c>
      <c r="AC25" s="71">
        <v>0.50238790112947251</v>
      </c>
      <c r="AD25" s="71">
        <v>0.68593105232346574</v>
      </c>
      <c r="AE25" s="71">
        <v>0.833944237125397</v>
      </c>
      <c r="AF25" s="82">
        <v>0.9414463521525126</v>
      </c>
    </row>
    <row r="26" spans="1:32" x14ac:dyDescent="0.4">
      <c r="A26" s="62"/>
      <c r="B26" s="68" t="s">
        <v>90</v>
      </c>
      <c r="C26" s="58"/>
      <c r="D26" s="71"/>
      <c r="E26" s="71">
        <v>0</v>
      </c>
      <c r="F26" s="71">
        <v>0</v>
      </c>
      <c r="G26" s="71">
        <v>0</v>
      </c>
      <c r="H26" s="71">
        <v>0</v>
      </c>
      <c r="I26" s="71">
        <v>0</v>
      </c>
      <c r="J26" s="71">
        <v>0</v>
      </c>
      <c r="K26" s="71">
        <v>0</v>
      </c>
      <c r="L26" s="71">
        <v>2.6894174513662356E-2</v>
      </c>
      <c r="M26" s="71">
        <v>4.9496469862009534E-2</v>
      </c>
      <c r="N26" s="71">
        <v>6.3799390954547161E-2</v>
      </c>
      <c r="O26" s="71">
        <v>8.2924149009967266E-3</v>
      </c>
      <c r="P26" s="71">
        <v>5.1753411317617716E-2</v>
      </c>
      <c r="Q26" s="71">
        <v>5.2359761593691816E-2</v>
      </c>
      <c r="R26" s="71">
        <v>5.5334937753659545E-2</v>
      </c>
      <c r="S26" s="71">
        <v>6.5001018265657878E-2</v>
      </c>
      <c r="T26" s="71">
        <v>9.5130758268708135E-2</v>
      </c>
      <c r="U26" s="71">
        <v>4.444267410255022E-2</v>
      </c>
      <c r="V26" s="71">
        <v>6.8970682376460812E-2</v>
      </c>
      <c r="W26" s="71">
        <v>8.1244763614602034E-2</v>
      </c>
      <c r="X26" s="71">
        <v>0.11177939568165482</v>
      </c>
      <c r="Y26" s="71">
        <v>9.1302566819853881E-2</v>
      </c>
      <c r="Z26" s="71">
        <v>9.2656199999999994E-2</v>
      </c>
      <c r="AA26" s="71">
        <v>9.2899999999999996E-2</v>
      </c>
      <c r="AB26" s="71">
        <v>9.7160821298752337E-2</v>
      </c>
      <c r="AC26" s="71">
        <v>9.7239210172443372E-2</v>
      </c>
      <c r="AD26" s="71">
        <v>9.8328988460610223E-2</v>
      </c>
      <c r="AE26" s="71">
        <v>9.7385186878066188E-2</v>
      </c>
      <c r="AF26" s="82">
        <v>9.5569368869544855E-2</v>
      </c>
    </row>
    <row r="27" spans="1:32" x14ac:dyDescent="0.4">
      <c r="A27" s="62"/>
      <c r="B27" s="68" t="s">
        <v>91</v>
      </c>
      <c r="C27" s="58"/>
      <c r="D27" s="71"/>
      <c r="E27" s="71">
        <v>0</v>
      </c>
      <c r="F27" s="71">
        <v>0</v>
      </c>
      <c r="G27" s="71">
        <v>0</v>
      </c>
      <c r="H27" s="71">
        <v>0</v>
      </c>
      <c r="I27" s="71">
        <v>0</v>
      </c>
      <c r="J27" s="71">
        <v>0</v>
      </c>
      <c r="K27" s="71">
        <v>0</v>
      </c>
      <c r="L27" s="71">
        <v>0</v>
      </c>
      <c r="M27" s="71">
        <v>0</v>
      </c>
      <c r="N27" s="71">
        <v>0.56643396067521323</v>
      </c>
      <c r="O27" s="71">
        <v>0.31722328372013775</v>
      </c>
      <c r="P27" s="71">
        <v>0.25634867288165786</v>
      </c>
      <c r="Q27" s="71">
        <v>0.34846076470384196</v>
      </c>
      <c r="R27" s="71">
        <v>0.60430813078571766</v>
      </c>
      <c r="S27" s="71">
        <v>0.50711711510050583</v>
      </c>
      <c r="T27" s="71">
        <v>9.6733611718698195E-2</v>
      </c>
      <c r="U27" s="71">
        <v>0</v>
      </c>
      <c r="V27" s="71">
        <v>0</v>
      </c>
      <c r="W27" s="71">
        <v>0</v>
      </c>
      <c r="X27" s="71">
        <v>0</v>
      </c>
      <c r="Y27" s="71">
        <v>0</v>
      </c>
      <c r="Z27" s="71">
        <v>0</v>
      </c>
      <c r="AA27" s="71">
        <v>0</v>
      </c>
      <c r="AB27" s="71">
        <v>0</v>
      </c>
      <c r="AC27" s="71">
        <v>0</v>
      </c>
      <c r="AD27" s="71">
        <v>0</v>
      </c>
      <c r="AE27" s="71">
        <v>0</v>
      </c>
      <c r="AF27" s="82">
        <v>0</v>
      </c>
    </row>
    <row r="28" spans="1:32" ht="30" customHeight="1" x14ac:dyDescent="0.4">
      <c r="A28" s="62"/>
      <c r="B28" s="64" t="s">
        <v>92</v>
      </c>
      <c r="C28" s="58"/>
      <c r="D28" s="71"/>
      <c r="E28" s="70">
        <v>55.120476886159054</v>
      </c>
      <c r="F28" s="70">
        <v>59.163422044158715</v>
      </c>
      <c r="G28" s="70">
        <v>60.495404235010113</v>
      </c>
      <c r="H28" s="70">
        <v>62.757732935776048</v>
      </c>
      <c r="I28" s="70">
        <v>62.019863517861253</v>
      </c>
      <c r="J28" s="70">
        <v>65.495060384886301</v>
      </c>
      <c r="K28" s="70">
        <v>67.430949735973726</v>
      </c>
      <c r="L28" s="70">
        <v>68.788450349441547</v>
      </c>
      <c r="M28" s="70">
        <v>69.778490149485506</v>
      </c>
      <c r="N28" s="70">
        <v>71.637155459169676</v>
      </c>
      <c r="O28" s="70">
        <v>72.701514182988618</v>
      </c>
      <c r="P28" s="70">
        <v>75.657147312165947</v>
      </c>
      <c r="Q28" s="70">
        <v>79.611241548247847</v>
      </c>
      <c r="R28" s="70">
        <v>88.238342477541508</v>
      </c>
      <c r="S28" s="70">
        <v>90.219120533560442</v>
      </c>
      <c r="T28" s="70">
        <v>94.939530208378869</v>
      </c>
      <c r="U28" s="70">
        <v>99.986363652785471</v>
      </c>
      <c r="V28" s="70">
        <v>100.51100687447683</v>
      </c>
      <c r="W28" s="70">
        <v>100.74741805521147</v>
      </c>
      <c r="X28" s="70">
        <v>102.127791631088</v>
      </c>
      <c r="Y28" s="70">
        <v>101.99663604523764</v>
      </c>
      <c r="Z28" s="70">
        <v>102.42768561641525</v>
      </c>
      <c r="AA28" s="70">
        <v>103.40498385654197</v>
      </c>
      <c r="AB28" s="70">
        <v>103.86253324416647</v>
      </c>
      <c r="AC28" s="70">
        <v>104.11659267277081</v>
      </c>
      <c r="AD28" s="70">
        <v>106.86112118448899</v>
      </c>
      <c r="AE28" s="70">
        <v>110.27508052052563</v>
      </c>
      <c r="AF28" s="83">
        <v>114.38920543960297</v>
      </c>
    </row>
    <row r="29" spans="1:32" x14ac:dyDescent="0.4">
      <c r="A29" s="62"/>
      <c r="B29" s="68" t="s">
        <v>84</v>
      </c>
      <c r="C29" s="58"/>
      <c r="D29" s="71"/>
      <c r="E29" s="71">
        <v>53.919965304168016</v>
      </c>
      <c r="F29" s="71">
        <v>57.777845794049902</v>
      </c>
      <c r="G29" s="71">
        <v>59.070062777527198</v>
      </c>
      <c r="H29" s="71">
        <v>61.324060672271209</v>
      </c>
      <c r="I29" s="71">
        <v>60.604522042684728</v>
      </c>
      <c r="J29" s="71">
        <v>63.968854769833257</v>
      </c>
      <c r="K29" s="71">
        <v>65.872546038161687</v>
      </c>
      <c r="L29" s="71">
        <v>67.196336733572338</v>
      </c>
      <c r="M29" s="71">
        <v>68.17540817337985</v>
      </c>
      <c r="N29" s="71">
        <v>70.004479281117867</v>
      </c>
      <c r="O29" s="71">
        <v>71.027845377234613</v>
      </c>
      <c r="P29" s="71">
        <v>73.910779233310777</v>
      </c>
      <c r="Q29" s="71">
        <v>77.773196952393931</v>
      </c>
      <c r="R29" s="71">
        <v>86.20045202106833</v>
      </c>
      <c r="S29" s="71">
        <v>88.108529869415747</v>
      </c>
      <c r="T29" s="71">
        <v>92.708415571274088</v>
      </c>
      <c r="U29" s="71">
        <v>97.639899176961109</v>
      </c>
      <c r="V29" s="71">
        <v>98.131264970798583</v>
      </c>
      <c r="W29" s="71">
        <v>98.335176571700188</v>
      </c>
      <c r="X29" s="71">
        <v>99.696083904312388</v>
      </c>
      <c r="Y29" s="71">
        <v>99.577372219157766</v>
      </c>
      <c r="Z29" s="71">
        <v>100.00941479741525</v>
      </c>
      <c r="AA29" s="71">
        <v>100.92689285654197</v>
      </c>
      <c r="AB29" s="71">
        <v>101.33020000907462</v>
      </c>
      <c r="AC29" s="71">
        <v>101.56017865593044</v>
      </c>
      <c r="AD29" s="71">
        <v>104.21769949603443</v>
      </c>
      <c r="AE29" s="71">
        <v>107.5302614062859</v>
      </c>
      <c r="AF29" s="82">
        <v>111.51940610761065</v>
      </c>
    </row>
    <row r="30" spans="1:32" ht="24.75" customHeight="1" thickBot="1" x14ac:dyDescent="0.45">
      <c r="A30" s="62"/>
      <c r="B30" s="84" t="s">
        <v>94</v>
      </c>
      <c r="C30" s="79"/>
      <c r="D30" s="85"/>
      <c r="E30" s="85">
        <v>1.2005115819910332</v>
      </c>
      <c r="F30" s="85">
        <v>1.3855762501088058</v>
      </c>
      <c r="G30" s="85">
        <v>1.4253414574829202</v>
      </c>
      <c r="H30" s="85">
        <v>1.4336722635048369</v>
      </c>
      <c r="I30" s="85">
        <v>1.4153414751765134</v>
      </c>
      <c r="J30" s="85">
        <v>1.5262056150530503</v>
      </c>
      <c r="K30" s="85">
        <v>1.5584036978120488</v>
      </c>
      <c r="L30" s="85">
        <v>1.5921136158692004</v>
      </c>
      <c r="M30" s="85">
        <v>1.6030819761056598</v>
      </c>
      <c r="N30" s="85">
        <v>1.632676178051806</v>
      </c>
      <c r="O30" s="85">
        <v>1.6736688057539946</v>
      </c>
      <c r="P30" s="85">
        <v>1.7463680788551748</v>
      </c>
      <c r="Q30" s="85">
        <v>1.8380445958539038</v>
      </c>
      <c r="R30" s="85">
        <v>2.0378904564731632</v>
      </c>
      <c r="S30" s="85">
        <v>2.1105906641446923</v>
      </c>
      <c r="T30" s="85">
        <v>2.2311146371047919</v>
      </c>
      <c r="U30" s="85">
        <v>2.3464644758243542</v>
      </c>
      <c r="V30" s="85">
        <v>2.3797419036782612</v>
      </c>
      <c r="W30" s="85">
        <v>2.4122414835112918</v>
      </c>
      <c r="X30" s="85">
        <v>2.4317077267756146</v>
      </c>
      <c r="Y30" s="85">
        <v>2.419263826079868</v>
      </c>
      <c r="Z30" s="85">
        <v>2.418270819</v>
      </c>
      <c r="AA30" s="85">
        <v>2.478091</v>
      </c>
      <c r="AB30" s="85">
        <v>2.5323332350918557</v>
      </c>
      <c r="AC30" s="85">
        <v>2.5564140168403657</v>
      </c>
      <c r="AD30" s="85">
        <v>2.6434216884545574</v>
      </c>
      <c r="AE30" s="85">
        <v>2.7448191142397307</v>
      </c>
      <c r="AF30" s="86">
        <v>2.8697993319923349</v>
      </c>
    </row>
    <row r="31" spans="1:32" ht="38.25" customHeight="1" x14ac:dyDescent="0.4">
      <c r="A31" s="62"/>
      <c r="B31" s="63" t="s">
        <v>95</v>
      </c>
      <c r="C31" s="58"/>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82"/>
    </row>
    <row r="32" spans="1:32" x14ac:dyDescent="0.4">
      <c r="A32" s="62"/>
      <c r="B32" s="68" t="s">
        <v>83</v>
      </c>
      <c r="C32" s="58"/>
      <c r="D32" s="60"/>
      <c r="E32" s="60">
        <v>3242.1560406692042</v>
      </c>
      <c r="F32" s="60">
        <v>3099.0592083753245</v>
      </c>
      <c r="G32" s="60">
        <v>3098.4894187108953</v>
      </c>
      <c r="H32" s="60">
        <v>3245.3374763127217</v>
      </c>
      <c r="I32" s="60">
        <v>3426.3040784985524</v>
      </c>
      <c r="J32" s="60">
        <v>3589.4898670705106</v>
      </c>
      <c r="K32" s="60">
        <v>3691.3988218039181</v>
      </c>
      <c r="L32" s="60">
        <v>4103.5672354644221</v>
      </c>
      <c r="M32" s="60">
        <v>4290.5492959419962</v>
      </c>
      <c r="N32" s="60">
        <v>4335.4712463343503</v>
      </c>
      <c r="O32" s="60">
        <v>4288.1721625065093</v>
      </c>
      <c r="P32" s="60">
        <v>4390.2460696055387</v>
      </c>
      <c r="Q32" s="60">
        <v>4665.6377120442176</v>
      </c>
      <c r="R32" s="60">
        <v>4920.157901680057</v>
      </c>
      <c r="S32" s="60">
        <v>4953.8850852069809</v>
      </c>
      <c r="T32" s="60">
        <v>4914.1224659051004</v>
      </c>
      <c r="U32" s="60">
        <v>4844.6040362363401</v>
      </c>
      <c r="V32" s="60">
        <v>4705.5522831157914</v>
      </c>
      <c r="W32" s="60">
        <v>4725.4210692525248</v>
      </c>
      <c r="X32" s="60">
        <v>4680.651738632896</v>
      </c>
      <c r="Y32" s="60">
        <v>4505.2507391459103</v>
      </c>
      <c r="Z32" s="60">
        <v>4409.4656179853009</v>
      </c>
      <c r="AA32" s="60">
        <v>4276.9195038443968</v>
      </c>
      <c r="AB32" s="60">
        <v>4280.1934548443542</v>
      </c>
      <c r="AC32" s="60">
        <v>4237.4553290611029</v>
      </c>
      <c r="AD32" s="60">
        <v>4216.3542913156898</v>
      </c>
      <c r="AE32" s="60">
        <v>4212.1855266876482</v>
      </c>
      <c r="AF32" s="61">
        <v>4248.8263583302614</v>
      </c>
    </row>
    <row r="33" spans="1:32" x14ac:dyDescent="0.4">
      <c r="A33" s="62"/>
      <c r="B33" s="68" t="s">
        <v>92</v>
      </c>
      <c r="C33" s="58"/>
      <c r="D33" s="60"/>
      <c r="E33" s="60">
        <v>2328.2144408092527</v>
      </c>
      <c r="F33" s="60">
        <v>2481.9994984334735</v>
      </c>
      <c r="G33" s="60">
        <v>2520.7468742451815</v>
      </c>
      <c r="H33" s="60">
        <v>2597.4807721442012</v>
      </c>
      <c r="I33" s="60">
        <v>2549.7394967053633</v>
      </c>
      <c r="J33" s="60">
        <v>2674.7962257978561</v>
      </c>
      <c r="K33" s="60">
        <v>2732.9854389808183</v>
      </c>
      <c r="L33" s="60">
        <v>2767.1447101428676</v>
      </c>
      <c r="M33" s="60">
        <v>2786.0133414311872</v>
      </c>
      <c r="N33" s="60">
        <v>2839.0264914663207</v>
      </c>
      <c r="O33" s="60">
        <v>2860.1248744241952</v>
      </c>
      <c r="P33" s="60">
        <v>2954.6648173149242</v>
      </c>
      <c r="Q33" s="60">
        <v>3086.664141914076</v>
      </c>
      <c r="R33" s="60">
        <v>3396.5257507040883</v>
      </c>
      <c r="S33" s="60">
        <v>3447.9523249086769</v>
      </c>
      <c r="T33" s="60">
        <v>3602.744771113345</v>
      </c>
      <c r="U33" s="60">
        <v>3767.525666105937</v>
      </c>
      <c r="V33" s="60">
        <v>3761.2171864864285</v>
      </c>
      <c r="W33" s="60">
        <v>3738.7248322711794</v>
      </c>
      <c r="X33" s="60">
        <v>3759.397468566885</v>
      </c>
      <c r="Y33" s="60">
        <v>3722.640827958598</v>
      </c>
      <c r="Z33" s="60">
        <v>3711.8204608231654</v>
      </c>
      <c r="AA33" s="60">
        <v>3720.2728496687164</v>
      </c>
      <c r="AB33" s="60">
        <v>3710.9666015494663</v>
      </c>
      <c r="AC33" s="60">
        <v>3696.0096795445797</v>
      </c>
      <c r="AD33" s="60">
        <v>3770.4156793623947</v>
      </c>
      <c r="AE33" s="60">
        <v>3862.6600063233609</v>
      </c>
      <c r="AF33" s="61">
        <v>3979.0317740226442</v>
      </c>
    </row>
    <row r="34" spans="1:32" ht="24.75" customHeight="1" thickBot="1" x14ac:dyDescent="0.45">
      <c r="A34" s="62"/>
      <c r="B34" s="87" t="s">
        <v>96</v>
      </c>
      <c r="C34" s="88"/>
      <c r="D34" s="89"/>
      <c r="E34" s="89">
        <f t="shared" ref="E34:P34" si="2">SUM(E32:E33)</f>
        <v>5570.3704814784569</v>
      </c>
      <c r="F34" s="89">
        <f t="shared" si="2"/>
        <v>5581.058706808798</v>
      </c>
      <c r="G34" s="89">
        <f t="shared" si="2"/>
        <v>5619.2362929560768</v>
      </c>
      <c r="H34" s="89">
        <f t="shared" si="2"/>
        <v>5842.8182484569224</v>
      </c>
      <c r="I34" s="89">
        <f t="shared" si="2"/>
        <v>5976.0435752039157</v>
      </c>
      <c r="J34" s="89">
        <f t="shared" si="2"/>
        <v>6264.2860928683667</v>
      </c>
      <c r="K34" s="89">
        <f t="shared" si="2"/>
        <v>6424.3842607847364</v>
      </c>
      <c r="L34" s="89">
        <f t="shared" si="2"/>
        <v>6870.7119456072896</v>
      </c>
      <c r="M34" s="89">
        <f t="shared" si="2"/>
        <v>7076.562637373183</v>
      </c>
      <c r="N34" s="89">
        <f t="shared" si="2"/>
        <v>7174.4977378006715</v>
      </c>
      <c r="O34" s="89">
        <f t="shared" si="2"/>
        <v>7148.2970369307041</v>
      </c>
      <c r="P34" s="89">
        <f t="shared" si="2"/>
        <v>7344.9108869204629</v>
      </c>
      <c r="Q34" s="89">
        <f t="shared" ref="Q34:AB34" si="3">SUM(Q32:Q33)</f>
        <v>7752.3018539582936</v>
      </c>
      <c r="R34" s="89">
        <f t="shared" si="3"/>
        <v>8316.6836523841448</v>
      </c>
      <c r="S34" s="89">
        <f t="shared" si="3"/>
        <v>8401.8374101156587</v>
      </c>
      <c r="T34" s="89">
        <f t="shared" si="3"/>
        <v>8516.8672370184449</v>
      </c>
      <c r="U34" s="89">
        <f t="shared" si="3"/>
        <v>8612.1297023422776</v>
      </c>
      <c r="V34" s="89">
        <f t="shared" si="3"/>
        <v>8466.769469602219</v>
      </c>
      <c r="W34" s="89">
        <f t="shared" si="3"/>
        <v>8464.1459015237051</v>
      </c>
      <c r="X34" s="89">
        <f t="shared" si="3"/>
        <v>8440.0492071997814</v>
      </c>
      <c r="Y34" s="89">
        <f t="shared" si="3"/>
        <v>8227.8915671045088</v>
      </c>
      <c r="Z34" s="89">
        <f t="shared" si="3"/>
        <v>8121.2860788084663</v>
      </c>
      <c r="AA34" s="89">
        <f t="shared" si="3"/>
        <v>7997.1923535131136</v>
      </c>
      <c r="AB34" s="89">
        <f t="shared" si="3"/>
        <v>7991.1600563938209</v>
      </c>
      <c r="AC34" s="89">
        <f>SUM(AC32:AC33)</f>
        <v>7933.4650086056827</v>
      </c>
      <c r="AD34" s="89">
        <f>SUM(AD32:AD33)</f>
        <v>7986.7699706780841</v>
      </c>
      <c r="AE34" s="89">
        <f>SUM(AE32:AE33)</f>
        <v>8074.8455330110091</v>
      </c>
      <c r="AF34" s="90">
        <f>SUM(AF32:AF33)</f>
        <v>8227.8581323529052</v>
      </c>
    </row>
    <row r="35" spans="1:32" ht="39" customHeight="1" x14ac:dyDescent="0.4">
      <c r="A35" s="62"/>
      <c r="B35" s="63" t="s">
        <v>97</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91"/>
    </row>
    <row r="36" spans="1:32" x14ac:dyDescent="0.4">
      <c r="A36" s="62"/>
      <c r="B36" s="68" t="s">
        <v>83</v>
      </c>
      <c r="C36" s="58"/>
      <c r="D36" s="92"/>
      <c r="E36" s="92">
        <v>5.6320448494654278E-2</v>
      </c>
      <c r="F36" s="92">
        <v>5.2130054304296347E-2</v>
      </c>
      <c r="G36" s="92">
        <v>5.0818485401802796E-2</v>
      </c>
      <c r="H36" s="92">
        <v>5.1643877717512256E-2</v>
      </c>
      <c r="I36" s="92">
        <v>5.3363717514295791E-2</v>
      </c>
      <c r="J36" s="92">
        <v>5.474329653809238E-2</v>
      </c>
      <c r="K36" s="92">
        <v>5.5265828243325016E-2</v>
      </c>
      <c r="L36" s="92">
        <v>5.9806080912177095E-2</v>
      </c>
      <c r="M36" s="92">
        <v>6.1801250333473064E-2</v>
      </c>
      <c r="N36" s="92">
        <v>6.0678558740565408E-2</v>
      </c>
      <c r="O36" s="92">
        <v>5.9134353077508153E-2</v>
      </c>
      <c r="P36" s="92">
        <v>5.9643038555781763E-2</v>
      </c>
      <c r="Q36" s="92">
        <v>6.5376353885991501E-2</v>
      </c>
      <c r="R36" s="92">
        <v>7.1173516603728657E-2</v>
      </c>
      <c r="S36" s="92">
        <v>7.0798931720832861E-2</v>
      </c>
      <c r="T36" s="92">
        <v>6.9758845542471207E-2</v>
      </c>
      <c r="U36" s="92">
        <v>6.8163689068327607E-2</v>
      </c>
      <c r="V36" s="92">
        <v>6.5196077344406994E-2</v>
      </c>
      <c r="W36" s="92">
        <v>6.4211640100267392E-2</v>
      </c>
      <c r="X36" s="92">
        <v>6.2692529545557346E-2</v>
      </c>
      <c r="Y36" s="92">
        <v>5.9812348003103998E-2</v>
      </c>
      <c r="Z36" s="92">
        <v>5.7999119027228839E-2</v>
      </c>
      <c r="AA36" s="92">
        <v>5.5912164501718611E-2</v>
      </c>
      <c r="AB36" s="92">
        <v>5.5474188274562096E-2</v>
      </c>
      <c r="AC36" s="92">
        <v>5.449403611098351E-2</v>
      </c>
      <c r="AD36" s="92">
        <v>5.3776387278374617E-2</v>
      </c>
      <c r="AE36" s="92">
        <v>5.3313774797357431E-2</v>
      </c>
      <c r="AF36" s="93">
        <v>5.3302324936951397E-2</v>
      </c>
    </row>
    <row r="37" spans="1:32" x14ac:dyDescent="0.4">
      <c r="A37" s="62"/>
      <c r="B37" s="68" t="s">
        <v>92</v>
      </c>
      <c r="C37" s="58"/>
      <c r="D37" s="92"/>
      <c r="E37" s="92">
        <v>4.04440994983827E-2</v>
      </c>
      <c r="F37" s="92">
        <v>4.1750337743435374E-2</v>
      </c>
      <c r="G37" s="92">
        <v>4.1342900013440785E-2</v>
      </c>
      <c r="H37" s="92">
        <v>4.1334369799536461E-2</v>
      </c>
      <c r="I37" s="92">
        <v>3.9711471930084043E-2</v>
      </c>
      <c r="J37" s="92">
        <v>4.0793307235973873E-2</v>
      </c>
      <c r="K37" s="92">
        <v>4.0916929097466463E-2</v>
      </c>
      <c r="L37" s="92">
        <v>4.0328833654842647E-2</v>
      </c>
      <c r="M37" s="92">
        <v>4.0129851930388406E-2</v>
      </c>
      <c r="N37" s="92">
        <v>3.973455846907379E-2</v>
      </c>
      <c r="O37" s="92">
        <v>3.9441428133124137E-2</v>
      </c>
      <c r="P37" s="92">
        <v>4.014016180973648E-2</v>
      </c>
      <c r="Q37" s="92">
        <v>4.3251289474972934E-2</v>
      </c>
      <c r="R37" s="92">
        <v>4.913311457548606E-2</v>
      </c>
      <c r="S37" s="92">
        <v>4.9276746841958076E-2</v>
      </c>
      <c r="T37" s="92">
        <v>5.1143071374545407E-2</v>
      </c>
      <c r="U37" s="92">
        <v>5.3009171882888804E-2</v>
      </c>
      <c r="V37" s="92">
        <v>5.2112184042488512E-2</v>
      </c>
      <c r="W37" s="92">
        <v>5.0803864850440549E-2</v>
      </c>
      <c r="X37" s="92">
        <v>5.0353273439749886E-2</v>
      </c>
      <c r="Y37" s="92">
        <v>4.9422307788053087E-2</v>
      </c>
      <c r="Z37" s="92">
        <v>4.882276796464724E-2</v>
      </c>
      <c r="AA37" s="92">
        <v>4.8635123334676289E-2</v>
      </c>
      <c r="AB37" s="92">
        <v>4.8096625095758204E-2</v>
      </c>
      <c r="AC37" s="92">
        <v>4.7530998984778347E-2</v>
      </c>
      <c r="AD37" s="92">
        <v>4.8088779966016133E-2</v>
      </c>
      <c r="AE37" s="92">
        <v>4.8889818454369738E-2</v>
      </c>
      <c r="AF37" s="93">
        <v>4.991770118766601E-2</v>
      </c>
    </row>
    <row r="38" spans="1:32" ht="24.75" customHeight="1" thickBot="1" x14ac:dyDescent="0.45">
      <c r="A38" s="62"/>
      <c r="B38" s="87" t="s">
        <v>96</v>
      </c>
      <c r="C38" s="88"/>
      <c r="D38" s="94"/>
      <c r="E38" s="94">
        <f t="shared" ref="E38:P38" si="4">SUM(E36:E37)</f>
        <v>9.6764547993036978E-2</v>
      </c>
      <c r="F38" s="94">
        <f t="shared" si="4"/>
        <v>9.3880392047731714E-2</v>
      </c>
      <c r="G38" s="94">
        <f t="shared" si="4"/>
        <v>9.2161385415243574E-2</v>
      </c>
      <c r="H38" s="94">
        <f t="shared" si="4"/>
        <v>9.2978247517048723E-2</v>
      </c>
      <c r="I38" s="94">
        <f t="shared" si="4"/>
        <v>9.3075189444379841E-2</v>
      </c>
      <c r="J38" s="94">
        <f t="shared" si="4"/>
        <v>9.5536603774066253E-2</v>
      </c>
      <c r="K38" s="94">
        <f t="shared" si="4"/>
        <v>9.6182757340791486E-2</v>
      </c>
      <c r="L38" s="94">
        <f t="shared" si="4"/>
        <v>0.10013491456701974</v>
      </c>
      <c r="M38" s="94">
        <f t="shared" si="4"/>
        <v>0.10193110226386147</v>
      </c>
      <c r="N38" s="94">
        <f t="shared" si="4"/>
        <v>0.10041311720963919</v>
      </c>
      <c r="O38" s="94">
        <f t="shared" si="4"/>
        <v>9.8575781210632291E-2</v>
      </c>
      <c r="P38" s="94">
        <f t="shared" si="4"/>
        <v>9.9783200365518243E-2</v>
      </c>
      <c r="Q38" s="94">
        <f t="shared" ref="Q38:AB38" si="5">SUM(Q36:Q37)</f>
        <v>0.10862764336096443</v>
      </c>
      <c r="R38" s="94">
        <f t="shared" si="5"/>
        <v>0.12030663117921472</v>
      </c>
      <c r="S38" s="94">
        <f t="shared" si="5"/>
        <v>0.12007567856279094</v>
      </c>
      <c r="T38" s="94">
        <f t="shared" si="5"/>
        <v>0.12090191691701661</v>
      </c>
      <c r="U38" s="94">
        <f t="shared" si="5"/>
        <v>0.1211728609512164</v>
      </c>
      <c r="V38" s="94">
        <f t="shared" si="5"/>
        <v>0.11730826138689551</v>
      </c>
      <c r="W38" s="94">
        <f t="shared" si="5"/>
        <v>0.11501550495070795</v>
      </c>
      <c r="X38" s="94">
        <f t="shared" si="5"/>
        <v>0.11304580298530723</v>
      </c>
      <c r="Y38" s="94">
        <f t="shared" si="5"/>
        <v>0.10923465579115708</v>
      </c>
      <c r="Z38" s="94">
        <f t="shared" si="5"/>
        <v>0.10682188699187609</v>
      </c>
      <c r="AA38" s="94">
        <f t="shared" si="5"/>
        <v>0.1045472878363949</v>
      </c>
      <c r="AB38" s="94">
        <f t="shared" si="5"/>
        <v>0.1035708133703203</v>
      </c>
      <c r="AC38" s="94">
        <f>SUM(AC36:AC37)</f>
        <v>0.10202503509576186</v>
      </c>
      <c r="AD38" s="94">
        <f>SUM(AD36:AD37)</f>
        <v>0.10186516724439075</v>
      </c>
      <c r="AE38" s="94">
        <f>SUM(AE36:AE37)</f>
        <v>0.10220359325172718</v>
      </c>
      <c r="AF38" s="95">
        <f>SUM(AF36:AF37)</f>
        <v>0.10322002612461741</v>
      </c>
    </row>
    <row r="39" spans="1:32" ht="39" customHeight="1" x14ac:dyDescent="0.4">
      <c r="A39" s="62"/>
      <c r="B39" s="63" t="s">
        <v>98</v>
      </c>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91"/>
    </row>
    <row r="40" spans="1:32" x14ac:dyDescent="0.4">
      <c r="A40" s="62"/>
      <c r="B40" s="68" t="s">
        <v>83</v>
      </c>
      <c r="C40" s="58"/>
      <c r="D40" s="92"/>
      <c r="E40" s="92">
        <v>0.15936430976409116</v>
      </c>
      <c r="F40" s="92">
        <v>0.15000398068872561</v>
      </c>
      <c r="G40" s="92">
        <v>0.14861771215637021</v>
      </c>
      <c r="H40" s="92">
        <v>0.15157465564572076</v>
      </c>
      <c r="I40" s="92">
        <v>0.15506788009759731</v>
      </c>
      <c r="J40" s="92">
        <v>0.15457033550473925</v>
      </c>
      <c r="K40" s="92">
        <v>0.15155877434237219</v>
      </c>
      <c r="L40" s="92">
        <v>0.15886397282343456</v>
      </c>
      <c r="M40" s="92">
        <v>0.15878035313610717</v>
      </c>
      <c r="N40" s="92">
        <v>0.15691249095575993</v>
      </c>
      <c r="O40" s="92">
        <v>0.15380790341362999</v>
      </c>
      <c r="P40" s="92">
        <v>0.15327637772171898</v>
      </c>
      <c r="Q40" s="92">
        <v>0.15447362813756016</v>
      </c>
      <c r="R40" s="92">
        <v>0.15839033874137018</v>
      </c>
      <c r="S40" s="92">
        <v>0.15856264374062146</v>
      </c>
      <c r="T40" s="92">
        <v>0.16049212987082639</v>
      </c>
      <c r="U40" s="92">
        <v>0.15933955774686942</v>
      </c>
      <c r="V40" s="92">
        <v>0.15826516071186994</v>
      </c>
      <c r="W40" s="92">
        <v>0.15872680710293349</v>
      </c>
      <c r="X40" s="92">
        <v>0.15843411164209215</v>
      </c>
      <c r="Y40" s="92">
        <v>0.15411964638935158</v>
      </c>
      <c r="Z40" s="92">
        <v>0.15054228173783218</v>
      </c>
      <c r="AA40" s="92">
        <v>0.14625868455866678</v>
      </c>
      <c r="AB40" s="92">
        <v>0.14489112843835086</v>
      </c>
      <c r="AC40" s="92">
        <v>0.14285305155423225</v>
      </c>
      <c r="AD40" s="92">
        <v>0.14147619910791792</v>
      </c>
      <c r="AE40" s="92">
        <v>0.14067848779048608</v>
      </c>
      <c r="AF40" s="93">
        <v>0.1404849358235952</v>
      </c>
    </row>
    <row r="41" spans="1:32" x14ac:dyDescent="0.4">
      <c r="A41" s="62"/>
      <c r="B41" s="68" t="s">
        <v>92</v>
      </c>
      <c r="C41" s="58"/>
      <c r="D41" s="92"/>
      <c r="E41" s="92">
        <v>0.11444060146647718</v>
      </c>
      <c r="F41" s="92">
        <v>0.12013639617670424</v>
      </c>
      <c r="G41" s="92">
        <v>0.12090653952644498</v>
      </c>
      <c r="H41" s="92">
        <v>0.12131627495069172</v>
      </c>
      <c r="I41" s="92">
        <v>0.11539626650080537</v>
      </c>
      <c r="J41" s="92">
        <v>0.11518186854941841</v>
      </c>
      <c r="K41" s="92">
        <v>0.11220893309628006</v>
      </c>
      <c r="L41" s="92">
        <v>0.10712620917514842</v>
      </c>
      <c r="M41" s="92">
        <v>0.10310199270119982</v>
      </c>
      <c r="N41" s="92">
        <v>0.10275208699447033</v>
      </c>
      <c r="O41" s="92">
        <v>0.10258678844163345</v>
      </c>
      <c r="P41" s="92">
        <v>0.10315602209981074</v>
      </c>
      <c r="Q41" s="92">
        <v>0.10219572077204124</v>
      </c>
      <c r="R41" s="92">
        <v>0.109341381912582</v>
      </c>
      <c r="S41" s="92">
        <v>0.11036114619649062</v>
      </c>
      <c r="T41" s="92">
        <v>0.11766336425448984</v>
      </c>
      <c r="U41" s="92">
        <v>0.12391433209960978</v>
      </c>
      <c r="V41" s="92">
        <v>0.12650367197649387</v>
      </c>
      <c r="W41" s="92">
        <v>0.12558369858809756</v>
      </c>
      <c r="X41" s="92">
        <v>0.1272508256330751</v>
      </c>
      <c r="Y41" s="92">
        <v>0.12734742664917875</v>
      </c>
      <c r="Z41" s="92">
        <v>0.12672418156393342</v>
      </c>
      <c r="AA41" s="92">
        <v>0.12722292591730419</v>
      </c>
      <c r="AB41" s="92">
        <v>0.12562192437516514</v>
      </c>
      <c r="AC41" s="92">
        <v>0.1245998412480987</v>
      </c>
      <c r="AD41" s="92">
        <v>0.1265131064701486</v>
      </c>
      <c r="AE41" s="92">
        <v>0.12900504146731398</v>
      </c>
      <c r="AF41" s="93">
        <v>0.13156433712986459</v>
      </c>
    </row>
    <row r="42" spans="1:32" s="97" customFormat="1" ht="32.25" customHeight="1" thickBot="1" x14ac:dyDescent="0.45">
      <c r="A42" s="96"/>
      <c r="B42" s="87" t="s">
        <v>96</v>
      </c>
      <c r="C42" s="87"/>
      <c r="D42" s="94"/>
      <c r="E42" s="94">
        <f t="shared" ref="E42:P42" si="6">SUM(E40:E41)</f>
        <v>0.27380491123056833</v>
      </c>
      <c r="F42" s="94">
        <f t="shared" si="6"/>
        <v>0.27014037686542985</v>
      </c>
      <c r="G42" s="94">
        <f t="shared" si="6"/>
        <v>0.26952425168281519</v>
      </c>
      <c r="H42" s="94">
        <f t="shared" si="6"/>
        <v>0.27289093059641245</v>
      </c>
      <c r="I42" s="94">
        <f t="shared" si="6"/>
        <v>0.27046414659840268</v>
      </c>
      <c r="J42" s="94">
        <f t="shared" si="6"/>
        <v>0.26975220405415767</v>
      </c>
      <c r="K42" s="94">
        <f t="shared" si="6"/>
        <v>0.26376770743865224</v>
      </c>
      <c r="L42" s="94">
        <f t="shared" si="6"/>
        <v>0.26599018199858299</v>
      </c>
      <c r="M42" s="94">
        <f t="shared" si="6"/>
        <v>0.26188234583730696</v>
      </c>
      <c r="N42" s="94">
        <f t="shared" si="6"/>
        <v>0.25966457795023024</v>
      </c>
      <c r="O42" s="94">
        <f t="shared" si="6"/>
        <v>0.25639469185526342</v>
      </c>
      <c r="P42" s="94">
        <f t="shared" si="6"/>
        <v>0.25643239982152971</v>
      </c>
      <c r="Q42" s="94">
        <f t="shared" ref="Q42:AB42" si="7">SUM(Q40:Q41)</f>
        <v>0.25666934890960141</v>
      </c>
      <c r="R42" s="94">
        <f t="shared" si="7"/>
        <v>0.26773172065395218</v>
      </c>
      <c r="S42" s="94">
        <f t="shared" si="7"/>
        <v>0.26892378993711208</v>
      </c>
      <c r="T42" s="94">
        <f t="shared" si="7"/>
        <v>0.27815549412531626</v>
      </c>
      <c r="U42" s="94">
        <f t="shared" si="7"/>
        <v>0.2832538898464792</v>
      </c>
      <c r="V42" s="94">
        <f t="shared" si="7"/>
        <v>0.28476883268836384</v>
      </c>
      <c r="W42" s="94">
        <f t="shared" si="7"/>
        <v>0.28431050569103106</v>
      </c>
      <c r="X42" s="94">
        <f t="shared" si="7"/>
        <v>0.28568493727516725</v>
      </c>
      <c r="Y42" s="94">
        <f t="shared" si="7"/>
        <v>0.28146707303853036</v>
      </c>
      <c r="Z42" s="94">
        <f t="shared" si="7"/>
        <v>0.27726646330176563</v>
      </c>
      <c r="AA42" s="94">
        <f t="shared" si="7"/>
        <v>0.27348161047597097</v>
      </c>
      <c r="AB42" s="94">
        <f t="shared" si="7"/>
        <v>0.27051305281351601</v>
      </c>
      <c r="AC42" s="94">
        <f>SUM(AC40:AC41)</f>
        <v>0.26745289280233098</v>
      </c>
      <c r="AD42" s="94">
        <f>SUM(AD40:AD41)</f>
        <v>0.26798930557806655</v>
      </c>
      <c r="AE42" s="94">
        <f>SUM(AE40:AE41)</f>
        <v>0.26968352925780004</v>
      </c>
      <c r="AF42" s="95">
        <f>SUM(AF40:AF41)</f>
        <v>0.27204927295345982</v>
      </c>
    </row>
  </sheetData>
  <conditionalFormatting sqref="D5:AA5">
    <cfRule type="cellIs" dxfId="10" priority="5" stopIfTrue="1" operator="equal">
      <formula>FALSE</formula>
    </cfRule>
  </conditionalFormatting>
  <conditionalFormatting sqref="AB5">
    <cfRule type="cellIs" dxfId="9" priority="4" stopIfTrue="1" operator="equal">
      <formula>FALSE</formula>
    </cfRule>
  </conditionalFormatting>
  <conditionalFormatting sqref="AC5:AD5">
    <cfRule type="cellIs" dxfId="8" priority="3" stopIfTrue="1" operator="equal">
      <formula>FALSE</formula>
    </cfRule>
  </conditionalFormatting>
  <conditionalFormatting sqref="AE5">
    <cfRule type="cellIs" dxfId="7" priority="2" stopIfTrue="1" operator="equal">
      <formula>FALSE</formula>
    </cfRule>
  </conditionalFormatting>
  <conditionalFormatting sqref="AF5">
    <cfRule type="cellIs" dxfId="6" priority="1" stopIfTrue="1" operator="equal">
      <formula>FALSE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87"/>
  <sheetViews>
    <sheetView zoomScale="70" zoomScaleNormal="70" workbookViewId="0">
      <pane xSplit="3" topLeftCell="BS1" activePane="topRight" state="frozen"/>
      <selection activeCell="B1" sqref="B1"/>
      <selection pane="topRight" activeCell="B1" sqref="B1"/>
    </sheetView>
  </sheetViews>
  <sheetFormatPr defaultColWidth="12.73046875" defaultRowHeight="15" x14ac:dyDescent="0.4"/>
  <cols>
    <col min="1" max="1" width="23.1328125" style="367" bestFit="1" customWidth="1"/>
    <col min="2" max="2" width="75.73046875" style="367" customWidth="1"/>
    <col min="3" max="3" width="25.73046875" style="367" customWidth="1"/>
    <col min="4" max="75" width="12.73046875" style="219" customWidth="1"/>
    <col min="76" max="76" width="12.73046875" style="326" customWidth="1"/>
    <col min="77" max="16384" width="12.73046875" style="326"/>
  </cols>
  <sheetData>
    <row r="1" spans="1:79" s="324" customFormat="1" ht="25.15" customHeight="1" thickBot="1" x14ac:dyDescent="0.4">
      <c r="A1" s="43" t="s">
        <v>42</v>
      </c>
      <c r="B1" s="44" t="s">
        <v>755</v>
      </c>
      <c r="C1" s="98"/>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3"/>
      <c r="BW1" s="323"/>
      <c r="BX1" s="323"/>
    </row>
    <row r="2" spans="1:79" ht="36.85" customHeight="1" x14ac:dyDescent="0.4">
      <c r="A2" s="47" t="s">
        <v>594</v>
      </c>
      <c r="B2" s="17" t="s">
        <v>579</v>
      </c>
      <c r="C2" s="418"/>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x14ac:dyDescent="0.4">
      <c r="A3" s="52">
        <v>2018</v>
      </c>
      <c r="B3" s="327" t="s">
        <v>127</v>
      </c>
      <c r="C3" s="385"/>
      <c r="D3" s="289" t="s">
        <v>624</v>
      </c>
      <c r="E3" s="289" t="s">
        <v>624</v>
      </c>
      <c r="F3" s="289" t="s">
        <v>624</v>
      </c>
      <c r="G3" s="289" t="s">
        <v>624</v>
      </c>
      <c r="H3" s="289" t="s">
        <v>624</v>
      </c>
      <c r="I3" s="289" t="s">
        <v>624</v>
      </c>
      <c r="J3" s="289" t="s">
        <v>624</v>
      </c>
      <c r="K3" s="289" t="s">
        <v>624</v>
      </c>
      <c r="L3" s="289" t="s">
        <v>624</v>
      </c>
      <c r="M3" s="289" t="s">
        <v>624</v>
      </c>
      <c r="N3" s="289" t="s">
        <v>624</v>
      </c>
      <c r="O3" s="289" t="s">
        <v>624</v>
      </c>
      <c r="P3" s="289" t="s">
        <v>624</v>
      </c>
      <c r="Q3" s="289" t="s">
        <v>624</v>
      </c>
      <c r="R3" s="289" t="s">
        <v>624</v>
      </c>
      <c r="S3" s="289" t="s">
        <v>624</v>
      </c>
      <c r="T3" s="289" t="s">
        <v>624</v>
      </c>
      <c r="U3" s="289" t="s">
        <v>624</v>
      </c>
      <c r="V3" s="289" t="s">
        <v>624</v>
      </c>
      <c r="W3" s="289" t="s">
        <v>624</v>
      </c>
      <c r="X3" s="289" t="s">
        <v>624</v>
      </c>
      <c r="Y3" s="289" t="s">
        <v>624</v>
      </c>
      <c r="Z3" s="289" t="s">
        <v>624</v>
      </c>
      <c r="AA3" s="289" t="s">
        <v>624</v>
      </c>
      <c r="AB3" s="289" t="s">
        <v>624</v>
      </c>
      <c r="AC3" s="289" t="s">
        <v>624</v>
      </c>
      <c r="AD3" s="289" t="s">
        <v>624</v>
      </c>
      <c r="AE3" s="289" t="s">
        <v>624</v>
      </c>
      <c r="AF3" s="289" t="s">
        <v>624</v>
      </c>
      <c r="AG3" s="289" t="s">
        <v>624</v>
      </c>
      <c r="AH3" s="289" t="s">
        <v>624</v>
      </c>
      <c r="AI3" s="289" t="s">
        <v>624</v>
      </c>
      <c r="AJ3" s="289" t="s">
        <v>624</v>
      </c>
      <c r="AK3" s="289" t="s">
        <v>624</v>
      </c>
      <c r="AL3" s="289" t="s">
        <v>624</v>
      </c>
      <c r="AM3" s="289" t="s">
        <v>624</v>
      </c>
      <c r="AN3" s="289" t="s">
        <v>624</v>
      </c>
      <c r="AO3" s="289" t="s">
        <v>624</v>
      </c>
      <c r="AP3" s="289" t="s">
        <v>624</v>
      </c>
      <c r="AQ3" s="289" t="s">
        <v>624</v>
      </c>
      <c r="AR3" s="289" t="s">
        <v>624</v>
      </c>
      <c r="AS3" s="289" t="s">
        <v>624</v>
      </c>
      <c r="AT3" s="289" t="s">
        <v>624</v>
      </c>
      <c r="AU3" s="289" t="s">
        <v>624</v>
      </c>
      <c r="AV3" s="289" t="s">
        <v>624</v>
      </c>
      <c r="AW3" s="289" t="s">
        <v>624</v>
      </c>
      <c r="AX3" s="289" t="s">
        <v>624</v>
      </c>
      <c r="AY3" s="289" t="s">
        <v>624</v>
      </c>
      <c r="AZ3" s="289" t="s">
        <v>624</v>
      </c>
      <c r="BA3" s="289" t="s">
        <v>624</v>
      </c>
      <c r="BB3" s="289" t="s">
        <v>624</v>
      </c>
      <c r="BC3" s="289" t="s">
        <v>624</v>
      </c>
      <c r="BD3" s="289" t="s">
        <v>624</v>
      </c>
      <c r="BE3" s="289" t="s">
        <v>624</v>
      </c>
      <c r="BF3" s="289" t="s">
        <v>624</v>
      </c>
      <c r="BG3" s="289" t="s">
        <v>624</v>
      </c>
      <c r="BH3" s="289" t="s">
        <v>624</v>
      </c>
      <c r="BI3" s="289" t="s">
        <v>624</v>
      </c>
      <c r="BJ3" s="289" t="s">
        <v>624</v>
      </c>
      <c r="BK3" s="289" t="s">
        <v>624</v>
      </c>
      <c r="BL3" s="289" t="s">
        <v>624</v>
      </c>
      <c r="BM3" s="289" t="s">
        <v>624</v>
      </c>
      <c r="BN3" s="289" t="s">
        <v>624</v>
      </c>
      <c r="BO3" s="289" t="s">
        <v>624</v>
      </c>
      <c r="BP3" s="289" t="s">
        <v>624</v>
      </c>
      <c r="BQ3" s="289" t="s">
        <v>624</v>
      </c>
      <c r="BR3" s="289" t="s">
        <v>624</v>
      </c>
      <c r="BS3" s="289" t="s">
        <v>624</v>
      </c>
      <c r="BT3" s="289" t="s">
        <v>624</v>
      </c>
      <c r="BU3" s="289" t="s">
        <v>624</v>
      </c>
      <c r="BV3" s="289" t="s">
        <v>625</v>
      </c>
      <c r="BW3" s="289" t="s">
        <v>625</v>
      </c>
      <c r="BX3" s="289" t="s">
        <v>625</v>
      </c>
      <c r="BY3" s="289" t="s">
        <v>625</v>
      </c>
      <c r="BZ3" s="289" t="s">
        <v>625</v>
      </c>
      <c r="CA3" s="290" t="s">
        <v>625</v>
      </c>
    </row>
    <row r="4" spans="1:79" s="243" customFormat="1" ht="24" customHeight="1" x14ac:dyDescent="0.4">
      <c r="A4" s="483"/>
      <c r="B4" s="165" t="s">
        <v>96</v>
      </c>
      <c r="C4" s="430"/>
      <c r="D4" s="196">
        <f t="shared" ref="D4:BO4" si="0">SUM(D5,D11,D10)</f>
        <v>15.2</v>
      </c>
      <c r="E4" s="196">
        <f t="shared" si="0"/>
        <v>19.2</v>
      </c>
      <c r="F4" s="196">
        <f t="shared" si="0"/>
        <v>17</v>
      </c>
      <c r="G4" s="196">
        <f t="shared" si="0"/>
        <v>14.8</v>
      </c>
      <c r="H4" s="196">
        <f t="shared" si="0"/>
        <v>26.8</v>
      </c>
      <c r="I4" s="196">
        <f t="shared" si="0"/>
        <v>22.2</v>
      </c>
      <c r="J4" s="196">
        <f t="shared" si="0"/>
        <v>15.7</v>
      </c>
      <c r="K4" s="196">
        <f t="shared" si="0"/>
        <v>15.7</v>
      </c>
      <c r="L4" s="196">
        <f t="shared" si="0"/>
        <v>20.9</v>
      </c>
      <c r="M4" s="196">
        <f t="shared" si="0"/>
        <v>25.4</v>
      </c>
      <c r="N4" s="196">
        <f t="shared" si="0"/>
        <v>49.4</v>
      </c>
      <c r="O4" s="196">
        <f t="shared" si="0"/>
        <v>41.9</v>
      </c>
      <c r="P4" s="196">
        <f t="shared" si="0"/>
        <v>30.2</v>
      </c>
      <c r="Q4" s="196">
        <f t="shared" si="0"/>
        <v>36.299999999999997</v>
      </c>
      <c r="R4" s="196">
        <f t="shared" si="0"/>
        <v>64.5</v>
      </c>
      <c r="S4" s="196">
        <f t="shared" si="0"/>
        <v>64.599999999999994</v>
      </c>
      <c r="T4" s="196">
        <f t="shared" si="0"/>
        <v>44.9</v>
      </c>
      <c r="U4" s="196">
        <f t="shared" si="0"/>
        <v>49.2</v>
      </c>
      <c r="V4" s="196">
        <f t="shared" si="0"/>
        <v>78.3</v>
      </c>
      <c r="W4" s="196">
        <f t="shared" si="0"/>
        <v>121.7</v>
      </c>
      <c r="X4" s="196">
        <f t="shared" si="0"/>
        <v>123.3</v>
      </c>
      <c r="Y4" s="196">
        <f t="shared" si="0"/>
        <v>127.1</v>
      </c>
      <c r="Z4" s="196">
        <f t="shared" si="0"/>
        <v>150.4</v>
      </c>
      <c r="AA4" s="196">
        <f t="shared" si="0"/>
        <v>239.4</v>
      </c>
      <c r="AB4" s="196">
        <f t="shared" si="0"/>
        <v>209.1</v>
      </c>
      <c r="AC4" s="196">
        <f t="shared" si="0"/>
        <v>174.09</v>
      </c>
      <c r="AD4" s="196">
        <f t="shared" si="0"/>
        <v>214.12200000000001</v>
      </c>
      <c r="AE4" s="196">
        <f t="shared" si="0"/>
        <v>454.38499999999999</v>
      </c>
      <c r="AF4" s="196">
        <f t="shared" si="0"/>
        <v>558.846</v>
      </c>
      <c r="AG4" s="196">
        <f t="shared" si="0"/>
        <v>628.82600000000002</v>
      </c>
      <c r="AH4" s="196">
        <f t="shared" si="0"/>
        <v>1147</v>
      </c>
      <c r="AI4" s="196">
        <f t="shared" si="0"/>
        <v>1176</v>
      </c>
      <c r="AJ4" s="196">
        <f t="shared" si="0"/>
        <v>2074</v>
      </c>
      <c r="AK4" s="196">
        <f t="shared" si="0"/>
        <v>3214.04</v>
      </c>
      <c r="AL4" s="196">
        <f t="shared" si="0"/>
        <v>4067</v>
      </c>
      <c r="AM4" s="196">
        <f t="shared" si="0"/>
        <v>4754</v>
      </c>
      <c r="AN4" s="196">
        <f t="shared" si="0"/>
        <v>5308</v>
      </c>
      <c r="AO4" s="196">
        <f t="shared" si="0"/>
        <v>5803</v>
      </c>
      <c r="AP4" s="196">
        <f t="shared" si="0"/>
        <v>6070</v>
      </c>
      <c r="AQ4" s="196">
        <f t="shared" si="0"/>
        <v>5452.9279999999999</v>
      </c>
      <c r="AR4" s="196">
        <f t="shared" si="0"/>
        <v>4151.7449999999999</v>
      </c>
      <c r="AS4" s="196">
        <f t="shared" si="0"/>
        <v>3364.41</v>
      </c>
      <c r="AT4" s="196">
        <f t="shared" si="0"/>
        <v>3810.3180000000002</v>
      </c>
      <c r="AU4" s="196">
        <f t="shared" si="0"/>
        <v>5803.8150000000005</v>
      </c>
      <c r="AV4" s="196">
        <f t="shared" si="0"/>
        <v>7139.1579999999994</v>
      </c>
      <c r="AW4" s="196">
        <f t="shared" si="0"/>
        <v>7388.7640000000001</v>
      </c>
      <c r="AX4" s="196">
        <f t="shared" si="0"/>
        <v>6482.4830000000002</v>
      </c>
      <c r="AY4" s="196">
        <f t="shared" si="0"/>
        <v>5924.8270000000002</v>
      </c>
      <c r="AZ4" s="196">
        <f t="shared" si="0"/>
        <v>5112.2209999999995</v>
      </c>
      <c r="BA4" s="196">
        <f t="shared" si="0"/>
        <v>3893.4660000000003</v>
      </c>
      <c r="BB4" s="196">
        <f t="shared" si="0"/>
        <v>3557.6930000000002</v>
      </c>
      <c r="BC4" s="196">
        <f t="shared" si="0"/>
        <v>3255.0860000000002</v>
      </c>
      <c r="BD4" s="196">
        <f t="shared" si="0"/>
        <v>2882.2200000000003</v>
      </c>
      <c r="BE4" s="196">
        <f t="shared" si="0"/>
        <v>2605.5709014073173</v>
      </c>
      <c r="BF4" s="196">
        <f t="shared" si="0"/>
        <v>2624.1158686900003</v>
      </c>
      <c r="BG4" s="196">
        <f t="shared" si="0"/>
        <v>2559.18840136366</v>
      </c>
      <c r="BH4" s="196">
        <f t="shared" si="0"/>
        <v>2204.4830000000002</v>
      </c>
      <c r="BI4" s="196">
        <f t="shared" si="0"/>
        <v>2311.2043118300003</v>
      </c>
      <c r="BJ4" s="196">
        <f t="shared" si="0"/>
        <v>2439.7983671900001</v>
      </c>
      <c r="BK4" s="196">
        <f t="shared" si="0"/>
        <v>2241.4881393452138</v>
      </c>
      <c r="BL4" s="196">
        <f t="shared" si="0"/>
        <v>2856.8277160099997</v>
      </c>
      <c r="BM4" s="196">
        <f t="shared" si="0"/>
        <v>4684.0175697100003</v>
      </c>
      <c r="BN4" s="196">
        <f t="shared" si="0"/>
        <v>4473.4852258236315</v>
      </c>
      <c r="BO4" s="196">
        <f t="shared" si="0"/>
        <v>4933.9849943699983</v>
      </c>
      <c r="BP4" s="196">
        <f t="shared" ref="BP4:CA4" si="1">SUM(BP5,BP11,BP10)</f>
        <v>5169.8070100499999</v>
      </c>
      <c r="BQ4" s="196">
        <f t="shared" si="1"/>
        <v>4338.0295486261903</v>
      </c>
      <c r="BR4" s="196">
        <f t="shared" si="1"/>
        <v>3065.0410876799992</v>
      </c>
      <c r="BS4" s="196">
        <f t="shared" si="1"/>
        <v>2313.51601579</v>
      </c>
      <c r="BT4" s="196">
        <f t="shared" si="1"/>
        <v>1875.4784224599998</v>
      </c>
      <c r="BU4" s="196">
        <f t="shared" si="1"/>
        <v>1666.9844684099987</v>
      </c>
      <c r="BV4" s="196">
        <f t="shared" si="1"/>
        <v>1352.4453753320392</v>
      </c>
      <c r="BW4" s="196">
        <f t="shared" si="1"/>
        <v>2221.7429030317812</v>
      </c>
      <c r="BX4" s="196">
        <f t="shared" si="1"/>
        <v>2318.244394505221</v>
      </c>
      <c r="BY4" s="196">
        <f t="shared" si="1"/>
        <v>2417.8366349408006</v>
      </c>
      <c r="BZ4" s="196">
        <f t="shared" si="1"/>
        <v>2511.6672182115212</v>
      </c>
      <c r="CA4" s="339">
        <f t="shared" si="1"/>
        <v>2567.5907842407146</v>
      </c>
    </row>
    <row r="5" spans="1:79" ht="26.25" customHeight="1" x14ac:dyDescent="0.4">
      <c r="A5" s="485"/>
      <c r="B5" s="68" t="s">
        <v>580</v>
      </c>
      <c r="C5" s="58"/>
      <c r="D5" s="220">
        <f t="shared" ref="D5:BO5" si="2">SUM(D6,D7)</f>
        <v>0</v>
      </c>
      <c r="E5" s="220">
        <f t="shared" si="2"/>
        <v>0</v>
      </c>
      <c r="F5" s="220">
        <f t="shared" si="2"/>
        <v>0</v>
      </c>
      <c r="G5" s="220">
        <f t="shared" si="2"/>
        <v>0</v>
      </c>
      <c r="H5" s="220">
        <f t="shared" si="2"/>
        <v>0</v>
      </c>
      <c r="I5" s="220">
        <f t="shared" si="2"/>
        <v>0</v>
      </c>
      <c r="J5" s="220">
        <f t="shared" si="2"/>
        <v>0</v>
      </c>
      <c r="K5" s="220">
        <f t="shared" si="2"/>
        <v>0</v>
      </c>
      <c r="L5" s="220">
        <f t="shared" si="2"/>
        <v>0</v>
      </c>
      <c r="M5" s="220">
        <f t="shared" si="2"/>
        <v>0</v>
      </c>
      <c r="N5" s="220">
        <f t="shared" si="2"/>
        <v>0</v>
      </c>
      <c r="O5" s="220">
        <f t="shared" si="2"/>
        <v>0</v>
      </c>
      <c r="P5" s="220">
        <f t="shared" si="2"/>
        <v>0</v>
      </c>
      <c r="Q5" s="220">
        <f t="shared" si="2"/>
        <v>0</v>
      </c>
      <c r="R5" s="220">
        <f t="shared" si="2"/>
        <v>0</v>
      </c>
      <c r="S5" s="220">
        <f t="shared" si="2"/>
        <v>0</v>
      </c>
      <c r="T5" s="220">
        <f t="shared" si="2"/>
        <v>0</v>
      </c>
      <c r="U5" s="220">
        <f t="shared" si="2"/>
        <v>0</v>
      </c>
      <c r="V5" s="220">
        <f t="shared" si="2"/>
        <v>0</v>
      </c>
      <c r="W5" s="220">
        <f t="shared" si="2"/>
        <v>0</v>
      </c>
      <c r="X5" s="220">
        <f t="shared" si="2"/>
        <v>0</v>
      </c>
      <c r="Y5" s="220">
        <f t="shared" si="2"/>
        <v>0</v>
      </c>
      <c r="Z5" s="220">
        <f t="shared" si="2"/>
        <v>0</v>
      </c>
      <c r="AA5" s="220">
        <f t="shared" si="2"/>
        <v>0</v>
      </c>
      <c r="AB5" s="220">
        <f t="shared" si="2"/>
        <v>0</v>
      </c>
      <c r="AC5" s="220">
        <f t="shared" si="2"/>
        <v>0</v>
      </c>
      <c r="AD5" s="220">
        <f t="shared" si="2"/>
        <v>0</v>
      </c>
      <c r="AE5" s="220">
        <f t="shared" si="2"/>
        <v>0</v>
      </c>
      <c r="AF5" s="220">
        <f t="shared" si="2"/>
        <v>0</v>
      </c>
      <c r="AG5" s="220">
        <f t="shared" si="2"/>
        <v>0</v>
      </c>
      <c r="AH5" s="220">
        <f t="shared" si="2"/>
        <v>0</v>
      </c>
      <c r="AI5" s="220">
        <f t="shared" si="2"/>
        <v>0</v>
      </c>
      <c r="AJ5" s="220">
        <f t="shared" si="2"/>
        <v>0</v>
      </c>
      <c r="AK5" s="220">
        <f t="shared" si="2"/>
        <v>0</v>
      </c>
      <c r="AL5" s="220">
        <f t="shared" si="2"/>
        <v>0</v>
      </c>
      <c r="AM5" s="220">
        <f t="shared" si="2"/>
        <v>0</v>
      </c>
      <c r="AN5" s="220">
        <f t="shared" si="2"/>
        <v>0</v>
      </c>
      <c r="AO5" s="220">
        <f t="shared" si="2"/>
        <v>0</v>
      </c>
      <c r="AP5" s="220">
        <f t="shared" si="2"/>
        <v>0</v>
      </c>
      <c r="AQ5" s="220">
        <f t="shared" si="2"/>
        <v>0</v>
      </c>
      <c r="AR5" s="220">
        <f t="shared" si="2"/>
        <v>0</v>
      </c>
      <c r="AS5" s="220">
        <f t="shared" si="2"/>
        <v>0</v>
      </c>
      <c r="AT5" s="220">
        <f t="shared" si="2"/>
        <v>0</v>
      </c>
      <c r="AU5" s="220">
        <f t="shared" si="2"/>
        <v>0</v>
      </c>
      <c r="AV5" s="220">
        <f t="shared" si="2"/>
        <v>0</v>
      </c>
      <c r="AW5" s="220">
        <f t="shared" si="2"/>
        <v>0</v>
      </c>
      <c r="AX5" s="220">
        <f t="shared" si="2"/>
        <v>0</v>
      </c>
      <c r="AY5" s="220">
        <f t="shared" si="2"/>
        <v>0</v>
      </c>
      <c r="AZ5" s="220">
        <f t="shared" si="2"/>
        <v>2165.9229999999998</v>
      </c>
      <c r="BA5" s="220">
        <f t="shared" si="2"/>
        <v>3893.4660000000003</v>
      </c>
      <c r="BB5" s="220">
        <f t="shared" si="2"/>
        <v>3557.6930000000002</v>
      </c>
      <c r="BC5" s="220">
        <f t="shared" si="2"/>
        <v>3255.0860000000002</v>
      </c>
      <c r="BD5" s="220">
        <f t="shared" si="2"/>
        <v>2882.2200000000003</v>
      </c>
      <c r="BE5" s="220">
        <f t="shared" si="2"/>
        <v>2605.5709014073173</v>
      </c>
      <c r="BF5" s="220">
        <f t="shared" si="2"/>
        <v>2624.1158686900003</v>
      </c>
      <c r="BG5" s="220">
        <f t="shared" si="2"/>
        <v>2559.18840136366</v>
      </c>
      <c r="BH5" s="220">
        <f t="shared" si="2"/>
        <v>2204.4830000000002</v>
      </c>
      <c r="BI5" s="220">
        <f t="shared" si="2"/>
        <v>2311.2043118300003</v>
      </c>
      <c r="BJ5" s="220">
        <f t="shared" si="2"/>
        <v>2439.7983671900001</v>
      </c>
      <c r="BK5" s="220">
        <f t="shared" si="2"/>
        <v>2241.4881393452138</v>
      </c>
      <c r="BL5" s="220">
        <f t="shared" si="2"/>
        <v>2856.8277160099997</v>
      </c>
      <c r="BM5" s="220">
        <f t="shared" si="2"/>
        <v>4684.0175697100003</v>
      </c>
      <c r="BN5" s="220">
        <f t="shared" si="2"/>
        <v>4473.4852258236315</v>
      </c>
      <c r="BO5" s="220">
        <f t="shared" si="2"/>
        <v>4933.9849943699983</v>
      </c>
      <c r="BP5" s="220">
        <f t="shared" ref="BP5:CA5" si="3">SUM(BP6,BP7)</f>
        <v>5169.8070100499999</v>
      </c>
      <c r="BQ5" s="220">
        <f t="shared" si="3"/>
        <v>4338.0295486261903</v>
      </c>
      <c r="BR5" s="220">
        <f t="shared" si="3"/>
        <v>3065.0410876799992</v>
      </c>
      <c r="BS5" s="220">
        <f t="shared" si="3"/>
        <v>2313.51601579</v>
      </c>
      <c r="BT5" s="220">
        <f t="shared" si="3"/>
        <v>1875.4784224599998</v>
      </c>
      <c r="BU5" s="220">
        <f t="shared" si="3"/>
        <v>1666.9844684099987</v>
      </c>
      <c r="BV5" s="220">
        <f t="shared" si="3"/>
        <v>1352.4453753320392</v>
      </c>
      <c r="BW5" s="220">
        <f t="shared" si="3"/>
        <v>2221.7429030317812</v>
      </c>
      <c r="BX5" s="220">
        <f t="shared" si="3"/>
        <v>2318.244394505221</v>
      </c>
      <c r="BY5" s="220">
        <f t="shared" si="3"/>
        <v>2417.8366349408006</v>
      </c>
      <c r="BZ5" s="220">
        <f t="shared" si="3"/>
        <v>2511.6672182115212</v>
      </c>
      <c r="CA5" s="221">
        <f t="shared" si="3"/>
        <v>2567.5907842407146</v>
      </c>
    </row>
    <row r="6" spans="1:79" x14ac:dyDescent="0.4">
      <c r="A6" s="485"/>
      <c r="B6" s="106" t="s">
        <v>137</v>
      </c>
      <c r="C6" s="58"/>
      <c r="D6" s="220">
        <v>0</v>
      </c>
      <c r="E6" s="220">
        <v>0</v>
      </c>
      <c r="F6" s="220">
        <v>0</v>
      </c>
      <c r="G6" s="220">
        <v>0</v>
      </c>
      <c r="H6" s="220">
        <v>0</v>
      </c>
      <c r="I6" s="220">
        <v>0</v>
      </c>
      <c r="J6" s="220">
        <v>0</v>
      </c>
      <c r="K6" s="220">
        <v>0</v>
      </c>
      <c r="L6" s="220">
        <v>0</v>
      </c>
      <c r="M6" s="220">
        <v>0</v>
      </c>
      <c r="N6" s="220">
        <v>0</v>
      </c>
      <c r="O6" s="220">
        <v>0</v>
      </c>
      <c r="P6" s="220">
        <v>0</v>
      </c>
      <c r="Q6" s="220">
        <v>0</v>
      </c>
      <c r="R6" s="220">
        <v>0</v>
      </c>
      <c r="S6" s="220">
        <v>0</v>
      </c>
      <c r="T6" s="220">
        <v>0</v>
      </c>
      <c r="U6" s="220">
        <v>0</v>
      </c>
      <c r="V6" s="220">
        <v>0</v>
      </c>
      <c r="W6" s="220">
        <v>0</v>
      </c>
      <c r="X6" s="220">
        <v>0</v>
      </c>
      <c r="Y6" s="220">
        <v>0</v>
      </c>
      <c r="Z6" s="220">
        <v>0</v>
      </c>
      <c r="AA6" s="220">
        <v>0</v>
      </c>
      <c r="AB6" s="220">
        <v>0</v>
      </c>
      <c r="AC6" s="220">
        <v>0</v>
      </c>
      <c r="AD6" s="220">
        <v>0</v>
      </c>
      <c r="AE6" s="220">
        <v>0</v>
      </c>
      <c r="AF6" s="220">
        <v>0</v>
      </c>
      <c r="AG6" s="220">
        <v>0</v>
      </c>
      <c r="AH6" s="220">
        <v>0</v>
      </c>
      <c r="AI6" s="220">
        <v>0</v>
      </c>
      <c r="AJ6" s="220">
        <v>0</v>
      </c>
      <c r="AK6" s="220">
        <v>0</v>
      </c>
      <c r="AL6" s="220">
        <v>0</v>
      </c>
      <c r="AM6" s="220">
        <v>0</v>
      </c>
      <c r="AN6" s="220">
        <v>0</v>
      </c>
      <c r="AO6" s="220">
        <v>0</v>
      </c>
      <c r="AP6" s="220">
        <v>0</v>
      </c>
      <c r="AQ6" s="220">
        <v>0</v>
      </c>
      <c r="AR6" s="220">
        <v>0</v>
      </c>
      <c r="AS6" s="220">
        <v>0</v>
      </c>
      <c r="AT6" s="220">
        <v>0</v>
      </c>
      <c r="AU6" s="220">
        <v>0</v>
      </c>
      <c r="AV6" s="220">
        <v>0</v>
      </c>
      <c r="AW6" s="220">
        <v>0</v>
      </c>
      <c r="AX6" s="220">
        <v>0</v>
      </c>
      <c r="AY6" s="220">
        <v>0</v>
      </c>
      <c r="AZ6" s="220">
        <v>332.70800000000008</v>
      </c>
      <c r="BA6" s="220">
        <v>475.00800000000004</v>
      </c>
      <c r="BB6" s="220">
        <v>474.24400000000003</v>
      </c>
      <c r="BC6" s="220">
        <v>459.01900000000001</v>
      </c>
      <c r="BD6" s="220">
        <v>446.95400000000001</v>
      </c>
      <c r="BE6" s="220">
        <v>469.76190140731705</v>
      </c>
      <c r="BF6" s="220">
        <v>518.64773074999994</v>
      </c>
      <c r="BG6" s="220">
        <v>507.20891397539998</v>
      </c>
      <c r="BH6" s="220">
        <v>445.23599999999999</v>
      </c>
      <c r="BI6" s="220">
        <v>486.24370455000002</v>
      </c>
      <c r="BJ6" s="220">
        <v>477.92547793</v>
      </c>
      <c r="BK6" s="220">
        <v>424.03039473491737</v>
      </c>
      <c r="BL6" s="220">
        <v>727.70019646000003</v>
      </c>
      <c r="BM6" s="220">
        <v>1088.6921164999999</v>
      </c>
      <c r="BN6" s="220">
        <v>801.16036899012533</v>
      </c>
      <c r="BO6" s="220">
        <v>749.87685299999998</v>
      </c>
      <c r="BP6" s="220">
        <v>662.33543288999988</v>
      </c>
      <c r="BQ6" s="220">
        <v>526.70929591000004</v>
      </c>
      <c r="BR6" s="220">
        <v>369.21073870999999</v>
      </c>
      <c r="BS6" s="220">
        <v>309.89859552000007</v>
      </c>
      <c r="BT6" s="220">
        <v>264.26859475999998</v>
      </c>
      <c r="BU6" s="220">
        <v>224.26502880999996</v>
      </c>
      <c r="BV6" s="220">
        <v>207.21385224979605</v>
      </c>
      <c r="BW6" s="220">
        <v>293.96004759550289</v>
      </c>
      <c r="BX6" s="220">
        <v>306.31306860879886</v>
      </c>
      <c r="BY6" s="220">
        <v>320.11777669272396</v>
      </c>
      <c r="BZ6" s="220">
        <v>330.22446033501484</v>
      </c>
      <c r="CA6" s="221">
        <v>338.35009757653523</v>
      </c>
    </row>
    <row r="7" spans="1:79" x14ac:dyDescent="0.4">
      <c r="A7" s="485"/>
      <c r="B7" s="106" t="s">
        <v>147</v>
      </c>
      <c r="C7" s="58"/>
      <c r="D7" s="220">
        <v>0</v>
      </c>
      <c r="E7" s="220">
        <v>0</v>
      </c>
      <c r="F7" s="220">
        <v>0</v>
      </c>
      <c r="G7" s="220">
        <v>0</v>
      </c>
      <c r="H7" s="220">
        <v>0</v>
      </c>
      <c r="I7" s="220">
        <v>0</v>
      </c>
      <c r="J7" s="220">
        <v>0</v>
      </c>
      <c r="K7" s="220">
        <v>0</v>
      </c>
      <c r="L7" s="220">
        <v>0</v>
      </c>
      <c r="M7" s="220">
        <v>0</v>
      </c>
      <c r="N7" s="220">
        <v>0</v>
      </c>
      <c r="O7" s="220">
        <v>0</v>
      </c>
      <c r="P7" s="220">
        <v>0</v>
      </c>
      <c r="Q7" s="220">
        <v>0</v>
      </c>
      <c r="R7" s="220">
        <v>0</v>
      </c>
      <c r="S7" s="220">
        <v>0</v>
      </c>
      <c r="T7" s="220">
        <v>0</v>
      </c>
      <c r="U7" s="220">
        <v>0</v>
      </c>
      <c r="V7" s="220">
        <v>0</v>
      </c>
      <c r="W7" s="220">
        <v>0</v>
      </c>
      <c r="X7" s="220">
        <v>0</v>
      </c>
      <c r="Y7" s="220">
        <v>0</v>
      </c>
      <c r="Z7" s="220">
        <v>0</v>
      </c>
      <c r="AA7" s="220">
        <v>0</v>
      </c>
      <c r="AB7" s="220">
        <v>0</v>
      </c>
      <c r="AC7" s="220">
        <v>0</v>
      </c>
      <c r="AD7" s="220">
        <v>0</v>
      </c>
      <c r="AE7" s="220">
        <v>0</v>
      </c>
      <c r="AF7" s="220">
        <v>0</v>
      </c>
      <c r="AG7" s="220">
        <v>0</v>
      </c>
      <c r="AH7" s="220">
        <v>0</v>
      </c>
      <c r="AI7" s="220">
        <v>0</v>
      </c>
      <c r="AJ7" s="220">
        <v>0</v>
      </c>
      <c r="AK7" s="220">
        <v>0</v>
      </c>
      <c r="AL7" s="220">
        <v>0</v>
      </c>
      <c r="AM7" s="220">
        <v>0</v>
      </c>
      <c r="AN7" s="220">
        <v>0</v>
      </c>
      <c r="AO7" s="220">
        <v>0</v>
      </c>
      <c r="AP7" s="220">
        <v>0</v>
      </c>
      <c r="AQ7" s="220">
        <v>0</v>
      </c>
      <c r="AR7" s="220">
        <v>0</v>
      </c>
      <c r="AS7" s="220">
        <v>0</v>
      </c>
      <c r="AT7" s="220">
        <v>0</v>
      </c>
      <c r="AU7" s="220">
        <v>0</v>
      </c>
      <c r="AV7" s="220">
        <v>0</v>
      </c>
      <c r="AW7" s="220">
        <v>0</v>
      </c>
      <c r="AX7" s="220">
        <v>0</v>
      </c>
      <c r="AY7" s="220">
        <v>0</v>
      </c>
      <c r="AZ7" s="220">
        <v>1833.2149999999999</v>
      </c>
      <c r="BA7" s="220">
        <v>3418.4580000000001</v>
      </c>
      <c r="BB7" s="220">
        <v>3083.4490000000001</v>
      </c>
      <c r="BC7" s="220">
        <v>2796.067</v>
      </c>
      <c r="BD7" s="220">
        <v>2435.2660000000001</v>
      </c>
      <c r="BE7" s="220">
        <v>2135.8090000000002</v>
      </c>
      <c r="BF7" s="220">
        <v>2105.4681379400004</v>
      </c>
      <c r="BG7" s="220">
        <v>2051.9794873882602</v>
      </c>
      <c r="BH7" s="220">
        <v>1759.2470000000001</v>
      </c>
      <c r="BI7" s="220">
        <v>1824.9606072800002</v>
      </c>
      <c r="BJ7" s="220">
        <v>1961.87288926</v>
      </c>
      <c r="BK7" s="220">
        <v>1817.4577446102965</v>
      </c>
      <c r="BL7" s="220">
        <v>2129.1275195499998</v>
      </c>
      <c r="BM7" s="220">
        <v>3595.32545321</v>
      </c>
      <c r="BN7" s="220">
        <v>3672.3248568335066</v>
      </c>
      <c r="BO7" s="220">
        <v>4184.1081413699985</v>
      </c>
      <c r="BP7" s="220">
        <v>4507.4715771600004</v>
      </c>
      <c r="BQ7" s="220">
        <v>3811.3202527161902</v>
      </c>
      <c r="BR7" s="220">
        <v>2695.8303489699992</v>
      </c>
      <c r="BS7" s="220">
        <v>2003.6174202700001</v>
      </c>
      <c r="BT7" s="220">
        <v>1611.2098276999998</v>
      </c>
      <c r="BU7" s="220">
        <v>1442.7194395999989</v>
      </c>
      <c r="BV7" s="220">
        <v>1145.2315230822433</v>
      </c>
      <c r="BW7" s="220">
        <v>1927.7828554362782</v>
      </c>
      <c r="BX7" s="220">
        <v>2011.9313258964223</v>
      </c>
      <c r="BY7" s="220">
        <v>2097.7188582480767</v>
      </c>
      <c r="BZ7" s="220">
        <v>2181.4427578765062</v>
      </c>
      <c r="CA7" s="221">
        <v>2229.2406866641795</v>
      </c>
    </row>
    <row r="8" spans="1:79" x14ac:dyDescent="0.4">
      <c r="A8" s="485"/>
      <c r="B8" s="309" t="s">
        <v>319</v>
      </c>
      <c r="C8" s="68"/>
      <c r="D8" s="220">
        <v>0</v>
      </c>
      <c r="E8" s="220">
        <v>0</v>
      </c>
      <c r="F8" s="220">
        <v>0</v>
      </c>
      <c r="G8" s="220">
        <v>0</v>
      </c>
      <c r="H8" s="220">
        <v>0</v>
      </c>
      <c r="I8" s="220">
        <v>0</v>
      </c>
      <c r="J8" s="220">
        <v>0</v>
      </c>
      <c r="K8" s="220">
        <v>0</v>
      </c>
      <c r="L8" s="220">
        <v>0</v>
      </c>
      <c r="M8" s="220">
        <v>0</v>
      </c>
      <c r="N8" s="220">
        <v>0</v>
      </c>
      <c r="O8" s="220">
        <v>0</v>
      </c>
      <c r="P8" s="220">
        <v>0</v>
      </c>
      <c r="Q8" s="220">
        <v>0</v>
      </c>
      <c r="R8" s="220">
        <v>0</v>
      </c>
      <c r="S8" s="220">
        <v>0</v>
      </c>
      <c r="T8" s="220">
        <v>0</v>
      </c>
      <c r="U8" s="220">
        <v>0</v>
      </c>
      <c r="V8" s="220">
        <v>0</v>
      </c>
      <c r="W8" s="220">
        <v>0</v>
      </c>
      <c r="X8" s="220">
        <v>0</v>
      </c>
      <c r="Y8" s="220">
        <v>0</v>
      </c>
      <c r="Z8" s="220">
        <v>0</v>
      </c>
      <c r="AA8" s="220">
        <v>0</v>
      </c>
      <c r="AB8" s="220">
        <v>0</v>
      </c>
      <c r="AC8" s="220">
        <v>0</v>
      </c>
      <c r="AD8" s="220">
        <v>0</v>
      </c>
      <c r="AE8" s="220">
        <v>0</v>
      </c>
      <c r="AF8" s="220">
        <v>0</v>
      </c>
      <c r="AG8" s="220">
        <v>0</v>
      </c>
      <c r="AH8" s="220">
        <v>0</v>
      </c>
      <c r="AI8" s="220">
        <v>0</v>
      </c>
      <c r="AJ8" s="220">
        <v>0</v>
      </c>
      <c r="AK8" s="220">
        <v>0</v>
      </c>
      <c r="AL8" s="220">
        <v>0</v>
      </c>
      <c r="AM8" s="220">
        <v>0</v>
      </c>
      <c r="AN8" s="220">
        <v>0</v>
      </c>
      <c r="AO8" s="220">
        <v>0</v>
      </c>
      <c r="AP8" s="220">
        <v>0</v>
      </c>
      <c r="AQ8" s="220">
        <v>0</v>
      </c>
      <c r="AR8" s="220">
        <v>0</v>
      </c>
      <c r="AS8" s="220">
        <v>0</v>
      </c>
      <c r="AT8" s="220">
        <v>0</v>
      </c>
      <c r="AU8" s="220">
        <v>0</v>
      </c>
      <c r="AV8" s="220">
        <v>0</v>
      </c>
      <c r="AW8" s="220">
        <v>0</v>
      </c>
      <c r="AX8" s="220">
        <v>0</v>
      </c>
      <c r="AY8" s="220">
        <v>0</v>
      </c>
      <c r="AZ8" s="220">
        <v>214.28451982657336</v>
      </c>
      <c r="BA8" s="220">
        <v>330</v>
      </c>
      <c r="BB8" s="220">
        <v>305</v>
      </c>
      <c r="BC8" s="220">
        <v>285</v>
      </c>
      <c r="BD8" s="220">
        <v>305</v>
      </c>
      <c r="BE8" s="220">
        <v>284</v>
      </c>
      <c r="BF8" s="220">
        <v>289.81299999999999</v>
      </c>
      <c r="BG8" s="220">
        <v>255.8872903330878</v>
      </c>
      <c r="BH8" s="220">
        <v>142.881</v>
      </c>
      <c r="BI8" s="220">
        <v>24.123565300067376</v>
      </c>
      <c r="BJ8" s="220">
        <v>12.22461096189574</v>
      </c>
      <c r="BK8" s="220">
        <v>0</v>
      </c>
      <c r="BL8" s="220">
        <v>0</v>
      </c>
      <c r="BM8" s="220">
        <v>0</v>
      </c>
      <c r="BN8" s="220">
        <v>0</v>
      </c>
      <c r="BO8" s="220">
        <v>0</v>
      </c>
      <c r="BP8" s="220">
        <v>0</v>
      </c>
      <c r="BQ8" s="220">
        <v>0</v>
      </c>
      <c r="BR8" s="220">
        <v>0</v>
      </c>
      <c r="BS8" s="220">
        <v>0</v>
      </c>
      <c r="BT8" s="220">
        <v>0</v>
      </c>
      <c r="BU8" s="220">
        <v>0</v>
      </c>
      <c r="BV8" s="220">
        <v>0</v>
      </c>
      <c r="BW8" s="220">
        <v>0</v>
      </c>
      <c r="BX8" s="220">
        <v>0</v>
      </c>
      <c r="BY8" s="220">
        <v>0</v>
      </c>
      <c r="BZ8" s="220">
        <v>0</v>
      </c>
      <c r="CA8" s="221">
        <v>0</v>
      </c>
    </row>
    <row r="9" spans="1:79" x14ac:dyDescent="0.4">
      <c r="A9" s="485"/>
      <c r="B9" s="309" t="s">
        <v>332</v>
      </c>
      <c r="C9" s="68"/>
      <c r="D9" s="220">
        <v>0</v>
      </c>
      <c r="E9" s="220">
        <v>0</v>
      </c>
      <c r="F9" s="220">
        <v>0</v>
      </c>
      <c r="G9" s="220">
        <v>0</v>
      </c>
      <c r="H9" s="220">
        <v>0</v>
      </c>
      <c r="I9" s="220">
        <v>0</v>
      </c>
      <c r="J9" s="220">
        <v>0</v>
      </c>
      <c r="K9" s="220">
        <v>0</v>
      </c>
      <c r="L9" s="220">
        <v>0</v>
      </c>
      <c r="M9" s="220">
        <v>0</v>
      </c>
      <c r="N9" s="220">
        <v>0</v>
      </c>
      <c r="O9" s="220">
        <v>0</v>
      </c>
      <c r="P9" s="220">
        <v>0</v>
      </c>
      <c r="Q9" s="220">
        <v>0</v>
      </c>
      <c r="R9" s="220">
        <v>0</v>
      </c>
      <c r="S9" s="220">
        <v>0</v>
      </c>
      <c r="T9" s="220">
        <v>0</v>
      </c>
      <c r="U9" s="220">
        <v>0</v>
      </c>
      <c r="V9" s="220">
        <v>0</v>
      </c>
      <c r="W9" s="220">
        <v>0</v>
      </c>
      <c r="X9" s="220">
        <v>0</v>
      </c>
      <c r="Y9" s="220">
        <v>0</v>
      </c>
      <c r="Z9" s="220">
        <v>0</v>
      </c>
      <c r="AA9" s="220">
        <v>0</v>
      </c>
      <c r="AB9" s="220">
        <v>0</v>
      </c>
      <c r="AC9" s="220">
        <v>0</v>
      </c>
      <c r="AD9" s="220">
        <v>0</v>
      </c>
      <c r="AE9" s="220">
        <v>0</v>
      </c>
      <c r="AF9" s="220">
        <v>0</v>
      </c>
      <c r="AG9" s="220">
        <v>0</v>
      </c>
      <c r="AH9" s="220">
        <v>0</v>
      </c>
      <c r="AI9" s="220">
        <v>0</v>
      </c>
      <c r="AJ9" s="220">
        <v>0</v>
      </c>
      <c r="AK9" s="220">
        <v>0</v>
      </c>
      <c r="AL9" s="220">
        <v>0</v>
      </c>
      <c r="AM9" s="220">
        <v>0</v>
      </c>
      <c r="AN9" s="220">
        <v>0</v>
      </c>
      <c r="AO9" s="220">
        <v>0</v>
      </c>
      <c r="AP9" s="220">
        <v>0</v>
      </c>
      <c r="AQ9" s="220">
        <v>0</v>
      </c>
      <c r="AR9" s="220">
        <v>0</v>
      </c>
      <c r="AS9" s="220">
        <v>0</v>
      </c>
      <c r="AT9" s="220">
        <v>0</v>
      </c>
      <c r="AU9" s="220">
        <v>0</v>
      </c>
      <c r="AV9" s="220">
        <v>0</v>
      </c>
      <c r="AW9" s="220">
        <v>0</v>
      </c>
      <c r="AX9" s="220">
        <v>0</v>
      </c>
      <c r="AY9" s="220">
        <v>0</v>
      </c>
      <c r="AZ9" s="220">
        <v>1618.9304801734265</v>
      </c>
      <c r="BA9" s="220">
        <v>3088.4580000000001</v>
      </c>
      <c r="BB9" s="220">
        <v>2778.4490000000001</v>
      </c>
      <c r="BC9" s="220">
        <v>2511.067</v>
      </c>
      <c r="BD9" s="220">
        <v>2130.2660000000001</v>
      </c>
      <c r="BE9" s="220">
        <v>1851.8090000000002</v>
      </c>
      <c r="BF9" s="220">
        <v>1815.6551379400003</v>
      </c>
      <c r="BG9" s="220">
        <v>1796.0921970551724</v>
      </c>
      <c r="BH9" s="220">
        <v>1616.366</v>
      </c>
      <c r="BI9" s="220">
        <v>1800.8370419799328</v>
      </c>
      <c r="BJ9" s="220">
        <v>1949.6482782981043</v>
      </c>
      <c r="BK9" s="220">
        <v>1817.4577446102965</v>
      </c>
      <c r="BL9" s="220">
        <v>2129.1275195499998</v>
      </c>
      <c r="BM9" s="220">
        <v>3595.32545321</v>
      </c>
      <c r="BN9" s="220">
        <v>3672.3248568335066</v>
      </c>
      <c r="BO9" s="220">
        <v>4184.1081413699985</v>
      </c>
      <c r="BP9" s="220">
        <v>4507.4715771600004</v>
      </c>
      <c r="BQ9" s="220">
        <v>3811.3202527161902</v>
      </c>
      <c r="BR9" s="220">
        <v>2695.8303489699992</v>
      </c>
      <c r="BS9" s="220">
        <v>2003.6174202700001</v>
      </c>
      <c r="BT9" s="220">
        <v>1611.2098276999998</v>
      </c>
      <c r="BU9" s="220">
        <v>1442.7194395999989</v>
      </c>
      <c r="BV9" s="220">
        <v>1145.2315230822433</v>
      </c>
      <c r="BW9" s="220">
        <v>1927.7828554362782</v>
      </c>
      <c r="BX9" s="220">
        <v>2011.9313258964223</v>
      </c>
      <c r="BY9" s="220">
        <v>2097.7188582480767</v>
      </c>
      <c r="BZ9" s="220">
        <v>2181.4427578765062</v>
      </c>
      <c r="CA9" s="221">
        <v>2229.2406866641795</v>
      </c>
    </row>
    <row r="10" spans="1:79" ht="26.25" customHeight="1" x14ac:dyDescent="0.4">
      <c r="A10" s="485"/>
      <c r="B10" s="68" t="s">
        <v>581</v>
      </c>
      <c r="C10" s="242"/>
      <c r="D10" s="220">
        <f>'Income Support'!D23</f>
        <v>0</v>
      </c>
      <c r="E10" s="220">
        <f>'Income Support'!E23</f>
        <v>0</v>
      </c>
      <c r="F10" s="220">
        <f>'Income Support'!F23</f>
        <v>0</v>
      </c>
      <c r="G10" s="220">
        <f>'Income Support'!G23</f>
        <v>0</v>
      </c>
      <c r="H10" s="220">
        <f>'Income Support'!H23</f>
        <v>0</v>
      </c>
      <c r="I10" s="220">
        <f>'Income Support'!I23</f>
        <v>0</v>
      </c>
      <c r="J10" s="220">
        <f>'Income Support'!J23</f>
        <v>0</v>
      </c>
      <c r="K10" s="220">
        <f>'Income Support'!K23</f>
        <v>0</v>
      </c>
      <c r="L10" s="220">
        <f>'Income Support'!L23</f>
        <v>0</v>
      </c>
      <c r="M10" s="220">
        <f>'Income Support'!M23</f>
        <v>0</v>
      </c>
      <c r="N10" s="220">
        <f>'Income Support'!N23</f>
        <v>0</v>
      </c>
      <c r="O10" s="220">
        <f>'Income Support'!O23</f>
        <v>0</v>
      </c>
      <c r="P10" s="220">
        <f>'Income Support'!P23</f>
        <v>0</v>
      </c>
      <c r="Q10" s="220">
        <f>'Income Support'!Q23</f>
        <v>0</v>
      </c>
      <c r="R10" s="220">
        <f>'Income Support'!R23</f>
        <v>0</v>
      </c>
      <c r="S10" s="220">
        <f>'Income Support'!S23</f>
        <v>0</v>
      </c>
      <c r="T10" s="220">
        <f>'Income Support'!T23</f>
        <v>0</v>
      </c>
      <c r="U10" s="220">
        <f>'Income Support'!U23</f>
        <v>0</v>
      </c>
      <c r="V10" s="220">
        <f>'Income Support'!V23</f>
        <v>0</v>
      </c>
      <c r="W10" s="220">
        <f>'Income Support'!W23</f>
        <v>0</v>
      </c>
      <c r="X10" s="220">
        <f>'Income Support'!X23</f>
        <v>0</v>
      </c>
      <c r="Y10" s="220">
        <f>'Income Support'!Y23</f>
        <v>0</v>
      </c>
      <c r="Z10" s="220">
        <f>'Income Support'!Z23</f>
        <v>0</v>
      </c>
      <c r="AA10" s="220">
        <f>'Income Support'!AA23</f>
        <v>0</v>
      </c>
      <c r="AB10" s="220">
        <f>'Income Support'!AB23</f>
        <v>0</v>
      </c>
      <c r="AC10" s="220">
        <f>'Income Support'!AC23</f>
        <v>0</v>
      </c>
      <c r="AD10" s="220">
        <f>'Income Support'!AD23</f>
        <v>0</v>
      </c>
      <c r="AE10" s="220">
        <f>'Income Support'!AE23</f>
        <v>0</v>
      </c>
      <c r="AF10" s="220">
        <f>'Income Support'!AF23</f>
        <v>0</v>
      </c>
      <c r="AG10" s="220">
        <f>'Income Support'!AG23</f>
        <v>0</v>
      </c>
      <c r="AH10" s="220">
        <f>'Income Support'!AH23</f>
        <v>515</v>
      </c>
      <c r="AI10" s="220">
        <f>'Income Support'!AI23</f>
        <v>523</v>
      </c>
      <c r="AJ10" s="220">
        <f>'Income Support'!AJ23</f>
        <v>794</v>
      </c>
      <c r="AK10" s="220">
        <f>'Income Support'!AK23</f>
        <v>1512.04</v>
      </c>
      <c r="AL10" s="220">
        <f>'Income Support'!AL23</f>
        <v>2567</v>
      </c>
      <c r="AM10" s="220">
        <f>'Income Support'!AM23</f>
        <v>3257</v>
      </c>
      <c r="AN10" s="220">
        <f>'Income Support'!AN23</f>
        <v>3730</v>
      </c>
      <c r="AO10" s="220">
        <f>'Income Support'!AO23</f>
        <v>4214</v>
      </c>
      <c r="AP10" s="220">
        <f>'Income Support'!AP23</f>
        <v>4336</v>
      </c>
      <c r="AQ10" s="220">
        <f>'Income Support'!AQ23</f>
        <v>3985</v>
      </c>
      <c r="AR10" s="220">
        <f>'Income Support'!AR23</f>
        <v>3045</v>
      </c>
      <c r="AS10" s="220">
        <f>'Income Support'!AS23</f>
        <v>2631</v>
      </c>
      <c r="AT10" s="220">
        <f>'Income Support'!AT23</f>
        <v>2940.4780000000001</v>
      </c>
      <c r="AU10" s="220">
        <f>'Income Support'!AU23</f>
        <v>4200</v>
      </c>
      <c r="AV10" s="220">
        <f>'Income Support'!AV23</f>
        <v>5379</v>
      </c>
      <c r="AW10" s="220">
        <f>'Income Support'!AW23</f>
        <v>5737</v>
      </c>
      <c r="AX10" s="220">
        <f>'Income Support'!AX23</f>
        <v>5183</v>
      </c>
      <c r="AY10" s="220">
        <f>'Income Support'!AY23</f>
        <v>4823</v>
      </c>
      <c r="AZ10" s="220">
        <f>'Income Support'!AZ23</f>
        <v>2359</v>
      </c>
      <c r="BA10" s="220">
        <f>'Income Support'!BA23</f>
        <v>0</v>
      </c>
      <c r="BB10" s="220">
        <f>'Income Support'!BB23</f>
        <v>0</v>
      </c>
      <c r="BC10" s="220">
        <f>'Income Support'!BC23</f>
        <v>0</v>
      </c>
      <c r="BD10" s="220">
        <f>'Income Support'!BD23</f>
        <v>0</v>
      </c>
      <c r="BE10" s="220">
        <f>'Income Support'!BE23</f>
        <v>0</v>
      </c>
      <c r="BF10" s="220">
        <f>'Income Support'!BF23</f>
        <v>0</v>
      </c>
      <c r="BG10" s="220">
        <f>'Income Support'!BG23</f>
        <v>0</v>
      </c>
      <c r="BH10" s="220">
        <f>'Income Support'!BH23</f>
        <v>0</v>
      </c>
      <c r="BI10" s="220">
        <f>'Income Support'!BI23</f>
        <v>0</v>
      </c>
      <c r="BJ10" s="220">
        <f>'Income Support'!BJ23</f>
        <v>0</v>
      </c>
      <c r="BK10" s="220">
        <f>'Income Support'!BK23</f>
        <v>0</v>
      </c>
      <c r="BL10" s="220">
        <f>'Income Support'!BL23</f>
        <v>0</v>
      </c>
      <c r="BM10" s="220">
        <f>'Income Support'!BM23</f>
        <v>0</v>
      </c>
      <c r="BN10" s="220">
        <f>'Income Support'!BN23</f>
        <v>0</v>
      </c>
      <c r="BO10" s="220">
        <f>'Income Support'!BO23</f>
        <v>0</v>
      </c>
      <c r="BP10" s="220">
        <f>'Income Support'!BP23</f>
        <v>0</v>
      </c>
      <c r="BQ10" s="220">
        <f>'Income Support'!BQ23</f>
        <v>0</v>
      </c>
      <c r="BR10" s="220">
        <f>'Income Support'!BR23</f>
        <v>0</v>
      </c>
      <c r="BS10" s="220">
        <f>'Income Support'!BS23</f>
        <v>0</v>
      </c>
      <c r="BT10" s="220">
        <f>'Income Support'!BT23</f>
        <v>0</v>
      </c>
      <c r="BU10" s="220">
        <f>'Income Support'!BU23</f>
        <v>0</v>
      </c>
      <c r="BV10" s="220">
        <f>'Income Support'!BV23</f>
        <v>0</v>
      </c>
      <c r="BW10" s="220">
        <f>'Income Support'!BW23</f>
        <v>0</v>
      </c>
      <c r="BX10" s="220">
        <f>'Income Support'!BX23</f>
        <v>0</v>
      </c>
      <c r="BY10" s="220">
        <f>'Income Support'!BY23</f>
        <v>0</v>
      </c>
      <c r="BZ10" s="220">
        <f>'Income Support'!BZ23</f>
        <v>0</v>
      </c>
      <c r="CA10" s="221">
        <f>'Income Support'!CA23</f>
        <v>0</v>
      </c>
    </row>
    <row r="11" spans="1:79" s="324" customFormat="1" ht="35.25" customHeight="1" thickBot="1" x14ac:dyDescent="0.4">
      <c r="A11" s="550"/>
      <c r="B11" s="394" t="s">
        <v>185</v>
      </c>
      <c r="C11" s="551"/>
      <c r="D11" s="322">
        <v>15.2</v>
      </c>
      <c r="E11" s="322">
        <v>19.2</v>
      </c>
      <c r="F11" s="322">
        <v>17</v>
      </c>
      <c r="G11" s="322">
        <v>14.8</v>
      </c>
      <c r="H11" s="322">
        <v>26.8</v>
      </c>
      <c r="I11" s="322">
        <v>22.2</v>
      </c>
      <c r="J11" s="322">
        <v>15.7</v>
      </c>
      <c r="K11" s="322">
        <v>15.7</v>
      </c>
      <c r="L11" s="322">
        <v>20.9</v>
      </c>
      <c r="M11" s="322">
        <v>25.4</v>
      </c>
      <c r="N11" s="322">
        <v>49.4</v>
      </c>
      <c r="O11" s="322">
        <v>41.9</v>
      </c>
      <c r="P11" s="322">
        <v>30.2</v>
      </c>
      <c r="Q11" s="322">
        <v>36.299999999999997</v>
      </c>
      <c r="R11" s="322">
        <v>64.5</v>
      </c>
      <c r="S11" s="322">
        <v>64.599999999999994</v>
      </c>
      <c r="T11" s="322">
        <v>44.9</v>
      </c>
      <c r="U11" s="322">
        <v>49.2</v>
      </c>
      <c r="V11" s="322">
        <v>78.3</v>
      </c>
      <c r="W11" s="322">
        <v>121.7</v>
      </c>
      <c r="X11" s="322">
        <v>123.3</v>
      </c>
      <c r="Y11" s="322">
        <v>127.1</v>
      </c>
      <c r="Z11" s="322">
        <v>150.4</v>
      </c>
      <c r="AA11" s="322">
        <v>239.4</v>
      </c>
      <c r="AB11" s="322">
        <v>209.1</v>
      </c>
      <c r="AC11" s="322">
        <v>174.09</v>
      </c>
      <c r="AD11" s="322">
        <v>214.12200000000001</v>
      </c>
      <c r="AE11" s="322">
        <v>454.38499999999999</v>
      </c>
      <c r="AF11" s="322">
        <v>558.846</v>
      </c>
      <c r="AG11" s="322">
        <v>628.82600000000002</v>
      </c>
      <c r="AH11" s="322">
        <v>632</v>
      </c>
      <c r="AI11" s="322">
        <v>653</v>
      </c>
      <c r="AJ11" s="322">
        <v>1280</v>
      </c>
      <c r="AK11" s="322">
        <v>1702</v>
      </c>
      <c r="AL11" s="322">
        <v>1500</v>
      </c>
      <c r="AM11" s="322">
        <v>1497</v>
      </c>
      <c r="AN11" s="322">
        <v>1578</v>
      </c>
      <c r="AO11" s="322">
        <v>1589</v>
      </c>
      <c r="AP11" s="322">
        <v>1734</v>
      </c>
      <c r="AQ11" s="322">
        <v>1467.9280000000001</v>
      </c>
      <c r="AR11" s="322">
        <v>1106.7449999999999</v>
      </c>
      <c r="AS11" s="322">
        <v>733.41</v>
      </c>
      <c r="AT11" s="322">
        <v>869.84</v>
      </c>
      <c r="AU11" s="322">
        <v>1603.8150000000001</v>
      </c>
      <c r="AV11" s="322">
        <v>1760.1579999999999</v>
      </c>
      <c r="AW11" s="322">
        <v>1651.7639999999999</v>
      </c>
      <c r="AX11" s="322">
        <v>1299.4829999999999</v>
      </c>
      <c r="AY11" s="322">
        <v>1101.827</v>
      </c>
      <c r="AZ11" s="322">
        <v>587.298</v>
      </c>
      <c r="BA11" s="322">
        <v>0</v>
      </c>
      <c r="BB11" s="322">
        <v>0</v>
      </c>
      <c r="BC11" s="322">
        <v>0</v>
      </c>
      <c r="BD11" s="322">
        <v>0</v>
      </c>
      <c r="BE11" s="322">
        <v>0</v>
      </c>
      <c r="BF11" s="322">
        <v>0</v>
      </c>
      <c r="BG11" s="322">
        <v>0</v>
      </c>
      <c r="BH11" s="322">
        <v>0</v>
      </c>
      <c r="BI11" s="322">
        <v>0</v>
      </c>
      <c r="BJ11" s="322">
        <v>0</v>
      </c>
      <c r="BK11" s="322">
        <v>0</v>
      </c>
      <c r="BL11" s="322">
        <v>0</v>
      </c>
      <c r="BM11" s="322">
        <v>0</v>
      </c>
      <c r="BN11" s="322">
        <v>0</v>
      </c>
      <c r="BO11" s="322">
        <v>0</v>
      </c>
      <c r="BP11" s="322">
        <v>0</v>
      </c>
      <c r="BQ11" s="322">
        <v>0</v>
      </c>
      <c r="BR11" s="322">
        <v>0</v>
      </c>
      <c r="BS11" s="322">
        <v>0</v>
      </c>
      <c r="BT11" s="322">
        <v>0</v>
      </c>
      <c r="BU11" s="322">
        <v>0</v>
      </c>
      <c r="BV11" s="322">
        <v>0</v>
      </c>
      <c r="BW11" s="322">
        <v>0</v>
      </c>
      <c r="BX11" s="322">
        <v>0</v>
      </c>
      <c r="BY11" s="322">
        <v>0</v>
      </c>
      <c r="BZ11" s="322">
        <v>0</v>
      </c>
      <c r="CA11" s="552">
        <v>0</v>
      </c>
    </row>
    <row r="12" spans="1:79" ht="26.25" customHeight="1" x14ac:dyDescent="0.4">
      <c r="A12" s="494"/>
      <c r="B12" s="190" t="s">
        <v>582</v>
      </c>
      <c r="C12" s="326"/>
      <c r="D12" s="49" t="s">
        <v>626</v>
      </c>
      <c r="E12" s="49" t="s">
        <v>627</v>
      </c>
      <c r="F12" s="49" t="s">
        <v>628</v>
      </c>
      <c r="G12" s="49" t="s">
        <v>629</v>
      </c>
      <c r="H12" s="49" t="s">
        <v>630</v>
      </c>
      <c r="I12" s="49" t="s">
        <v>631</v>
      </c>
      <c r="J12" s="49" t="s">
        <v>632</v>
      </c>
      <c r="K12" s="49" t="s">
        <v>633</v>
      </c>
      <c r="L12" s="49" t="s">
        <v>634</v>
      </c>
      <c r="M12" s="49" t="s">
        <v>635</v>
      </c>
      <c r="N12" s="49" t="s">
        <v>636</v>
      </c>
      <c r="O12" s="49" t="s">
        <v>637</v>
      </c>
      <c r="P12" s="49" t="s">
        <v>638</v>
      </c>
      <c r="Q12" s="49" t="s">
        <v>639</v>
      </c>
      <c r="R12" s="49" t="s">
        <v>640</v>
      </c>
      <c r="S12" s="49" t="s">
        <v>641</v>
      </c>
      <c r="T12" s="49" t="s">
        <v>642</v>
      </c>
      <c r="U12" s="49" t="s">
        <v>643</v>
      </c>
      <c r="V12" s="49" t="s">
        <v>644</v>
      </c>
      <c r="W12" s="49" t="s">
        <v>645</v>
      </c>
      <c r="X12" s="49" t="s">
        <v>646</v>
      </c>
      <c r="Y12" s="49" t="s">
        <v>647</v>
      </c>
      <c r="Z12" s="49" t="s">
        <v>648</v>
      </c>
      <c r="AA12" s="49" t="s">
        <v>649</v>
      </c>
      <c r="AB12" s="49" t="s">
        <v>650</v>
      </c>
      <c r="AC12" s="49" t="s">
        <v>651</v>
      </c>
      <c r="AD12" s="49" t="s">
        <v>652</v>
      </c>
      <c r="AE12" s="49" t="s">
        <v>653</v>
      </c>
      <c r="AF12" s="49" t="s">
        <v>654</v>
      </c>
      <c r="AG12" s="49" t="s">
        <v>655</v>
      </c>
      <c r="AH12" s="49" t="s">
        <v>656</v>
      </c>
      <c r="AI12" s="49" t="s">
        <v>657</v>
      </c>
      <c r="AJ12" s="49" t="s">
        <v>658</v>
      </c>
      <c r="AK12" s="49" t="s">
        <v>659</v>
      </c>
      <c r="AL12" s="49" t="s">
        <v>660</v>
      </c>
      <c r="AM12" s="49" t="s">
        <v>661</v>
      </c>
      <c r="AN12" s="49" t="s">
        <v>662</v>
      </c>
      <c r="AO12" s="49" t="s">
        <v>663</v>
      </c>
      <c r="AP12" s="49" t="s">
        <v>664</v>
      </c>
      <c r="AQ12" s="49" t="s">
        <v>665</v>
      </c>
      <c r="AR12" s="49" t="s">
        <v>666</v>
      </c>
      <c r="AS12" s="49" t="s">
        <v>667</v>
      </c>
      <c r="AT12" s="49" t="s">
        <v>668</v>
      </c>
      <c r="AU12" s="49" t="s">
        <v>669</v>
      </c>
      <c r="AV12" s="49" t="s">
        <v>670</v>
      </c>
      <c r="AW12" s="49" t="s">
        <v>671</v>
      </c>
      <c r="AX12" s="49" t="s">
        <v>672</v>
      </c>
      <c r="AY12" s="49" t="s">
        <v>595</v>
      </c>
      <c r="AZ12" s="49" t="s">
        <v>596</v>
      </c>
      <c r="BA12" s="49" t="s">
        <v>597</v>
      </c>
      <c r="BB12" s="49" t="s">
        <v>598</v>
      </c>
      <c r="BC12" s="49" t="s">
        <v>599</v>
      </c>
      <c r="BD12" s="49" t="s">
        <v>600</v>
      </c>
      <c r="BE12" s="49" t="s">
        <v>601</v>
      </c>
      <c r="BF12" s="49" t="s">
        <v>602</v>
      </c>
      <c r="BG12" s="49" t="s">
        <v>603</v>
      </c>
      <c r="BH12" s="49" t="s">
        <v>604</v>
      </c>
      <c r="BI12" s="49" t="s">
        <v>605</v>
      </c>
      <c r="BJ12" s="49" t="s">
        <v>606</v>
      </c>
      <c r="BK12" s="49" t="s">
        <v>607</v>
      </c>
      <c r="BL12" s="49" t="s">
        <v>608</v>
      </c>
      <c r="BM12" s="49" t="s">
        <v>609</v>
      </c>
      <c r="BN12" s="49" t="s">
        <v>610</v>
      </c>
      <c r="BO12" s="49" t="s">
        <v>611</v>
      </c>
      <c r="BP12" s="49" t="s">
        <v>612</v>
      </c>
      <c r="BQ12" s="49" t="s">
        <v>613</v>
      </c>
      <c r="BR12" s="49" t="s">
        <v>614</v>
      </c>
      <c r="BS12" s="49" t="s">
        <v>615</v>
      </c>
      <c r="BT12" s="49" t="s">
        <v>616</v>
      </c>
      <c r="BU12" s="49" t="s">
        <v>617</v>
      </c>
      <c r="BV12" s="49" t="s">
        <v>618</v>
      </c>
      <c r="BW12" s="49" t="s">
        <v>619</v>
      </c>
      <c r="BX12" s="49" t="s">
        <v>620</v>
      </c>
      <c r="BY12" s="49" t="s">
        <v>621</v>
      </c>
      <c r="BZ12" s="49" t="s">
        <v>622</v>
      </c>
      <c r="CA12" s="50" t="s">
        <v>623</v>
      </c>
    </row>
    <row r="13" spans="1:79" x14ac:dyDescent="0.4">
      <c r="A13" s="494"/>
      <c r="B13" s="384" t="s">
        <v>230</v>
      </c>
      <c r="C13" s="385"/>
      <c r="D13" s="289" t="s">
        <v>624</v>
      </c>
      <c r="E13" s="289" t="s">
        <v>624</v>
      </c>
      <c r="F13" s="289" t="s">
        <v>624</v>
      </c>
      <c r="G13" s="289" t="s">
        <v>624</v>
      </c>
      <c r="H13" s="289" t="s">
        <v>624</v>
      </c>
      <c r="I13" s="289" t="s">
        <v>624</v>
      </c>
      <c r="J13" s="289" t="s">
        <v>624</v>
      </c>
      <c r="K13" s="289" t="s">
        <v>624</v>
      </c>
      <c r="L13" s="289" t="s">
        <v>624</v>
      </c>
      <c r="M13" s="289" t="s">
        <v>624</v>
      </c>
      <c r="N13" s="289" t="s">
        <v>624</v>
      </c>
      <c r="O13" s="289" t="s">
        <v>624</v>
      </c>
      <c r="P13" s="289" t="s">
        <v>624</v>
      </c>
      <c r="Q13" s="289" t="s">
        <v>624</v>
      </c>
      <c r="R13" s="289" t="s">
        <v>624</v>
      </c>
      <c r="S13" s="289" t="s">
        <v>624</v>
      </c>
      <c r="T13" s="289" t="s">
        <v>624</v>
      </c>
      <c r="U13" s="289" t="s">
        <v>624</v>
      </c>
      <c r="V13" s="289" t="s">
        <v>624</v>
      </c>
      <c r="W13" s="289" t="s">
        <v>624</v>
      </c>
      <c r="X13" s="289" t="s">
        <v>624</v>
      </c>
      <c r="Y13" s="289" t="s">
        <v>624</v>
      </c>
      <c r="Z13" s="289" t="s">
        <v>624</v>
      </c>
      <c r="AA13" s="289" t="s">
        <v>624</v>
      </c>
      <c r="AB13" s="289" t="s">
        <v>624</v>
      </c>
      <c r="AC13" s="289" t="s">
        <v>624</v>
      </c>
      <c r="AD13" s="289" t="s">
        <v>624</v>
      </c>
      <c r="AE13" s="289" t="s">
        <v>624</v>
      </c>
      <c r="AF13" s="289" t="s">
        <v>624</v>
      </c>
      <c r="AG13" s="289" t="s">
        <v>624</v>
      </c>
      <c r="AH13" s="289" t="s">
        <v>624</v>
      </c>
      <c r="AI13" s="289" t="s">
        <v>624</v>
      </c>
      <c r="AJ13" s="289" t="s">
        <v>624</v>
      </c>
      <c r="AK13" s="289" t="s">
        <v>624</v>
      </c>
      <c r="AL13" s="289" t="s">
        <v>624</v>
      </c>
      <c r="AM13" s="289" t="s">
        <v>624</v>
      </c>
      <c r="AN13" s="289" t="s">
        <v>624</v>
      </c>
      <c r="AO13" s="289" t="s">
        <v>624</v>
      </c>
      <c r="AP13" s="289" t="s">
        <v>624</v>
      </c>
      <c r="AQ13" s="289" t="s">
        <v>624</v>
      </c>
      <c r="AR13" s="289" t="s">
        <v>624</v>
      </c>
      <c r="AS13" s="289" t="s">
        <v>624</v>
      </c>
      <c r="AT13" s="289" t="s">
        <v>624</v>
      </c>
      <c r="AU13" s="289" t="s">
        <v>624</v>
      </c>
      <c r="AV13" s="289" t="s">
        <v>624</v>
      </c>
      <c r="AW13" s="289" t="s">
        <v>624</v>
      </c>
      <c r="AX13" s="289" t="s">
        <v>624</v>
      </c>
      <c r="AY13" s="289" t="s">
        <v>624</v>
      </c>
      <c r="AZ13" s="289" t="s">
        <v>624</v>
      </c>
      <c r="BA13" s="289" t="s">
        <v>624</v>
      </c>
      <c r="BB13" s="289" t="s">
        <v>624</v>
      </c>
      <c r="BC13" s="289" t="s">
        <v>624</v>
      </c>
      <c r="BD13" s="289" t="s">
        <v>624</v>
      </c>
      <c r="BE13" s="289" t="s">
        <v>624</v>
      </c>
      <c r="BF13" s="289" t="s">
        <v>624</v>
      </c>
      <c r="BG13" s="289" t="s">
        <v>624</v>
      </c>
      <c r="BH13" s="289" t="s">
        <v>624</v>
      </c>
      <c r="BI13" s="289" t="s">
        <v>624</v>
      </c>
      <c r="BJ13" s="289" t="s">
        <v>624</v>
      </c>
      <c r="BK13" s="289" t="s">
        <v>624</v>
      </c>
      <c r="BL13" s="289" t="s">
        <v>624</v>
      </c>
      <c r="BM13" s="289" t="s">
        <v>624</v>
      </c>
      <c r="BN13" s="289" t="s">
        <v>624</v>
      </c>
      <c r="BO13" s="289" t="s">
        <v>624</v>
      </c>
      <c r="BP13" s="289" t="s">
        <v>624</v>
      </c>
      <c r="BQ13" s="289" t="s">
        <v>624</v>
      </c>
      <c r="BR13" s="289" t="s">
        <v>624</v>
      </c>
      <c r="BS13" s="289" t="s">
        <v>624</v>
      </c>
      <c r="BT13" s="289" t="s">
        <v>624</v>
      </c>
      <c r="BU13" s="289" t="s">
        <v>624</v>
      </c>
      <c r="BV13" s="289" t="s">
        <v>625</v>
      </c>
      <c r="BW13" s="289" t="s">
        <v>625</v>
      </c>
      <c r="BX13" s="289" t="s">
        <v>625</v>
      </c>
      <c r="BY13" s="289" t="s">
        <v>625</v>
      </c>
      <c r="BZ13" s="289" t="s">
        <v>625</v>
      </c>
      <c r="CA13" s="290" t="s">
        <v>625</v>
      </c>
    </row>
    <row r="14" spans="1:79" s="243" customFormat="1" ht="24" customHeight="1" x14ac:dyDescent="0.4">
      <c r="A14" s="553"/>
      <c r="B14" s="64" t="s">
        <v>96</v>
      </c>
      <c r="C14" s="430"/>
      <c r="D14" s="196">
        <f t="shared" ref="D14:AX14" si="4">SUM(D15,D21,D20)</f>
        <v>483.60721818607931</v>
      </c>
      <c r="E14" s="196">
        <f t="shared" si="4"/>
        <v>595.60046871338193</v>
      </c>
      <c r="F14" s="196">
        <f t="shared" si="4"/>
        <v>514.49227480322634</v>
      </c>
      <c r="G14" s="196">
        <f t="shared" si="4"/>
        <v>417.37154057566528</v>
      </c>
      <c r="H14" s="196">
        <f t="shared" si="4"/>
        <v>692.79915631591291</v>
      </c>
      <c r="I14" s="196">
        <f t="shared" si="4"/>
        <v>562.17391179579397</v>
      </c>
      <c r="J14" s="196">
        <f t="shared" si="4"/>
        <v>389.62197328333718</v>
      </c>
      <c r="K14" s="196">
        <f t="shared" si="4"/>
        <v>374.63651277243957</v>
      </c>
      <c r="L14" s="196">
        <f t="shared" si="4"/>
        <v>469.0407758430681</v>
      </c>
      <c r="M14" s="196">
        <f t="shared" si="4"/>
        <v>544.58370183196462</v>
      </c>
      <c r="N14" s="196">
        <f t="shared" si="4"/>
        <v>1033.2596548890715</v>
      </c>
      <c r="O14" s="196">
        <f t="shared" si="4"/>
        <v>872.26702105908805</v>
      </c>
      <c r="P14" s="196">
        <f t="shared" si="4"/>
        <v>615.97836538461524</v>
      </c>
      <c r="Q14" s="196">
        <f t="shared" si="4"/>
        <v>716.56960062039536</v>
      </c>
      <c r="R14" s="196">
        <f t="shared" si="4"/>
        <v>1234.4718045112782</v>
      </c>
      <c r="S14" s="196">
        <f t="shared" si="4"/>
        <v>1217.3925596890615</v>
      </c>
      <c r="T14" s="196">
        <f t="shared" si="4"/>
        <v>807.86676091182176</v>
      </c>
      <c r="U14" s="196">
        <f t="shared" si="4"/>
        <v>840.66856855177048</v>
      </c>
      <c r="V14" s="196">
        <f t="shared" si="4"/>
        <v>1273.9702780441035</v>
      </c>
      <c r="W14" s="196">
        <f t="shared" si="4"/>
        <v>1926.5382462686564</v>
      </c>
      <c r="X14" s="196">
        <f t="shared" si="4"/>
        <v>1857.1606508875739</v>
      </c>
      <c r="Y14" s="196">
        <f t="shared" si="4"/>
        <v>1793.6690228690229</v>
      </c>
      <c r="Z14" s="196">
        <f t="shared" si="4"/>
        <v>1931.3567915247825</v>
      </c>
      <c r="AA14" s="196">
        <f t="shared" si="4"/>
        <v>2858.9852216748768</v>
      </c>
      <c r="AB14" s="196">
        <f t="shared" si="4"/>
        <v>2300.6874864923275</v>
      </c>
      <c r="AC14" s="196">
        <f t="shared" si="4"/>
        <v>1760.0877569258266</v>
      </c>
      <c r="AD14" s="196">
        <f t="shared" si="4"/>
        <v>1801.5123153197819</v>
      </c>
      <c r="AE14" s="196">
        <f t="shared" si="4"/>
        <v>3071.4652260505873</v>
      </c>
      <c r="AF14" s="196">
        <f t="shared" si="4"/>
        <v>3315.949867132867</v>
      </c>
      <c r="AG14" s="196">
        <f t="shared" si="4"/>
        <v>3279.5709327459917</v>
      </c>
      <c r="AH14" s="196">
        <f t="shared" si="4"/>
        <v>5379.6830807499191</v>
      </c>
      <c r="AI14" s="196">
        <f t="shared" si="4"/>
        <v>4719.2023016592439</v>
      </c>
      <c r="AJ14" s="196">
        <f t="shared" si="4"/>
        <v>6984.2135203069192</v>
      </c>
      <c r="AK14" s="196">
        <f t="shared" si="4"/>
        <v>9794.4915838620836</v>
      </c>
      <c r="AL14" s="196">
        <f t="shared" si="4"/>
        <v>11551.927357937902</v>
      </c>
      <c r="AM14" s="196">
        <f t="shared" si="4"/>
        <v>12890.529679635694</v>
      </c>
      <c r="AN14" s="196">
        <f t="shared" si="4"/>
        <v>13624.598164767569</v>
      </c>
      <c r="AO14" s="196">
        <f t="shared" si="4"/>
        <v>14119.565560255214</v>
      </c>
      <c r="AP14" s="196">
        <f t="shared" si="4"/>
        <v>14182.555417871401</v>
      </c>
      <c r="AQ14" s="196">
        <f t="shared" si="4"/>
        <v>12066.00301988482</v>
      </c>
      <c r="AR14" s="196">
        <f t="shared" si="4"/>
        <v>8627.5087942364989</v>
      </c>
      <c r="AS14" s="196">
        <f t="shared" si="4"/>
        <v>6491.4012392935647</v>
      </c>
      <c r="AT14" s="196">
        <f t="shared" si="4"/>
        <v>6794.8680098779259</v>
      </c>
      <c r="AU14" s="196">
        <f t="shared" si="4"/>
        <v>9787.7375662514914</v>
      </c>
      <c r="AV14" s="196">
        <f t="shared" si="4"/>
        <v>11742.521768544841</v>
      </c>
      <c r="AW14" s="196">
        <f t="shared" si="4"/>
        <v>11864.437004888818</v>
      </c>
      <c r="AX14" s="196">
        <f t="shared" si="4"/>
        <v>10284.941708115182</v>
      </c>
      <c r="AY14" s="196">
        <f>SUM(AY15,AY21,AY20)</f>
        <v>9120.0792952061311</v>
      </c>
      <c r="AZ14" s="196">
        <f>SUM(AZ15,AZ21,AZ20)</f>
        <v>7601.4770246944217</v>
      </c>
      <c r="BA14" s="196">
        <f>SUM(BA15,BA21,BA20)</f>
        <v>5751.2361543594943</v>
      </c>
      <c r="BB14" s="196">
        <f>SUM(BB15,BB21,BB20)</f>
        <v>5188.3341391311815</v>
      </c>
      <c r="BC14" s="196">
        <f>SUM(BC15,BC21,BC20)</f>
        <v>4728.9452461261872</v>
      </c>
      <c r="BD14" s="196">
        <f t="shared" ref="BD14:BX14" si="5">SUM(BD15,BD21,BD20)</f>
        <v>4094.9354003293056</v>
      </c>
      <c r="BE14" s="196">
        <f t="shared" si="5"/>
        <v>3665.1639752057504</v>
      </c>
      <c r="BF14" s="196">
        <f t="shared" si="5"/>
        <v>3601.9288174552876</v>
      </c>
      <c r="BG14" s="196">
        <f t="shared" si="5"/>
        <v>3441.3629739807429</v>
      </c>
      <c r="BH14" s="196">
        <f t="shared" si="5"/>
        <v>2886.6170997569407</v>
      </c>
      <c r="BI14" s="196">
        <f t="shared" si="5"/>
        <v>2949.068549325546</v>
      </c>
      <c r="BJ14" s="196">
        <f t="shared" si="5"/>
        <v>3023.2845689650085</v>
      </c>
      <c r="BK14" s="196">
        <f t="shared" si="5"/>
        <v>2710.3891971751045</v>
      </c>
      <c r="BL14" s="196">
        <f t="shared" si="5"/>
        <v>3363.149900499915</v>
      </c>
      <c r="BM14" s="196">
        <f t="shared" si="5"/>
        <v>5437.1684635399724</v>
      </c>
      <c r="BN14" s="196">
        <f t="shared" si="5"/>
        <v>5097.9346565492478</v>
      </c>
      <c r="BO14" s="196">
        <f t="shared" si="5"/>
        <v>5549.7928915264047</v>
      </c>
      <c r="BP14" s="196">
        <f t="shared" si="5"/>
        <v>5700.2517706783365</v>
      </c>
      <c r="BQ14" s="196">
        <f t="shared" si="5"/>
        <v>4696.9679456514714</v>
      </c>
      <c r="BR14" s="196">
        <f t="shared" si="5"/>
        <v>3276.5597189158452</v>
      </c>
      <c r="BS14" s="196">
        <f t="shared" si="5"/>
        <v>2453.5429045999626</v>
      </c>
      <c r="BT14" s="196">
        <f t="shared" si="5"/>
        <v>1945.8635680210029</v>
      </c>
      <c r="BU14" s="196">
        <f t="shared" si="5"/>
        <v>1697.3235857350608</v>
      </c>
      <c r="BV14" s="196">
        <f t="shared" si="5"/>
        <v>1352.4453753320392</v>
      </c>
      <c r="BW14" s="196">
        <f t="shared" si="5"/>
        <v>2182.6730553411739</v>
      </c>
      <c r="BX14" s="196">
        <f t="shared" si="5"/>
        <v>2234.1353211930814</v>
      </c>
      <c r="BY14" s="196">
        <f>SUM(BY15,BY21,BY20)</f>
        <v>2285.9945247762944</v>
      </c>
      <c r="BZ14" s="196">
        <f>SUM(BZ15,BZ21,BZ20)</f>
        <v>2329.5160135337296</v>
      </c>
      <c r="CA14" s="339">
        <f>SUM(CA15,CA21,CA20)</f>
        <v>2336.981245382332</v>
      </c>
    </row>
    <row r="15" spans="1:79" ht="26.25" customHeight="1" x14ac:dyDescent="0.4">
      <c r="A15" s="485"/>
      <c r="B15" s="68" t="s">
        <v>580</v>
      </c>
      <c r="C15" s="58"/>
      <c r="D15" s="220">
        <f t="shared" ref="D15:BO15" si="6">SUM(D16,D17)</f>
        <v>0</v>
      </c>
      <c r="E15" s="220">
        <f t="shared" si="6"/>
        <v>0</v>
      </c>
      <c r="F15" s="220">
        <f t="shared" si="6"/>
        <v>0</v>
      </c>
      <c r="G15" s="220">
        <f t="shared" si="6"/>
        <v>0</v>
      </c>
      <c r="H15" s="220">
        <f t="shared" si="6"/>
        <v>0</v>
      </c>
      <c r="I15" s="220">
        <f t="shared" si="6"/>
        <v>0</v>
      </c>
      <c r="J15" s="220">
        <f t="shared" si="6"/>
        <v>0</v>
      </c>
      <c r="K15" s="220">
        <f t="shared" si="6"/>
        <v>0</v>
      </c>
      <c r="L15" s="220">
        <f t="shared" si="6"/>
        <v>0</v>
      </c>
      <c r="M15" s="220">
        <f t="shared" si="6"/>
        <v>0</v>
      </c>
      <c r="N15" s="220">
        <f t="shared" si="6"/>
        <v>0</v>
      </c>
      <c r="O15" s="220">
        <f t="shared" si="6"/>
        <v>0</v>
      </c>
      <c r="P15" s="220">
        <f t="shared" si="6"/>
        <v>0</v>
      </c>
      <c r="Q15" s="220">
        <f t="shared" si="6"/>
        <v>0</v>
      </c>
      <c r="R15" s="220">
        <f t="shared" si="6"/>
        <v>0</v>
      </c>
      <c r="S15" s="220">
        <f t="shared" si="6"/>
        <v>0</v>
      </c>
      <c r="T15" s="220">
        <f t="shared" si="6"/>
        <v>0</v>
      </c>
      <c r="U15" s="220">
        <f t="shared" si="6"/>
        <v>0</v>
      </c>
      <c r="V15" s="220">
        <f t="shared" si="6"/>
        <v>0</v>
      </c>
      <c r="W15" s="220">
        <f t="shared" si="6"/>
        <v>0</v>
      </c>
      <c r="X15" s="220">
        <f t="shared" si="6"/>
        <v>0</v>
      </c>
      <c r="Y15" s="220">
        <f t="shared" si="6"/>
        <v>0</v>
      </c>
      <c r="Z15" s="220">
        <f t="shared" si="6"/>
        <v>0</v>
      </c>
      <c r="AA15" s="220">
        <f t="shared" si="6"/>
        <v>0</v>
      </c>
      <c r="AB15" s="220">
        <f t="shared" si="6"/>
        <v>0</v>
      </c>
      <c r="AC15" s="220">
        <f t="shared" si="6"/>
        <v>0</v>
      </c>
      <c r="AD15" s="220">
        <f t="shared" si="6"/>
        <v>0</v>
      </c>
      <c r="AE15" s="220">
        <f t="shared" si="6"/>
        <v>0</v>
      </c>
      <c r="AF15" s="220">
        <f t="shared" si="6"/>
        <v>0</v>
      </c>
      <c r="AG15" s="220">
        <f t="shared" si="6"/>
        <v>0</v>
      </c>
      <c r="AH15" s="220">
        <f t="shared" si="6"/>
        <v>0</v>
      </c>
      <c r="AI15" s="220">
        <f t="shared" si="6"/>
        <v>0</v>
      </c>
      <c r="AJ15" s="220">
        <f t="shared" si="6"/>
        <v>0</v>
      </c>
      <c r="AK15" s="220">
        <f t="shared" si="6"/>
        <v>0</v>
      </c>
      <c r="AL15" s="220">
        <f t="shared" si="6"/>
        <v>0</v>
      </c>
      <c r="AM15" s="220">
        <f t="shared" si="6"/>
        <v>0</v>
      </c>
      <c r="AN15" s="220">
        <f t="shared" si="6"/>
        <v>0</v>
      </c>
      <c r="AO15" s="220">
        <f t="shared" si="6"/>
        <v>0</v>
      </c>
      <c r="AP15" s="220">
        <f t="shared" si="6"/>
        <v>0</v>
      </c>
      <c r="AQ15" s="220">
        <f t="shared" si="6"/>
        <v>0</v>
      </c>
      <c r="AR15" s="220">
        <f t="shared" si="6"/>
        <v>0</v>
      </c>
      <c r="AS15" s="220">
        <f t="shared" si="6"/>
        <v>0</v>
      </c>
      <c r="AT15" s="220">
        <f t="shared" si="6"/>
        <v>0</v>
      </c>
      <c r="AU15" s="220">
        <f t="shared" si="6"/>
        <v>0</v>
      </c>
      <c r="AV15" s="220">
        <f t="shared" si="6"/>
        <v>0</v>
      </c>
      <c r="AW15" s="220">
        <f t="shared" si="6"/>
        <v>0</v>
      </c>
      <c r="AX15" s="220">
        <f t="shared" si="6"/>
        <v>0</v>
      </c>
      <c r="AY15" s="220">
        <f t="shared" si="6"/>
        <v>0</v>
      </c>
      <c r="AZ15" s="220">
        <f t="shared" si="6"/>
        <v>3220.5598939789998</v>
      </c>
      <c r="BA15" s="220">
        <f t="shared" si="6"/>
        <v>5751.2361543594943</v>
      </c>
      <c r="BB15" s="220">
        <f t="shared" si="6"/>
        <v>5188.3341391311815</v>
      </c>
      <c r="BC15" s="220">
        <f t="shared" si="6"/>
        <v>4728.9452461261872</v>
      </c>
      <c r="BD15" s="220">
        <f t="shared" si="6"/>
        <v>4094.9354003293056</v>
      </c>
      <c r="BE15" s="220">
        <f t="shared" si="6"/>
        <v>3665.1639752057504</v>
      </c>
      <c r="BF15" s="220">
        <f t="shared" si="6"/>
        <v>3601.9288174552876</v>
      </c>
      <c r="BG15" s="220">
        <f t="shared" si="6"/>
        <v>3441.3629739807429</v>
      </c>
      <c r="BH15" s="220">
        <f t="shared" si="6"/>
        <v>2886.6170997569407</v>
      </c>
      <c r="BI15" s="220">
        <f t="shared" si="6"/>
        <v>2949.068549325546</v>
      </c>
      <c r="BJ15" s="220">
        <f t="shared" si="6"/>
        <v>3023.2845689650085</v>
      </c>
      <c r="BK15" s="220">
        <f t="shared" si="6"/>
        <v>2710.3891971751045</v>
      </c>
      <c r="BL15" s="220">
        <f t="shared" si="6"/>
        <v>3363.149900499915</v>
      </c>
      <c r="BM15" s="220">
        <f t="shared" si="6"/>
        <v>5437.1684635399724</v>
      </c>
      <c r="BN15" s="220">
        <f t="shared" si="6"/>
        <v>5097.9346565492478</v>
      </c>
      <c r="BO15" s="220">
        <f t="shared" si="6"/>
        <v>5549.7928915264047</v>
      </c>
      <c r="BP15" s="220">
        <f t="shared" ref="BP15:BX15" si="7">SUM(BP16,BP17)</f>
        <v>5700.2517706783365</v>
      </c>
      <c r="BQ15" s="220">
        <f t="shared" si="7"/>
        <v>4696.9679456514714</v>
      </c>
      <c r="BR15" s="220">
        <f t="shared" si="7"/>
        <v>3276.5597189158452</v>
      </c>
      <c r="BS15" s="220">
        <f t="shared" si="7"/>
        <v>2453.5429045999626</v>
      </c>
      <c r="BT15" s="220">
        <f t="shared" si="7"/>
        <v>1945.8635680210029</v>
      </c>
      <c r="BU15" s="220">
        <f t="shared" si="7"/>
        <v>1697.3235857350608</v>
      </c>
      <c r="BV15" s="220">
        <f t="shared" si="7"/>
        <v>1352.4453753320392</v>
      </c>
      <c r="BW15" s="220">
        <f t="shared" si="7"/>
        <v>2182.6730553411739</v>
      </c>
      <c r="BX15" s="220">
        <f t="shared" si="7"/>
        <v>2234.1353211930814</v>
      </c>
      <c r="BY15" s="220">
        <f>SUM(BY16,BY17)</f>
        <v>2285.9945247762944</v>
      </c>
      <c r="BZ15" s="220">
        <f>SUM(BZ16,BZ17)</f>
        <v>2329.5160135337296</v>
      </c>
      <c r="CA15" s="221">
        <f>SUM(CA16,CA17)</f>
        <v>2336.981245382332</v>
      </c>
    </row>
    <row r="16" spans="1:79" x14ac:dyDescent="0.4">
      <c r="A16" s="485"/>
      <c r="B16" s="106" t="s">
        <v>137</v>
      </c>
      <c r="C16" s="58"/>
      <c r="D16" s="220">
        <v>0</v>
      </c>
      <c r="E16" s="220">
        <v>0</v>
      </c>
      <c r="F16" s="220">
        <v>0</v>
      </c>
      <c r="G16" s="220">
        <v>0</v>
      </c>
      <c r="H16" s="220">
        <v>0</v>
      </c>
      <c r="I16" s="220">
        <v>0</v>
      </c>
      <c r="J16" s="220">
        <v>0</v>
      </c>
      <c r="K16" s="220">
        <v>0</v>
      </c>
      <c r="L16" s="220">
        <v>0</v>
      </c>
      <c r="M16" s="220">
        <v>0</v>
      </c>
      <c r="N16" s="220">
        <v>0</v>
      </c>
      <c r="O16" s="220">
        <v>0</v>
      </c>
      <c r="P16" s="220">
        <v>0</v>
      </c>
      <c r="Q16" s="220">
        <v>0</v>
      </c>
      <c r="R16" s="220">
        <v>0</v>
      </c>
      <c r="S16" s="220">
        <v>0</v>
      </c>
      <c r="T16" s="220">
        <v>0</v>
      </c>
      <c r="U16" s="220">
        <v>0</v>
      </c>
      <c r="V16" s="220">
        <v>0</v>
      </c>
      <c r="W16" s="220">
        <v>0</v>
      </c>
      <c r="X16" s="220">
        <v>0</v>
      </c>
      <c r="Y16" s="220">
        <v>0</v>
      </c>
      <c r="Z16" s="220">
        <v>0</v>
      </c>
      <c r="AA16" s="220">
        <v>0</v>
      </c>
      <c r="AB16" s="220">
        <v>0</v>
      </c>
      <c r="AC16" s="220">
        <v>0</v>
      </c>
      <c r="AD16" s="220">
        <v>0</v>
      </c>
      <c r="AE16" s="220">
        <v>0</v>
      </c>
      <c r="AF16" s="220">
        <v>0</v>
      </c>
      <c r="AG16" s="220">
        <v>0</v>
      </c>
      <c r="AH16" s="220">
        <v>0</v>
      </c>
      <c r="AI16" s="220">
        <v>0</v>
      </c>
      <c r="AJ16" s="220">
        <v>0</v>
      </c>
      <c r="AK16" s="220">
        <v>0</v>
      </c>
      <c r="AL16" s="220">
        <v>0</v>
      </c>
      <c r="AM16" s="220">
        <v>0</v>
      </c>
      <c r="AN16" s="220">
        <v>0</v>
      </c>
      <c r="AO16" s="220">
        <v>0</v>
      </c>
      <c r="AP16" s="220">
        <v>0</v>
      </c>
      <c r="AQ16" s="220">
        <v>0</v>
      </c>
      <c r="AR16" s="220">
        <v>0</v>
      </c>
      <c r="AS16" s="220">
        <v>0</v>
      </c>
      <c r="AT16" s="220">
        <v>0</v>
      </c>
      <c r="AU16" s="220">
        <v>0</v>
      </c>
      <c r="AV16" s="220">
        <v>0</v>
      </c>
      <c r="AW16" s="220">
        <v>0</v>
      </c>
      <c r="AX16" s="220">
        <v>0</v>
      </c>
      <c r="AY16" s="220">
        <v>0</v>
      </c>
      <c r="AZ16" s="220">
        <v>494.71104984155266</v>
      </c>
      <c r="BA16" s="220">
        <v>701.65841520382992</v>
      </c>
      <c r="BB16" s="220">
        <v>691.61007863189093</v>
      </c>
      <c r="BC16" s="220">
        <v>666.85664155466145</v>
      </c>
      <c r="BD16" s="220">
        <v>635.01320402980491</v>
      </c>
      <c r="BE16" s="220">
        <v>660.79736960230196</v>
      </c>
      <c r="BF16" s="220">
        <v>711.90919188671978</v>
      </c>
      <c r="BG16" s="220">
        <v>682.0482523669782</v>
      </c>
      <c r="BH16" s="220">
        <v>583.00556231433006</v>
      </c>
      <c r="BI16" s="220">
        <v>620.44104411545538</v>
      </c>
      <c r="BJ16" s="220">
        <v>592.22300579090165</v>
      </c>
      <c r="BK16" s="220">
        <v>512.73409882915848</v>
      </c>
      <c r="BL16" s="220">
        <v>856.67218558644481</v>
      </c>
      <c r="BM16" s="220">
        <v>1263.744713644375</v>
      </c>
      <c r="BN16" s="220">
        <v>912.9935619216385</v>
      </c>
      <c r="BO16" s="220">
        <v>843.46856203420145</v>
      </c>
      <c r="BP16" s="220">
        <v>730.29393878238977</v>
      </c>
      <c r="BQ16" s="220">
        <v>570.29041684360959</v>
      </c>
      <c r="BR16" s="220">
        <v>394.68998934824401</v>
      </c>
      <c r="BS16" s="220">
        <v>328.65538643092214</v>
      </c>
      <c r="BT16" s="220">
        <v>274.186375357543</v>
      </c>
      <c r="BU16" s="220">
        <v>228.34665233434197</v>
      </c>
      <c r="BV16" s="220">
        <v>207.21385224979605</v>
      </c>
      <c r="BW16" s="220">
        <v>288.79069416986232</v>
      </c>
      <c r="BX16" s="220">
        <v>295.19961206161599</v>
      </c>
      <c r="BY16" s="220">
        <v>302.6620881774524</v>
      </c>
      <c r="BZ16" s="220">
        <v>306.27591220413314</v>
      </c>
      <c r="CA16" s="221">
        <v>307.96100268893707</v>
      </c>
    </row>
    <row r="17" spans="1:79" x14ac:dyDescent="0.4">
      <c r="A17" s="485"/>
      <c r="B17" s="106" t="s">
        <v>147</v>
      </c>
      <c r="C17" s="58"/>
      <c r="D17" s="220">
        <v>0</v>
      </c>
      <c r="E17" s="220">
        <v>0</v>
      </c>
      <c r="F17" s="220">
        <v>0</v>
      </c>
      <c r="G17" s="220">
        <v>0</v>
      </c>
      <c r="H17" s="220">
        <v>0</v>
      </c>
      <c r="I17" s="220">
        <v>0</v>
      </c>
      <c r="J17" s="220">
        <v>0</v>
      </c>
      <c r="K17" s="220">
        <v>0</v>
      </c>
      <c r="L17" s="220">
        <v>0</v>
      </c>
      <c r="M17" s="220">
        <v>0</v>
      </c>
      <c r="N17" s="220">
        <v>0</v>
      </c>
      <c r="O17" s="220">
        <v>0</v>
      </c>
      <c r="P17" s="220">
        <v>0</v>
      </c>
      <c r="Q17" s="220">
        <v>0</v>
      </c>
      <c r="R17" s="220">
        <v>0</v>
      </c>
      <c r="S17" s="220">
        <v>0</v>
      </c>
      <c r="T17" s="220">
        <v>0</v>
      </c>
      <c r="U17" s="220">
        <v>0</v>
      </c>
      <c r="V17" s="220">
        <v>0</v>
      </c>
      <c r="W17" s="220">
        <v>0</v>
      </c>
      <c r="X17" s="220">
        <v>0</v>
      </c>
      <c r="Y17" s="220">
        <v>0</v>
      </c>
      <c r="Z17" s="220">
        <v>0</v>
      </c>
      <c r="AA17" s="220">
        <v>0</v>
      </c>
      <c r="AB17" s="220">
        <v>0</v>
      </c>
      <c r="AC17" s="220">
        <v>0</v>
      </c>
      <c r="AD17" s="220">
        <v>0</v>
      </c>
      <c r="AE17" s="220">
        <v>0</v>
      </c>
      <c r="AF17" s="220">
        <v>0</v>
      </c>
      <c r="AG17" s="220">
        <v>0</v>
      </c>
      <c r="AH17" s="220">
        <v>0</v>
      </c>
      <c r="AI17" s="220">
        <v>0</v>
      </c>
      <c r="AJ17" s="220">
        <v>0</v>
      </c>
      <c r="AK17" s="220">
        <v>0</v>
      </c>
      <c r="AL17" s="220">
        <v>0</v>
      </c>
      <c r="AM17" s="220">
        <v>0</v>
      </c>
      <c r="AN17" s="220">
        <v>0</v>
      </c>
      <c r="AO17" s="220">
        <v>0</v>
      </c>
      <c r="AP17" s="220">
        <v>0</v>
      </c>
      <c r="AQ17" s="220">
        <v>0</v>
      </c>
      <c r="AR17" s="220">
        <v>0</v>
      </c>
      <c r="AS17" s="220">
        <v>0</v>
      </c>
      <c r="AT17" s="220">
        <v>0</v>
      </c>
      <c r="AU17" s="220">
        <v>0</v>
      </c>
      <c r="AV17" s="220">
        <v>0</v>
      </c>
      <c r="AW17" s="220">
        <v>0</v>
      </c>
      <c r="AX17" s="220">
        <v>0</v>
      </c>
      <c r="AY17" s="220">
        <v>0</v>
      </c>
      <c r="AZ17" s="220">
        <v>2725.848844137447</v>
      </c>
      <c r="BA17" s="220">
        <v>5049.5777391556639</v>
      </c>
      <c r="BB17" s="220">
        <v>4496.7240604992903</v>
      </c>
      <c r="BC17" s="220">
        <v>4062.088604571526</v>
      </c>
      <c r="BD17" s="220">
        <v>3459.9221962995007</v>
      </c>
      <c r="BE17" s="220">
        <v>3004.3666056034485</v>
      </c>
      <c r="BF17" s="220">
        <v>2890.0196255685678</v>
      </c>
      <c r="BG17" s="220">
        <v>2759.3147216137645</v>
      </c>
      <c r="BH17" s="220">
        <v>2303.6115374426108</v>
      </c>
      <c r="BI17" s="220">
        <v>2328.6275052100905</v>
      </c>
      <c r="BJ17" s="220">
        <v>2431.0615631741071</v>
      </c>
      <c r="BK17" s="220">
        <v>2197.655098345946</v>
      </c>
      <c r="BL17" s="220">
        <v>2506.4777149134702</v>
      </c>
      <c r="BM17" s="220">
        <v>4173.4237498955972</v>
      </c>
      <c r="BN17" s="220">
        <v>4184.9410946276093</v>
      </c>
      <c r="BO17" s="220">
        <v>4706.3243294922031</v>
      </c>
      <c r="BP17" s="220">
        <v>4969.9578318959466</v>
      </c>
      <c r="BQ17" s="220">
        <v>4126.6775288078616</v>
      </c>
      <c r="BR17" s="220">
        <v>2881.8697295676011</v>
      </c>
      <c r="BS17" s="220">
        <v>2124.8875181690405</v>
      </c>
      <c r="BT17" s="220">
        <v>1671.6771926634599</v>
      </c>
      <c r="BU17" s="220">
        <v>1468.9769334007187</v>
      </c>
      <c r="BV17" s="220">
        <v>1145.2315230822433</v>
      </c>
      <c r="BW17" s="220">
        <v>1893.8823611713117</v>
      </c>
      <c r="BX17" s="220">
        <v>1938.9357091314653</v>
      </c>
      <c r="BY17" s="220">
        <v>1983.3324365988419</v>
      </c>
      <c r="BZ17" s="220">
        <v>2023.2401013295967</v>
      </c>
      <c r="CA17" s="221">
        <v>2029.0202426933947</v>
      </c>
    </row>
    <row r="18" spans="1:79" x14ac:dyDescent="0.4">
      <c r="A18" s="485"/>
      <c r="B18" s="309" t="s">
        <v>319</v>
      </c>
      <c r="C18" s="68"/>
      <c r="D18" s="220">
        <v>0</v>
      </c>
      <c r="E18" s="220">
        <v>0</v>
      </c>
      <c r="F18" s="220">
        <v>0</v>
      </c>
      <c r="G18" s="220">
        <v>0</v>
      </c>
      <c r="H18" s="220">
        <v>0</v>
      </c>
      <c r="I18" s="220">
        <v>0</v>
      </c>
      <c r="J18" s="220">
        <v>0</v>
      </c>
      <c r="K18" s="220">
        <v>0</v>
      </c>
      <c r="L18" s="220">
        <v>0</v>
      </c>
      <c r="M18" s="220">
        <v>0</v>
      </c>
      <c r="N18" s="220">
        <v>0</v>
      </c>
      <c r="O18" s="220">
        <v>0</v>
      </c>
      <c r="P18" s="220">
        <v>0</v>
      </c>
      <c r="Q18" s="220">
        <v>0</v>
      </c>
      <c r="R18" s="220">
        <v>0</v>
      </c>
      <c r="S18" s="220">
        <v>0</v>
      </c>
      <c r="T18" s="220">
        <v>0</v>
      </c>
      <c r="U18" s="220">
        <v>0</v>
      </c>
      <c r="V18" s="220">
        <v>0</v>
      </c>
      <c r="W18" s="220">
        <v>0</v>
      </c>
      <c r="X18" s="220">
        <v>0</v>
      </c>
      <c r="Y18" s="220">
        <v>0</v>
      </c>
      <c r="Z18" s="220">
        <v>0</v>
      </c>
      <c r="AA18" s="220">
        <v>0</v>
      </c>
      <c r="AB18" s="220">
        <v>0</v>
      </c>
      <c r="AC18" s="220">
        <v>0</v>
      </c>
      <c r="AD18" s="220">
        <v>0</v>
      </c>
      <c r="AE18" s="220">
        <v>0</v>
      </c>
      <c r="AF18" s="220">
        <v>0</v>
      </c>
      <c r="AG18" s="220">
        <v>0</v>
      </c>
      <c r="AH18" s="220">
        <v>0</v>
      </c>
      <c r="AI18" s="220">
        <v>0</v>
      </c>
      <c r="AJ18" s="220">
        <v>0</v>
      </c>
      <c r="AK18" s="220">
        <v>0</v>
      </c>
      <c r="AL18" s="220">
        <v>0</v>
      </c>
      <c r="AM18" s="220">
        <v>0</v>
      </c>
      <c r="AN18" s="220">
        <v>0</v>
      </c>
      <c r="AO18" s="220">
        <v>0</v>
      </c>
      <c r="AP18" s="220">
        <v>0</v>
      </c>
      <c r="AQ18" s="220">
        <v>0</v>
      </c>
      <c r="AR18" s="220">
        <v>0</v>
      </c>
      <c r="AS18" s="220">
        <v>0</v>
      </c>
      <c r="AT18" s="220">
        <v>0</v>
      </c>
      <c r="AU18" s="220">
        <v>0</v>
      </c>
      <c r="AV18" s="220">
        <v>0</v>
      </c>
      <c r="AW18" s="220">
        <v>0</v>
      </c>
      <c r="AX18" s="220">
        <v>0</v>
      </c>
      <c r="AY18" s="220">
        <v>0</v>
      </c>
      <c r="AZ18" s="220">
        <v>318.62449886446097</v>
      </c>
      <c r="BA18" s="220">
        <v>487.45974176700992</v>
      </c>
      <c r="BB18" s="220">
        <v>444.79439694066082</v>
      </c>
      <c r="BC18" s="220">
        <v>414.04417430014553</v>
      </c>
      <c r="BD18" s="220">
        <v>433.33100773030446</v>
      </c>
      <c r="BE18" s="220">
        <v>399.49270557029178</v>
      </c>
      <c r="BF18" s="220">
        <v>397.80476496043349</v>
      </c>
      <c r="BG18" s="220">
        <v>344.0938721023125</v>
      </c>
      <c r="BH18" s="220">
        <v>187.09272778713716</v>
      </c>
      <c r="BI18" s="220">
        <v>30.781375475930925</v>
      </c>
      <c r="BJ18" s="220">
        <v>15.148168873178744</v>
      </c>
      <c r="BK18" s="220">
        <v>0</v>
      </c>
      <c r="BL18" s="220">
        <v>0</v>
      </c>
      <c r="BM18" s="220">
        <v>0</v>
      </c>
      <c r="BN18" s="220">
        <v>0</v>
      </c>
      <c r="BO18" s="220">
        <v>0</v>
      </c>
      <c r="BP18" s="220">
        <v>0</v>
      </c>
      <c r="BQ18" s="220">
        <v>0</v>
      </c>
      <c r="BR18" s="220">
        <v>0</v>
      </c>
      <c r="BS18" s="220">
        <v>0</v>
      </c>
      <c r="BT18" s="220">
        <v>0</v>
      </c>
      <c r="BU18" s="220">
        <v>0</v>
      </c>
      <c r="BV18" s="220">
        <v>0</v>
      </c>
      <c r="BW18" s="220">
        <v>0</v>
      </c>
      <c r="BX18" s="220">
        <v>0</v>
      </c>
      <c r="BY18" s="220">
        <v>0</v>
      </c>
      <c r="BZ18" s="220">
        <v>0</v>
      </c>
      <c r="CA18" s="221">
        <v>0</v>
      </c>
    </row>
    <row r="19" spans="1:79" x14ac:dyDescent="0.4">
      <c r="A19" s="485"/>
      <c r="B19" s="309" t="s">
        <v>332</v>
      </c>
      <c r="C19" s="68"/>
      <c r="D19" s="220">
        <v>0</v>
      </c>
      <c r="E19" s="220">
        <v>0</v>
      </c>
      <c r="F19" s="220">
        <v>0</v>
      </c>
      <c r="G19" s="220">
        <v>0</v>
      </c>
      <c r="H19" s="220">
        <v>0</v>
      </c>
      <c r="I19" s="220">
        <v>0</v>
      </c>
      <c r="J19" s="220">
        <v>0</v>
      </c>
      <c r="K19" s="220">
        <v>0</v>
      </c>
      <c r="L19" s="220">
        <v>0</v>
      </c>
      <c r="M19" s="220">
        <v>0</v>
      </c>
      <c r="N19" s="220">
        <v>0</v>
      </c>
      <c r="O19" s="220">
        <v>0</v>
      </c>
      <c r="P19" s="220">
        <v>0</v>
      </c>
      <c r="Q19" s="220">
        <v>0</v>
      </c>
      <c r="R19" s="220">
        <v>0</v>
      </c>
      <c r="S19" s="220">
        <v>0</v>
      </c>
      <c r="T19" s="220">
        <v>0</v>
      </c>
      <c r="U19" s="220">
        <v>0</v>
      </c>
      <c r="V19" s="220">
        <v>0</v>
      </c>
      <c r="W19" s="220">
        <v>0</v>
      </c>
      <c r="X19" s="220">
        <v>0</v>
      </c>
      <c r="Y19" s="220">
        <v>0</v>
      </c>
      <c r="Z19" s="220">
        <v>0</v>
      </c>
      <c r="AA19" s="220">
        <v>0</v>
      </c>
      <c r="AB19" s="220">
        <v>0</v>
      </c>
      <c r="AC19" s="220">
        <v>0</v>
      </c>
      <c r="AD19" s="220">
        <v>0</v>
      </c>
      <c r="AE19" s="220">
        <v>0</v>
      </c>
      <c r="AF19" s="220">
        <v>0</v>
      </c>
      <c r="AG19" s="220">
        <v>0</v>
      </c>
      <c r="AH19" s="220">
        <v>0</v>
      </c>
      <c r="AI19" s="220">
        <v>0</v>
      </c>
      <c r="AJ19" s="220">
        <v>0</v>
      </c>
      <c r="AK19" s="220">
        <v>0</v>
      </c>
      <c r="AL19" s="220">
        <v>0</v>
      </c>
      <c r="AM19" s="220">
        <v>0</v>
      </c>
      <c r="AN19" s="220">
        <v>0</v>
      </c>
      <c r="AO19" s="220">
        <v>0</v>
      </c>
      <c r="AP19" s="220">
        <v>0</v>
      </c>
      <c r="AQ19" s="220">
        <v>0</v>
      </c>
      <c r="AR19" s="220">
        <v>0</v>
      </c>
      <c r="AS19" s="220">
        <v>0</v>
      </c>
      <c r="AT19" s="220">
        <v>0</v>
      </c>
      <c r="AU19" s="220">
        <v>0</v>
      </c>
      <c r="AV19" s="220">
        <v>0</v>
      </c>
      <c r="AW19" s="220">
        <v>0</v>
      </c>
      <c r="AX19" s="220">
        <v>0</v>
      </c>
      <c r="AY19" s="220">
        <v>0</v>
      </c>
      <c r="AZ19" s="220">
        <v>2407.2243452729858</v>
      </c>
      <c r="BA19" s="220">
        <v>4562.1179973886547</v>
      </c>
      <c r="BB19" s="220">
        <v>4051.9296635586297</v>
      </c>
      <c r="BC19" s="220">
        <v>3648.0444302713809</v>
      </c>
      <c r="BD19" s="220">
        <v>3026.5911885691962</v>
      </c>
      <c r="BE19" s="220">
        <v>2604.8739000331566</v>
      </c>
      <c r="BF19" s="220">
        <v>2492.2148606081341</v>
      </c>
      <c r="BG19" s="220">
        <v>2415.2208495114523</v>
      </c>
      <c r="BH19" s="220">
        <v>2116.5188096554739</v>
      </c>
      <c r="BI19" s="220">
        <v>2297.8461297341596</v>
      </c>
      <c r="BJ19" s="220">
        <v>2415.9133943009283</v>
      </c>
      <c r="BK19" s="220">
        <v>2197.655098345946</v>
      </c>
      <c r="BL19" s="220">
        <v>2506.4777149134702</v>
      </c>
      <c r="BM19" s="220">
        <v>4173.4237498955972</v>
      </c>
      <c r="BN19" s="220">
        <v>4184.9410946276093</v>
      </c>
      <c r="BO19" s="220">
        <v>4706.3243294922031</v>
      </c>
      <c r="BP19" s="220">
        <v>4969.9578318959466</v>
      </c>
      <c r="BQ19" s="220">
        <v>4126.6775288078616</v>
      </c>
      <c r="BR19" s="220">
        <v>2881.8697295676011</v>
      </c>
      <c r="BS19" s="220">
        <v>2124.8875181690405</v>
      </c>
      <c r="BT19" s="220">
        <v>1671.6771926634599</v>
      </c>
      <c r="BU19" s="220">
        <v>1468.9769334007187</v>
      </c>
      <c r="BV19" s="220">
        <v>1145.2315230822433</v>
      </c>
      <c r="BW19" s="220">
        <v>1893.8823611713117</v>
      </c>
      <c r="BX19" s="220">
        <v>1938.9357091314653</v>
      </c>
      <c r="BY19" s="220">
        <v>1983.3324365988419</v>
      </c>
      <c r="BZ19" s="220">
        <v>2023.2401013295967</v>
      </c>
      <c r="CA19" s="221">
        <v>2029.0202426933947</v>
      </c>
    </row>
    <row r="20" spans="1:79" ht="26.25" customHeight="1" x14ac:dyDescent="0.4">
      <c r="A20" s="485"/>
      <c r="B20" s="68" t="s">
        <v>581</v>
      </c>
      <c r="C20" s="242"/>
      <c r="D20" s="220">
        <v>0</v>
      </c>
      <c r="E20" s="220">
        <v>0</v>
      </c>
      <c r="F20" s="220">
        <v>0</v>
      </c>
      <c r="G20" s="220">
        <v>0</v>
      </c>
      <c r="H20" s="220">
        <v>0</v>
      </c>
      <c r="I20" s="220">
        <v>0</v>
      </c>
      <c r="J20" s="220">
        <v>0</v>
      </c>
      <c r="K20" s="220">
        <v>0</v>
      </c>
      <c r="L20" s="220">
        <v>0</v>
      </c>
      <c r="M20" s="220">
        <v>0</v>
      </c>
      <c r="N20" s="220">
        <v>0</v>
      </c>
      <c r="O20" s="220">
        <v>0</v>
      </c>
      <c r="P20" s="220">
        <v>0</v>
      </c>
      <c r="Q20" s="220">
        <v>0</v>
      </c>
      <c r="R20" s="220">
        <v>0</v>
      </c>
      <c r="S20" s="220">
        <v>0</v>
      </c>
      <c r="T20" s="220">
        <v>0</v>
      </c>
      <c r="U20" s="220">
        <v>0</v>
      </c>
      <c r="V20" s="220">
        <v>0</v>
      </c>
      <c r="W20" s="220">
        <v>0</v>
      </c>
      <c r="X20" s="220">
        <v>0</v>
      </c>
      <c r="Y20" s="220">
        <v>0</v>
      </c>
      <c r="Z20" s="220">
        <v>0</v>
      </c>
      <c r="AA20" s="220">
        <v>0</v>
      </c>
      <c r="AB20" s="220">
        <v>0</v>
      </c>
      <c r="AC20" s="220">
        <v>0</v>
      </c>
      <c r="AD20" s="220">
        <v>0</v>
      </c>
      <c r="AE20" s="220">
        <v>0</v>
      </c>
      <c r="AF20" s="220">
        <v>0</v>
      </c>
      <c r="AG20" s="220">
        <v>0</v>
      </c>
      <c r="AH20" s="220">
        <v>2415.4636325947763</v>
      </c>
      <c r="AI20" s="220">
        <v>2098.7608875576398</v>
      </c>
      <c r="AJ20" s="220">
        <v>2673.8020902235744</v>
      </c>
      <c r="AK20" s="220">
        <v>4607.8029689931755</v>
      </c>
      <c r="AL20" s="220">
        <v>7291.3197757134485</v>
      </c>
      <c r="AM20" s="220">
        <v>8831.3957018454894</v>
      </c>
      <c r="AN20" s="220">
        <v>9574.1806998084085</v>
      </c>
      <c r="AO20" s="220">
        <v>10253.29127536024</v>
      </c>
      <c r="AP20" s="220">
        <v>10131.064298499241</v>
      </c>
      <c r="AQ20" s="220">
        <v>8817.8354884276869</v>
      </c>
      <c r="AR20" s="220">
        <v>6327.6439854687942</v>
      </c>
      <c r="AS20" s="220">
        <v>5076.3363147123473</v>
      </c>
      <c r="AT20" s="220">
        <v>5243.6987925810454</v>
      </c>
      <c r="AU20" s="220">
        <v>7083.0131177951507</v>
      </c>
      <c r="AV20" s="220">
        <v>8847.4053372964572</v>
      </c>
      <c r="AW20" s="220">
        <v>9212.1327866267147</v>
      </c>
      <c r="AX20" s="220">
        <v>8223.2152206432311</v>
      </c>
      <c r="AY20" s="220">
        <v>7424.0382783799705</v>
      </c>
      <c r="AZ20" s="220">
        <v>3507.6504519765754</v>
      </c>
      <c r="BA20" s="220">
        <v>0</v>
      </c>
      <c r="BB20" s="220">
        <v>0</v>
      </c>
      <c r="BC20" s="220">
        <v>0</v>
      </c>
      <c r="BD20" s="220">
        <v>0</v>
      </c>
      <c r="BE20" s="220">
        <v>0</v>
      </c>
      <c r="BF20" s="220">
        <v>0</v>
      </c>
      <c r="BG20" s="220">
        <v>0</v>
      </c>
      <c r="BH20" s="220">
        <v>0</v>
      </c>
      <c r="BI20" s="220">
        <v>0</v>
      </c>
      <c r="BJ20" s="220">
        <v>0</v>
      </c>
      <c r="BK20" s="220">
        <v>0</v>
      </c>
      <c r="BL20" s="220">
        <v>0</v>
      </c>
      <c r="BM20" s="220">
        <v>0</v>
      </c>
      <c r="BN20" s="220">
        <v>0</v>
      </c>
      <c r="BO20" s="220">
        <v>0</v>
      </c>
      <c r="BP20" s="220">
        <v>0</v>
      </c>
      <c r="BQ20" s="220">
        <v>0</v>
      </c>
      <c r="BR20" s="220">
        <v>0</v>
      </c>
      <c r="BS20" s="220">
        <v>0</v>
      </c>
      <c r="BT20" s="220">
        <v>0</v>
      </c>
      <c r="BU20" s="220">
        <v>0</v>
      </c>
      <c r="BV20" s="220">
        <v>0</v>
      </c>
      <c r="BW20" s="220">
        <v>0</v>
      </c>
      <c r="BX20" s="220">
        <v>0</v>
      </c>
      <c r="BY20" s="220">
        <v>0</v>
      </c>
      <c r="BZ20" s="220">
        <v>0</v>
      </c>
      <c r="CA20" s="221">
        <v>0</v>
      </c>
    </row>
    <row r="21" spans="1:79" s="324" customFormat="1" ht="35.25" customHeight="1" thickBot="1" x14ac:dyDescent="0.4">
      <c r="A21" s="550"/>
      <c r="B21" s="394" t="s">
        <v>185</v>
      </c>
      <c r="C21" s="551"/>
      <c r="D21" s="322">
        <v>483.60721818607931</v>
      </c>
      <c r="E21" s="322">
        <v>595.60046871338193</v>
      </c>
      <c r="F21" s="322">
        <v>514.49227480322634</v>
      </c>
      <c r="G21" s="322">
        <v>417.37154057566528</v>
      </c>
      <c r="H21" s="322">
        <v>692.79915631591291</v>
      </c>
      <c r="I21" s="322">
        <v>562.17391179579397</v>
      </c>
      <c r="J21" s="322">
        <v>389.62197328333718</v>
      </c>
      <c r="K21" s="322">
        <v>374.63651277243957</v>
      </c>
      <c r="L21" s="322">
        <v>469.0407758430681</v>
      </c>
      <c r="M21" s="322">
        <v>544.58370183196462</v>
      </c>
      <c r="N21" s="322">
        <v>1033.2596548890715</v>
      </c>
      <c r="O21" s="322">
        <v>872.26702105908805</v>
      </c>
      <c r="P21" s="322">
        <v>615.97836538461524</v>
      </c>
      <c r="Q21" s="322">
        <v>716.56960062039536</v>
      </c>
      <c r="R21" s="322">
        <v>1234.4718045112782</v>
      </c>
      <c r="S21" s="322">
        <v>1217.3925596890615</v>
      </c>
      <c r="T21" s="322">
        <v>807.86676091182176</v>
      </c>
      <c r="U21" s="322">
        <v>840.66856855177048</v>
      </c>
      <c r="V21" s="322">
        <v>1273.9702780441035</v>
      </c>
      <c r="W21" s="322">
        <v>1926.5382462686564</v>
      </c>
      <c r="X21" s="322">
        <v>1857.1606508875739</v>
      </c>
      <c r="Y21" s="322">
        <v>1793.6690228690229</v>
      </c>
      <c r="Z21" s="322">
        <v>1931.3567915247825</v>
      </c>
      <c r="AA21" s="322">
        <v>2858.9852216748768</v>
      </c>
      <c r="AB21" s="322">
        <v>2300.6874864923275</v>
      </c>
      <c r="AC21" s="322">
        <v>1760.0877569258266</v>
      </c>
      <c r="AD21" s="322">
        <v>1801.5123153197819</v>
      </c>
      <c r="AE21" s="322">
        <v>3071.4652260505873</v>
      </c>
      <c r="AF21" s="322">
        <v>3315.949867132867</v>
      </c>
      <c r="AG21" s="322">
        <v>3279.5709327459917</v>
      </c>
      <c r="AH21" s="322">
        <v>2964.2194481551428</v>
      </c>
      <c r="AI21" s="322">
        <v>2620.4414141016041</v>
      </c>
      <c r="AJ21" s="322">
        <v>4310.4114300833444</v>
      </c>
      <c r="AK21" s="322">
        <v>5186.6886148689091</v>
      </c>
      <c r="AL21" s="322">
        <v>4260.6075822244538</v>
      </c>
      <c r="AM21" s="322">
        <v>4059.1339777902049</v>
      </c>
      <c r="AN21" s="322">
        <v>4050.4174649591605</v>
      </c>
      <c r="AO21" s="322">
        <v>3866.2742848949742</v>
      </c>
      <c r="AP21" s="322">
        <v>4051.4911193721596</v>
      </c>
      <c r="AQ21" s="322">
        <v>3248.1675314571335</v>
      </c>
      <c r="AR21" s="322">
        <v>2299.8648087677047</v>
      </c>
      <c r="AS21" s="322">
        <v>1415.0649245812172</v>
      </c>
      <c r="AT21" s="322">
        <v>1551.1692172968806</v>
      </c>
      <c r="AU21" s="322">
        <v>2704.7244484563403</v>
      </c>
      <c r="AV21" s="322">
        <v>2895.1164312483843</v>
      </c>
      <c r="AW21" s="322">
        <v>2652.3042182621034</v>
      </c>
      <c r="AX21" s="322">
        <v>2061.7264874719517</v>
      </c>
      <c r="AY21" s="322">
        <v>1696.0410168261596</v>
      </c>
      <c r="AZ21" s="322">
        <v>873.26667873884651</v>
      </c>
      <c r="BA21" s="322">
        <v>0</v>
      </c>
      <c r="BB21" s="322">
        <v>0</v>
      </c>
      <c r="BC21" s="322">
        <v>0</v>
      </c>
      <c r="BD21" s="322">
        <v>0</v>
      </c>
      <c r="BE21" s="322">
        <v>0</v>
      </c>
      <c r="BF21" s="322">
        <v>0</v>
      </c>
      <c r="BG21" s="322">
        <v>0</v>
      </c>
      <c r="BH21" s="322">
        <v>0</v>
      </c>
      <c r="BI21" s="322">
        <v>0</v>
      </c>
      <c r="BJ21" s="322">
        <v>0</v>
      </c>
      <c r="BK21" s="322">
        <v>0</v>
      </c>
      <c r="BL21" s="322">
        <v>0</v>
      </c>
      <c r="BM21" s="322">
        <v>0</v>
      </c>
      <c r="BN21" s="322">
        <v>0</v>
      </c>
      <c r="BO21" s="322">
        <v>0</v>
      </c>
      <c r="BP21" s="322">
        <v>0</v>
      </c>
      <c r="BQ21" s="322">
        <v>0</v>
      </c>
      <c r="BR21" s="322">
        <v>0</v>
      </c>
      <c r="BS21" s="322">
        <v>0</v>
      </c>
      <c r="BT21" s="322">
        <v>0</v>
      </c>
      <c r="BU21" s="322">
        <v>0</v>
      </c>
      <c r="BV21" s="322">
        <v>0</v>
      </c>
      <c r="BW21" s="322">
        <v>0</v>
      </c>
      <c r="BX21" s="322">
        <v>0</v>
      </c>
      <c r="BY21" s="322">
        <v>0</v>
      </c>
      <c r="BZ21" s="322">
        <v>0</v>
      </c>
      <c r="CA21" s="552">
        <v>0</v>
      </c>
    </row>
    <row r="22" spans="1:79" ht="39.75" customHeight="1" x14ac:dyDescent="0.4">
      <c r="A22" s="554"/>
      <c r="B22" s="386" t="s">
        <v>583</v>
      </c>
      <c r="C22" s="387"/>
      <c r="D22" s="388" t="s">
        <v>673</v>
      </c>
      <c r="E22" s="388" t="s">
        <v>674</v>
      </c>
      <c r="F22" s="388" t="s">
        <v>675</v>
      </c>
      <c r="G22" s="388" t="s">
        <v>676</v>
      </c>
      <c r="H22" s="388" t="s">
        <v>677</v>
      </c>
      <c r="I22" s="388" t="s">
        <v>678</v>
      </c>
      <c r="J22" s="388" t="s">
        <v>679</v>
      </c>
      <c r="K22" s="388" t="s">
        <v>680</v>
      </c>
      <c r="L22" s="388" t="s">
        <v>681</v>
      </c>
      <c r="M22" s="388" t="s">
        <v>682</v>
      </c>
      <c r="N22" s="388" t="s">
        <v>683</v>
      </c>
      <c r="O22" s="388" t="s">
        <v>684</v>
      </c>
      <c r="P22" s="388" t="s">
        <v>685</v>
      </c>
      <c r="Q22" s="388" t="s">
        <v>686</v>
      </c>
      <c r="R22" s="388" t="s">
        <v>687</v>
      </c>
      <c r="S22" s="388" t="s">
        <v>688</v>
      </c>
      <c r="T22" s="388" t="s">
        <v>689</v>
      </c>
      <c r="U22" s="388" t="s">
        <v>690</v>
      </c>
      <c r="V22" s="388" t="s">
        <v>691</v>
      </c>
      <c r="W22" s="388" t="s">
        <v>692</v>
      </c>
      <c r="X22" s="388" t="s">
        <v>693</v>
      </c>
      <c r="Y22" s="388" t="s">
        <v>694</v>
      </c>
      <c r="Z22" s="388" t="s">
        <v>695</v>
      </c>
      <c r="AA22" s="388" t="s">
        <v>696</v>
      </c>
      <c r="AB22" s="388" t="s">
        <v>697</v>
      </c>
      <c r="AC22" s="388" t="s">
        <v>698</v>
      </c>
      <c r="AD22" s="388" t="s">
        <v>699</v>
      </c>
      <c r="AE22" s="388" t="s">
        <v>700</v>
      </c>
      <c r="AF22" s="388" t="s">
        <v>701</v>
      </c>
      <c r="AG22" s="388" t="s">
        <v>702</v>
      </c>
      <c r="AH22" s="388" t="s">
        <v>703</v>
      </c>
      <c r="AI22" s="388" t="s">
        <v>704</v>
      </c>
      <c r="AJ22" s="388" t="s">
        <v>705</v>
      </c>
      <c r="AK22" s="388" t="s">
        <v>706</v>
      </c>
      <c r="AL22" s="388" t="s">
        <v>707</v>
      </c>
      <c r="AM22" s="388" t="s">
        <v>708</v>
      </c>
      <c r="AN22" s="388" t="s">
        <v>709</v>
      </c>
      <c r="AO22" s="388" t="s">
        <v>710</v>
      </c>
      <c r="AP22" s="388" t="s">
        <v>711</v>
      </c>
      <c r="AQ22" s="388" t="s">
        <v>712</v>
      </c>
      <c r="AR22" s="388" t="s">
        <v>713</v>
      </c>
      <c r="AS22" s="388" t="s">
        <v>714</v>
      </c>
      <c r="AT22" s="388" t="s">
        <v>715</v>
      </c>
      <c r="AU22" s="388" t="s">
        <v>716</v>
      </c>
      <c r="AV22" s="388" t="s">
        <v>717</v>
      </c>
      <c r="AW22" s="388" t="s">
        <v>718</v>
      </c>
      <c r="AX22" s="388" t="s">
        <v>719</v>
      </c>
      <c r="AY22" s="388" t="s">
        <v>720</v>
      </c>
      <c r="AZ22" s="388" t="s">
        <v>721</v>
      </c>
      <c r="BA22" s="388" t="s">
        <v>722</v>
      </c>
      <c r="BB22" s="388" t="s">
        <v>723</v>
      </c>
      <c r="BC22" s="388" t="s">
        <v>724</v>
      </c>
      <c r="BD22" s="388" t="s">
        <v>725</v>
      </c>
      <c r="BE22" s="388" t="s">
        <v>726</v>
      </c>
      <c r="BF22" s="388" t="s">
        <v>727</v>
      </c>
      <c r="BG22" s="388" t="s">
        <v>728</v>
      </c>
      <c r="BH22" s="388" t="s">
        <v>729</v>
      </c>
      <c r="BI22" s="388" t="s">
        <v>730</v>
      </c>
      <c r="BJ22" s="388" t="s">
        <v>731</v>
      </c>
      <c r="BK22" s="388" t="s">
        <v>732</v>
      </c>
      <c r="BL22" s="388" t="s">
        <v>733</v>
      </c>
      <c r="BM22" s="388" t="s">
        <v>734</v>
      </c>
      <c r="BN22" s="388" t="s">
        <v>735</v>
      </c>
      <c r="BO22" s="388" t="s">
        <v>736</v>
      </c>
      <c r="BP22" s="388" t="s">
        <v>737</v>
      </c>
      <c r="BQ22" s="388" t="s">
        <v>738</v>
      </c>
      <c r="BR22" s="388" t="s">
        <v>739</v>
      </c>
      <c r="BS22" s="388" t="s">
        <v>740</v>
      </c>
      <c r="BT22" s="388" t="s">
        <v>741</v>
      </c>
      <c r="BU22" s="388" t="s">
        <v>742</v>
      </c>
      <c r="BV22" s="388" t="s">
        <v>743</v>
      </c>
      <c r="BW22" s="388" t="s">
        <v>744</v>
      </c>
      <c r="BX22" s="388" t="s">
        <v>745</v>
      </c>
      <c r="BY22" s="388" t="s">
        <v>746</v>
      </c>
      <c r="BZ22" s="388" t="s">
        <v>747</v>
      </c>
      <c r="CA22" s="389" t="s">
        <v>748</v>
      </c>
    </row>
    <row r="23" spans="1:79" s="243" customFormat="1" ht="26.25" customHeight="1" x14ac:dyDescent="0.4">
      <c r="A23" s="553"/>
      <c r="B23" s="64" t="s">
        <v>96</v>
      </c>
      <c r="D23" s="196">
        <v>0</v>
      </c>
      <c r="E23" s="196">
        <v>0</v>
      </c>
      <c r="F23" s="196">
        <v>0</v>
      </c>
      <c r="G23" s="196">
        <v>0</v>
      </c>
      <c r="H23" s="196">
        <v>0</v>
      </c>
      <c r="I23" s="196">
        <v>0</v>
      </c>
      <c r="J23" s="196">
        <v>0</v>
      </c>
      <c r="K23" s="196">
        <v>0</v>
      </c>
      <c r="L23" s="196">
        <v>0</v>
      </c>
      <c r="M23" s="196">
        <v>0</v>
      </c>
      <c r="N23" s="196">
        <v>0</v>
      </c>
      <c r="O23" s="196">
        <v>0</v>
      </c>
      <c r="P23" s="196">
        <v>0</v>
      </c>
      <c r="Q23" s="196">
        <v>0</v>
      </c>
      <c r="R23" s="196">
        <v>0</v>
      </c>
      <c r="S23" s="196">
        <v>0</v>
      </c>
      <c r="T23" s="196">
        <v>0</v>
      </c>
      <c r="U23" s="196">
        <v>0</v>
      </c>
      <c r="V23" s="196">
        <v>0</v>
      </c>
      <c r="W23" s="196">
        <v>0</v>
      </c>
      <c r="X23" s="196">
        <v>0</v>
      </c>
      <c r="Y23" s="196">
        <v>0</v>
      </c>
      <c r="Z23" s="196">
        <v>0</v>
      </c>
      <c r="AA23" s="196">
        <v>0</v>
      </c>
      <c r="AB23" s="196">
        <v>0</v>
      </c>
      <c r="AC23" s="196">
        <v>0</v>
      </c>
      <c r="AD23" s="196">
        <v>0</v>
      </c>
      <c r="AE23" s="196">
        <v>0</v>
      </c>
      <c r="AF23" s="196">
        <v>1210</v>
      </c>
      <c r="AG23" s="196">
        <v>1307</v>
      </c>
      <c r="AH23" s="196">
        <v>1234</v>
      </c>
      <c r="AI23" s="196">
        <v>1136</v>
      </c>
      <c r="AJ23" s="196">
        <v>1697</v>
      </c>
      <c r="AK23" s="196">
        <v>2234</v>
      </c>
      <c r="AL23" s="196">
        <v>2771</v>
      </c>
      <c r="AM23" s="196">
        <v>2877</v>
      </c>
      <c r="AN23" s="196">
        <v>2997</v>
      </c>
      <c r="AO23" s="196">
        <v>3028</v>
      </c>
      <c r="AP23" s="196">
        <v>3054</v>
      </c>
      <c r="AQ23" s="196">
        <v>2589</v>
      </c>
      <c r="AR23" s="196">
        <v>2024</v>
      </c>
      <c r="AS23" s="196">
        <v>1518</v>
      </c>
      <c r="AT23" s="196">
        <v>1516</v>
      </c>
      <c r="AU23" s="196">
        <v>2223</v>
      </c>
      <c r="AV23" s="196">
        <v>2640</v>
      </c>
      <c r="AW23" s="196">
        <v>2612</v>
      </c>
      <c r="AX23" s="196">
        <v>2412</v>
      </c>
      <c r="AY23" s="196">
        <v>2151</v>
      </c>
      <c r="AZ23" s="196">
        <v>1931</v>
      </c>
      <c r="BA23" s="196">
        <v>1252</v>
      </c>
      <c r="BB23" s="196">
        <v>1110</v>
      </c>
      <c r="BC23" s="196">
        <v>1177</v>
      </c>
      <c r="BD23" s="196">
        <v>1022</v>
      </c>
      <c r="BE23" s="196">
        <v>932</v>
      </c>
      <c r="BF23" s="196">
        <v>920</v>
      </c>
      <c r="BG23" s="196">
        <v>898</v>
      </c>
      <c r="BH23" s="196">
        <v>819</v>
      </c>
      <c r="BI23" s="196">
        <v>870</v>
      </c>
      <c r="BJ23" s="196">
        <v>927</v>
      </c>
      <c r="BK23" s="196">
        <v>818</v>
      </c>
      <c r="BL23" s="196">
        <v>1025</v>
      </c>
      <c r="BM23" s="196">
        <v>1538</v>
      </c>
      <c r="BN23" s="196">
        <v>1415</v>
      </c>
      <c r="BO23" s="196">
        <v>1515</v>
      </c>
      <c r="BP23" s="196">
        <v>1507</v>
      </c>
      <c r="BQ23" s="196">
        <v>1273</v>
      </c>
      <c r="BR23" s="196">
        <v>885</v>
      </c>
      <c r="BS23" s="196">
        <v>643</v>
      </c>
      <c r="BT23" s="196">
        <v>503</v>
      </c>
      <c r="BU23" s="196">
        <v>460</v>
      </c>
      <c r="BV23" s="196">
        <v>384</v>
      </c>
      <c r="BW23" s="196">
        <v>604</v>
      </c>
      <c r="BX23" s="196">
        <v>618</v>
      </c>
      <c r="BY23" s="196">
        <v>631</v>
      </c>
      <c r="BZ23" s="196">
        <v>642</v>
      </c>
      <c r="CA23" s="339">
        <v>647</v>
      </c>
    </row>
    <row r="24" spans="1:79" ht="26.25" customHeight="1" x14ac:dyDescent="0.4">
      <c r="A24" s="485"/>
      <c r="B24" s="68" t="s">
        <v>580</v>
      </c>
      <c r="C24" s="326"/>
      <c r="D24" s="555" t="s">
        <v>296</v>
      </c>
      <c r="E24" s="555" t="s">
        <v>296</v>
      </c>
      <c r="F24" s="555" t="s">
        <v>296</v>
      </c>
      <c r="G24" s="555" t="s">
        <v>296</v>
      </c>
      <c r="H24" s="555" t="s">
        <v>296</v>
      </c>
      <c r="I24" s="555" t="s">
        <v>296</v>
      </c>
      <c r="J24" s="555" t="s">
        <v>296</v>
      </c>
      <c r="K24" s="555" t="s">
        <v>296</v>
      </c>
      <c r="L24" s="555" t="s">
        <v>296</v>
      </c>
      <c r="M24" s="555" t="s">
        <v>296</v>
      </c>
      <c r="N24" s="555" t="s">
        <v>296</v>
      </c>
      <c r="O24" s="555" t="s">
        <v>296</v>
      </c>
      <c r="P24" s="555" t="s">
        <v>296</v>
      </c>
      <c r="Q24" s="555" t="s">
        <v>296</v>
      </c>
      <c r="R24" s="555" t="s">
        <v>296</v>
      </c>
      <c r="S24" s="555" t="s">
        <v>296</v>
      </c>
      <c r="T24" s="555" t="s">
        <v>296</v>
      </c>
      <c r="U24" s="555" t="s">
        <v>296</v>
      </c>
      <c r="V24" s="555" t="s">
        <v>296</v>
      </c>
      <c r="W24" s="555" t="s">
        <v>296</v>
      </c>
      <c r="X24" s="555" t="s">
        <v>296</v>
      </c>
      <c r="Y24" s="555" t="s">
        <v>296</v>
      </c>
      <c r="Z24" s="555" t="s">
        <v>296</v>
      </c>
      <c r="AA24" s="555" t="s">
        <v>296</v>
      </c>
      <c r="AB24" s="555" t="s">
        <v>296</v>
      </c>
      <c r="AC24" s="555" t="s">
        <v>296</v>
      </c>
      <c r="AD24" s="555" t="s">
        <v>296</v>
      </c>
      <c r="AE24" s="555" t="s">
        <v>296</v>
      </c>
      <c r="AF24" s="555" t="s">
        <v>296</v>
      </c>
      <c r="AG24" s="555" t="s">
        <v>296</v>
      </c>
      <c r="AH24" s="555" t="s">
        <v>296</v>
      </c>
      <c r="AI24" s="555" t="s">
        <v>296</v>
      </c>
      <c r="AJ24" s="555" t="s">
        <v>296</v>
      </c>
      <c r="AK24" s="555" t="s">
        <v>296</v>
      </c>
      <c r="AL24" s="555" t="s">
        <v>296</v>
      </c>
      <c r="AM24" s="555" t="s">
        <v>296</v>
      </c>
      <c r="AN24" s="555" t="s">
        <v>296</v>
      </c>
      <c r="AO24" s="555" t="s">
        <v>296</v>
      </c>
      <c r="AP24" s="555" t="s">
        <v>296</v>
      </c>
      <c r="AQ24" s="555" t="s">
        <v>296</v>
      </c>
      <c r="AR24" s="555" t="s">
        <v>296</v>
      </c>
      <c r="AS24" s="555" t="s">
        <v>296</v>
      </c>
      <c r="AT24" s="555" t="s">
        <v>296</v>
      </c>
      <c r="AU24" s="555" t="s">
        <v>296</v>
      </c>
      <c r="AV24" s="555" t="s">
        <v>296</v>
      </c>
      <c r="AW24" s="555" t="s">
        <v>296</v>
      </c>
      <c r="AX24" s="555" t="s">
        <v>296</v>
      </c>
      <c r="AY24" s="555" t="s">
        <v>296</v>
      </c>
      <c r="AZ24" s="220">
        <v>1931</v>
      </c>
      <c r="BA24" s="220">
        <v>1252</v>
      </c>
      <c r="BB24" s="220">
        <v>1110</v>
      </c>
      <c r="BC24" s="220">
        <v>1177</v>
      </c>
      <c r="BD24" s="220">
        <v>1022</v>
      </c>
      <c r="BE24" s="220">
        <v>932</v>
      </c>
      <c r="BF24" s="220">
        <v>920</v>
      </c>
      <c r="BG24" s="220">
        <v>898</v>
      </c>
      <c r="BH24" s="220">
        <v>819</v>
      </c>
      <c r="BI24" s="220">
        <v>870</v>
      </c>
      <c r="BJ24" s="220">
        <v>927</v>
      </c>
      <c r="BK24" s="220">
        <v>818</v>
      </c>
      <c r="BL24" s="220">
        <v>1025</v>
      </c>
      <c r="BM24" s="220">
        <v>1538</v>
      </c>
      <c r="BN24" s="220">
        <v>1415</v>
      </c>
      <c r="BO24" s="220">
        <v>1515</v>
      </c>
      <c r="BP24" s="220">
        <v>1507</v>
      </c>
      <c r="BQ24" s="220">
        <v>1273</v>
      </c>
      <c r="BR24" s="220">
        <v>885</v>
      </c>
      <c r="BS24" s="220">
        <v>643</v>
      </c>
      <c r="BT24" s="220">
        <v>503</v>
      </c>
      <c r="BU24" s="220">
        <v>460</v>
      </c>
      <c r="BV24" s="220">
        <v>384</v>
      </c>
      <c r="BW24" s="220">
        <v>604</v>
      </c>
      <c r="BX24" s="220">
        <v>618</v>
      </c>
      <c r="BY24" s="220">
        <v>631</v>
      </c>
      <c r="BZ24" s="220">
        <v>642</v>
      </c>
      <c r="CA24" s="221">
        <v>647</v>
      </c>
    </row>
    <row r="25" spans="1:79" x14ac:dyDescent="0.4">
      <c r="A25" s="485"/>
      <c r="B25" s="106" t="s">
        <v>237</v>
      </c>
      <c r="C25" s="326"/>
      <c r="D25" s="555" t="s">
        <v>296</v>
      </c>
      <c r="E25" s="555" t="s">
        <v>296</v>
      </c>
      <c r="F25" s="555" t="s">
        <v>296</v>
      </c>
      <c r="G25" s="555" t="s">
        <v>296</v>
      </c>
      <c r="H25" s="555" t="s">
        <v>296</v>
      </c>
      <c r="I25" s="555" t="s">
        <v>296</v>
      </c>
      <c r="J25" s="555" t="s">
        <v>296</v>
      </c>
      <c r="K25" s="555" t="s">
        <v>296</v>
      </c>
      <c r="L25" s="555" t="s">
        <v>296</v>
      </c>
      <c r="M25" s="555" t="s">
        <v>296</v>
      </c>
      <c r="N25" s="555" t="s">
        <v>296</v>
      </c>
      <c r="O25" s="555" t="s">
        <v>296</v>
      </c>
      <c r="P25" s="555" t="s">
        <v>296</v>
      </c>
      <c r="Q25" s="555" t="s">
        <v>296</v>
      </c>
      <c r="R25" s="555" t="s">
        <v>296</v>
      </c>
      <c r="S25" s="555" t="s">
        <v>296</v>
      </c>
      <c r="T25" s="555" t="s">
        <v>296</v>
      </c>
      <c r="U25" s="555" t="s">
        <v>296</v>
      </c>
      <c r="V25" s="555" t="s">
        <v>296</v>
      </c>
      <c r="W25" s="555" t="s">
        <v>296</v>
      </c>
      <c r="X25" s="555" t="s">
        <v>296</v>
      </c>
      <c r="Y25" s="555" t="s">
        <v>296</v>
      </c>
      <c r="Z25" s="555" t="s">
        <v>296</v>
      </c>
      <c r="AA25" s="555" t="s">
        <v>296</v>
      </c>
      <c r="AB25" s="555" t="s">
        <v>296</v>
      </c>
      <c r="AC25" s="555" t="s">
        <v>296</v>
      </c>
      <c r="AD25" s="555" t="s">
        <v>296</v>
      </c>
      <c r="AE25" s="555" t="s">
        <v>296</v>
      </c>
      <c r="AF25" s="555" t="s">
        <v>296</v>
      </c>
      <c r="AG25" s="555" t="s">
        <v>296</v>
      </c>
      <c r="AH25" s="555" t="s">
        <v>296</v>
      </c>
      <c r="AI25" s="555" t="s">
        <v>296</v>
      </c>
      <c r="AJ25" s="555" t="s">
        <v>296</v>
      </c>
      <c r="AK25" s="555" t="s">
        <v>296</v>
      </c>
      <c r="AL25" s="555" t="s">
        <v>296</v>
      </c>
      <c r="AM25" s="555" t="s">
        <v>296</v>
      </c>
      <c r="AN25" s="555" t="s">
        <v>296</v>
      </c>
      <c r="AO25" s="555" t="s">
        <v>296</v>
      </c>
      <c r="AP25" s="555" t="s">
        <v>296</v>
      </c>
      <c r="AQ25" s="555" t="s">
        <v>296</v>
      </c>
      <c r="AR25" s="555" t="s">
        <v>296</v>
      </c>
      <c r="AS25" s="555" t="s">
        <v>296</v>
      </c>
      <c r="AT25" s="555" t="s">
        <v>296</v>
      </c>
      <c r="AU25" s="555" t="s">
        <v>296</v>
      </c>
      <c r="AV25" s="555" t="s">
        <v>296</v>
      </c>
      <c r="AW25" s="555" t="s">
        <v>296</v>
      </c>
      <c r="AX25" s="555" t="s">
        <v>296</v>
      </c>
      <c r="AY25" s="555" t="s">
        <v>296</v>
      </c>
      <c r="AZ25" s="220">
        <v>308</v>
      </c>
      <c r="BA25" s="220">
        <v>170</v>
      </c>
      <c r="BB25" s="220">
        <v>162</v>
      </c>
      <c r="BC25" s="220">
        <v>178</v>
      </c>
      <c r="BD25" s="220">
        <v>168</v>
      </c>
      <c r="BE25" s="220">
        <v>178</v>
      </c>
      <c r="BF25" s="220">
        <v>190</v>
      </c>
      <c r="BG25" s="220">
        <v>185</v>
      </c>
      <c r="BH25" s="220">
        <v>158</v>
      </c>
      <c r="BI25" s="220">
        <v>165</v>
      </c>
      <c r="BJ25" s="220">
        <v>157</v>
      </c>
      <c r="BK25" s="220">
        <v>142</v>
      </c>
      <c r="BL25" s="220">
        <v>244</v>
      </c>
      <c r="BM25" s="220">
        <v>321</v>
      </c>
      <c r="BN25" s="220">
        <v>234</v>
      </c>
      <c r="BO25" s="220">
        <v>212</v>
      </c>
      <c r="BP25" s="220">
        <v>178</v>
      </c>
      <c r="BQ25" s="220">
        <v>145</v>
      </c>
      <c r="BR25" s="220">
        <v>111</v>
      </c>
      <c r="BS25" s="220">
        <v>77</v>
      </c>
      <c r="BT25" s="220">
        <v>66</v>
      </c>
      <c r="BU25" s="220">
        <v>54</v>
      </c>
      <c r="BV25" s="220">
        <v>54</v>
      </c>
      <c r="BW25" s="220">
        <v>77</v>
      </c>
      <c r="BX25" s="220">
        <v>80</v>
      </c>
      <c r="BY25" s="220">
        <v>81</v>
      </c>
      <c r="BZ25" s="220">
        <v>82</v>
      </c>
      <c r="CA25" s="221">
        <v>83</v>
      </c>
    </row>
    <row r="26" spans="1:79" x14ac:dyDescent="0.4">
      <c r="A26" s="485"/>
      <c r="B26" s="106" t="s">
        <v>238</v>
      </c>
      <c r="C26" s="326"/>
      <c r="D26" s="555" t="s">
        <v>296</v>
      </c>
      <c r="E26" s="555" t="s">
        <v>296</v>
      </c>
      <c r="F26" s="555" t="s">
        <v>296</v>
      </c>
      <c r="G26" s="555" t="s">
        <v>296</v>
      </c>
      <c r="H26" s="555" t="s">
        <v>296</v>
      </c>
      <c r="I26" s="555" t="s">
        <v>296</v>
      </c>
      <c r="J26" s="555" t="s">
        <v>296</v>
      </c>
      <c r="K26" s="555" t="s">
        <v>296</v>
      </c>
      <c r="L26" s="555" t="s">
        <v>296</v>
      </c>
      <c r="M26" s="555" t="s">
        <v>296</v>
      </c>
      <c r="N26" s="555" t="s">
        <v>296</v>
      </c>
      <c r="O26" s="555" t="s">
        <v>296</v>
      </c>
      <c r="P26" s="555" t="s">
        <v>296</v>
      </c>
      <c r="Q26" s="555" t="s">
        <v>296</v>
      </c>
      <c r="R26" s="555" t="s">
        <v>296</v>
      </c>
      <c r="S26" s="555" t="s">
        <v>296</v>
      </c>
      <c r="T26" s="555" t="s">
        <v>296</v>
      </c>
      <c r="U26" s="555" t="s">
        <v>296</v>
      </c>
      <c r="V26" s="555" t="s">
        <v>296</v>
      </c>
      <c r="W26" s="555" t="s">
        <v>296</v>
      </c>
      <c r="X26" s="555" t="s">
        <v>296</v>
      </c>
      <c r="Y26" s="555" t="s">
        <v>296</v>
      </c>
      <c r="Z26" s="555" t="s">
        <v>296</v>
      </c>
      <c r="AA26" s="555" t="s">
        <v>296</v>
      </c>
      <c r="AB26" s="555" t="s">
        <v>296</v>
      </c>
      <c r="AC26" s="555" t="s">
        <v>296</v>
      </c>
      <c r="AD26" s="555" t="s">
        <v>296</v>
      </c>
      <c r="AE26" s="555" t="s">
        <v>296</v>
      </c>
      <c r="AF26" s="555" t="s">
        <v>296</v>
      </c>
      <c r="AG26" s="555" t="s">
        <v>296</v>
      </c>
      <c r="AH26" s="555" t="s">
        <v>296</v>
      </c>
      <c r="AI26" s="555" t="s">
        <v>296</v>
      </c>
      <c r="AJ26" s="555" t="s">
        <v>296</v>
      </c>
      <c r="AK26" s="555" t="s">
        <v>296</v>
      </c>
      <c r="AL26" s="555" t="s">
        <v>296</v>
      </c>
      <c r="AM26" s="555" t="s">
        <v>296</v>
      </c>
      <c r="AN26" s="555" t="s">
        <v>296</v>
      </c>
      <c r="AO26" s="555" t="s">
        <v>296</v>
      </c>
      <c r="AP26" s="555" t="s">
        <v>296</v>
      </c>
      <c r="AQ26" s="555" t="s">
        <v>296</v>
      </c>
      <c r="AR26" s="555" t="s">
        <v>296</v>
      </c>
      <c r="AS26" s="555" t="s">
        <v>296</v>
      </c>
      <c r="AT26" s="555" t="s">
        <v>296</v>
      </c>
      <c r="AU26" s="555" t="s">
        <v>296</v>
      </c>
      <c r="AV26" s="555" t="s">
        <v>296</v>
      </c>
      <c r="AW26" s="555" t="s">
        <v>296</v>
      </c>
      <c r="AX26" s="555" t="s">
        <v>296</v>
      </c>
      <c r="AY26" s="555" t="s">
        <v>296</v>
      </c>
      <c r="AZ26" s="220">
        <v>48</v>
      </c>
      <c r="BA26" s="220">
        <v>25</v>
      </c>
      <c r="BB26" s="220">
        <v>23</v>
      </c>
      <c r="BC26" s="220">
        <v>24</v>
      </c>
      <c r="BD26" s="220">
        <v>21</v>
      </c>
      <c r="BE26" s="220">
        <v>20</v>
      </c>
      <c r="BF26" s="220">
        <v>19</v>
      </c>
      <c r="BG26" s="220">
        <v>18</v>
      </c>
      <c r="BH26" s="220">
        <v>14</v>
      </c>
      <c r="BI26" s="220">
        <v>15</v>
      </c>
      <c r="BJ26" s="220">
        <v>15</v>
      </c>
      <c r="BK26" s="220">
        <v>13</v>
      </c>
      <c r="BL26" s="220">
        <v>21</v>
      </c>
      <c r="BM26" s="220">
        <v>30</v>
      </c>
      <c r="BN26" s="220">
        <v>22</v>
      </c>
      <c r="BO26" s="220">
        <v>19</v>
      </c>
      <c r="BP26" s="220">
        <v>18</v>
      </c>
      <c r="BQ26" s="220">
        <v>15</v>
      </c>
      <c r="BR26" s="220">
        <v>11</v>
      </c>
      <c r="BS26" s="220">
        <v>9</v>
      </c>
      <c r="BT26" s="220">
        <v>7</v>
      </c>
      <c r="BU26" s="220">
        <v>6</v>
      </c>
      <c r="BV26" s="220">
        <v>5</v>
      </c>
      <c r="BW26" s="220">
        <v>7</v>
      </c>
      <c r="BX26" s="220">
        <v>6</v>
      </c>
      <c r="BY26" s="220">
        <v>8</v>
      </c>
      <c r="BZ26" s="220">
        <v>8</v>
      </c>
      <c r="CA26" s="221">
        <v>8</v>
      </c>
    </row>
    <row r="27" spans="1:79" x14ac:dyDescent="0.4">
      <c r="A27" s="485"/>
      <c r="B27" s="106" t="s">
        <v>239</v>
      </c>
      <c r="C27" s="326"/>
      <c r="D27" s="555" t="s">
        <v>296</v>
      </c>
      <c r="E27" s="555" t="s">
        <v>296</v>
      </c>
      <c r="F27" s="555" t="s">
        <v>296</v>
      </c>
      <c r="G27" s="555" t="s">
        <v>296</v>
      </c>
      <c r="H27" s="555" t="s">
        <v>296</v>
      </c>
      <c r="I27" s="555" t="s">
        <v>296</v>
      </c>
      <c r="J27" s="555" t="s">
        <v>296</v>
      </c>
      <c r="K27" s="555" t="s">
        <v>296</v>
      </c>
      <c r="L27" s="555" t="s">
        <v>296</v>
      </c>
      <c r="M27" s="555" t="s">
        <v>296</v>
      </c>
      <c r="N27" s="555" t="s">
        <v>296</v>
      </c>
      <c r="O27" s="555" t="s">
        <v>296</v>
      </c>
      <c r="P27" s="555" t="s">
        <v>296</v>
      </c>
      <c r="Q27" s="555" t="s">
        <v>296</v>
      </c>
      <c r="R27" s="555" t="s">
        <v>296</v>
      </c>
      <c r="S27" s="555" t="s">
        <v>296</v>
      </c>
      <c r="T27" s="555" t="s">
        <v>296</v>
      </c>
      <c r="U27" s="555" t="s">
        <v>296</v>
      </c>
      <c r="V27" s="555" t="s">
        <v>296</v>
      </c>
      <c r="W27" s="555" t="s">
        <v>296</v>
      </c>
      <c r="X27" s="555" t="s">
        <v>296</v>
      </c>
      <c r="Y27" s="555" t="s">
        <v>296</v>
      </c>
      <c r="Z27" s="555" t="s">
        <v>296</v>
      </c>
      <c r="AA27" s="555" t="s">
        <v>296</v>
      </c>
      <c r="AB27" s="555" t="s">
        <v>296</v>
      </c>
      <c r="AC27" s="555" t="s">
        <v>296</v>
      </c>
      <c r="AD27" s="555" t="s">
        <v>296</v>
      </c>
      <c r="AE27" s="555" t="s">
        <v>296</v>
      </c>
      <c r="AF27" s="555" t="s">
        <v>296</v>
      </c>
      <c r="AG27" s="555" t="s">
        <v>296</v>
      </c>
      <c r="AH27" s="555" t="s">
        <v>296</v>
      </c>
      <c r="AI27" s="555" t="s">
        <v>296</v>
      </c>
      <c r="AJ27" s="555" t="s">
        <v>296</v>
      </c>
      <c r="AK27" s="555" t="s">
        <v>296</v>
      </c>
      <c r="AL27" s="555" t="s">
        <v>296</v>
      </c>
      <c r="AM27" s="555" t="s">
        <v>296</v>
      </c>
      <c r="AN27" s="555" t="s">
        <v>296</v>
      </c>
      <c r="AO27" s="555" t="s">
        <v>296</v>
      </c>
      <c r="AP27" s="555" t="s">
        <v>296</v>
      </c>
      <c r="AQ27" s="555" t="s">
        <v>296</v>
      </c>
      <c r="AR27" s="555" t="s">
        <v>296</v>
      </c>
      <c r="AS27" s="555" t="s">
        <v>296</v>
      </c>
      <c r="AT27" s="555" t="s">
        <v>296</v>
      </c>
      <c r="AU27" s="555" t="s">
        <v>296</v>
      </c>
      <c r="AV27" s="555" t="s">
        <v>296</v>
      </c>
      <c r="AW27" s="555" t="s">
        <v>296</v>
      </c>
      <c r="AX27" s="555" t="s">
        <v>296</v>
      </c>
      <c r="AY27" s="555" t="s">
        <v>296</v>
      </c>
      <c r="AZ27" s="220">
        <v>1389</v>
      </c>
      <c r="BA27" s="220">
        <v>962</v>
      </c>
      <c r="BB27" s="220">
        <v>846</v>
      </c>
      <c r="BC27" s="220">
        <v>888</v>
      </c>
      <c r="BD27" s="220">
        <v>764</v>
      </c>
      <c r="BE27" s="220">
        <v>666</v>
      </c>
      <c r="BF27" s="220">
        <v>646</v>
      </c>
      <c r="BG27" s="220">
        <v>631</v>
      </c>
      <c r="BH27" s="220">
        <v>588</v>
      </c>
      <c r="BI27" s="220">
        <v>632</v>
      </c>
      <c r="BJ27" s="220">
        <v>691</v>
      </c>
      <c r="BK27" s="220">
        <v>609</v>
      </c>
      <c r="BL27" s="220">
        <v>695</v>
      </c>
      <c r="BM27" s="220">
        <v>1072</v>
      </c>
      <c r="BN27" s="220">
        <v>1069</v>
      </c>
      <c r="BO27" s="220">
        <v>1208</v>
      </c>
      <c r="BP27" s="220">
        <v>1242</v>
      </c>
      <c r="BQ27" s="220">
        <v>1045</v>
      </c>
      <c r="BR27" s="220">
        <v>710</v>
      </c>
      <c r="BS27" s="220">
        <v>522</v>
      </c>
      <c r="BT27" s="220">
        <v>392</v>
      </c>
      <c r="BU27" s="220">
        <v>351</v>
      </c>
      <c r="BV27" s="220">
        <v>290</v>
      </c>
      <c r="BW27" s="220">
        <v>486</v>
      </c>
      <c r="BX27" s="220">
        <v>498</v>
      </c>
      <c r="BY27" s="220">
        <v>507</v>
      </c>
      <c r="BZ27" s="220">
        <v>516</v>
      </c>
      <c r="CA27" s="221">
        <v>520</v>
      </c>
    </row>
    <row r="28" spans="1:79" x14ac:dyDescent="0.4">
      <c r="A28" s="485"/>
      <c r="B28" s="106" t="s">
        <v>240</v>
      </c>
      <c r="C28" s="326"/>
      <c r="D28" s="555" t="s">
        <v>296</v>
      </c>
      <c r="E28" s="555" t="s">
        <v>296</v>
      </c>
      <c r="F28" s="555" t="s">
        <v>296</v>
      </c>
      <c r="G28" s="555" t="s">
        <v>296</v>
      </c>
      <c r="H28" s="555" t="s">
        <v>296</v>
      </c>
      <c r="I28" s="555" t="s">
        <v>296</v>
      </c>
      <c r="J28" s="555" t="s">
        <v>296</v>
      </c>
      <c r="K28" s="555" t="s">
        <v>296</v>
      </c>
      <c r="L28" s="555" t="s">
        <v>296</v>
      </c>
      <c r="M28" s="555" t="s">
        <v>296</v>
      </c>
      <c r="N28" s="555" t="s">
        <v>296</v>
      </c>
      <c r="O28" s="555" t="s">
        <v>296</v>
      </c>
      <c r="P28" s="555" t="s">
        <v>296</v>
      </c>
      <c r="Q28" s="555" t="s">
        <v>296</v>
      </c>
      <c r="R28" s="555" t="s">
        <v>296</v>
      </c>
      <c r="S28" s="555" t="s">
        <v>296</v>
      </c>
      <c r="T28" s="555" t="s">
        <v>296</v>
      </c>
      <c r="U28" s="555" t="s">
        <v>296</v>
      </c>
      <c r="V28" s="555" t="s">
        <v>296</v>
      </c>
      <c r="W28" s="555" t="s">
        <v>296</v>
      </c>
      <c r="X28" s="555" t="s">
        <v>296</v>
      </c>
      <c r="Y28" s="555" t="s">
        <v>296</v>
      </c>
      <c r="Z28" s="555" t="s">
        <v>296</v>
      </c>
      <c r="AA28" s="555" t="s">
        <v>296</v>
      </c>
      <c r="AB28" s="555" t="s">
        <v>296</v>
      </c>
      <c r="AC28" s="555" t="s">
        <v>296</v>
      </c>
      <c r="AD28" s="555" t="s">
        <v>296</v>
      </c>
      <c r="AE28" s="555" t="s">
        <v>296</v>
      </c>
      <c r="AF28" s="555" t="s">
        <v>296</v>
      </c>
      <c r="AG28" s="555" t="s">
        <v>296</v>
      </c>
      <c r="AH28" s="555" t="s">
        <v>296</v>
      </c>
      <c r="AI28" s="555" t="s">
        <v>296</v>
      </c>
      <c r="AJ28" s="555" t="s">
        <v>296</v>
      </c>
      <c r="AK28" s="555" t="s">
        <v>296</v>
      </c>
      <c r="AL28" s="555" t="s">
        <v>296</v>
      </c>
      <c r="AM28" s="555" t="s">
        <v>296</v>
      </c>
      <c r="AN28" s="555" t="s">
        <v>296</v>
      </c>
      <c r="AO28" s="555" t="s">
        <v>296</v>
      </c>
      <c r="AP28" s="555" t="s">
        <v>296</v>
      </c>
      <c r="AQ28" s="555" t="s">
        <v>296</v>
      </c>
      <c r="AR28" s="555" t="s">
        <v>296</v>
      </c>
      <c r="AS28" s="555" t="s">
        <v>296</v>
      </c>
      <c r="AT28" s="555" t="s">
        <v>296</v>
      </c>
      <c r="AU28" s="555" t="s">
        <v>296</v>
      </c>
      <c r="AV28" s="555" t="s">
        <v>296</v>
      </c>
      <c r="AW28" s="555" t="s">
        <v>296</v>
      </c>
      <c r="AX28" s="555" t="s">
        <v>296</v>
      </c>
      <c r="AY28" s="555" t="s">
        <v>296</v>
      </c>
      <c r="AZ28" s="220">
        <v>187</v>
      </c>
      <c r="BA28" s="220">
        <v>96</v>
      </c>
      <c r="BB28" s="220">
        <v>79</v>
      </c>
      <c r="BC28" s="220">
        <v>87</v>
      </c>
      <c r="BD28" s="220">
        <v>69</v>
      </c>
      <c r="BE28" s="220">
        <v>67</v>
      </c>
      <c r="BF28" s="220">
        <v>65</v>
      </c>
      <c r="BG28" s="220">
        <v>64</v>
      </c>
      <c r="BH28" s="220">
        <v>59</v>
      </c>
      <c r="BI28" s="220">
        <v>58</v>
      </c>
      <c r="BJ28" s="220">
        <v>64</v>
      </c>
      <c r="BK28" s="220">
        <v>54</v>
      </c>
      <c r="BL28" s="220">
        <v>66</v>
      </c>
      <c r="BM28" s="220">
        <v>114</v>
      </c>
      <c r="BN28" s="220">
        <v>91</v>
      </c>
      <c r="BO28" s="220">
        <v>77</v>
      </c>
      <c r="BP28" s="220">
        <v>69</v>
      </c>
      <c r="BQ28" s="220">
        <v>68</v>
      </c>
      <c r="BR28" s="220">
        <v>53</v>
      </c>
      <c r="BS28" s="220">
        <v>35</v>
      </c>
      <c r="BT28" s="220">
        <v>38</v>
      </c>
      <c r="BU28" s="220">
        <v>50</v>
      </c>
      <c r="BV28" s="220">
        <v>34</v>
      </c>
      <c r="BW28" s="220">
        <v>34</v>
      </c>
      <c r="BX28" s="220">
        <v>34</v>
      </c>
      <c r="BY28" s="220">
        <v>36</v>
      </c>
      <c r="BZ28" s="220">
        <v>36</v>
      </c>
      <c r="CA28" s="221">
        <v>37</v>
      </c>
    </row>
    <row r="29" spans="1:79" ht="26.25" customHeight="1" x14ac:dyDescent="0.4">
      <c r="A29" s="485"/>
      <c r="B29" s="106" t="s">
        <v>584</v>
      </c>
      <c r="C29" s="326"/>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v>355</v>
      </c>
      <c r="BA29" s="220">
        <v>195</v>
      </c>
      <c r="BB29" s="220">
        <v>185</v>
      </c>
      <c r="BC29" s="220">
        <v>202</v>
      </c>
      <c r="BD29" s="220">
        <v>189</v>
      </c>
      <c r="BE29" s="220">
        <v>198</v>
      </c>
      <c r="BF29" s="220">
        <v>209</v>
      </c>
      <c r="BG29" s="220">
        <v>203</v>
      </c>
      <c r="BH29" s="220">
        <v>173</v>
      </c>
      <c r="BI29" s="220">
        <v>180</v>
      </c>
      <c r="BJ29" s="220">
        <v>172</v>
      </c>
      <c r="BK29" s="220">
        <v>155</v>
      </c>
      <c r="BL29" s="220">
        <v>265</v>
      </c>
      <c r="BM29" s="220">
        <v>352</v>
      </c>
      <c r="BN29" s="220">
        <v>256</v>
      </c>
      <c r="BO29" s="220">
        <v>231</v>
      </c>
      <c r="BP29" s="220">
        <v>196</v>
      </c>
      <c r="BQ29" s="220">
        <v>160</v>
      </c>
      <c r="BR29" s="220">
        <v>121</v>
      </c>
      <c r="BS29" s="220">
        <v>86</v>
      </c>
      <c r="BT29" s="220">
        <v>73</v>
      </c>
      <c r="BU29" s="220">
        <v>60</v>
      </c>
      <c r="BV29" s="220">
        <v>60</v>
      </c>
      <c r="BW29" s="220">
        <v>84</v>
      </c>
      <c r="BX29" s="220">
        <v>86</v>
      </c>
      <c r="BY29" s="220">
        <v>88</v>
      </c>
      <c r="BZ29" s="220">
        <v>90</v>
      </c>
      <c r="CA29" s="221">
        <v>90</v>
      </c>
    </row>
    <row r="30" spans="1:79" x14ac:dyDescent="0.4">
      <c r="A30" s="485"/>
      <c r="B30" s="106" t="s">
        <v>585</v>
      </c>
      <c r="C30" s="326"/>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v>1437</v>
      </c>
      <c r="BA30" s="220">
        <v>987</v>
      </c>
      <c r="BB30" s="220">
        <v>869</v>
      </c>
      <c r="BC30" s="220">
        <v>913</v>
      </c>
      <c r="BD30" s="220">
        <v>785</v>
      </c>
      <c r="BE30" s="220">
        <v>686</v>
      </c>
      <c r="BF30" s="220">
        <v>665</v>
      </c>
      <c r="BG30" s="220">
        <v>649</v>
      </c>
      <c r="BH30" s="220">
        <v>602</v>
      </c>
      <c r="BI30" s="220">
        <v>647</v>
      </c>
      <c r="BJ30" s="220">
        <v>706</v>
      </c>
      <c r="BK30" s="220">
        <v>622</v>
      </c>
      <c r="BL30" s="220">
        <v>716</v>
      </c>
      <c r="BM30" s="220">
        <v>1103</v>
      </c>
      <c r="BN30" s="220">
        <v>1091</v>
      </c>
      <c r="BO30" s="220">
        <v>1227</v>
      </c>
      <c r="BP30" s="220">
        <v>1260</v>
      </c>
      <c r="BQ30" s="220">
        <v>1059</v>
      </c>
      <c r="BR30" s="220">
        <v>721</v>
      </c>
      <c r="BS30" s="220">
        <v>531</v>
      </c>
      <c r="BT30" s="220">
        <v>399</v>
      </c>
      <c r="BU30" s="220">
        <v>357</v>
      </c>
      <c r="BV30" s="220">
        <v>296</v>
      </c>
      <c r="BW30" s="220">
        <v>493</v>
      </c>
      <c r="BX30" s="220">
        <v>504</v>
      </c>
      <c r="BY30" s="220">
        <v>515</v>
      </c>
      <c r="BZ30" s="220">
        <v>524</v>
      </c>
      <c r="CA30" s="221">
        <v>528</v>
      </c>
    </row>
    <row r="31" spans="1:79" ht="26.25" customHeight="1" x14ac:dyDescent="0.4">
      <c r="A31" s="485"/>
      <c r="B31" s="68" t="s">
        <v>586</v>
      </c>
      <c r="C31" s="326"/>
      <c r="D31" s="220">
        <v>0</v>
      </c>
      <c r="E31" s="220">
        <v>0</v>
      </c>
      <c r="F31" s="220">
        <v>0</v>
      </c>
      <c r="G31" s="220">
        <v>0</v>
      </c>
      <c r="H31" s="220">
        <v>0</v>
      </c>
      <c r="I31" s="220">
        <v>0</v>
      </c>
      <c r="J31" s="220">
        <v>0</v>
      </c>
      <c r="K31" s="220">
        <v>0</v>
      </c>
      <c r="L31" s="220">
        <v>0</v>
      </c>
      <c r="M31" s="220">
        <v>0</v>
      </c>
      <c r="N31" s="220">
        <v>0</v>
      </c>
      <c r="O31" s="220">
        <v>0</v>
      </c>
      <c r="P31" s="220">
        <v>0</v>
      </c>
      <c r="Q31" s="220">
        <v>0</v>
      </c>
      <c r="R31" s="220">
        <v>0</v>
      </c>
      <c r="S31" s="220">
        <v>0</v>
      </c>
      <c r="T31" s="220">
        <v>0</v>
      </c>
      <c r="U31" s="220">
        <v>0</v>
      </c>
      <c r="V31" s="220">
        <v>0</v>
      </c>
      <c r="W31" s="220">
        <v>0</v>
      </c>
      <c r="X31" s="220">
        <v>0</v>
      </c>
      <c r="Y31" s="220">
        <v>0</v>
      </c>
      <c r="Z31" s="220">
        <v>0</v>
      </c>
      <c r="AA31" s="220">
        <v>0</v>
      </c>
      <c r="AB31" s="220">
        <v>0</v>
      </c>
      <c r="AC31" s="220">
        <v>0</v>
      </c>
      <c r="AD31" s="220">
        <v>0</v>
      </c>
      <c r="AE31" s="220">
        <v>0</v>
      </c>
      <c r="AF31" s="220">
        <v>1210</v>
      </c>
      <c r="AG31" s="220">
        <v>1307</v>
      </c>
      <c r="AH31" s="220">
        <v>1234</v>
      </c>
      <c r="AI31" s="220">
        <v>1136</v>
      </c>
      <c r="AJ31" s="220">
        <v>1697</v>
      </c>
      <c r="AK31" s="220">
        <v>2234</v>
      </c>
      <c r="AL31" s="220">
        <v>2771</v>
      </c>
      <c r="AM31" s="220">
        <v>2877</v>
      </c>
      <c r="AN31" s="220">
        <v>2997</v>
      </c>
      <c r="AO31" s="220">
        <v>3028</v>
      </c>
      <c r="AP31" s="220">
        <v>3054</v>
      </c>
      <c r="AQ31" s="220">
        <v>2589</v>
      </c>
      <c r="AR31" s="220">
        <v>2024</v>
      </c>
      <c r="AS31" s="220">
        <v>1518</v>
      </c>
      <c r="AT31" s="220">
        <v>1516</v>
      </c>
      <c r="AU31" s="220">
        <v>2223</v>
      </c>
      <c r="AV31" s="220">
        <v>2640</v>
      </c>
      <c r="AW31" s="220">
        <v>2612</v>
      </c>
      <c r="AX31" s="220">
        <v>2412</v>
      </c>
      <c r="AY31" s="220">
        <v>2151</v>
      </c>
      <c r="AZ31" s="220"/>
      <c r="BA31" s="220">
        <v>0</v>
      </c>
      <c r="BB31" s="220">
        <v>0</v>
      </c>
      <c r="BC31" s="220">
        <v>0</v>
      </c>
      <c r="BD31" s="220">
        <v>0</v>
      </c>
      <c r="BE31" s="220">
        <v>0</v>
      </c>
      <c r="BF31" s="220">
        <v>0</v>
      </c>
      <c r="BG31" s="220">
        <v>0</v>
      </c>
      <c r="BH31" s="220">
        <v>0</v>
      </c>
      <c r="BI31" s="220">
        <v>0</v>
      </c>
      <c r="BJ31" s="220">
        <v>0</v>
      </c>
      <c r="BK31" s="220">
        <v>0</v>
      </c>
      <c r="BL31" s="220">
        <v>0</v>
      </c>
      <c r="BM31" s="220">
        <v>0</v>
      </c>
      <c r="BN31" s="220">
        <v>0</v>
      </c>
      <c r="BO31" s="220">
        <v>0</v>
      </c>
      <c r="BP31" s="220">
        <v>0</v>
      </c>
      <c r="BQ31" s="220">
        <v>0</v>
      </c>
      <c r="BR31" s="220">
        <v>0</v>
      </c>
      <c r="BS31" s="220">
        <v>0</v>
      </c>
      <c r="BT31" s="220">
        <v>0</v>
      </c>
      <c r="BU31" s="220">
        <v>0</v>
      </c>
      <c r="BV31" s="220">
        <v>0</v>
      </c>
      <c r="BW31" s="220">
        <v>0</v>
      </c>
      <c r="BX31" s="220">
        <v>0</v>
      </c>
      <c r="BY31" s="220">
        <v>0</v>
      </c>
      <c r="BZ31" s="220">
        <v>0</v>
      </c>
      <c r="CA31" s="221">
        <v>0</v>
      </c>
    </row>
    <row r="32" spans="1:79" x14ac:dyDescent="0.4">
      <c r="A32" s="485"/>
      <c r="B32" s="301" t="s">
        <v>587</v>
      </c>
      <c r="C32" s="326"/>
      <c r="D32" s="220">
        <v>0</v>
      </c>
      <c r="E32" s="220">
        <v>0</v>
      </c>
      <c r="F32" s="220">
        <v>0</v>
      </c>
      <c r="G32" s="220">
        <v>0</v>
      </c>
      <c r="H32" s="220">
        <v>0</v>
      </c>
      <c r="I32" s="220">
        <v>0</v>
      </c>
      <c r="J32" s="220">
        <v>0</v>
      </c>
      <c r="K32" s="220">
        <v>0</v>
      </c>
      <c r="L32" s="220">
        <v>0</v>
      </c>
      <c r="M32" s="220">
        <v>0</v>
      </c>
      <c r="N32" s="220">
        <v>0</v>
      </c>
      <c r="O32" s="220">
        <v>0</v>
      </c>
      <c r="P32" s="220">
        <v>0</v>
      </c>
      <c r="Q32" s="220">
        <v>0</v>
      </c>
      <c r="R32" s="220">
        <v>0</v>
      </c>
      <c r="S32" s="220">
        <v>0</v>
      </c>
      <c r="T32" s="220">
        <v>0</v>
      </c>
      <c r="U32" s="220">
        <v>0</v>
      </c>
      <c r="V32" s="220">
        <v>0</v>
      </c>
      <c r="W32" s="220">
        <v>0</v>
      </c>
      <c r="X32" s="220">
        <v>0</v>
      </c>
      <c r="Y32" s="220">
        <v>0</v>
      </c>
      <c r="Z32" s="220">
        <v>0</v>
      </c>
      <c r="AA32" s="220">
        <v>0</v>
      </c>
      <c r="AB32" s="220">
        <v>0</v>
      </c>
      <c r="AC32" s="220">
        <v>0</v>
      </c>
      <c r="AD32" s="220">
        <v>0</v>
      </c>
      <c r="AE32" s="220">
        <v>0</v>
      </c>
      <c r="AF32" s="220">
        <v>434</v>
      </c>
      <c r="AG32" s="220">
        <v>429</v>
      </c>
      <c r="AH32" s="220">
        <v>406</v>
      </c>
      <c r="AI32" s="220">
        <v>379</v>
      </c>
      <c r="AJ32" s="220">
        <v>681</v>
      </c>
      <c r="AK32" s="220">
        <v>700</v>
      </c>
      <c r="AL32" s="220">
        <v>719</v>
      </c>
      <c r="AM32" s="220">
        <v>694</v>
      </c>
      <c r="AN32" s="220">
        <v>710</v>
      </c>
      <c r="AO32" s="220">
        <v>686</v>
      </c>
      <c r="AP32" s="220">
        <v>738</v>
      </c>
      <c r="AQ32" s="220">
        <v>581</v>
      </c>
      <c r="AR32" s="220">
        <v>425</v>
      </c>
      <c r="AS32" s="220">
        <v>233</v>
      </c>
      <c r="AT32" s="220">
        <v>272</v>
      </c>
      <c r="AU32" s="220">
        <v>489</v>
      </c>
      <c r="AV32" s="220">
        <v>538</v>
      </c>
      <c r="AW32" s="220">
        <v>503</v>
      </c>
      <c r="AX32" s="220">
        <v>358</v>
      </c>
      <c r="AY32" s="220">
        <v>272</v>
      </c>
      <c r="AZ32" s="220"/>
      <c r="BA32" s="220">
        <v>0</v>
      </c>
      <c r="BB32" s="220">
        <v>0</v>
      </c>
      <c r="BC32" s="220">
        <v>0</v>
      </c>
      <c r="BD32" s="220">
        <v>0</v>
      </c>
      <c r="BE32" s="220">
        <v>0</v>
      </c>
      <c r="BF32" s="220">
        <v>0</v>
      </c>
      <c r="BG32" s="220">
        <v>0</v>
      </c>
      <c r="BH32" s="220">
        <v>0</v>
      </c>
      <c r="BI32" s="220">
        <v>0</v>
      </c>
      <c r="BJ32" s="220">
        <v>0</v>
      </c>
      <c r="BK32" s="220">
        <v>0</v>
      </c>
      <c r="BL32" s="220">
        <v>0</v>
      </c>
      <c r="BM32" s="220">
        <v>0</v>
      </c>
      <c r="BN32" s="220">
        <v>0</v>
      </c>
      <c r="BO32" s="220">
        <v>0</v>
      </c>
      <c r="BP32" s="220">
        <v>0</v>
      </c>
      <c r="BQ32" s="220">
        <v>0</v>
      </c>
      <c r="BR32" s="220">
        <v>0</v>
      </c>
      <c r="BS32" s="220">
        <v>0</v>
      </c>
      <c r="BT32" s="220">
        <v>0</v>
      </c>
      <c r="BU32" s="220">
        <v>0</v>
      </c>
      <c r="BV32" s="220">
        <v>0</v>
      </c>
      <c r="BW32" s="220">
        <v>0</v>
      </c>
      <c r="BX32" s="220">
        <v>0</v>
      </c>
      <c r="BY32" s="220">
        <v>0</v>
      </c>
      <c r="BZ32" s="220">
        <v>0</v>
      </c>
      <c r="CA32" s="221">
        <v>0</v>
      </c>
    </row>
    <row r="33" spans="1:79" x14ac:dyDescent="0.4">
      <c r="A33" s="485"/>
      <c r="B33" s="301" t="s">
        <v>588</v>
      </c>
      <c r="C33" s="326"/>
      <c r="D33" s="220">
        <v>0</v>
      </c>
      <c r="E33" s="220">
        <v>0</v>
      </c>
      <c r="F33" s="220">
        <v>0</v>
      </c>
      <c r="G33" s="220">
        <v>0</v>
      </c>
      <c r="H33" s="220">
        <v>0</v>
      </c>
      <c r="I33" s="220">
        <v>0</v>
      </c>
      <c r="J33" s="220">
        <v>0</v>
      </c>
      <c r="K33" s="220">
        <v>0</v>
      </c>
      <c r="L33" s="220">
        <v>0</v>
      </c>
      <c r="M33" s="220">
        <v>0</v>
      </c>
      <c r="N33" s="220">
        <v>0</v>
      </c>
      <c r="O33" s="220">
        <v>0</v>
      </c>
      <c r="P33" s="220">
        <v>0</v>
      </c>
      <c r="Q33" s="220">
        <v>0</v>
      </c>
      <c r="R33" s="220">
        <v>0</v>
      </c>
      <c r="S33" s="220">
        <v>0</v>
      </c>
      <c r="T33" s="220">
        <v>0</v>
      </c>
      <c r="U33" s="220">
        <v>0</v>
      </c>
      <c r="V33" s="220">
        <v>0</v>
      </c>
      <c r="W33" s="220">
        <v>0</v>
      </c>
      <c r="X33" s="220">
        <v>0</v>
      </c>
      <c r="Y33" s="220">
        <v>0</v>
      </c>
      <c r="Z33" s="220">
        <v>0</v>
      </c>
      <c r="AA33" s="220">
        <v>0</v>
      </c>
      <c r="AB33" s="220">
        <v>0</v>
      </c>
      <c r="AC33" s="220">
        <v>0</v>
      </c>
      <c r="AD33" s="220">
        <v>0</v>
      </c>
      <c r="AE33" s="220">
        <v>0</v>
      </c>
      <c r="AF33" s="220">
        <v>138</v>
      </c>
      <c r="AG33" s="220">
        <v>123</v>
      </c>
      <c r="AH33" s="220">
        <v>98</v>
      </c>
      <c r="AI33" s="220">
        <v>82</v>
      </c>
      <c r="AJ33" s="220">
        <v>142</v>
      </c>
      <c r="AK33" s="220">
        <v>200</v>
      </c>
      <c r="AL33" s="220">
        <v>258</v>
      </c>
      <c r="AM33" s="220">
        <v>232</v>
      </c>
      <c r="AN33" s="220">
        <v>203</v>
      </c>
      <c r="AO33" s="220">
        <v>200</v>
      </c>
      <c r="AP33" s="220">
        <v>186</v>
      </c>
      <c r="AQ33" s="220">
        <v>135</v>
      </c>
      <c r="AR33" s="220">
        <v>121</v>
      </c>
      <c r="AS33" s="220">
        <v>86</v>
      </c>
      <c r="AT33" s="220">
        <v>56</v>
      </c>
      <c r="AU33" s="220">
        <v>113</v>
      </c>
      <c r="AV33" s="220">
        <v>122</v>
      </c>
      <c r="AW33" s="220">
        <v>106</v>
      </c>
      <c r="AX33" s="220">
        <v>129</v>
      </c>
      <c r="AY33" s="220">
        <v>124</v>
      </c>
      <c r="AZ33" s="220"/>
      <c r="BA33" s="220">
        <v>0</v>
      </c>
      <c r="BB33" s="220">
        <v>0</v>
      </c>
      <c r="BC33" s="220">
        <v>0</v>
      </c>
      <c r="BD33" s="220">
        <v>0</v>
      </c>
      <c r="BE33" s="220">
        <v>0</v>
      </c>
      <c r="BF33" s="220">
        <v>0</v>
      </c>
      <c r="BG33" s="220">
        <v>0</v>
      </c>
      <c r="BH33" s="220">
        <v>0</v>
      </c>
      <c r="BI33" s="220">
        <v>0</v>
      </c>
      <c r="BJ33" s="220">
        <v>0</v>
      </c>
      <c r="BK33" s="220">
        <v>0</v>
      </c>
      <c r="BL33" s="220">
        <v>0</v>
      </c>
      <c r="BM33" s="220">
        <v>0</v>
      </c>
      <c r="BN33" s="220">
        <v>0</v>
      </c>
      <c r="BO33" s="220">
        <v>0</v>
      </c>
      <c r="BP33" s="220">
        <v>0</v>
      </c>
      <c r="BQ33" s="220">
        <v>0</v>
      </c>
      <c r="BR33" s="220">
        <v>0</v>
      </c>
      <c r="BS33" s="220">
        <v>0</v>
      </c>
      <c r="BT33" s="220">
        <v>0</v>
      </c>
      <c r="BU33" s="220">
        <v>0</v>
      </c>
      <c r="BV33" s="220">
        <v>0</v>
      </c>
      <c r="BW33" s="220">
        <v>0</v>
      </c>
      <c r="BX33" s="220">
        <v>0</v>
      </c>
      <c r="BY33" s="220">
        <v>0</v>
      </c>
      <c r="BZ33" s="220">
        <v>0</v>
      </c>
      <c r="CA33" s="221">
        <v>0</v>
      </c>
    </row>
    <row r="34" spans="1:79" x14ac:dyDescent="0.4">
      <c r="A34" s="485"/>
      <c r="B34" s="301" t="s">
        <v>589</v>
      </c>
      <c r="C34" s="326"/>
      <c r="D34" s="220">
        <v>0</v>
      </c>
      <c r="E34" s="220">
        <v>0</v>
      </c>
      <c r="F34" s="220">
        <v>0</v>
      </c>
      <c r="G34" s="220">
        <v>0</v>
      </c>
      <c r="H34" s="220">
        <v>0</v>
      </c>
      <c r="I34" s="220">
        <v>0</v>
      </c>
      <c r="J34" s="220">
        <v>0</v>
      </c>
      <c r="K34" s="220">
        <v>0</v>
      </c>
      <c r="L34" s="220">
        <v>0</v>
      </c>
      <c r="M34" s="220">
        <v>0</v>
      </c>
      <c r="N34" s="220">
        <v>0</v>
      </c>
      <c r="O34" s="220">
        <v>0</v>
      </c>
      <c r="P34" s="220">
        <v>0</v>
      </c>
      <c r="Q34" s="220">
        <v>0</v>
      </c>
      <c r="R34" s="220">
        <v>0</v>
      </c>
      <c r="S34" s="220">
        <v>0</v>
      </c>
      <c r="T34" s="220">
        <v>0</v>
      </c>
      <c r="U34" s="220">
        <v>0</v>
      </c>
      <c r="V34" s="220">
        <v>0</v>
      </c>
      <c r="W34" s="220">
        <v>0</v>
      </c>
      <c r="X34" s="220">
        <v>0</v>
      </c>
      <c r="Y34" s="220">
        <v>0</v>
      </c>
      <c r="Z34" s="220">
        <v>0</v>
      </c>
      <c r="AA34" s="220">
        <v>0</v>
      </c>
      <c r="AB34" s="220">
        <v>0</v>
      </c>
      <c r="AC34" s="220">
        <v>0</v>
      </c>
      <c r="AD34" s="220">
        <v>0</v>
      </c>
      <c r="AE34" s="220">
        <v>0</v>
      </c>
      <c r="AF34" s="220">
        <v>438</v>
      </c>
      <c r="AG34" s="220">
        <v>522</v>
      </c>
      <c r="AH34" s="220">
        <v>514</v>
      </c>
      <c r="AI34" s="220">
        <v>469</v>
      </c>
      <c r="AJ34" s="220">
        <v>604</v>
      </c>
      <c r="AK34" s="220">
        <v>979</v>
      </c>
      <c r="AL34" s="220">
        <v>1353</v>
      </c>
      <c r="AM34" s="220">
        <v>1582</v>
      </c>
      <c r="AN34" s="220">
        <v>1682</v>
      </c>
      <c r="AO34" s="220">
        <v>1692</v>
      </c>
      <c r="AP34" s="220">
        <v>1647</v>
      </c>
      <c r="AQ34" s="220">
        <v>1442</v>
      </c>
      <c r="AR34" s="220">
        <v>1129</v>
      </c>
      <c r="AS34" s="220">
        <v>945</v>
      </c>
      <c r="AT34" s="220">
        <v>951</v>
      </c>
      <c r="AU34" s="220">
        <v>1327</v>
      </c>
      <c r="AV34" s="220">
        <v>1631</v>
      </c>
      <c r="AW34" s="220">
        <v>1684</v>
      </c>
      <c r="AX34" s="220">
        <v>1672</v>
      </c>
      <c r="AY34" s="220">
        <v>1536</v>
      </c>
      <c r="AZ34" s="220"/>
      <c r="BA34" s="220">
        <v>0</v>
      </c>
      <c r="BB34" s="220">
        <v>0</v>
      </c>
      <c r="BC34" s="220">
        <v>0</v>
      </c>
      <c r="BD34" s="220">
        <v>0</v>
      </c>
      <c r="BE34" s="220">
        <v>0</v>
      </c>
      <c r="BF34" s="220">
        <v>0</v>
      </c>
      <c r="BG34" s="220">
        <v>0</v>
      </c>
      <c r="BH34" s="220">
        <v>0</v>
      </c>
      <c r="BI34" s="220">
        <v>0</v>
      </c>
      <c r="BJ34" s="220">
        <v>0</v>
      </c>
      <c r="BK34" s="220">
        <v>0</v>
      </c>
      <c r="BL34" s="220">
        <v>0</v>
      </c>
      <c r="BM34" s="220">
        <v>0</v>
      </c>
      <c r="BN34" s="220">
        <v>0</v>
      </c>
      <c r="BO34" s="220">
        <v>0</v>
      </c>
      <c r="BP34" s="220">
        <v>0</v>
      </c>
      <c r="BQ34" s="220">
        <v>0</v>
      </c>
      <c r="BR34" s="220">
        <v>0</v>
      </c>
      <c r="BS34" s="220">
        <v>0</v>
      </c>
      <c r="BT34" s="220">
        <v>0</v>
      </c>
      <c r="BU34" s="220">
        <v>0</v>
      </c>
      <c r="BV34" s="220">
        <v>0</v>
      </c>
      <c r="BW34" s="220">
        <v>0</v>
      </c>
      <c r="BX34" s="220">
        <v>0</v>
      </c>
      <c r="BY34" s="220">
        <v>0</v>
      </c>
      <c r="BZ34" s="220">
        <v>0</v>
      </c>
      <c r="CA34" s="221">
        <v>0</v>
      </c>
    </row>
    <row r="35" spans="1:79" x14ac:dyDescent="0.4">
      <c r="A35" s="485"/>
      <c r="B35" s="301" t="s">
        <v>240</v>
      </c>
      <c r="C35" s="326"/>
      <c r="D35" s="220">
        <v>0</v>
      </c>
      <c r="E35" s="220">
        <v>0</v>
      </c>
      <c r="F35" s="220">
        <v>0</v>
      </c>
      <c r="G35" s="220">
        <v>0</v>
      </c>
      <c r="H35" s="220">
        <v>0</v>
      </c>
      <c r="I35" s="220">
        <v>0</v>
      </c>
      <c r="J35" s="220">
        <v>0</v>
      </c>
      <c r="K35" s="220">
        <v>0</v>
      </c>
      <c r="L35" s="220">
        <v>0</v>
      </c>
      <c r="M35" s="220">
        <v>0</v>
      </c>
      <c r="N35" s="220">
        <v>0</v>
      </c>
      <c r="O35" s="220">
        <v>0</v>
      </c>
      <c r="P35" s="220">
        <v>0</v>
      </c>
      <c r="Q35" s="220">
        <v>0</v>
      </c>
      <c r="R35" s="220">
        <v>0</v>
      </c>
      <c r="S35" s="220">
        <v>0</v>
      </c>
      <c r="T35" s="220">
        <v>0</v>
      </c>
      <c r="U35" s="220">
        <v>0</v>
      </c>
      <c r="V35" s="220">
        <v>0</v>
      </c>
      <c r="W35" s="220">
        <v>0</v>
      </c>
      <c r="X35" s="220">
        <v>0</v>
      </c>
      <c r="Y35" s="220">
        <v>0</v>
      </c>
      <c r="Z35" s="220">
        <v>0</v>
      </c>
      <c r="AA35" s="220">
        <v>0</v>
      </c>
      <c r="AB35" s="220">
        <v>0</v>
      </c>
      <c r="AC35" s="220">
        <v>0</v>
      </c>
      <c r="AD35" s="220">
        <v>0</v>
      </c>
      <c r="AE35" s="220">
        <v>0</v>
      </c>
      <c r="AF35" s="220">
        <v>201</v>
      </c>
      <c r="AG35" s="220">
        <v>233</v>
      </c>
      <c r="AH35" s="220">
        <v>216</v>
      </c>
      <c r="AI35" s="220">
        <v>206</v>
      </c>
      <c r="AJ35" s="220">
        <v>269</v>
      </c>
      <c r="AK35" s="220">
        <v>355</v>
      </c>
      <c r="AL35" s="220">
        <v>440</v>
      </c>
      <c r="AM35" s="220">
        <v>370</v>
      </c>
      <c r="AN35" s="220">
        <v>401</v>
      </c>
      <c r="AO35" s="220">
        <v>450</v>
      </c>
      <c r="AP35" s="220">
        <v>484</v>
      </c>
      <c r="AQ35" s="220">
        <v>431</v>
      </c>
      <c r="AR35" s="220">
        <v>350</v>
      </c>
      <c r="AS35" s="220">
        <v>254</v>
      </c>
      <c r="AT35" s="220">
        <v>237</v>
      </c>
      <c r="AU35" s="220">
        <v>293</v>
      </c>
      <c r="AV35" s="220">
        <v>350</v>
      </c>
      <c r="AW35" s="220">
        <v>319</v>
      </c>
      <c r="AX35" s="220">
        <v>254</v>
      </c>
      <c r="AY35" s="220">
        <v>220</v>
      </c>
      <c r="AZ35" s="220"/>
      <c r="BA35" s="220">
        <v>0</v>
      </c>
      <c r="BB35" s="220">
        <v>0</v>
      </c>
      <c r="BC35" s="220">
        <v>0</v>
      </c>
      <c r="BD35" s="220">
        <v>0</v>
      </c>
      <c r="BE35" s="220">
        <v>0</v>
      </c>
      <c r="BF35" s="220">
        <v>0</v>
      </c>
      <c r="BG35" s="220">
        <v>0</v>
      </c>
      <c r="BH35" s="220">
        <v>0</v>
      </c>
      <c r="BI35" s="220">
        <v>0</v>
      </c>
      <c r="BJ35" s="220">
        <v>0</v>
      </c>
      <c r="BK35" s="220">
        <v>0</v>
      </c>
      <c r="BL35" s="220">
        <v>0</v>
      </c>
      <c r="BM35" s="220">
        <v>0</v>
      </c>
      <c r="BN35" s="220">
        <v>0</v>
      </c>
      <c r="BO35" s="220">
        <v>0</v>
      </c>
      <c r="BP35" s="220">
        <v>0</v>
      </c>
      <c r="BQ35" s="220">
        <v>0</v>
      </c>
      <c r="BR35" s="220">
        <v>0</v>
      </c>
      <c r="BS35" s="220">
        <v>0</v>
      </c>
      <c r="BT35" s="220">
        <v>0</v>
      </c>
      <c r="BU35" s="220">
        <v>0</v>
      </c>
      <c r="BV35" s="220">
        <v>0</v>
      </c>
      <c r="BW35" s="220">
        <v>0</v>
      </c>
      <c r="BX35" s="220">
        <v>0</v>
      </c>
      <c r="BY35" s="220">
        <v>0</v>
      </c>
      <c r="BZ35" s="220">
        <v>0</v>
      </c>
      <c r="CA35" s="221">
        <v>0</v>
      </c>
    </row>
    <row r="36" spans="1:79" ht="26.25" customHeight="1" x14ac:dyDescent="0.4">
      <c r="A36" s="485"/>
      <c r="B36" s="68" t="s">
        <v>185</v>
      </c>
      <c r="C36" s="326"/>
      <c r="D36" s="220">
        <v>0</v>
      </c>
      <c r="E36" s="220">
        <v>0</v>
      </c>
      <c r="F36" s="220">
        <v>0</v>
      </c>
      <c r="G36" s="220">
        <v>0</v>
      </c>
      <c r="H36" s="220">
        <v>0</v>
      </c>
      <c r="I36" s="220">
        <v>0</v>
      </c>
      <c r="J36" s="220">
        <v>0</v>
      </c>
      <c r="K36" s="220">
        <v>0</v>
      </c>
      <c r="L36" s="220">
        <v>0</v>
      </c>
      <c r="M36" s="220">
        <v>0</v>
      </c>
      <c r="N36" s="220">
        <v>0</v>
      </c>
      <c r="O36" s="220">
        <v>0</v>
      </c>
      <c r="P36" s="220">
        <v>0</v>
      </c>
      <c r="Q36" s="220">
        <v>0</v>
      </c>
      <c r="R36" s="220">
        <v>0</v>
      </c>
      <c r="S36" s="220">
        <v>0</v>
      </c>
      <c r="T36" s="220">
        <v>0</v>
      </c>
      <c r="U36" s="220">
        <v>0</v>
      </c>
      <c r="V36" s="220">
        <v>0</v>
      </c>
      <c r="W36" s="220">
        <v>0</v>
      </c>
      <c r="X36" s="220">
        <v>0</v>
      </c>
      <c r="Y36" s="220">
        <v>0</v>
      </c>
      <c r="Z36" s="220">
        <v>0</v>
      </c>
      <c r="AA36" s="220">
        <v>0</v>
      </c>
      <c r="AB36" s="220">
        <v>0</v>
      </c>
      <c r="AC36" s="220">
        <v>0</v>
      </c>
      <c r="AD36" s="220">
        <v>0</v>
      </c>
      <c r="AE36" s="220">
        <v>0</v>
      </c>
      <c r="AF36" s="220">
        <v>572</v>
      </c>
      <c r="AG36" s="220">
        <v>552</v>
      </c>
      <c r="AH36" s="220">
        <v>503</v>
      </c>
      <c r="AI36" s="220">
        <v>461</v>
      </c>
      <c r="AJ36" s="220">
        <v>823</v>
      </c>
      <c r="AK36" s="220">
        <v>901</v>
      </c>
      <c r="AL36" s="220">
        <v>978</v>
      </c>
      <c r="AM36" s="220">
        <v>925</v>
      </c>
      <c r="AN36" s="220">
        <v>913</v>
      </c>
      <c r="AO36" s="220">
        <v>886</v>
      </c>
      <c r="AP36" s="220">
        <v>924</v>
      </c>
      <c r="AQ36" s="220">
        <v>716</v>
      </c>
      <c r="AR36" s="220">
        <v>546</v>
      </c>
      <c r="AS36" s="220">
        <v>319</v>
      </c>
      <c r="AT36" s="220">
        <v>328</v>
      </c>
      <c r="AU36" s="220">
        <v>603</v>
      </c>
      <c r="AV36" s="220">
        <v>660</v>
      </c>
      <c r="AW36" s="220">
        <v>609</v>
      </c>
      <c r="AX36" s="220">
        <v>487</v>
      </c>
      <c r="AY36" s="220">
        <v>395</v>
      </c>
      <c r="AZ36" s="220"/>
      <c r="BA36" s="220">
        <v>0</v>
      </c>
      <c r="BB36" s="220">
        <v>0</v>
      </c>
      <c r="BC36" s="220">
        <v>0</v>
      </c>
      <c r="BD36" s="220">
        <v>0</v>
      </c>
      <c r="BE36" s="220">
        <v>0</v>
      </c>
      <c r="BF36" s="220">
        <v>0</v>
      </c>
      <c r="BG36" s="220">
        <v>0</v>
      </c>
      <c r="BH36" s="220">
        <v>0</v>
      </c>
      <c r="BI36" s="220">
        <v>0</v>
      </c>
      <c r="BJ36" s="220">
        <v>0</v>
      </c>
      <c r="BK36" s="220">
        <v>0</v>
      </c>
      <c r="BL36" s="220">
        <v>0</v>
      </c>
      <c r="BM36" s="220">
        <v>0</v>
      </c>
      <c r="BN36" s="220">
        <v>0</v>
      </c>
      <c r="BO36" s="220">
        <v>0</v>
      </c>
      <c r="BP36" s="220">
        <v>0</v>
      </c>
      <c r="BQ36" s="220">
        <v>0</v>
      </c>
      <c r="BR36" s="220">
        <v>0</v>
      </c>
      <c r="BS36" s="220">
        <v>0</v>
      </c>
      <c r="BT36" s="220">
        <v>0</v>
      </c>
      <c r="BU36" s="220">
        <v>0</v>
      </c>
      <c r="BV36" s="220">
        <v>0</v>
      </c>
      <c r="BW36" s="220">
        <v>0</v>
      </c>
      <c r="BX36" s="220">
        <v>0</v>
      </c>
      <c r="BY36" s="220">
        <v>0</v>
      </c>
      <c r="BZ36" s="220">
        <v>0</v>
      </c>
      <c r="CA36" s="221">
        <v>0</v>
      </c>
    </row>
    <row r="37" spans="1:79" ht="15.75" customHeight="1" x14ac:dyDescent="0.4">
      <c r="A37" s="485"/>
      <c r="B37" s="68" t="s">
        <v>590</v>
      </c>
      <c r="C37" s="326"/>
      <c r="D37" s="220">
        <v>0</v>
      </c>
      <c r="E37" s="220">
        <v>0</v>
      </c>
      <c r="F37" s="220">
        <v>0</v>
      </c>
      <c r="G37" s="220">
        <v>0</v>
      </c>
      <c r="H37" s="220">
        <v>0</v>
      </c>
      <c r="I37" s="220">
        <v>0</v>
      </c>
      <c r="J37" s="220">
        <v>0</v>
      </c>
      <c r="K37" s="220">
        <v>0</v>
      </c>
      <c r="L37" s="220">
        <v>0</v>
      </c>
      <c r="M37" s="220">
        <v>0</v>
      </c>
      <c r="N37" s="220">
        <v>0</v>
      </c>
      <c r="O37" s="220">
        <v>0</v>
      </c>
      <c r="P37" s="220">
        <v>0</v>
      </c>
      <c r="Q37" s="220">
        <v>0</v>
      </c>
      <c r="R37" s="220">
        <v>0</v>
      </c>
      <c r="S37" s="220">
        <v>0</v>
      </c>
      <c r="T37" s="220">
        <v>0</v>
      </c>
      <c r="U37" s="220">
        <v>0</v>
      </c>
      <c r="V37" s="220">
        <v>0</v>
      </c>
      <c r="W37" s="220">
        <v>0</v>
      </c>
      <c r="X37" s="220">
        <v>0</v>
      </c>
      <c r="Y37" s="220">
        <v>0</v>
      </c>
      <c r="Z37" s="220">
        <v>0</v>
      </c>
      <c r="AA37" s="220">
        <v>0</v>
      </c>
      <c r="AB37" s="220">
        <v>0</v>
      </c>
      <c r="AC37" s="220">
        <v>0</v>
      </c>
      <c r="AD37" s="220">
        <v>0</v>
      </c>
      <c r="AE37" s="220">
        <v>0</v>
      </c>
      <c r="AF37" s="220">
        <v>576</v>
      </c>
      <c r="AG37" s="220">
        <v>645</v>
      </c>
      <c r="AH37" s="220">
        <v>612</v>
      </c>
      <c r="AI37" s="220">
        <v>551</v>
      </c>
      <c r="AJ37" s="220">
        <v>746</v>
      </c>
      <c r="AK37" s="220">
        <v>1179</v>
      </c>
      <c r="AL37" s="220">
        <v>1611</v>
      </c>
      <c r="AM37" s="220">
        <v>1813</v>
      </c>
      <c r="AN37" s="220">
        <v>1885</v>
      </c>
      <c r="AO37" s="220">
        <v>1892</v>
      </c>
      <c r="AP37" s="220">
        <v>1832</v>
      </c>
      <c r="AQ37" s="220">
        <v>1578</v>
      </c>
      <c r="AR37" s="220">
        <v>1249</v>
      </c>
      <c r="AS37" s="220">
        <v>1031</v>
      </c>
      <c r="AT37" s="220">
        <v>1007</v>
      </c>
      <c r="AU37" s="220">
        <v>1441</v>
      </c>
      <c r="AV37" s="220">
        <v>1753</v>
      </c>
      <c r="AW37" s="220">
        <v>1790</v>
      </c>
      <c r="AX37" s="220">
        <v>1800</v>
      </c>
      <c r="AY37" s="220">
        <v>1659</v>
      </c>
      <c r="AZ37" s="220"/>
      <c r="BA37" s="220">
        <v>0</v>
      </c>
      <c r="BB37" s="220">
        <v>0</v>
      </c>
      <c r="BC37" s="220">
        <v>0</v>
      </c>
      <c r="BD37" s="220">
        <v>0</v>
      </c>
      <c r="BE37" s="220">
        <v>0</v>
      </c>
      <c r="BF37" s="220">
        <v>0</v>
      </c>
      <c r="BG37" s="220">
        <v>0</v>
      </c>
      <c r="BH37" s="220">
        <v>0</v>
      </c>
      <c r="BI37" s="220">
        <v>0</v>
      </c>
      <c r="BJ37" s="220">
        <v>0</v>
      </c>
      <c r="BK37" s="220">
        <v>0</v>
      </c>
      <c r="BL37" s="220">
        <v>0</v>
      </c>
      <c r="BM37" s="220">
        <v>0</v>
      </c>
      <c r="BN37" s="220">
        <v>0</v>
      </c>
      <c r="BO37" s="220">
        <v>0</v>
      </c>
      <c r="BP37" s="220">
        <v>0</v>
      </c>
      <c r="BQ37" s="220">
        <v>0</v>
      </c>
      <c r="BR37" s="220">
        <v>0</v>
      </c>
      <c r="BS37" s="220">
        <v>0</v>
      </c>
      <c r="BT37" s="220">
        <v>0</v>
      </c>
      <c r="BU37" s="220">
        <v>0</v>
      </c>
      <c r="BV37" s="220">
        <v>0</v>
      </c>
      <c r="BW37" s="220">
        <v>0</v>
      </c>
      <c r="BX37" s="220">
        <v>0</v>
      </c>
      <c r="BY37" s="220">
        <v>0</v>
      </c>
      <c r="BZ37" s="220">
        <v>0</v>
      </c>
      <c r="CA37" s="221">
        <v>0</v>
      </c>
    </row>
    <row r="38" spans="1:79" ht="37.5" customHeight="1" x14ac:dyDescent="0.4">
      <c r="A38" s="485"/>
      <c r="B38" s="64" t="s">
        <v>591</v>
      </c>
      <c r="C38" s="326"/>
      <c r="D38" s="220"/>
      <c r="E38" s="220"/>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1"/>
    </row>
    <row r="39" spans="1:79" s="348" customFormat="1" ht="76.5" customHeight="1" thickBot="1" x14ac:dyDescent="0.4">
      <c r="A39" s="556"/>
      <c r="B39" s="557" t="s">
        <v>592</v>
      </c>
      <c r="C39" s="352"/>
      <c r="D39" s="354"/>
      <c r="E39" s="354"/>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c r="AH39" s="354"/>
      <c r="AI39" s="354"/>
      <c r="AJ39" s="354"/>
      <c r="AK39" s="354"/>
      <c r="AL39" s="354"/>
      <c r="AM39" s="354"/>
      <c r="AN39" s="354"/>
      <c r="AO39" s="354"/>
      <c r="AP39" s="354"/>
      <c r="AQ39" s="354"/>
      <c r="AR39" s="354"/>
      <c r="AS39" s="354"/>
      <c r="AT39" s="354"/>
      <c r="AU39" s="354"/>
      <c r="AV39" s="354"/>
      <c r="AW39" s="354"/>
      <c r="AX39" s="354"/>
      <c r="AY39" s="354"/>
      <c r="AZ39" s="354"/>
      <c r="BA39" s="354"/>
      <c r="BB39" s="354"/>
      <c r="BC39" s="354"/>
      <c r="BD39" s="354"/>
      <c r="BE39" s="354"/>
      <c r="BF39" s="354"/>
      <c r="BG39" s="354"/>
      <c r="BH39" s="354"/>
      <c r="BI39" s="354"/>
      <c r="BJ39" s="354"/>
      <c r="BK39" s="354"/>
      <c r="BL39" s="354"/>
      <c r="BM39" s="354"/>
      <c r="BN39" s="354"/>
      <c r="BO39" s="354"/>
      <c r="BP39" s="354"/>
      <c r="BQ39" s="354"/>
      <c r="BR39" s="354"/>
      <c r="BS39" s="354"/>
      <c r="BT39" s="354"/>
      <c r="BU39" s="354"/>
      <c r="BV39" s="354"/>
      <c r="BW39" s="354"/>
      <c r="BX39" s="354"/>
      <c r="BY39" s="354"/>
      <c r="BZ39" s="354"/>
      <c r="CA39" s="355"/>
    </row>
    <row r="44" spans="1:79" x14ac:dyDescent="0.4">
      <c r="AY44" s="558"/>
    </row>
    <row r="45" spans="1:79" x14ac:dyDescent="0.4">
      <c r="AY45" s="558"/>
    </row>
    <row r="46" spans="1:79" x14ac:dyDescent="0.4">
      <c r="AY46" s="558"/>
    </row>
    <row r="47" spans="1:79" x14ac:dyDescent="0.4">
      <c r="AY47" s="558"/>
    </row>
    <row r="48" spans="1:79" x14ac:dyDescent="0.4">
      <c r="AY48" s="558"/>
    </row>
    <row r="52" spans="51:51" x14ac:dyDescent="0.4">
      <c r="AY52" s="558"/>
    </row>
    <row r="53" spans="51:51" x14ac:dyDescent="0.4">
      <c r="AY53" s="558"/>
    </row>
    <row r="54" spans="51:51" x14ac:dyDescent="0.4">
      <c r="AY54" s="558"/>
    </row>
    <row r="55" spans="51:51" x14ac:dyDescent="0.4">
      <c r="AY55" s="558"/>
    </row>
    <row r="56" spans="51:51" x14ac:dyDescent="0.4">
      <c r="AY56" s="558"/>
    </row>
    <row r="57" spans="51:51" x14ac:dyDescent="0.4">
      <c r="AY57" s="558"/>
    </row>
    <row r="58" spans="51:51" x14ac:dyDescent="0.4">
      <c r="AY58" s="558"/>
    </row>
    <row r="59" spans="51:51" x14ac:dyDescent="0.4">
      <c r="AY59" s="558"/>
    </row>
    <row r="60" spans="51:51" x14ac:dyDescent="0.4">
      <c r="AY60" s="558"/>
    </row>
    <row r="61" spans="51:51" x14ac:dyDescent="0.4">
      <c r="AY61" s="558"/>
    </row>
    <row r="62" spans="51:51" x14ac:dyDescent="0.4">
      <c r="AY62" s="558"/>
    </row>
    <row r="63" spans="51:51" x14ac:dyDescent="0.4">
      <c r="AY63" s="558"/>
    </row>
    <row r="64" spans="51:51" x14ac:dyDescent="0.4">
      <c r="AY64" s="558"/>
    </row>
    <row r="65" spans="51:57" x14ac:dyDescent="0.4">
      <c r="AY65" s="558"/>
    </row>
    <row r="66" spans="51:57" x14ac:dyDescent="0.4">
      <c r="AY66" s="558"/>
    </row>
    <row r="67" spans="51:57" x14ac:dyDescent="0.4">
      <c r="AY67" s="558"/>
    </row>
    <row r="68" spans="51:57" x14ac:dyDescent="0.4">
      <c r="AY68" s="558"/>
    </row>
    <row r="69" spans="51:57" x14ac:dyDescent="0.4">
      <c r="AY69" s="558"/>
    </row>
    <row r="70" spans="51:57" x14ac:dyDescent="0.4">
      <c r="AY70" s="558"/>
    </row>
    <row r="71" spans="51:57" x14ac:dyDescent="0.4">
      <c r="AY71" s="326"/>
      <c r="AZ71" s="326"/>
      <c r="BA71" s="326"/>
      <c r="BB71" s="326"/>
      <c r="BC71" s="326"/>
      <c r="BD71" s="326"/>
      <c r="BE71" s="326"/>
    </row>
    <row r="72" spans="51:57" x14ac:dyDescent="0.4">
      <c r="AY72" s="326"/>
      <c r="AZ72" s="326"/>
      <c r="BA72" s="326"/>
      <c r="BB72" s="326"/>
      <c r="BC72" s="326"/>
      <c r="BD72" s="326"/>
      <c r="BE72" s="326"/>
    </row>
    <row r="73" spans="51:57" x14ac:dyDescent="0.4">
      <c r="AY73" s="326"/>
      <c r="AZ73" s="326"/>
      <c r="BA73" s="326"/>
      <c r="BB73" s="326"/>
      <c r="BC73" s="326"/>
      <c r="BD73" s="326"/>
      <c r="BE73" s="326"/>
    </row>
    <row r="74" spans="51:57" x14ac:dyDescent="0.4">
      <c r="AY74" s="326"/>
      <c r="AZ74" s="326"/>
      <c r="BA74" s="326"/>
      <c r="BB74" s="326"/>
      <c r="BC74" s="326"/>
      <c r="BD74" s="326"/>
      <c r="BE74" s="326"/>
    </row>
    <row r="75" spans="51:57" x14ac:dyDescent="0.4">
      <c r="AY75" s="326"/>
      <c r="AZ75" s="326"/>
      <c r="BA75" s="326"/>
      <c r="BB75" s="326"/>
      <c r="BC75" s="326"/>
      <c r="BD75" s="326"/>
      <c r="BE75" s="326"/>
    </row>
    <row r="76" spans="51:57" x14ac:dyDescent="0.4">
      <c r="AY76" s="326"/>
      <c r="AZ76" s="326"/>
      <c r="BA76" s="326"/>
      <c r="BB76" s="326"/>
      <c r="BC76" s="326"/>
      <c r="BD76" s="326"/>
      <c r="BE76" s="326"/>
    </row>
    <row r="77" spans="51:57" x14ac:dyDescent="0.4">
      <c r="AY77" s="326"/>
      <c r="AZ77" s="326"/>
      <c r="BA77" s="326"/>
      <c r="BB77" s="326"/>
      <c r="BC77" s="326"/>
      <c r="BD77" s="326"/>
      <c r="BE77" s="326"/>
    </row>
    <row r="78" spans="51:57" x14ac:dyDescent="0.4">
      <c r="AY78" s="326"/>
      <c r="AZ78" s="326"/>
      <c r="BA78" s="326"/>
      <c r="BB78" s="326"/>
      <c r="BC78" s="326"/>
      <c r="BD78" s="326"/>
      <c r="BE78" s="326"/>
    </row>
    <row r="79" spans="51:57" x14ac:dyDescent="0.4">
      <c r="AY79" s="326"/>
      <c r="AZ79" s="326"/>
      <c r="BA79" s="326"/>
      <c r="BB79" s="326"/>
      <c r="BC79" s="326"/>
      <c r="BD79" s="326"/>
      <c r="BE79" s="326"/>
    </row>
    <row r="80" spans="51:57" x14ac:dyDescent="0.4">
      <c r="AY80" s="326"/>
      <c r="AZ80" s="326"/>
      <c r="BA80" s="326"/>
      <c r="BB80" s="326"/>
      <c r="BC80" s="326"/>
      <c r="BD80" s="326"/>
      <c r="BE80" s="326"/>
    </row>
    <row r="81" spans="51:57" x14ac:dyDescent="0.4">
      <c r="AY81" s="326"/>
      <c r="AZ81" s="326"/>
      <c r="BA81" s="326"/>
      <c r="BB81" s="326"/>
      <c r="BC81" s="326"/>
      <c r="BD81" s="326"/>
      <c r="BE81" s="326"/>
    </row>
    <row r="82" spans="51:57" x14ac:dyDescent="0.4">
      <c r="AY82" s="326"/>
      <c r="AZ82" s="326"/>
      <c r="BA82" s="326"/>
      <c r="BB82" s="326"/>
      <c r="BC82" s="326"/>
      <c r="BD82" s="326"/>
      <c r="BE82" s="326"/>
    </row>
    <row r="83" spans="51:57" x14ac:dyDescent="0.4">
      <c r="AY83" s="326"/>
      <c r="AZ83" s="326"/>
      <c r="BA83" s="326"/>
      <c r="BB83" s="326"/>
      <c r="BC83" s="326"/>
      <c r="BD83" s="326"/>
      <c r="BE83" s="326"/>
    </row>
    <row r="84" spans="51:57" x14ac:dyDescent="0.4">
      <c r="AY84" s="326"/>
      <c r="AZ84" s="326"/>
      <c r="BA84" s="326"/>
      <c r="BB84" s="326"/>
      <c r="BC84" s="326"/>
      <c r="BD84" s="326"/>
      <c r="BE84" s="326"/>
    </row>
    <row r="85" spans="51:57" x14ac:dyDescent="0.4">
      <c r="AY85" s="326"/>
      <c r="AZ85" s="326"/>
      <c r="BA85" s="326"/>
      <c r="BB85" s="326"/>
      <c r="BC85" s="326"/>
      <c r="BD85" s="326"/>
      <c r="BE85" s="326"/>
    </row>
    <row r="86" spans="51:57" x14ac:dyDescent="0.4">
      <c r="AY86" s="326"/>
      <c r="AZ86" s="326"/>
      <c r="BA86" s="326"/>
      <c r="BB86" s="326"/>
      <c r="BC86" s="326"/>
      <c r="BD86" s="326"/>
      <c r="BE86" s="326"/>
    </row>
    <row r="87" spans="51:57" x14ac:dyDescent="0.4">
      <c r="AY87" s="326"/>
      <c r="AZ87" s="326"/>
      <c r="BA87" s="326"/>
      <c r="BB87" s="326"/>
      <c r="BC87" s="326"/>
      <c r="BD87" s="326"/>
      <c r="BE87" s="326"/>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39"/>
  <sheetViews>
    <sheetView zoomScale="70" zoomScaleNormal="70" workbookViewId="0">
      <pane xSplit="3" ySplit="4" topLeftCell="BS5" activePane="bottomRight" state="frozen"/>
      <selection activeCell="D28" sqref="D28"/>
      <selection pane="topRight" activeCell="D28" sqref="D28"/>
      <selection pane="bottomLeft" activeCell="D28" sqref="D28"/>
      <selection pane="bottomRight" activeCell="C1" sqref="C1"/>
    </sheetView>
  </sheetViews>
  <sheetFormatPr defaultColWidth="9.1328125" defaultRowHeight="15" x14ac:dyDescent="0.4"/>
  <cols>
    <col min="1" max="1" width="23.1328125" style="51" bestFit="1" customWidth="1"/>
    <col min="2" max="2" width="75.73046875" style="51" customWidth="1"/>
    <col min="3" max="3" width="25.73046875" style="51" customWidth="1"/>
    <col min="4" max="78" width="12.73046875" style="51" customWidth="1"/>
    <col min="79" max="79" width="12.73046875" style="58" customWidth="1"/>
    <col min="80" max="16384" width="9.1328125" style="51"/>
  </cols>
  <sheetData>
    <row r="1" spans="1:79" s="46" customFormat="1" ht="25.15" customHeight="1" thickBot="1" x14ac:dyDescent="0.4">
      <c r="A1" s="43" t="s">
        <v>42</v>
      </c>
      <c r="B1" s="44" t="s">
        <v>755</v>
      </c>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CA1" s="15"/>
    </row>
    <row r="2" spans="1:79" ht="33" customHeight="1" x14ac:dyDescent="0.4">
      <c r="A2" s="47" t="s">
        <v>594</v>
      </c>
      <c r="B2" s="17" t="s">
        <v>99</v>
      </c>
      <c r="C2" s="48"/>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s="56" customFormat="1" x14ac:dyDescent="0.4">
      <c r="A3" s="52">
        <v>2018</v>
      </c>
      <c r="B3" s="20" t="s">
        <v>100</v>
      </c>
      <c r="C3" s="53"/>
      <c r="D3" s="54" t="s">
        <v>624</v>
      </c>
      <c r="E3" s="54" t="s">
        <v>624</v>
      </c>
      <c r="F3" s="54" t="s">
        <v>624</v>
      </c>
      <c r="G3" s="54" t="s">
        <v>624</v>
      </c>
      <c r="H3" s="54" t="s">
        <v>624</v>
      </c>
      <c r="I3" s="54" t="s">
        <v>624</v>
      </c>
      <c r="J3" s="54" t="s">
        <v>624</v>
      </c>
      <c r="K3" s="54" t="s">
        <v>624</v>
      </c>
      <c r="L3" s="54" t="s">
        <v>624</v>
      </c>
      <c r="M3" s="54" t="s">
        <v>624</v>
      </c>
      <c r="N3" s="54" t="s">
        <v>624</v>
      </c>
      <c r="O3" s="54" t="s">
        <v>624</v>
      </c>
      <c r="P3" s="54" t="s">
        <v>624</v>
      </c>
      <c r="Q3" s="54" t="s">
        <v>624</v>
      </c>
      <c r="R3" s="54" t="s">
        <v>624</v>
      </c>
      <c r="S3" s="54" t="s">
        <v>624</v>
      </c>
      <c r="T3" s="54" t="s">
        <v>624</v>
      </c>
      <c r="U3" s="54" t="s">
        <v>624</v>
      </c>
      <c r="V3" s="54" t="s">
        <v>624</v>
      </c>
      <c r="W3" s="54" t="s">
        <v>624</v>
      </c>
      <c r="X3" s="54" t="s">
        <v>624</v>
      </c>
      <c r="Y3" s="54" t="s">
        <v>624</v>
      </c>
      <c r="Z3" s="54" t="s">
        <v>624</v>
      </c>
      <c r="AA3" s="54" t="s">
        <v>624</v>
      </c>
      <c r="AB3" s="54" t="s">
        <v>624</v>
      </c>
      <c r="AC3" s="54" t="s">
        <v>624</v>
      </c>
      <c r="AD3" s="54" t="s">
        <v>624</v>
      </c>
      <c r="AE3" s="54" t="s">
        <v>624</v>
      </c>
      <c r="AF3" s="54" t="s">
        <v>624</v>
      </c>
      <c r="AG3" s="54" t="s">
        <v>624</v>
      </c>
      <c r="AH3" s="54" t="s">
        <v>624</v>
      </c>
      <c r="AI3" s="54" t="s">
        <v>624</v>
      </c>
      <c r="AJ3" s="54" t="s">
        <v>624</v>
      </c>
      <c r="AK3" s="54" t="s">
        <v>624</v>
      </c>
      <c r="AL3" s="54" t="s">
        <v>624</v>
      </c>
      <c r="AM3" s="54" t="s">
        <v>624</v>
      </c>
      <c r="AN3" s="54" t="s">
        <v>624</v>
      </c>
      <c r="AO3" s="54" t="s">
        <v>624</v>
      </c>
      <c r="AP3" s="54" t="s">
        <v>624</v>
      </c>
      <c r="AQ3" s="54" t="s">
        <v>624</v>
      </c>
      <c r="AR3" s="54" t="s">
        <v>624</v>
      </c>
      <c r="AS3" s="54" t="s">
        <v>624</v>
      </c>
      <c r="AT3" s="54" t="s">
        <v>624</v>
      </c>
      <c r="AU3" s="54" t="s">
        <v>624</v>
      </c>
      <c r="AV3" s="54" t="s">
        <v>624</v>
      </c>
      <c r="AW3" s="54" t="s">
        <v>624</v>
      </c>
      <c r="AX3" s="54" t="s">
        <v>624</v>
      </c>
      <c r="AY3" s="54" t="s">
        <v>624</v>
      </c>
      <c r="AZ3" s="54" t="s">
        <v>624</v>
      </c>
      <c r="BA3" s="54" t="s">
        <v>624</v>
      </c>
      <c r="BB3" s="54" t="s">
        <v>624</v>
      </c>
      <c r="BC3" s="54" t="s">
        <v>624</v>
      </c>
      <c r="BD3" s="54" t="s">
        <v>624</v>
      </c>
      <c r="BE3" s="54" t="s">
        <v>624</v>
      </c>
      <c r="BF3" s="54" t="s">
        <v>624</v>
      </c>
      <c r="BG3" s="54" t="s">
        <v>624</v>
      </c>
      <c r="BH3" s="54" t="s">
        <v>624</v>
      </c>
      <c r="BI3" s="54" t="s">
        <v>624</v>
      </c>
      <c r="BJ3" s="54" t="s">
        <v>624</v>
      </c>
      <c r="BK3" s="54" t="s">
        <v>624</v>
      </c>
      <c r="BL3" s="54" t="s">
        <v>624</v>
      </c>
      <c r="BM3" s="54" t="s">
        <v>624</v>
      </c>
      <c r="BN3" s="54" t="s">
        <v>624</v>
      </c>
      <c r="BO3" s="54" t="s">
        <v>624</v>
      </c>
      <c r="BP3" s="54" t="s">
        <v>624</v>
      </c>
      <c r="BQ3" s="54" t="s">
        <v>624</v>
      </c>
      <c r="BR3" s="54" t="s">
        <v>624</v>
      </c>
      <c r="BS3" s="54" t="s">
        <v>624</v>
      </c>
      <c r="BT3" s="54" t="s">
        <v>624</v>
      </c>
      <c r="BU3" s="54" t="s">
        <v>624</v>
      </c>
      <c r="BV3" s="54" t="s">
        <v>625</v>
      </c>
      <c r="BW3" s="54" t="s">
        <v>625</v>
      </c>
      <c r="BX3" s="54" t="s">
        <v>625</v>
      </c>
      <c r="BY3" s="54" t="s">
        <v>625</v>
      </c>
      <c r="BZ3" s="54" t="s">
        <v>625</v>
      </c>
      <c r="CA3" s="55" t="s">
        <v>625</v>
      </c>
    </row>
    <row r="4" spans="1:79" x14ac:dyDescent="0.4">
      <c r="A4" s="100"/>
      <c r="B4" s="101" t="s">
        <v>101</v>
      </c>
      <c r="C4" s="102"/>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4"/>
      <c r="BU4" s="104"/>
      <c r="BV4" s="104"/>
      <c r="BW4" s="104"/>
      <c r="BX4" s="104"/>
      <c r="BY4" s="104"/>
      <c r="BZ4" s="104"/>
      <c r="CA4" s="105"/>
    </row>
    <row r="5" spans="1:79" ht="39" customHeight="1" x14ac:dyDescent="0.4">
      <c r="A5" s="62"/>
      <c r="B5" s="63" t="s">
        <v>102</v>
      </c>
      <c r="C5" s="58"/>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1"/>
    </row>
    <row r="6" spans="1:79" x14ac:dyDescent="0.4">
      <c r="A6" s="62"/>
      <c r="B6" s="68" t="s">
        <v>103</v>
      </c>
      <c r="C6" s="58"/>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65">
        <f>('Table 2a'!AH17+'Table 2a'!AH79+'Non-DWP welfare'!AH4)/1000</f>
        <v>6.236945637563803</v>
      </c>
      <c r="AI6" s="65">
        <f>('Table 2a'!AI17+'Table 2a'!AI79+'Non-DWP welfare'!AI4)/1000</f>
        <v>7.6402431908341208</v>
      </c>
      <c r="AJ6" s="65">
        <f>('Table 2a'!AJ17+'Table 2a'!AJ79+'Non-DWP welfare'!AJ4)/1000</f>
        <v>9.303319692904541</v>
      </c>
      <c r="AK6" s="65">
        <f>('Table 2a'!AK17+'Table 2a'!AK79+'Non-DWP welfare'!AK4)/1000</f>
        <v>11.812471278723885</v>
      </c>
      <c r="AL6" s="65">
        <f>('Table 2a'!AL17+'Table 2a'!AL79+'Non-DWP welfare'!AL4)/1000</f>
        <v>13.762741104741497</v>
      </c>
      <c r="AM6" s="65">
        <f>('Table 2a'!AM17+'Table 2a'!AM79+'Non-DWP welfare'!AM4)/1000</f>
        <v>15.890157842686397</v>
      </c>
      <c r="AN6" s="65">
        <f>('Table 2a'!AN17+'Table 2a'!AN79+'Non-DWP welfare'!AN4)/1000</f>
        <v>17.515119469376764</v>
      </c>
      <c r="AO6" s="65">
        <f>('Table 2a'!AO17+'Table 2a'!AO79+'Non-DWP welfare'!AO4)/1000</f>
        <v>19.015815138861655</v>
      </c>
      <c r="AP6" s="65">
        <f>('Table 2a'!AP17+'Table 2a'!AP79+'Non-DWP welfare'!AP4)/1000</f>
        <v>20.365264344721265</v>
      </c>
      <c r="AQ6" s="65">
        <f>('Table 2a'!AQ17+'Table 2a'!AQ79+'Non-DWP welfare'!AQ4)/1000</f>
        <v>20.711534236682208</v>
      </c>
      <c r="AR6" s="65">
        <f>('Table 2a'!AR17+'Table 2a'!AR79+'Non-DWP welfare'!AR4)/1000</f>
        <v>20.353255617035689</v>
      </c>
      <c r="AS6" s="65">
        <f>('Table 2a'!AS17+'Table 2a'!AS79+'Non-DWP welfare'!AS4)/1000</f>
        <v>20.767604224384066</v>
      </c>
      <c r="AT6" s="65">
        <f>('Table 2a'!AT17+'Table 2a'!AT79+'Non-DWP welfare'!AT4)/1000</f>
        <v>23.387504457684422</v>
      </c>
      <c r="AU6" s="65">
        <f>('Table 2a'!AU17+'Table 2a'!AU79+'Non-DWP welfare'!AU4)/1000</f>
        <v>29.555510322849447</v>
      </c>
      <c r="AV6" s="65">
        <f>('Table 2a'!AV17+'Table 2a'!AV79+'Non-DWP welfare'!AV4)/1000</f>
        <v>34.94783868550568</v>
      </c>
      <c r="AW6" s="65">
        <f>('Table 2a'!AW17+'Table 2a'!AW79+'Non-DWP welfare'!AW4)/1000</f>
        <v>39.026780887744579</v>
      </c>
      <c r="AX6" s="65">
        <f>('Table 2a'!AX17+'Table 2a'!AX79+'Non-DWP welfare'!AX4)/1000</f>
        <v>40.28216432355827</v>
      </c>
      <c r="AY6" s="65">
        <f>('Table 2a'!AY17+'Table 2a'!AY79+'Non-DWP welfare'!AY4)/1000</f>
        <v>42.273652126274818</v>
      </c>
      <c r="AZ6" s="65">
        <f>('Table 2a'!AZ17+'Table 2a'!AZ79+'Non-DWP welfare'!AZ4)/1000</f>
        <v>43.29915944130552</v>
      </c>
      <c r="BA6" s="65">
        <f>('Table 2a'!BA17+'Table 2a'!BA79+'Non-DWP welfare'!BA4)/1000</f>
        <v>42.550279613573061</v>
      </c>
      <c r="BB6" s="65">
        <f>('Table 2a'!BB17+'Table 2a'!BB79+'Non-DWP welfare'!BB4)/1000</f>
        <v>42.705111877504095</v>
      </c>
      <c r="BC6" s="65">
        <f>('Table 2a'!BC17+'Table 2a'!BC79+'Non-DWP welfare'!BC4)/1000</f>
        <v>44.109295941042205</v>
      </c>
      <c r="BD6" s="65">
        <f>('Table 2a'!BD17+'Table 2a'!BD79+'Non-DWP welfare'!BD4)/1000</f>
        <v>46.558846296953519</v>
      </c>
      <c r="BE6" s="65">
        <f>('Table 2a'!BE17+'Table 2a'!BE79+'Non-DWP welfare'!BE4)/1000</f>
        <v>48.912172972446285</v>
      </c>
      <c r="BF6" s="65">
        <f>('Table 2a'!BF17+'Table 2a'!BF79+'Non-DWP welfare'!BF4)/1000</f>
        <v>51.814338281793198</v>
      </c>
      <c r="BG6" s="65">
        <f>('Table 2a'!BG17+'Table 2a'!BG79+'Non-DWP welfare'!BG4)/1000</f>
        <v>59.836774359364234</v>
      </c>
      <c r="BH6" s="65">
        <f>('Table 2a'!BH17+'Table 2a'!BH79+'Non-DWP welfare'!BH4)/1000</f>
        <v>62.878193459512246</v>
      </c>
      <c r="BI6" s="65">
        <f>('Table 2a'!BI17+'Table 2a'!BI79+'Non-DWP welfare'!BI4)/1000</f>
        <v>65.118847127406426</v>
      </c>
      <c r="BJ6" s="65">
        <f>('Table 2a'!BJ17+'Table 2a'!BJ79+'Non-DWP welfare'!BJ4)/1000</f>
        <v>67.452826254579321</v>
      </c>
      <c r="BK6" s="65">
        <f>('Table 2a'!BK17+'Table 2a'!BK79+'Non-DWP welfare'!BK4)/1000</f>
        <v>70.891374745640604</v>
      </c>
      <c r="BL6" s="65">
        <f>('Table 2a'!BL17+'Table 2a'!BL79+'Non-DWP welfare'!BL4)/1000</f>
        <v>77.802839743951395</v>
      </c>
      <c r="BM6" s="65">
        <f>('Table 2a'!BM17+'Table 2a'!BM79+'Non-DWP welfare'!BM4)/1000</f>
        <v>87.588087446148279</v>
      </c>
      <c r="BN6" s="65">
        <f>('Table 2a'!BN17+'Table 2a'!BN79+'Non-DWP welfare'!BN4)/1000</f>
        <v>90.513067696414709</v>
      </c>
      <c r="BO6" s="65">
        <f>('Table 2a'!BO17+'Table 2a'!BO79+'Non-DWP welfare'!BO4)/1000</f>
        <v>92.804846960901401</v>
      </c>
      <c r="BP6" s="65">
        <f>('Table 2a'!BP17+'Table 2a'!BP79+'Non-DWP welfare'!BP4)/1000</f>
        <v>94.559834401850281</v>
      </c>
      <c r="BQ6" s="65">
        <f>('Table 2a'!BQ17+'Table 2a'!BQ79+'Non-DWP welfare'!BQ4)/1000</f>
        <v>93.221760599875381</v>
      </c>
      <c r="BR6" s="65">
        <f>('Table 2a'!BR17+'Table 2a'!BR79+'Non-DWP welfare'!BR4)/1000</f>
        <v>94.116727447690579</v>
      </c>
      <c r="BS6" s="65">
        <f>('Table 2a'!BS17+'Table 2a'!BS79+'Non-DWP welfare'!BS4)/1000</f>
        <v>94.326961789974277</v>
      </c>
      <c r="BT6" s="65">
        <f>('Table 2a'!BT17+'Table 2a'!BT79+'Non-DWP welfare'!BT4)/1000</f>
        <v>93.667786582869226</v>
      </c>
      <c r="BU6" s="65">
        <f>('Table 2a'!BU17+'Table 2a'!BU79+'Non-DWP welfare'!BU4)/1000</f>
        <v>94.695164811992939</v>
      </c>
      <c r="BV6" s="65">
        <f>('Table 2a'!BV17+'Table 2a'!BV79+'Non-DWP welfare'!BV4)/1000</f>
        <v>94.244387258798255</v>
      </c>
      <c r="BW6" s="65">
        <f>('Table 2a'!BW17+'Table 2a'!BW79+'Non-DWP welfare'!BW4)/1000</f>
        <v>96.82805167580571</v>
      </c>
      <c r="BX6" s="65">
        <f>('Table 2a'!BX17+'Table 2a'!BX79+'Non-DWP welfare'!BX4)/1000</f>
        <v>98.712274691974628</v>
      </c>
      <c r="BY6" s="65">
        <f>('Table 2a'!BY17+'Table 2a'!BY79+'Non-DWP welfare'!BY4)/1000</f>
        <v>101.17648102306735</v>
      </c>
      <c r="BZ6" s="65">
        <f>('Table 2a'!BZ17+'Table 2a'!BZ79+'Non-DWP welfare'!BZ4)/1000</f>
        <v>104.11959233207445</v>
      </c>
      <c r="CA6" s="69">
        <f>('Table 2a'!CA17+'Table 2a'!CA79+'Non-DWP welfare'!CA4)/1000</f>
        <v>108.34962357989893</v>
      </c>
    </row>
    <row r="7" spans="1:79" x14ac:dyDescent="0.4">
      <c r="A7" s="62"/>
      <c r="B7" s="68" t="s">
        <v>104</v>
      </c>
      <c r="C7" s="58"/>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65">
        <f>'Table 2a'!AH129/1000</f>
        <v>8.9100543624361954</v>
      </c>
      <c r="AI7" s="65">
        <f>'Table 2a'!AI129/1000</f>
        <v>10.30681680916588</v>
      </c>
      <c r="AJ7" s="65">
        <f>'Table 2a'!AJ129/1000</f>
        <v>12.313740307095463</v>
      </c>
      <c r="AK7" s="65">
        <f>'Table 2a'!AK129/1000</f>
        <v>14.493238721276105</v>
      </c>
      <c r="AL7" s="65">
        <f>'Table 2a'!AL129/1000</f>
        <v>16.239318895258503</v>
      </c>
      <c r="AM7" s="65">
        <f>'Table 2a'!AM129/1000</f>
        <v>17.595902157313606</v>
      </c>
      <c r="AN7" s="65">
        <f>'Table 2a'!AN129/1000</f>
        <v>18.637940530623233</v>
      </c>
      <c r="AO7" s="65">
        <f>'Table 2a'!AO129/1000</f>
        <v>20.344244861138339</v>
      </c>
      <c r="AP7" s="65">
        <f>'Table 2a'!AP129/1000</f>
        <v>21.827393655278737</v>
      </c>
      <c r="AQ7" s="65">
        <f>'Table 2a'!AQ129/1000</f>
        <v>23.018209763317806</v>
      </c>
      <c r="AR7" s="65">
        <f>'Table 2a'!AR129/1000</f>
        <v>24.111016892964305</v>
      </c>
      <c r="AS7" s="65">
        <f>'Table 2a'!AS129/1000</f>
        <v>26.101131256615957</v>
      </c>
      <c r="AT7" s="65">
        <f>'Table 2a'!AT129/1000</f>
        <v>28.882238575136881</v>
      </c>
      <c r="AU7" s="65">
        <f>'Table 2a'!AU129/1000</f>
        <v>32.769179029366185</v>
      </c>
      <c r="AV7" s="65">
        <f>'Table 2a'!AV129/1000</f>
        <v>35.520090726400312</v>
      </c>
      <c r="AW7" s="65">
        <f>'Table 2a'!AW129/1000</f>
        <v>38.027385195152178</v>
      </c>
      <c r="AX7" s="65">
        <f>'Table 2a'!AX129/1000</f>
        <v>39.174223848013305</v>
      </c>
      <c r="AY7" s="65">
        <f>'Table 2a'!AY129/1000</f>
        <v>41.009677420196041</v>
      </c>
      <c r="AZ7" s="65">
        <f>'Table 2a'!AZ129/1000</f>
        <v>43.344847705346645</v>
      </c>
      <c r="BA7" s="65">
        <f>'Table 2a'!BA129/1000</f>
        <v>45.296793622831608</v>
      </c>
      <c r="BB7" s="65">
        <f>'Table 2a'!BB129/1000</f>
        <v>47.433782529303187</v>
      </c>
      <c r="BC7" s="65">
        <f>'Table 2a'!BC129/1000</f>
        <v>50.591433705644626</v>
      </c>
      <c r="BD7" s="65">
        <f>'Table 2a'!BD129/1000</f>
        <v>53.270351131481974</v>
      </c>
      <c r="BE7" s="65">
        <f>'Table 2a'!BE129/1000</f>
        <v>57.415151294864764</v>
      </c>
      <c r="BF7" s="65">
        <f>'Table 2a'!BF129/1000</f>
        <v>60.917041156778012</v>
      </c>
      <c r="BG7" s="65">
        <f>'Table 2a'!BG129/1000</f>
        <v>64.096181623095063</v>
      </c>
      <c r="BH7" s="65">
        <f>'Table 2a'!BH129/1000</f>
        <v>68.865767916761982</v>
      </c>
      <c r="BI7" s="65">
        <f>'Table 2a'!BI129/1000</f>
        <v>73.094220242091581</v>
      </c>
      <c r="BJ7" s="65">
        <f>'Table 2a'!BJ129/1000</f>
        <v>75.442196958720331</v>
      </c>
      <c r="BK7" s="65">
        <f>'Table 2a'!BK129/1000</f>
        <v>80.664915636812808</v>
      </c>
      <c r="BL7" s="65">
        <f>'Table 2a'!BL129/1000</f>
        <v>87.690903575046477</v>
      </c>
      <c r="BM7" s="65">
        <f>'Table 2a'!BM129/1000</f>
        <v>93.817217961027325</v>
      </c>
      <c r="BN7" s="65">
        <f>'Table 2a'!BN129/1000</f>
        <v>97.481017197801009</v>
      </c>
      <c r="BO7" s="65">
        <f>'Table 2a'!BO129/1000</f>
        <v>101.38614626106553</v>
      </c>
      <c r="BP7" s="65">
        <f>'Table 2a'!BP129/1000</f>
        <v>107.13380979268361</v>
      </c>
      <c r="BQ7" s="65">
        <f>'Table 2a'!BQ129/1000</f>
        <v>110.08018108297058</v>
      </c>
      <c r="BR7" s="65">
        <f>'Table 2a'!BR129/1000</f>
        <v>113.50184827687684</v>
      </c>
      <c r="BS7" s="65">
        <f>'Table 2a'!BS129/1000</f>
        <v>115.75242076341981</v>
      </c>
      <c r="BT7" s="65">
        <f>'Table 2a'!BT129/1000</f>
        <v>117.37463948474817</v>
      </c>
      <c r="BU7" s="65">
        <f>'Table 2a'!BU129/1000</f>
        <v>119.23326060831515</v>
      </c>
      <c r="BV7" s="65">
        <f>'Table 2a'!BV129/1000</f>
        <v>121.38811607714869</v>
      </c>
      <c r="BW7" s="65">
        <f>'Table 2a'!BW129/1000</f>
        <v>123.71443980394423</v>
      </c>
      <c r="BX7" s="65">
        <f>'Table 2a'!BX129/1000</f>
        <v>125.85676555468855</v>
      </c>
      <c r="BY7" s="65">
        <f>'Table 2a'!BY129/1000</f>
        <v>130.69202268461657</v>
      </c>
      <c r="BZ7" s="65">
        <f>'Table 2a'!BZ129/1000</f>
        <v>136.64424677637641</v>
      </c>
      <c r="CA7" s="69">
        <f>'Table 2a'!CA129/1000</f>
        <v>143.38285819258982</v>
      </c>
    </row>
    <row r="8" spans="1:79" x14ac:dyDescent="0.4">
      <c r="A8" s="62"/>
      <c r="B8" s="64" t="s">
        <v>96</v>
      </c>
      <c r="C8" s="58"/>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0">
        <f>SUM(AH6:AH7)</f>
        <v>15.146999999999998</v>
      </c>
      <c r="AI8" s="70">
        <f t="shared" ref="AI8:BW8" si="0">SUM(AI6:AI7)</f>
        <v>17.94706</v>
      </c>
      <c r="AJ8" s="70">
        <f t="shared" si="0"/>
        <v>21.617060000000002</v>
      </c>
      <c r="AK8" s="70">
        <f t="shared" si="0"/>
        <v>26.305709999999991</v>
      </c>
      <c r="AL8" s="70">
        <f t="shared" si="0"/>
        <v>30.00206</v>
      </c>
      <c r="AM8" s="70">
        <f t="shared" si="0"/>
        <v>33.486060000000002</v>
      </c>
      <c r="AN8" s="70">
        <f t="shared" si="0"/>
        <v>36.153059999999996</v>
      </c>
      <c r="AO8" s="70">
        <f t="shared" si="0"/>
        <v>39.36005999999999</v>
      </c>
      <c r="AP8" s="70">
        <f t="shared" si="0"/>
        <v>42.192658000000002</v>
      </c>
      <c r="AQ8" s="70">
        <f t="shared" si="0"/>
        <v>43.729744000000011</v>
      </c>
      <c r="AR8" s="70">
        <f t="shared" si="0"/>
        <v>44.464272509999994</v>
      </c>
      <c r="AS8" s="70">
        <f t="shared" si="0"/>
        <v>46.868735481000023</v>
      </c>
      <c r="AT8" s="70">
        <f t="shared" si="0"/>
        <v>52.269743032821303</v>
      </c>
      <c r="AU8" s="70">
        <f t="shared" si="0"/>
        <v>62.324689352215628</v>
      </c>
      <c r="AV8" s="70">
        <f t="shared" si="0"/>
        <v>70.467929411905999</v>
      </c>
      <c r="AW8" s="70">
        <f t="shared" si="0"/>
        <v>77.054166082896757</v>
      </c>
      <c r="AX8" s="70">
        <f t="shared" si="0"/>
        <v>79.456388171571575</v>
      </c>
      <c r="AY8" s="70">
        <f t="shared" si="0"/>
        <v>83.283329546470867</v>
      </c>
      <c r="AZ8" s="70">
        <f t="shared" si="0"/>
        <v>86.644007146652172</v>
      </c>
      <c r="BA8" s="70">
        <f t="shared" si="0"/>
        <v>87.847073236404668</v>
      </c>
      <c r="BB8" s="70">
        <f t="shared" si="0"/>
        <v>90.138894406807282</v>
      </c>
      <c r="BC8" s="70">
        <f t="shared" si="0"/>
        <v>94.700729646686824</v>
      </c>
      <c r="BD8" s="70">
        <f t="shared" si="0"/>
        <v>99.829197428435492</v>
      </c>
      <c r="BE8" s="70">
        <f t="shared" si="0"/>
        <v>106.32732426731104</v>
      </c>
      <c r="BF8" s="70">
        <f t="shared" si="0"/>
        <v>112.73137943857121</v>
      </c>
      <c r="BG8" s="70">
        <f t="shared" si="0"/>
        <v>123.9329559824593</v>
      </c>
      <c r="BH8" s="70">
        <f t="shared" si="0"/>
        <v>131.74396137627423</v>
      </c>
      <c r="BI8" s="70">
        <f t="shared" si="0"/>
        <v>138.21306736949799</v>
      </c>
      <c r="BJ8" s="70">
        <f t="shared" si="0"/>
        <v>142.89502321329965</v>
      </c>
      <c r="BK8" s="70">
        <f t="shared" si="0"/>
        <v>151.55629038245343</v>
      </c>
      <c r="BL8" s="70">
        <f t="shared" si="0"/>
        <v>165.49374331899787</v>
      </c>
      <c r="BM8" s="70">
        <f t="shared" si="0"/>
        <v>181.4053054071756</v>
      </c>
      <c r="BN8" s="70">
        <f t="shared" si="0"/>
        <v>187.99408489421572</v>
      </c>
      <c r="BO8" s="70">
        <f t="shared" si="0"/>
        <v>194.19099322196695</v>
      </c>
      <c r="BP8" s="70">
        <f t="shared" si="0"/>
        <v>201.69364419453387</v>
      </c>
      <c r="BQ8" s="70">
        <f t="shared" si="0"/>
        <v>203.30194168284595</v>
      </c>
      <c r="BR8" s="70">
        <f t="shared" si="0"/>
        <v>207.61857572456742</v>
      </c>
      <c r="BS8" s="70">
        <f t="shared" si="0"/>
        <v>210.07938255339408</v>
      </c>
      <c r="BT8" s="70">
        <f t="shared" si="0"/>
        <v>211.04242606761738</v>
      </c>
      <c r="BU8" s="70">
        <f t="shared" si="0"/>
        <v>213.92842542030809</v>
      </c>
      <c r="BV8" s="70">
        <f t="shared" si="0"/>
        <v>215.63250333594695</v>
      </c>
      <c r="BW8" s="70">
        <f t="shared" si="0"/>
        <v>220.54249147974994</v>
      </c>
      <c r="BX8" s="70">
        <f>SUM(BX6:BX7)</f>
        <v>224.56904024666318</v>
      </c>
      <c r="BY8" s="70">
        <f>SUM(BY6:BY7)</f>
        <v>231.86850370768394</v>
      </c>
      <c r="BZ8" s="70">
        <f>SUM(BZ6:BZ7)</f>
        <v>240.76383910845084</v>
      </c>
      <c r="CA8" s="83">
        <f>SUM(CA6:CA7)</f>
        <v>251.73248177248877</v>
      </c>
    </row>
    <row r="9" spans="1:79" x14ac:dyDescent="0.4">
      <c r="A9" s="62"/>
      <c r="B9" s="68" t="s">
        <v>105</v>
      </c>
      <c r="C9" s="58"/>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v>1.4268633916479716</v>
      </c>
      <c r="AI9" s="71">
        <v>1.5192804731543215</v>
      </c>
      <c r="AJ9" s="71">
        <v>2.0473215418333361</v>
      </c>
      <c r="AK9" s="71">
        <v>3.3043849659693962</v>
      </c>
      <c r="AL9" s="71">
        <v>4.9436900325814319</v>
      </c>
      <c r="AM9" s="71">
        <v>6.1101110386050008</v>
      </c>
      <c r="AN9" s="71">
        <v>6.9439920803724302</v>
      </c>
      <c r="AO9" s="71">
        <v>7.9022002300593446</v>
      </c>
      <c r="AP9" s="71">
        <v>8.4668693209918295</v>
      </c>
      <c r="AQ9" s="71">
        <v>8.3965704594158623</v>
      </c>
      <c r="AR9" s="71">
        <v>7.8636384186667492</v>
      </c>
      <c r="AS9" s="71">
        <v>8.0311969672297927</v>
      </c>
      <c r="AT9" s="71">
        <v>9.6316841860769493</v>
      </c>
      <c r="AU9" s="71">
        <v>13.010495813886488</v>
      </c>
      <c r="AV9" s="71">
        <v>16.646875209044424</v>
      </c>
      <c r="AW9" s="71">
        <v>18.994060436624821</v>
      </c>
      <c r="AX9" s="71">
        <v>20.135898531673622</v>
      </c>
      <c r="AY9" s="71">
        <v>21.389175144605431</v>
      </c>
      <c r="AZ9" s="71">
        <v>21.771981305022408</v>
      </c>
      <c r="BA9" s="71">
        <v>20.925213259225611</v>
      </c>
      <c r="BB9" s="71">
        <v>20.502889835096752</v>
      </c>
      <c r="BC9" s="71">
        <v>20.712980101868276</v>
      </c>
      <c r="BD9" s="71">
        <v>22.294551317655895</v>
      </c>
      <c r="BE9" s="71">
        <v>23.91690738448353</v>
      </c>
      <c r="BF9" s="71">
        <v>26.036434140755432</v>
      </c>
      <c r="BG9" s="71">
        <v>33.232819308010015</v>
      </c>
      <c r="BH9" s="71">
        <v>35.724956625437173</v>
      </c>
      <c r="BI9" s="71">
        <v>37.05164239392429</v>
      </c>
      <c r="BJ9" s="71">
        <v>38.810879496624111</v>
      </c>
      <c r="BK9" s="71">
        <v>40.996253310462798</v>
      </c>
      <c r="BL9" s="71">
        <v>45.744984234915144</v>
      </c>
      <c r="BM9" s="71">
        <v>53.534217325809792</v>
      </c>
      <c r="BN9" s="71">
        <v>56.161827582260074</v>
      </c>
      <c r="BO9" s="71">
        <v>58.697726120113309</v>
      </c>
      <c r="BP9" s="71">
        <v>60.59536316878836</v>
      </c>
      <c r="BQ9" s="71">
        <f>SUM('Table 3a'!BQ38:BQ41,'Table 3a'!BQ71,'Table 3a'!BQ89:BQ90,'Non-DWP welfare'!BQ5)/1000</f>
        <v>60.577351977924998</v>
      </c>
      <c r="BR9" s="71">
        <f>SUM('Table 3a'!BR38:BR41,'Table 3a'!BR71,'Table 3a'!BR89:BR90,'Non-DWP welfare'!BR5)/1000</f>
        <v>60.781984480869049</v>
      </c>
      <c r="BS9" s="71">
        <f>SUM('Table 3a'!BS38:BS41,'Table 3a'!BS71,'Table 3a'!BS89:BS90,'Non-DWP welfare'!BS5)/1000</f>
        <v>60.067128818406935</v>
      </c>
      <c r="BT9" s="71">
        <f>SUM('Table 3a'!BT38:BT41,'Table 3a'!BT71,'Table 3a'!BT89:BT90,'Non-DWP welfare'!BT5)/1000</f>
        <v>59.09491784489753</v>
      </c>
      <c r="BU9" s="71">
        <f>SUM('Table 3a'!BU38:BU41,'Table 3a'!BU71,'Table 3a'!BU89:BU90,'Non-DWP welfare'!BU5)/1000</f>
        <v>58.738254148673484</v>
      </c>
      <c r="BV9" s="71">
        <f>SUM('Table 3a'!BV38:BV41,'Table 3a'!BV71,'Table 3a'!BV89:BV90,'Non-DWP welfare'!BV5)/1000</f>
        <v>57.928722188695801</v>
      </c>
      <c r="BW9" s="71">
        <f>SUM('Table 3a'!BW38:BW41,'Table 3a'!BW71,'Table 3a'!BW89:BW90,'Non-DWP welfare'!BW5)/1000</f>
        <v>58.162146811771827</v>
      </c>
      <c r="BX9" s="71">
        <f>SUM('Table 3a'!BX38:BX41,'Table 3a'!BX71,'Table 3a'!BX89:BX90,'Non-DWP welfare'!BX5)/1000</f>
        <v>59.04566184837968</v>
      </c>
      <c r="BY9" s="71">
        <f>SUM('Table 3a'!BY38:BY41,'Table 3a'!BY71,'Table 3a'!BY89:BY90,'Non-DWP welfare'!BY5)/1000</f>
        <v>60.099882986878953</v>
      </c>
      <c r="BZ9" s="71">
        <f>SUM('Table 3a'!BZ38:BZ41,'Table 3a'!BZ71,'Table 3a'!BZ89:BZ90,'Non-DWP welfare'!BZ5)/1000</f>
        <v>61.488181277343394</v>
      </c>
      <c r="CA9" s="82">
        <f>SUM('Table 3a'!CA38:CA41,'Table 3a'!CA71,'Table 3a'!CA89:CA90,'Non-DWP welfare'!CA5)/1000</f>
        <v>63.897480609516833</v>
      </c>
    </row>
    <row r="10" spans="1:79" x14ac:dyDescent="0.4">
      <c r="A10" s="62"/>
      <c r="B10" s="106" t="s">
        <v>106</v>
      </c>
      <c r="C10" s="58"/>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65">
        <f>('Non-DWP welfare'!AH5)/1000</f>
        <v>0.311506263796343</v>
      </c>
      <c r="AI10" s="65">
        <f>('Non-DWP welfare'!AI5)/1000</f>
        <v>0.32908045600000002</v>
      </c>
      <c r="AJ10" s="65">
        <f>('Non-DWP welfare'!AJ5)/1000</f>
        <v>0.43788564615384618</v>
      </c>
      <c r="AK10" s="65">
        <f>('Non-DWP welfare'!AK5)/1000</f>
        <v>0.63036453049999996</v>
      </c>
      <c r="AL10" s="65">
        <f>('Non-DWP welfare'!AL5)/1000</f>
        <v>0.8494666057500001</v>
      </c>
      <c r="AM10" s="65">
        <f>('Non-DWP welfare'!AM5)/1000</f>
        <v>1.0059625655</v>
      </c>
      <c r="AN10" s="65">
        <f>('Non-DWP welfare'!AN5)/1000</f>
        <v>1.14677059775</v>
      </c>
      <c r="AO10" s="65">
        <f>('Non-DWP welfare'!AO5)/1000</f>
        <v>1.3021197127142856</v>
      </c>
      <c r="AP10" s="65">
        <f>('Non-DWP welfare'!AP5)/1000</f>
        <v>1.4065755610666668</v>
      </c>
      <c r="AQ10" s="65">
        <f>('Non-DWP welfare'!AQ5)/1000</f>
        <v>1.470998633</v>
      </c>
      <c r="AR10" s="65">
        <f>('Non-DWP welfare'!AR5)/1000</f>
        <v>1.7166079533333336</v>
      </c>
      <c r="AS10" s="65">
        <f>('Non-DWP welfare'!AS5)/1000</f>
        <v>1.842417283333333</v>
      </c>
      <c r="AT10" s="65">
        <f>('Non-DWP welfare'!AT5)/1000</f>
        <v>2.0956676243333332</v>
      </c>
      <c r="AU10" s="65">
        <f>('Non-DWP welfare'!AU5)/1000</f>
        <v>2.7103011549999998</v>
      </c>
      <c r="AV10" s="65">
        <f>('Non-DWP welfare'!AV5)/1000</f>
        <v>3.5205180103333333</v>
      </c>
      <c r="AW10" s="65">
        <f>('Non-DWP welfare'!AW5)/1000</f>
        <v>4.0868566219999991</v>
      </c>
      <c r="AX10" s="65">
        <f>('Non-DWP welfare'!AX5)/1000</f>
        <v>4.2380829999999996</v>
      </c>
      <c r="AY10" s="65">
        <f>('Non-DWP welfare'!AY5)/1000</f>
        <v>4.5030760000000001</v>
      </c>
      <c r="AZ10" s="65">
        <f>('Non-DWP welfare'!AZ5)/1000</f>
        <v>4.7702340000000003</v>
      </c>
      <c r="BA10" s="65">
        <f>('Non-DWP welfare'!BA5)/1000</f>
        <v>4.8528390000000003</v>
      </c>
      <c r="BB10" s="65">
        <f>('Non-DWP welfare'!BB5)/1000</f>
        <v>4.9433379999999998</v>
      </c>
      <c r="BC10" s="65">
        <f>('Non-DWP welfare'!BC5)/1000</f>
        <v>5.6592429505568198</v>
      </c>
      <c r="BD10" s="65">
        <f>('Non-DWP welfare'!BD5)/1000</f>
        <v>7.5496077903652825</v>
      </c>
      <c r="BE10" s="65">
        <f>('Non-DWP welfare'!BE5)/1000</f>
        <v>9.0642876641951045</v>
      </c>
      <c r="BF10" s="65">
        <f>('Non-DWP welfare'!BF5)/1000</f>
        <v>10.337278440494428</v>
      </c>
      <c r="BG10" s="65">
        <f>('Non-DWP welfare'!BG5)/1000</f>
        <v>16.958865181806953</v>
      </c>
      <c r="BH10" s="65">
        <f>('Non-DWP welfare'!BH5)/1000</f>
        <v>18.748567681119741</v>
      </c>
      <c r="BI10" s="65">
        <f>('Non-DWP welfare'!BI5)/1000</f>
        <v>19.26254270508079</v>
      </c>
      <c r="BJ10" s="65">
        <f>('Non-DWP welfare'!BJ5)/1000</f>
        <v>20.093391693370243</v>
      </c>
      <c r="BK10" s="65">
        <f>('Non-DWP welfare'!BK5)/1000</f>
        <v>21.080123790563061</v>
      </c>
      <c r="BL10" s="65">
        <f>('Non-DWP welfare'!BL5)/1000</f>
        <v>24.72450828017875</v>
      </c>
      <c r="BM10" s="65">
        <f>('Non-DWP welfare'!BM5)/1000</f>
        <v>27.528875527765326</v>
      </c>
      <c r="BN10" s="65">
        <f>('Non-DWP welfare'!BN5)/1000</f>
        <v>28.51141036584723</v>
      </c>
      <c r="BO10" s="65">
        <f>('Non-DWP welfare'!BO5)/1000</f>
        <v>29.23320777411741</v>
      </c>
      <c r="BP10" s="65">
        <f>('Non-DWP welfare'!BP5)/1000</f>
        <v>29.123860384905374</v>
      </c>
      <c r="BQ10" s="65">
        <f>('Non-DWP welfare'!BQ5)/1000</f>
        <v>28.825945449816597</v>
      </c>
      <c r="BR10" s="65">
        <f>('Non-DWP welfare'!BR5)/1000</f>
        <v>28.791045176829602</v>
      </c>
      <c r="BS10" s="65">
        <f>('Non-DWP welfare'!BS5)/1000</f>
        <v>27.582718548626939</v>
      </c>
      <c r="BT10" s="65">
        <f>('Non-DWP welfare'!BT5)/1000</f>
        <v>26.470969822080672</v>
      </c>
      <c r="BU10" s="65">
        <f>('Non-DWP welfare'!BU5)/1000</f>
        <v>25.022998256353244</v>
      </c>
      <c r="BV10" s="71">
        <f>('Non-DWP welfare'!BV5)/1000</f>
        <v>21.957536023445218</v>
      </c>
      <c r="BW10" s="65">
        <f>('Non-DWP welfare'!BW5)/1000</f>
        <v>24.372391783323437</v>
      </c>
      <c r="BX10" s="65">
        <f>('Non-DWP welfare'!BX5)/1000</f>
        <v>24.411065121798103</v>
      </c>
      <c r="BY10" s="65">
        <f>('Non-DWP welfare'!BY5)/1000</f>
        <v>24.565504500957424</v>
      </c>
      <c r="BZ10" s="65">
        <f>('Non-DWP welfare'!BZ5)/1000</f>
        <v>24.874311661030962</v>
      </c>
      <c r="CA10" s="69">
        <f>('Non-DWP welfare'!CA5)/1000</f>
        <v>26.165873672807368</v>
      </c>
    </row>
    <row r="11" spans="1:79" ht="15.4" thickBot="1" x14ac:dyDescent="0.45">
      <c r="A11" s="62"/>
      <c r="B11" s="107"/>
      <c r="C11" s="107"/>
      <c r="D11" s="108"/>
      <c r="E11" s="108"/>
      <c r="F11" s="108"/>
      <c r="G11" s="108"/>
      <c r="H11" s="108"/>
      <c r="I11" s="108"/>
      <c r="J11" s="108"/>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9"/>
    </row>
    <row r="12" spans="1:79" ht="39" customHeight="1" x14ac:dyDescent="0.4">
      <c r="A12" s="62"/>
      <c r="B12" s="63" t="s">
        <v>107</v>
      </c>
      <c r="C12" s="58"/>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82"/>
    </row>
    <row r="13" spans="1:79" x14ac:dyDescent="0.4">
      <c r="A13" s="62"/>
      <c r="B13" s="68" t="s">
        <v>103</v>
      </c>
      <c r="C13" s="58"/>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v>29.25265119612817</v>
      </c>
      <c r="AI13" s="71">
        <v>30.659739159371384</v>
      </c>
      <c r="AJ13" s="71">
        <v>31.329012142199375</v>
      </c>
      <c r="AK13" s="71">
        <v>35.997420854772713</v>
      </c>
      <c r="AL13" s="71">
        <v>39.091759402035855</v>
      </c>
      <c r="AM13" s="71">
        <v>43.086359126050674</v>
      </c>
      <c r="AN13" s="71">
        <v>44.957887071996119</v>
      </c>
      <c r="AO13" s="71">
        <v>46.268317858840383</v>
      </c>
      <c r="AP13" s="71">
        <v>47.583441543428307</v>
      </c>
      <c r="AQ13" s="71">
        <v>45.829586351819678</v>
      </c>
      <c r="AR13" s="71">
        <v>42.294960752001586</v>
      </c>
      <c r="AS13" s="71">
        <v>40.069685858538342</v>
      </c>
      <c r="AT13" s="71">
        <v>41.706494279584348</v>
      </c>
      <c r="AU13" s="71">
        <v>49.843349361874431</v>
      </c>
      <c r="AV13" s="71">
        <v>57.482374886246248</v>
      </c>
      <c r="AW13" s="71">
        <v>62.666879514116907</v>
      </c>
      <c r="AX13" s="71">
        <v>63.910651511853381</v>
      </c>
      <c r="AY13" s="71">
        <v>65.07178344440868</v>
      </c>
      <c r="AZ13" s="71">
        <v>64.38249944234893</v>
      </c>
      <c r="BA13" s="71">
        <v>62.853176704686028</v>
      </c>
      <c r="BB13" s="71">
        <v>62.278670438812732</v>
      </c>
      <c r="BC13" s="71">
        <v>64.081393041647644</v>
      </c>
      <c r="BD13" s="71">
        <v>66.148825523341714</v>
      </c>
      <c r="BE13" s="71">
        <v>68.803015197481216</v>
      </c>
      <c r="BF13" s="71">
        <v>71.121691096566181</v>
      </c>
      <c r="BG13" s="71">
        <v>80.46303259776893</v>
      </c>
      <c r="BH13" s="71">
        <v>82.334619247258019</v>
      </c>
      <c r="BI13" s="71">
        <v>83.09085572781585</v>
      </c>
      <c r="BJ13" s="71">
        <v>83.584402502662385</v>
      </c>
      <c r="BK13" s="71">
        <v>85.721272805666246</v>
      </c>
      <c r="BL13" s="71">
        <v>91.592017004418153</v>
      </c>
      <c r="BM13" s="71">
        <v>101.67152017610034</v>
      </c>
      <c r="BN13" s="71">
        <v>103.14769835753397</v>
      </c>
      <c r="BO13" s="71">
        <v>104.38776780847726</v>
      </c>
      <c r="BP13" s="71">
        <v>104.26208607717142</v>
      </c>
      <c r="BQ13" s="71">
        <v>100.93514035963069</v>
      </c>
      <c r="BR13" s="71">
        <v>100.61172728509931</v>
      </c>
      <c r="BS13" s="71">
        <v>100.03615545891718</v>
      </c>
      <c r="BT13" s="71">
        <v>97.183060719888971</v>
      </c>
      <c r="BU13" s="71">
        <v>96.418616811571212</v>
      </c>
      <c r="BV13" s="71">
        <v>94.244387258798255</v>
      </c>
      <c r="BW13" s="71">
        <v>95.125308650953642</v>
      </c>
      <c r="BX13" s="71">
        <v>95.130858526985946</v>
      </c>
      <c r="BY13" s="71">
        <v>95.659433028868634</v>
      </c>
      <c r="BZ13" s="71">
        <v>96.568628161210839</v>
      </c>
      <c r="CA13" s="82">
        <v>98.618144216987588</v>
      </c>
    </row>
    <row r="14" spans="1:79" x14ac:dyDescent="0.4">
      <c r="A14" s="62"/>
      <c r="B14" s="68" t="s">
        <v>104</v>
      </c>
      <c r="C14" s="58"/>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v>41.79012092603314</v>
      </c>
      <c r="AI14" s="71">
        <v>41.360504769214124</v>
      </c>
      <c r="AJ14" s="71">
        <v>41.466630442798653</v>
      </c>
      <c r="AK14" s="71">
        <v>44.166813318578143</v>
      </c>
      <c r="AL14" s="71">
        <v>46.126243476866144</v>
      </c>
      <c r="AM14" s="71">
        <v>47.711505889528141</v>
      </c>
      <c r="AN14" s="71">
        <v>47.839949199053578</v>
      </c>
      <c r="AO14" s="71">
        <v>49.500585747152854</v>
      </c>
      <c r="AP14" s="71">
        <v>50.999706778201862</v>
      </c>
      <c r="AQ14" s="71">
        <v>50.933698100641507</v>
      </c>
      <c r="AR14" s="71">
        <v>50.103754031626302</v>
      </c>
      <c r="AS14" s="71">
        <v>50.360365052464118</v>
      </c>
      <c r="AT14" s="71">
        <v>51.50514968773205</v>
      </c>
      <c r="AU14" s="71">
        <v>55.262982124852009</v>
      </c>
      <c r="AV14" s="71">
        <v>58.423617823760651</v>
      </c>
      <c r="AW14" s="71">
        <v>61.062109455454888</v>
      </c>
      <c r="AX14" s="71">
        <v>62.152821494089913</v>
      </c>
      <c r="AY14" s="71">
        <v>63.126148652612521</v>
      </c>
      <c r="AZ14" s="71">
        <v>64.450434355453581</v>
      </c>
      <c r="BA14" s="71">
        <v>66.910191885633438</v>
      </c>
      <c r="BB14" s="71">
        <v>69.17469080241267</v>
      </c>
      <c r="BC14" s="71">
        <v>73.498555773032209</v>
      </c>
      <c r="BD14" s="71">
        <v>75.684245698204094</v>
      </c>
      <c r="BE14" s="71">
        <v>80.76385257575059</v>
      </c>
      <c r="BF14" s="71">
        <v>83.616294781314608</v>
      </c>
      <c r="BG14" s="71">
        <v>86.190694711545831</v>
      </c>
      <c r="BH14" s="71">
        <v>90.174931381379707</v>
      </c>
      <c r="BI14" s="71">
        <v>93.267334674859512</v>
      </c>
      <c r="BJ14" s="71">
        <v>93.484458790260362</v>
      </c>
      <c r="BK14" s="71">
        <v>97.539358828338933</v>
      </c>
      <c r="BL14" s="71">
        <v>103.23256526125529</v>
      </c>
      <c r="BM14" s="71">
        <v>108.90224283815726</v>
      </c>
      <c r="BN14" s="71">
        <v>111.08829712002617</v>
      </c>
      <c r="BO14" s="71">
        <v>114.04009425666347</v>
      </c>
      <c r="BP14" s="71">
        <v>118.12620621680702</v>
      </c>
      <c r="BQ14" s="71">
        <v>119.18846476321595</v>
      </c>
      <c r="BR14" s="71">
        <v>121.33461622467479</v>
      </c>
      <c r="BS14" s="71">
        <v>122.75840267195163</v>
      </c>
      <c r="BT14" s="71">
        <v>121.77961209673271</v>
      </c>
      <c r="BU14" s="71">
        <v>121.40330595138649</v>
      </c>
      <c r="BV14" s="71">
        <v>121.38811607714869</v>
      </c>
      <c r="BW14" s="71">
        <v>121.53889360835468</v>
      </c>
      <c r="BX14" s="71">
        <v>121.29051018232201</v>
      </c>
      <c r="BY14" s="71">
        <v>123.56552298509108</v>
      </c>
      <c r="BZ14" s="71">
        <v>126.73452864885724</v>
      </c>
      <c r="CA14" s="82">
        <v>130.50485013502151</v>
      </c>
    </row>
    <row r="15" spans="1:79" x14ac:dyDescent="0.4">
      <c r="A15" s="62"/>
      <c r="B15" s="64" t="s">
        <v>96</v>
      </c>
      <c r="C15" s="58"/>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0">
        <f t="shared" ref="AH15:BW15" si="1">SUM(AH13:AH14)</f>
        <v>71.04277212216131</v>
      </c>
      <c r="AI15" s="70">
        <f t="shared" si="1"/>
        <v>72.020243928585501</v>
      </c>
      <c r="AJ15" s="70">
        <f t="shared" si="1"/>
        <v>72.795642584998035</v>
      </c>
      <c r="AK15" s="70">
        <f t="shared" si="1"/>
        <v>80.164234173350849</v>
      </c>
      <c r="AL15" s="70">
        <f t="shared" si="1"/>
        <v>85.218002878901999</v>
      </c>
      <c r="AM15" s="70">
        <f t="shared" si="1"/>
        <v>90.797865015578822</v>
      </c>
      <c r="AN15" s="70">
        <f t="shared" si="1"/>
        <v>92.797836271049704</v>
      </c>
      <c r="AO15" s="70">
        <f t="shared" si="1"/>
        <v>95.768903605993245</v>
      </c>
      <c r="AP15" s="70">
        <f t="shared" si="1"/>
        <v>98.583148321630176</v>
      </c>
      <c r="AQ15" s="70">
        <f t="shared" si="1"/>
        <v>96.763284452461193</v>
      </c>
      <c r="AR15" s="70">
        <f t="shared" si="1"/>
        <v>92.398714783627895</v>
      </c>
      <c r="AS15" s="70">
        <f t="shared" si="1"/>
        <v>90.430050911002468</v>
      </c>
      <c r="AT15" s="70">
        <f t="shared" si="1"/>
        <v>93.211643967316405</v>
      </c>
      <c r="AU15" s="70">
        <f t="shared" si="1"/>
        <v>105.10633148672645</v>
      </c>
      <c r="AV15" s="70">
        <f t="shared" si="1"/>
        <v>115.9059927100069</v>
      </c>
      <c r="AW15" s="70">
        <f t="shared" si="1"/>
        <v>123.72898896957179</v>
      </c>
      <c r="AX15" s="70">
        <f t="shared" si="1"/>
        <v>126.06347300594329</v>
      </c>
      <c r="AY15" s="70">
        <f t="shared" si="1"/>
        <v>128.19793209702121</v>
      </c>
      <c r="AZ15" s="70">
        <f t="shared" si="1"/>
        <v>128.83293379780253</v>
      </c>
      <c r="BA15" s="70">
        <f t="shared" si="1"/>
        <v>129.76336859031946</v>
      </c>
      <c r="BB15" s="70">
        <f t="shared" si="1"/>
        <v>131.45336124122539</v>
      </c>
      <c r="BC15" s="70">
        <f t="shared" si="1"/>
        <v>137.57994881467985</v>
      </c>
      <c r="BD15" s="70">
        <f t="shared" si="1"/>
        <v>141.83307122154582</v>
      </c>
      <c r="BE15" s="70">
        <f t="shared" si="1"/>
        <v>149.56686777323182</v>
      </c>
      <c r="BF15" s="70">
        <f t="shared" si="1"/>
        <v>154.73798587788079</v>
      </c>
      <c r="BG15" s="70">
        <f t="shared" si="1"/>
        <v>166.65372730931477</v>
      </c>
      <c r="BH15" s="70">
        <f t="shared" si="1"/>
        <v>172.50955062863773</v>
      </c>
      <c r="BI15" s="70">
        <f t="shared" si="1"/>
        <v>176.35819040267535</v>
      </c>
      <c r="BJ15" s="70">
        <f t="shared" si="1"/>
        <v>177.06886129292275</v>
      </c>
      <c r="BK15" s="70">
        <f t="shared" si="1"/>
        <v>183.26063163400516</v>
      </c>
      <c r="BL15" s="70">
        <f t="shared" si="1"/>
        <v>194.82458226567343</v>
      </c>
      <c r="BM15" s="70">
        <f t="shared" si="1"/>
        <v>210.57376301425762</v>
      </c>
      <c r="BN15" s="70">
        <f t="shared" si="1"/>
        <v>214.23599547756015</v>
      </c>
      <c r="BO15" s="70">
        <f t="shared" si="1"/>
        <v>218.42786206514074</v>
      </c>
      <c r="BP15" s="70">
        <f t="shared" si="1"/>
        <v>222.38829229397845</v>
      </c>
      <c r="BQ15" s="70">
        <f t="shared" si="1"/>
        <v>220.12360512284664</v>
      </c>
      <c r="BR15" s="70">
        <f t="shared" si="1"/>
        <v>221.9463435097741</v>
      </c>
      <c r="BS15" s="70">
        <f t="shared" si="1"/>
        <v>222.79455813086881</v>
      </c>
      <c r="BT15" s="70">
        <f t="shared" si="1"/>
        <v>218.96267281662168</v>
      </c>
      <c r="BU15" s="70">
        <f t="shared" si="1"/>
        <v>217.82192276295768</v>
      </c>
      <c r="BV15" s="70">
        <f t="shared" si="1"/>
        <v>215.63250333594695</v>
      </c>
      <c r="BW15" s="70">
        <f t="shared" si="1"/>
        <v>216.66420225930833</v>
      </c>
      <c r="BX15" s="70">
        <f>SUM(BX13:BX14)</f>
        <v>216.42136870930796</v>
      </c>
      <c r="BY15" s="70">
        <f>SUM(BY13:BY14)</f>
        <v>219.22495601395971</v>
      </c>
      <c r="BZ15" s="70">
        <f>SUM(BZ13:BZ14)</f>
        <v>223.30315681006806</v>
      </c>
      <c r="CA15" s="83">
        <f>SUM(CA13:CA14)</f>
        <v>229.1229943520091</v>
      </c>
    </row>
    <row r="16" spans="1:79" x14ac:dyDescent="0.4">
      <c r="A16" s="62"/>
      <c r="B16" s="68" t="s">
        <v>105</v>
      </c>
      <c r="C16" s="58"/>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v>6.6923041382650723</v>
      </c>
      <c r="AI16" s="71">
        <v>6.0967618246393016</v>
      </c>
      <c r="AJ16" s="71">
        <v>6.8943735741986467</v>
      </c>
      <c r="AK16" s="71">
        <v>10.069809566473239</v>
      </c>
      <c r="AL16" s="71">
        <v>14.04208215798927</v>
      </c>
      <c r="AM16" s="71">
        <v>16.567641499580866</v>
      </c>
      <c r="AN16" s="71">
        <v>17.823869961266531</v>
      </c>
      <c r="AO16" s="71">
        <v>19.227233192932406</v>
      </c>
      <c r="AP16" s="71">
        <v>19.78284075137427</v>
      </c>
      <c r="AQ16" s="71">
        <v>18.579567623116876</v>
      </c>
      <c r="AR16" s="71">
        <v>16.340986648202954</v>
      </c>
      <c r="AS16" s="71">
        <v>15.495650632974634</v>
      </c>
      <c r="AT16" s="71">
        <v>17.17600020712743</v>
      </c>
      <c r="AU16" s="71">
        <v>21.941312504470687</v>
      </c>
      <c r="AV16" s="71">
        <v>27.380861233278999</v>
      </c>
      <c r="AW16" s="71">
        <v>30.49953057336602</v>
      </c>
      <c r="AX16" s="71">
        <v>31.947101540996758</v>
      </c>
      <c r="AY16" s="71">
        <v>32.924332369173577</v>
      </c>
      <c r="AZ16" s="71">
        <v>32.373251405251125</v>
      </c>
      <c r="BA16" s="71">
        <v>30.909694096247662</v>
      </c>
      <c r="BB16" s="71">
        <v>29.900231212271031</v>
      </c>
      <c r="BC16" s="71">
        <v>30.091539451134718</v>
      </c>
      <c r="BD16" s="71">
        <v>31.67514881762235</v>
      </c>
      <c r="BE16" s="71">
        <v>33.643063520779634</v>
      </c>
      <c r="BF16" s="71">
        <v>35.7382780060626</v>
      </c>
      <c r="BG16" s="71">
        <v>44.68846210253146</v>
      </c>
      <c r="BH16" s="71">
        <v>46.779344945305525</v>
      </c>
      <c r="BI16" s="71">
        <v>47.277444371960989</v>
      </c>
      <c r="BJ16" s="71">
        <v>48.092635304631514</v>
      </c>
      <c r="BK16" s="71">
        <v>49.572335515365147</v>
      </c>
      <c r="BL16" s="71">
        <v>53.852473607647724</v>
      </c>
      <c r="BM16" s="71">
        <v>62.142072234415082</v>
      </c>
      <c r="BN16" s="71">
        <v>64.001402207388196</v>
      </c>
      <c r="BO16" s="71">
        <v>66.023756363645703</v>
      </c>
      <c r="BP16" s="71">
        <v>66.812711872283614</v>
      </c>
      <c r="BQ16" s="71">
        <v>65.589659379537451</v>
      </c>
      <c r="BR16" s="71">
        <v>64.976552120718623</v>
      </c>
      <c r="BS16" s="71">
        <v>63.702726372425431</v>
      </c>
      <c r="BT16" s="71">
        <v>61.312700968721948</v>
      </c>
      <c r="BU16" s="71">
        <v>59.807290374179338</v>
      </c>
      <c r="BV16" s="71">
        <v>57.928722188695801</v>
      </c>
      <c r="BW16" s="71">
        <v>57.139352403744795</v>
      </c>
      <c r="BX16" s="71">
        <v>56.903404581225097</v>
      </c>
      <c r="BY16" s="71">
        <v>56.82269904520043</v>
      </c>
      <c r="BZ16" s="71">
        <v>57.028933566538065</v>
      </c>
      <c r="CA16" s="82">
        <v>58.158494230528611</v>
      </c>
    </row>
    <row r="17" spans="1:79" x14ac:dyDescent="0.4">
      <c r="A17" s="62"/>
      <c r="B17" s="106" t="s">
        <v>106</v>
      </c>
      <c r="C17" s="58"/>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v>1.4610331097583327</v>
      </c>
      <c r="AI17" s="71">
        <v>1.3205758889339061</v>
      </c>
      <c r="AJ17" s="71">
        <v>1.4745838236335698</v>
      </c>
      <c r="AK17" s="71">
        <v>1.920977986816413</v>
      </c>
      <c r="AL17" s="71">
        <v>2.4128292408699474</v>
      </c>
      <c r="AM17" s="71">
        <v>2.7276799131636973</v>
      </c>
      <c r="AN17" s="71">
        <v>2.943535904580644</v>
      </c>
      <c r="AO17" s="71">
        <v>3.1682517061812927</v>
      </c>
      <c r="AP17" s="71">
        <v>3.2864638952638487</v>
      </c>
      <c r="AQ17" s="71">
        <v>3.2549620952311202</v>
      </c>
      <c r="AR17" s="71">
        <v>3.5671868608596276</v>
      </c>
      <c r="AS17" s="71">
        <v>3.5548193699120736</v>
      </c>
      <c r="AT17" s="71">
        <v>3.7371644308741256</v>
      </c>
      <c r="AU17" s="71">
        <v>4.5707377700096057</v>
      </c>
      <c r="AV17" s="71">
        <v>5.790565130074631</v>
      </c>
      <c r="AW17" s="71">
        <v>6.5624308666147275</v>
      </c>
      <c r="AX17" s="71">
        <v>6.724034079094988</v>
      </c>
      <c r="AY17" s="71">
        <v>6.9315796380788237</v>
      </c>
      <c r="AZ17" s="71">
        <v>7.0929688198957308</v>
      </c>
      <c r="BA17" s="71">
        <v>7.1683746841723481</v>
      </c>
      <c r="BB17" s="71">
        <v>7.2090788347011543</v>
      </c>
      <c r="BC17" s="71">
        <v>8.2216721916744486</v>
      </c>
      <c r="BD17" s="71">
        <v>10.726161153336214</v>
      </c>
      <c r="BE17" s="71">
        <v>12.750411278298319</v>
      </c>
      <c r="BF17" s="71">
        <v>14.189213804596212</v>
      </c>
      <c r="BG17" s="71">
        <v>22.804733987659422</v>
      </c>
      <c r="BH17" s="71">
        <v>24.549944846147866</v>
      </c>
      <c r="BI17" s="71">
        <v>24.578769856402193</v>
      </c>
      <c r="BJ17" s="71">
        <v>24.898795679866591</v>
      </c>
      <c r="BK17" s="71">
        <v>25.4899139523203</v>
      </c>
      <c r="BL17" s="71">
        <v>29.106490075126892</v>
      </c>
      <c r="BM17" s="71">
        <v>31.955288729958795</v>
      </c>
      <c r="BN17" s="71">
        <v>32.491290274550799</v>
      </c>
      <c r="BO17" s="71">
        <v>32.88178802457562</v>
      </c>
      <c r="BP17" s="71">
        <v>32.112095558948127</v>
      </c>
      <c r="BQ17" s="71">
        <v>31.211069510525693</v>
      </c>
      <c r="BR17" s="71">
        <v>30.777916573800642</v>
      </c>
      <c r="BS17" s="71">
        <v>29.252178468905985</v>
      </c>
      <c r="BT17" s="71">
        <v>27.464403306441543</v>
      </c>
      <c r="BU17" s="71">
        <v>25.478416824618872</v>
      </c>
      <c r="BV17" s="71">
        <v>21.957536023445218</v>
      </c>
      <c r="BW17" s="71">
        <v>23.943797802655894</v>
      </c>
      <c r="BX17" s="71">
        <v>23.525398334110282</v>
      </c>
      <c r="BY17" s="71">
        <v>23.225973159651065</v>
      </c>
      <c r="BZ17" s="71">
        <v>23.070376091169155</v>
      </c>
      <c r="CA17" s="82">
        <v>23.815771741242283</v>
      </c>
    </row>
    <row r="18" spans="1:79" ht="15.4" thickBot="1" x14ac:dyDescent="0.45">
      <c r="A18" s="62"/>
      <c r="B18" s="107"/>
      <c r="C18" s="107"/>
      <c r="D18" s="108"/>
      <c r="E18" s="108"/>
      <c r="F18" s="108"/>
      <c r="G18" s="108"/>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9"/>
    </row>
    <row r="19" spans="1:79" ht="38.25" customHeight="1" x14ac:dyDescent="0.4">
      <c r="A19" s="62"/>
      <c r="B19" s="63" t="s">
        <v>108</v>
      </c>
      <c r="C19" s="58"/>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82"/>
    </row>
    <row r="20" spans="1:79" x14ac:dyDescent="0.4">
      <c r="A20" s="62"/>
      <c r="B20" s="68" t="s">
        <v>103</v>
      </c>
      <c r="C20" s="58"/>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60">
        <v>1484.228078346348</v>
      </c>
      <c r="AI20" s="60">
        <v>1543.4826399200253</v>
      </c>
      <c r="AJ20" s="60">
        <v>1564.9638914131262</v>
      </c>
      <c r="AK20" s="60">
        <v>1784.435674157176</v>
      </c>
      <c r="AL20" s="60">
        <v>1917.390592605251</v>
      </c>
      <c r="AM20" s="60">
        <v>2091.266278020224</v>
      </c>
      <c r="AN20" s="60">
        <v>2159.5680215196521</v>
      </c>
      <c r="AO20" s="60">
        <v>2199.796408445794</v>
      </c>
      <c r="AP20" s="60">
        <v>2239.4315485423713</v>
      </c>
      <c r="AQ20" s="60">
        <v>2135.3828325328336</v>
      </c>
      <c r="AR20" s="60">
        <v>1951.1445657610179</v>
      </c>
      <c r="AS20" s="60">
        <v>1830.3346363300907</v>
      </c>
      <c r="AT20" s="60">
        <v>1886.5741294424547</v>
      </c>
      <c r="AU20" s="60">
        <v>2232.9248885348279</v>
      </c>
      <c r="AV20" s="60">
        <v>2558.5247200892977</v>
      </c>
      <c r="AW20" s="60">
        <v>2772.7480869924739</v>
      </c>
      <c r="AX20" s="60">
        <v>2811.4838778749508</v>
      </c>
      <c r="AY20" s="60">
        <v>2842.1831598344038</v>
      </c>
      <c r="AZ20" s="60">
        <v>2793.8942649865007</v>
      </c>
      <c r="BA20" s="60">
        <v>2710.9414149098998</v>
      </c>
      <c r="BB20" s="60">
        <v>2668.7808724208403</v>
      </c>
      <c r="BC20" s="60">
        <v>2725.360142969746</v>
      </c>
      <c r="BD20" s="60">
        <v>2789.4419129350476</v>
      </c>
      <c r="BE20" s="60">
        <v>2883.7342385465113</v>
      </c>
      <c r="BF20" s="60">
        <v>2965.3807161677028</v>
      </c>
      <c r="BG20" s="60">
        <v>3337.3302612098273</v>
      </c>
      <c r="BH20" s="60">
        <v>3396.3624802927984</v>
      </c>
      <c r="BI20" s="60">
        <v>3398.9550735423322</v>
      </c>
      <c r="BJ20" s="60">
        <v>3394.7040249639504</v>
      </c>
      <c r="BK20" s="60">
        <v>3455.2490146989503</v>
      </c>
      <c r="BL20" s="60">
        <v>3661.3374242252216</v>
      </c>
      <c r="BM20" s="60">
        <v>4034.584133972236</v>
      </c>
      <c r="BN20" s="60">
        <v>4060.6132728735515</v>
      </c>
      <c r="BO20" s="60">
        <v>4068.746796401515</v>
      </c>
      <c r="BP20" s="60">
        <v>4036.4725542846077</v>
      </c>
      <c r="BQ20" s="60">
        <v>3880.6282337420489</v>
      </c>
      <c r="BR20" s="60">
        <v>3835.7501824284909</v>
      </c>
      <c r="BS20" s="60">
        <v>3782.9434071591736</v>
      </c>
      <c r="BT20" s="60">
        <v>3643.4994458774404</v>
      </c>
      <c r="BU20" s="60">
        <v>3589.004906442256</v>
      </c>
      <c r="BV20" s="60">
        <v>3482.7933207242518</v>
      </c>
      <c r="BW20" s="60">
        <v>3490.9651235257675</v>
      </c>
      <c r="BX20" s="60">
        <v>3468.5112672543823</v>
      </c>
      <c r="BY20" s="60">
        <v>3466.6751115774673</v>
      </c>
      <c r="BZ20" s="60">
        <v>3474.1915441506271</v>
      </c>
      <c r="CA20" s="61">
        <v>3523.3349130756555</v>
      </c>
    </row>
    <row r="21" spans="1:79" x14ac:dyDescent="0.4">
      <c r="A21" s="62"/>
      <c r="B21" s="68" t="s">
        <v>104</v>
      </c>
      <c r="C21" s="58"/>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60">
        <v>2120.3572442048376</v>
      </c>
      <c r="AI21" s="60">
        <v>2082.1840902745735</v>
      </c>
      <c r="AJ21" s="60">
        <v>2071.3637265996631</v>
      </c>
      <c r="AK21" s="60">
        <v>2189.4023357248871</v>
      </c>
      <c r="AL21" s="60">
        <v>2262.4212025145252</v>
      </c>
      <c r="AM21" s="60">
        <v>2315.7552729955901</v>
      </c>
      <c r="AN21" s="60">
        <v>2298.0088961021029</v>
      </c>
      <c r="AO21" s="60">
        <v>2353.4724360363648</v>
      </c>
      <c r="AP21" s="60">
        <v>2400.2121036427834</v>
      </c>
      <c r="AQ21" s="60">
        <v>2373.2037135701007</v>
      </c>
      <c r="AR21" s="60">
        <v>2311.3786055093556</v>
      </c>
      <c r="AS21" s="60">
        <v>2300.4003769625488</v>
      </c>
      <c r="AT21" s="60">
        <v>2329.8118101837449</v>
      </c>
      <c r="AU21" s="60">
        <v>2475.7182208069175</v>
      </c>
      <c r="AV21" s="60">
        <v>2600.4191847492166</v>
      </c>
      <c r="AW21" s="60">
        <v>2701.7437040597711</v>
      </c>
      <c r="AX21" s="60">
        <v>2734.1554414081434</v>
      </c>
      <c r="AY21" s="60">
        <v>2757.2023870981666</v>
      </c>
      <c r="AZ21" s="60">
        <v>2796.8423171087302</v>
      </c>
      <c r="BA21" s="60">
        <v>2885.9258954338338</v>
      </c>
      <c r="BB21" s="60">
        <v>2964.2908297228605</v>
      </c>
      <c r="BC21" s="60">
        <v>3125.8689139213288</v>
      </c>
      <c r="BD21" s="60">
        <v>3191.5427889940161</v>
      </c>
      <c r="BE21" s="60">
        <v>3385.0476791043461</v>
      </c>
      <c r="BF21" s="60">
        <v>3486.3365068927042</v>
      </c>
      <c r="BG21" s="60">
        <v>3574.8940154104448</v>
      </c>
      <c r="BH21" s="60">
        <v>3719.7810156496867</v>
      </c>
      <c r="BI21" s="60">
        <v>3815.2390851206542</v>
      </c>
      <c r="BJ21" s="60">
        <v>3796.785752183428</v>
      </c>
      <c r="BK21" s="60">
        <v>3931.6118678035768</v>
      </c>
      <c r="BL21" s="60">
        <v>4126.6615470600937</v>
      </c>
      <c r="BM21" s="60">
        <v>4321.5175729427483</v>
      </c>
      <c r="BN21" s="60">
        <v>4373.2106574295794</v>
      </c>
      <c r="BO21" s="60">
        <v>4444.9678148060284</v>
      </c>
      <c r="BP21" s="60">
        <v>4573.2174299964008</v>
      </c>
      <c r="BQ21" s="60">
        <v>4582.4092565634737</v>
      </c>
      <c r="BR21" s="60">
        <v>4625.7955098999155</v>
      </c>
      <c r="BS21" s="60">
        <v>4642.2024909980191</v>
      </c>
      <c r="BT21" s="60">
        <v>4565.6511114884979</v>
      </c>
      <c r="BU21" s="60">
        <v>4519.0138079801409</v>
      </c>
      <c r="BV21" s="60">
        <v>4485.8875120897519</v>
      </c>
      <c r="BW21" s="60">
        <v>4460.3065656851513</v>
      </c>
      <c r="BX21" s="60">
        <v>4422.3032115186497</v>
      </c>
      <c r="BY21" s="60">
        <v>4477.9851773969367</v>
      </c>
      <c r="BZ21" s="60">
        <v>4559.4520308266383</v>
      </c>
      <c r="CA21" s="61">
        <v>4662.5527022158449</v>
      </c>
    </row>
    <row r="22" spans="1:79" x14ac:dyDescent="0.4">
      <c r="A22" s="62"/>
      <c r="B22" s="64" t="s">
        <v>96</v>
      </c>
      <c r="C22" s="58"/>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110">
        <v>3604.5853225511855</v>
      </c>
      <c r="AI22" s="110">
        <v>3625.6667301945981</v>
      </c>
      <c r="AJ22" s="110">
        <v>3636.32761801279</v>
      </c>
      <c r="AK22" s="110">
        <v>3973.838009882063</v>
      </c>
      <c r="AL22" s="110">
        <v>4179.8117951197764</v>
      </c>
      <c r="AM22" s="110">
        <v>4407.0215510158141</v>
      </c>
      <c r="AN22" s="110">
        <v>4457.5769176217555</v>
      </c>
      <c r="AO22" s="110">
        <v>4553.2688444821588</v>
      </c>
      <c r="AP22" s="110">
        <v>4639.6436521851556</v>
      </c>
      <c r="AQ22" s="110">
        <v>4508.5865461029352</v>
      </c>
      <c r="AR22" s="110">
        <v>4262.5231712703744</v>
      </c>
      <c r="AS22" s="110">
        <v>4130.7350132926395</v>
      </c>
      <c r="AT22" s="110">
        <v>4216.3859396261996</v>
      </c>
      <c r="AU22" s="110">
        <v>4708.6431093417459</v>
      </c>
      <c r="AV22" s="110">
        <v>5158.9439048385138</v>
      </c>
      <c r="AW22" s="110">
        <v>5474.4917910522445</v>
      </c>
      <c r="AX22" s="110">
        <v>5545.6393192830947</v>
      </c>
      <c r="AY22" s="110">
        <v>5599.3855469325708</v>
      </c>
      <c r="AZ22" s="110">
        <v>5590.7365820952318</v>
      </c>
      <c r="BA22" s="110">
        <v>5596.8673103437332</v>
      </c>
      <c r="BB22" s="110">
        <v>5633.0717021437003</v>
      </c>
      <c r="BC22" s="110">
        <v>5851.2290568910757</v>
      </c>
      <c r="BD22" s="110">
        <v>5980.9847019290637</v>
      </c>
      <c r="BE22" s="110">
        <v>6268.7819176508583</v>
      </c>
      <c r="BF22" s="110">
        <v>6451.7172230604065</v>
      </c>
      <c r="BG22" s="110">
        <v>6912.2242766202735</v>
      </c>
      <c r="BH22" s="110">
        <v>7116.1434959424851</v>
      </c>
      <c r="BI22" s="110">
        <v>7214.1941586629864</v>
      </c>
      <c r="BJ22" s="110">
        <v>7191.4897771473779</v>
      </c>
      <c r="BK22" s="110">
        <v>7386.8608825025258</v>
      </c>
      <c r="BL22" s="110">
        <v>7787.9989712853148</v>
      </c>
      <c r="BM22" s="110">
        <v>8356.1017069149839</v>
      </c>
      <c r="BN22" s="110">
        <v>8433.8239303031314</v>
      </c>
      <c r="BO22" s="110">
        <v>8513.7146112075443</v>
      </c>
      <c r="BP22" s="110">
        <v>8609.6899842810089</v>
      </c>
      <c r="BQ22" s="110">
        <v>8463.0374903055217</v>
      </c>
      <c r="BR22" s="110">
        <v>8461.5456923284055</v>
      </c>
      <c r="BS22" s="110">
        <v>8425.1458981571941</v>
      </c>
      <c r="BT22" s="110">
        <v>8209.1505573659397</v>
      </c>
      <c r="BU22" s="110">
        <v>8108.0187144223964</v>
      </c>
      <c r="BV22" s="110">
        <v>7968.6808328140041</v>
      </c>
      <c r="BW22" s="110">
        <v>7951.2716892109192</v>
      </c>
      <c r="BX22" s="110">
        <v>7890.8144787730325</v>
      </c>
      <c r="BY22" s="110">
        <v>7944.6602889744045</v>
      </c>
      <c r="BZ22" s="110">
        <v>8033.6435749772654</v>
      </c>
      <c r="CA22" s="111">
        <v>8185.8876152915</v>
      </c>
    </row>
    <row r="23" spans="1:79" x14ac:dyDescent="0.4">
      <c r="A23" s="62"/>
      <c r="B23" s="68" t="s">
        <v>105</v>
      </c>
      <c r="C23" s="58"/>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60">
        <v>339.55574297351831</v>
      </c>
      <c r="AI23" s="60">
        <v>306.92518247277997</v>
      </c>
      <c r="AJ23" s="60">
        <v>344.39150677849278</v>
      </c>
      <c r="AK23" s="60">
        <v>499.17263503064692</v>
      </c>
      <c r="AL23" s="60">
        <v>688.74250333476903</v>
      </c>
      <c r="AM23" s="60">
        <v>804.13733434843789</v>
      </c>
      <c r="AN23" s="60">
        <v>856.17590360584745</v>
      </c>
      <c r="AO23" s="60">
        <v>914.14601782591183</v>
      </c>
      <c r="AP23" s="60">
        <v>931.04483957898492</v>
      </c>
      <c r="AQ23" s="60">
        <v>865.69600331361835</v>
      </c>
      <c r="AR23" s="60">
        <v>753.83986013760921</v>
      </c>
      <c r="AS23" s="60">
        <v>707.82252114811956</v>
      </c>
      <c r="AT23" s="60">
        <v>776.94848722700635</v>
      </c>
      <c r="AU23" s="60">
        <v>982.94563679198495</v>
      </c>
      <c r="AV23" s="60">
        <v>1218.7146140240798</v>
      </c>
      <c r="AW23" s="60">
        <v>1349.4770396604583</v>
      </c>
      <c r="AX23" s="60">
        <v>1405.380148732921</v>
      </c>
      <c r="AY23" s="60">
        <v>1438.0577579896735</v>
      </c>
      <c r="AZ23" s="60">
        <v>1404.8451399605592</v>
      </c>
      <c r="BA23" s="60">
        <v>1333.1763681797568</v>
      </c>
      <c r="BB23" s="60">
        <v>1281.2920471490843</v>
      </c>
      <c r="BC23" s="60">
        <v>1279.7830753682949</v>
      </c>
      <c r="BD23" s="60">
        <v>1335.7151394797313</v>
      </c>
      <c r="BE23" s="60">
        <v>1410.0785246984212</v>
      </c>
      <c r="BF23" s="60">
        <v>1490.0883091253584</v>
      </c>
      <c r="BG23" s="60">
        <v>1853.5239362310851</v>
      </c>
      <c r="BH23" s="60">
        <v>1929.6817484244505</v>
      </c>
      <c r="BI23" s="60">
        <v>1933.9541999493165</v>
      </c>
      <c r="BJ23" s="60">
        <v>1953.2383764369879</v>
      </c>
      <c r="BK23" s="60">
        <v>1998.1593581105706</v>
      </c>
      <c r="BL23" s="60">
        <v>2152.7212027361579</v>
      </c>
      <c r="BM23" s="60">
        <v>2465.955247397424</v>
      </c>
      <c r="BN23" s="60">
        <v>2519.5418552629003</v>
      </c>
      <c r="BO23" s="60">
        <v>2573.4236187888096</v>
      </c>
      <c r="BP23" s="60">
        <v>2586.6322830926679</v>
      </c>
      <c r="BQ23" s="60">
        <v>2521.7093187057844</v>
      </c>
      <c r="BR23" s="60">
        <v>2477.1846023911025</v>
      </c>
      <c r="BS23" s="60">
        <v>2408.9671143709511</v>
      </c>
      <c r="BT23" s="60">
        <v>2298.6803497440087</v>
      </c>
      <c r="BU23" s="60">
        <v>2226.2159082143808</v>
      </c>
      <c r="BV23" s="60">
        <v>2140.7510047559426</v>
      </c>
      <c r="BW23" s="60">
        <v>2096.9339206482732</v>
      </c>
      <c r="BX23" s="60">
        <v>2074.722156314037</v>
      </c>
      <c r="BY23" s="60">
        <v>2059.2411047764163</v>
      </c>
      <c r="BZ23" s="60">
        <v>2051.6956960187822</v>
      </c>
      <c r="CA23" s="61">
        <v>2077.8311622196716</v>
      </c>
    </row>
    <row r="24" spans="1:79" x14ac:dyDescent="0.4">
      <c r="A24" s="62"/>
      <c r="B24" s="106" t="s">
        <v>106</v>
      </c>
      <c r="C24" s="58"/>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60">
        <v>74.130250634650793</v>
      </c>
      <c r="AI24" s="60">
        <v>66.480864324099173</v>
      </c>
      <c r="AJ24" s="60">
        <v>73.659214927497359</v>
      </c>
      <c r="AK24" s="60">
        <v>95.225201349150495</v>
      </c>
      <c r="AL24" s="60">
        <v>118.34555821414298</v>
      </c>
      <c r="AM24" s="60">
        <v>132.39236582845689</v>
      </c>
      <c r="AN24" s="60">
        <v>141.393789248758</v>
      </c>
      <c r="AO24" s="60">
        <v>150.63242077598503</v>
      </c>
      <c r="AP24" s="60">
        <v>154.67168181776398</v>
      </c>
      <c r="AQ24" s="60">
        <v>151.66163895401732</v>
      </c>
      <c r="AR24" s="60">
        <v>164.56091068227281</v>
      </c>
      <c r="AS24" s="60">
        <v>162.37983600913913</v>
      </c>
      <c r="AT24" s="60">
        <v>169.04891802931766</v>
      </c>
      <c r="AU24" s="60">
        <v>204.76381014289069</v>
      </c>
      <c r="AV24" s="60">
        <v>257.7364637056408</v>
      </c>
      <c r="AW24" s="60">
        <v>290.36019939890832</v>
      </c>
      <c r="AX24" s="60">
        <v>295.79597391760461</v>
      </c>
      <c r="AY24" s="60">
        <v>302.755170914122</v>
      </c>
      <c r="AZ24" s="60">
        <v>307.80111178162343</v>
      </c>
      <c r="BA24" s="60">
        <v>309.18156929792315</v>
      </c>
      <c r="BB24" s="60">
        <v>308.92521574824968</v>
      </c>
      <c r="BC24" s="60">
        <v>349.66495945538418</v>
      </c>
      <c r="BD24" s="60">
        <v>452.31345000152709</v>
      </c>
      <c r="BE24" s="60">
        <v>534.40677640715535</v>
      </c>
      <c r="BF24" s="60">
        <v>591.61164962459191</v>
      </c>
      <c r="BG24" s="60">
        <v>945.86204843050268</v>
      </c>
      <c r="BH24" s="60">
        <v>1012.7029472051755</v>
      </c>
      <c r="BI24" s="60">
        <v>1005.4311485070028</v>
      </c>
      <c r="BJ24" s="60">
        <v>1011.2418032599541</v>
      </c>
      <c r="BK24" s="60">
        <v>1027.4462474231248</v>
      </c>
      <c r="BL24" s="60">
        <v>1163.5149534348775</v>
      </c>
      <c r="BM24" s="60">
        <v>1268.067013093603</v>
      </c>
      <c r="BN24" s="60">
        <v>1279.0839412074167</v>
      </c>
      <c r="BO24" s="60">
        <v>1281.6412544658413</v>
      </c>
      <c r="BP24" s="60">
        <v>1243.2092744463075</v>
      </c>
      <c r="BQ24" s="60">
        <v>1199.964225702641</v>
      </c>
      <c r="BR24" s="60">
        <v>1173.3860683873672</v>
      </c>
      <c r="BS24" s="60">
        <v>1106.1934075369077</v>
      </c>
      <c r="BT24" s="60">
        <v>1029.6705772294658</v>
      </c>
      <c r="BU24" s="60">
        <v>948.38700259143388</v>
      </c>
      <c r="BV24" s="60">
        <v>811.43887743699997</v>
      </c>
      <c r="BW24" s="60">
        <v>878.70372500480369</v>
      </c>
      <c r="BX24" s="60">
        <v>857.74595595983089</v>
      </c>
      <c r="BY24" s="60">
        <v>841.70374572918274</v>
      </c>
      <c r="BZ24" s="60">
        <v>829.98906645449551</v>
      </c>
      <c r="CA24" s="61">
        <v>850.86715760065317</v>
      </c>
    </row>
    <row r="25" spans="1:79" ht="15.4" thickBot="1" x14ac:dyDescent="0.45">
      <c r="A25" s="62"/>
      <c r="B25" s="107"/>
      <c r="C25" s="107"/>
      <c r="D25" s="112"/>
      <c r="E25" s="112"/>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3"/>
    </row>
    <row r="26" spans="1:79" ht="39" customHeight="1" x14ac:dyDescent="0.4">
      <c r="A26" s="62"/>
      <c r="B26" s="63" t="s">
        <v>109</v>
      </c>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91"/>
    </row>
    <row r="27" spans="1:79" x14ac:dyDescent="0.4">
      <c r="A27" s="62"/>
      <c r="B27" s="68" t="s">
        <v>103</v>
      </c>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92">
        <v>3.2453497679603101E-2</v>
      </c>
      <c r="AI27" s="92">
        <v>3.286196774482944E-2</v>
      </c>
      <c r="AJ27" s="92">
        <v>3.4782536024109308E-2</v>
      </c>
      <c r="AK27" s="92">
        <v>3.9645285106841607E-2</v>
      </c>
      <c r="AL27" s="92">
        <v>4.2072453854064246E-2</v>
      </c>
      <c r="AM27" s="92">
        <v>4.4407251089032714E-2</v>
      </c>
      <c r="AN27" s="92">
        <v>4.5413488010497702E-2</v>
      </c>
      <c r="AO27" s="92">
        <v>4.4905599885849627E-2</v>
      </c>
      <c r="AP27" s="92">
        <v>4.4750462759091739E-2</v>
      </c>
      <c r="AQ27" s="92">
        <v>4.0581330515805578E-2</v>
      </c>
      <c r="AR27" s="92">
        <v>3.5750743210264509E-2</v>
      </c>
      <c r="AS27" s="92">
        <v>3.3115996256494508E-2</v>
      </c>
      <c r="AT27" s="92">
        <v>3.4548705663083039E-2</v>
      </c>
      <c r="AU27" s="92">
        <v>4.1459480840102071E-2</v>
      </c>
      <c r="AV27" s="92">
        <v>4.7587768690766148E-2</v>
      </c>
      <c r="AW27" s="92">
        <v>5.0161796883548423E-2</v>
      </c>
      <c r="AX27" s="92">
        <v>4.9379376175802549E-2</v>
      </c>
      <c r="AY27" s="92">
        <v>4.9164499164700004E-2</v>
      </c>
      <c r="AZ27" s="92">
        <v>4.7240016061159573E-2</v>
      </c>
      <c r="BA27" s="92">
        <v>4.4354117206233362E-2</v>
      </c>
      <c r="BB27" s="92">
        <v>4.2561594181922652E-2</v>
      </c>
      <c r="BC27" s="92">
        <v>4.2206177204704855E-2</v>
      </c>
      <c r="BD27" s="92">
        <v>4.235525650941966E-2</v>
      </c>
      <c r="BE27" s="92">
        <v>4.2853652187179424E-2</v>
      </c>
      <c r="BF27" s="92">
        <v>4.3156461584547598E-2</v>
      </c>
      <c r="BG27" s="92">
        <v>4.7173329832483263E-2</v>
      </c>
      <c r="BH27" s="92">
        <v>4.7350925364809338E-2</v>
      </c>
      <c r="BI27" s="92">
        <v>4.6087514837800089E-2</v>
      </c>
      <c r="BJ27" s="92">
        <v>4.53455232866425E-2</v>
      </c>
      <c r="BK27" s="92">
        <v>4.547971848262778E-2</v>
      </c>
      <c r="BL27" s="92">
        <v>4.9760219336033203E-2</v>
      </c>
      <c r="BM27" s="92">
        <v>5.6613013227754409E-2</v>
      </c>
      <c r="BN27" s="92">
        <v>5.6338201805061057E-2</v>
      </c>
      <c r="BO27" s="92">
        <v>5.6232752025849597E-2</v>
      </c>
      <c r="BP27" s="92">
        <v>5.527600604544395E-2</v>
      </c>
      <c r="BQ27" s="92">
        <v>5.2332085553021802E-2</v>
      </c>
      <c r="BR27" s="92">
        <v>5.073544011381402E-2</v>
      </c>
      <c r="BS27" s="92">
        <v>4.9322009310449652E-2</v>
      </c>
      <c r="BT27" s="92">
        <v>4.7089897519298277E-2</v>
      </c>
      <c r="BU27" s="92">
        <v>4.5958509437502668E-2</v>
      </c>
      <c r="BV27" s="92">
        <v>4.4326561708975733E-2</v>
      </c>
      <c r="BW27" s="92">
        <v>4.4050594226770136E-2</v>
      </c>
      <c r="BX27" s="92">
        <v>4.3428858205900499E-2</v>
      </c>
      <c r="BY27" s="92">
        <v>4.3047886599067768E-2</v>
      </c>
      <c r="BZ27" s="92">
        <v>4.2813142161436626E-2</v>
      </c>
      <c r="CA27" s="93">
        <v>4.3035451079384869E-2</v>
      </c>
    </row>
    <row r="28" spans="1:79" x14ac:dyDescent="0.4">
      <c r="A28" s="62"/>
      <c r="B28" s="68" t="s">
        <v>104</v>
      </c>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92">
        <v>4.6362826514776148E-2</v>
      </c>
      <c r="AI28" s="92">
        <v>4.4331348240460568E-2</v>
      </c>
      <c r="AJ28" s="92">
        <v>4.603766504441776E-2</v>
      </c>
      <c r="AK28" s="92">
        <v>4.864253784569466E-2</v>
      </c>
      <c r="AL28" s="92">
        <v>4.9643307945886839E-2</v>
      </c>
      <c r="AM28" s="92">
        <v>4.9174190273856729E-2</v>
      </c>
      <c r="AN28" s="92">
        <v>4.8324756808407032E-2</v>
      </c>
      <c r="AO28" s="92">
        <v>4.8042669380341893E-2</v>
      </c>
      <c r="AP28" s="92">
        <v>4.7963333564671959E-2</v>
      </c>
      <c r="AQ28" s="92">
        <v>4.5100935913909304E-2</v>
      </c>
      <c r="AR28" s="92">
        <v>4.2351296996301323E-2</v>
      </c>
      <c r="AS28" s="92">
        <v>4.1620831928676716E-2</v>
      </c>
      <c r="AT28" s="92">
        <v>4.2665687620873367E-2</v>
      </c>
      <c r="AU28" s="92">
        <v>4.5967507759916773E-2</v>
      </c>
      <c r="AV28" s="92">
        <v>4.8366992779556708E-2</v>
      </c>
      <c r="AW28" s="92">
        <v>4.8877256304034326E-2</v>
      </c>
      <c r="AX28" s="92">
        <v>4.8021221507575436E-2</v>
      </c>
      <c r="AY28" s="92">
        <v>4.7694489353492152E-2</v>
      </c>
      <c r="AZ28" s="92">
        <v>4.7289862625272093E-2</v>
      </c>
      <c r="BA28" s="92">
        <v>4.7217064415547509E-2</v>
      </c>
      <c r="BB28" s="92">
        <v>4.7274373342392643E-2</v>
      </c>
      <c r="BC28" s="92">
        <v>4.8408639731511056E-2</v>
      </c>
      <c r="BD28" s="92">
        <v>4.8460809619941279E-2</v>
      </c>
      <c r="BE28" s="92">
        <v>5.0303406582456772E-2</v>
      </c>
      <c r="BF28" s="92">
        <v>5.0738155377554536E-2</v>
      </c>
      <c r="BG28" s="92">
        <v>5.0531305356633568E-2</v>
      </c>
      <c r="BH28" s="92">
        <v>5.1859916091841429E-2</v>
      </c>
      <c r="BI28" s="92">
        <v>5.1732042389722115E-2</v>
      </c>
      <c r="BJ28" s="92">
        <v>5.0716420481415725E-2</v>
      </c>
      <c r="BK28" s="92">
        <v>5.174984499525119E-2</v>
      </c>
      <c r="BL28" s="92">
        <v>5.6084310161808489E-2</v>
      </c>
      <c r="BM28" s="92">
        <v>6.0639243946093546E-2</v>
      </c>
      <c r="BN28" s="92">
        <v>6.0675274397642365E-2</v>
      </c>
      <c r="BO28" s="92">
        <v>6.1432373504768947E-2</v>
      </c>
      <c r="BP28" s="92">
        <v>6.262626362695857E-2</v>
      </c>
      <c r="BQ28" s="92">
        <v>6.1795930660999004E-2</v>
      </c>
      <c r="BR28" s="92">
        <v>6.1185363986006214E-2</v>
      </c>
      <c r="BS28" s="92">
        <v>6.0525027693696852E-2</v>
      </c>
      <c r="BT28" s="92">
        <v>5.9008117372469519E-2</v>
      </c>
      <c r="BU28" s="92">
        <v>5.7867610704421778E-2</v>
      </c>
      <c r="BV28" s="92">
        <v>5.7093244218930611E-2</v>
      </c>
      <c r="BW28" s="92">
        <v>5.6282187790394581E-2</v>
      </c>
      <c r="BX28" s="92">
        <v>5.5371185018110065E-2</v>
      </c>
      <c r="BY28" s="92">
        <v>5.5605960150437374E-2</v>
      </c>
      <c r="BZ28" s="92">
        <v>5.6187019481608778E-2</v>
      </c>
      <c r="CA28" s="93">
        <v>5.6950322257643168E-2</v>
      </c>
    </row>
    <row r="29" spans="1:79" x14ac:dyDescent="0.4">
      <c r="A29" s="62"/>
      <c r="B29" s="64" t="s">
        <v>96</v>
      </c>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114">
        <f t="shared" ref="AH29:BW29" si="2">SUM(AH27:AH28)</f>
        <v>7.8816324194379256E-2</v>
      </c>
      <c r="AI29" s="114">
        <f t="shared" si="2"/>
        <v>7.7193315985290001E-2</v>
      </c>
      <c r="AJ29" s="114">
        <f t="shared" si="2"/>
        <v>8.0820201068527067E-2</v>
      </c>
      <c r="AK29" s="114">
        <f t="shared" si="2"/>
        <v>8.828782295253626E-2</v>
      </c>
      <c r="AL29" s="114">
        <f t="shared" si="2"/>
        <v>9.1715761799951084E-2</v>
      </c>
      <c r="AM29" s="114">
        <f t="shared" si="2"/>
        <v>9.3581441362889442E-2</v>
      </c>
      <c r="AN29" s="114">
        <f t="shared" si="2"/>
        <v>9.3738244818904734E-2</v>
      </c>
      <c r="AO29" s="114">
        <f t="shared" si="2"/>
        <v>9.2948269266191513E-2</v>
      </c>
      <c r="AP29" s="114">
        <f t="shared" si="2"/>
        <v>9.2713796323763698E-2</v>
      </c>
      <c r="AQ29" s="114">
        <f t="shared" si="2"/>
        <v>8.5682266429714882E-2</v>
      </c>
      <c r="AR29" s="114">
        <f t="shared" si="2"/>
        <v>7.8102040206565831E-2</v>
      </c>
      <c r="AS29" s="114">
        <f t="shared" si="2"/>
        <v>7.4736828185171217E-2</v>
      </c>
      <c r="AT29" s="114">
        <f t="shared" si="2"/>
        <v>7.7214393283956406E-2</v>
      </c>
      <c r="AU29" s="114">
        <f t="shared" si="2"/>
        <v>8.7426988600018851E-2</v>
      </c>
      <c r="AV29" s="114">
        <f t="shared" si="2"/>
        <v>9.5954761470322864E-2</v>
      </c>
      <c r="AW29" s="114">
        <f t="shared" si="2"/>
        <v>9.9039053187582743E-2</v>
      </c>
      <c r="AX29" s="114">
        <f t="shared" si="2"/>
        <v>9.7400597683377985E-2</v>
      </c>
      <c r="AY29" s="114">
        <f t="shared" si="2"/>
        <v>9.6858988518192163E-2</v>
      </c>
      <c r="AZ29" s="114">
        <f t="shared" si="2"/>
        <v>9.4529878686431673E-2</v>
      </c>
      <c r="BA29" s="114">
        <f t="shared" si="2"/>
        <v>9.1571181621780878E-2</v>
      </c>
      <c r="BB29" s="114">
        <f t="shared" si="2"/>
        <v>8.9835967524315302E-2</v>
      </c>
      <c r="BC29" s="114">
        <f t="shared" si="2"/>
        <v>9.0614816936215911E-2</v>
      </c>
      <c r="BD29" s="114">
        <f t="shared" si="2"/>
        <v>9.0816066129360939E-2</v>
      </c>
      <c r="BE29" s="114">
        <f t="shared" si="2"/>
        <v>9.3157058769636203E-2</v>
      </c>
      <c r="BF29" s="114">
        <f t="shared" si="2"/>
        <v>9.3894616962102134E-2</v>
      </c>
      <c r="BG29" s="114">
        <f t="shared" si="2"/>
        <v>9.7704635189116831E-2</v>
      </c>
      <c r="BH29" s="114">
        <f t="shared" si="2"/>
        <v>9.9210841456650767E-2</v>
      </c>
      <c r="BI29" s="114">
        <f t="shared" si="2"/>
        <v>9.7819557227522197E-2</v>
      </c>
      <c r="BJ29" s="114">
        <f t="shared" si="2"/>
        <v>9.6061943768058225E-2</v>
      </c>
      <c r="BK29" s="114">
        <f t="shared" si="2"/>
        <v>9.7229563477878977E-2</v>
      </c>
      <c r="BL29" s="114">
        <f t="shared" si="2"/>
        <v>0.10584452949784169</v>
      </c>
      <c r="BM29" s="114">
        <f t="shared" si="2"/>
        <v>0.11725225717384796</v>
      </c>
      <c r="BN29" s="114">
        <f t="shared" si="2"/>
        <v>0.11701347620270341</v>
      </c>
      <c r="BO29" s="114">
        <f t="shared" si="2"/>
        <v>0.11766512553061854</v>
      </c>
      <c r="BP29" s="114">
        <f t="shared" si="2"/>
        <v>0.11790226967240253</v>
      </c>
      <c r="BQ29" s="114">
        <f t="shared" si="2"/>
        <v>0.1141280162140208</v>
      </c>
      <c r="BR29" s="114">
        <f t="shared" si="2"/>
        <v>0.11192080409982023</v>
      </c>
      <c r="BS29" s="114">
        <f t="shared" si="2"/>
        <v>0.1098470370041465</v>
      </c>
      <c r="BT29" s="114">
        <f t="shared" si="2"/>
        <v>0.10609801489176779</v>
      </c>
      <c r="BU29" s="114">
        <f t="shared" si="2"/>
        <v>0.10382612014192444</v>
      </c>
      <c r="BV29" s="114">
        <f t="shared" si="2"/>
        <v>0.10141980592790634</v>
      </c>
      <c r="BW29" s="114">
        <f t="shared" si="2"/>
        <v>0.10033278201716472</v>
      </c>
      <c r="BX29" s="114">
        <f>SUM(BX27:BX28)</f>
        <v>9.8800043224010564E-2</v>
      </c>
      <c r="BY29" s="114">
        <f>SUM(BY27:BY28)</f>
        <v>9.8653846749505142E-2</v>
      </c>
      <c r="BZ29" s="114">
        <f>SUM(BZ27:BZ28)</f>
        <v>9.9000161643045398E-2</v>
      </c>
      <c r="CA29" s="115">
        <f>SUM(CA27:CA28)</f>
        <v>9.9985773337028044E-2</v>
      </c>
    </row>
    <row r="30" spans="1:79" x14ac:dyDescent="0.4">
      <c r="A30" s="62"/>
      <c r="B30" s="68" t="s">
        <v>105</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92">
        <v>7.4245809504996417E-3</v>
      </c>
      <c r="AI30" s="92">
        <v>6.5346802002379471E-3</v>
      </c>
      <c r="AJ30" s="92">
        <v>7.6543682935097113E-3</v>
      </c>
      <c r="AK30" s="92">
        <v>1.1090252072364849E-2</v>
      </c>
      <c r="AL30" s="92">
        <v>1.5112772171011958E-2</v>
      </c>
      <c r="AM30" s="92">
        <v>1.7075553166898624E-2</v>
      </c>
      <c r="AN30" s="92">
        <v>1.8004496151929783E-2</v>
      </c>
      <c r="AO30" s="92">
        <v>1.8660942965506574E-2</v>
      </c>
      <c r="AP30" s="92">
        <v>1.8605028337545359E-2</v>
      </c>
      <c r="AQ30" s="92">
        <v>1.6451895698258449E-2</v>
      </c>
      <c r="AR30" s="92">
        <v>1.3812577363241027E-2</v>
      </c>
      <c r="AS30" s="92">
        <v>1.2806536845963022E-2</v>
      </c>
      <c r="AT30" s="92">
        <v>1.4228205603835108E-2</v>
      </c>
      <c r="AU30" s="92">
        <v>1.8250688146603813E-2</v>
      </c>
      <c r="AV30" s="92">
        <v>2.266771499093043E-2</v>
      </c>
      <c r="AW30" s="92">
        <v>2.4413394595786755E-2</v>
      </c>
      <c r="AX30" s="92">
        <v>2.4683333801203064E-2</v>
      </c>
      <c r="AY30" s="92">
        <v>2.4875733007155315E-2</v>
      </c>
      <c r="AZ30" s="92">
        <v>2.3753549948855861E-2</v>
      </c>
      <c r="BA30" s="92">
        <v>2.1812297589909647E-2</v>
      </c>
      <c r="BB30" s="92">
        <v>2.0433986432845198E-2</v>
      </c>
      <c r="BC30" s="92">
        <v>1.9819307698438007E-2</v>
      </c>
      <c r="BD30" s="92">
        <v>2.0281676092208562E-2</v>
      </c>
      <c r="BE30" s="92">
        <v>2.0954432570906484E-2</v>
      </c>
      <c r="BF30" s="92">
        <v>2.1685896357166182E-2</v>
      </c>
      <c r="BG30" s="92">
        <v>2.6199653361407088E-2</v>
      </c>
      <c r="BH30" s="92">
        <v>2.6902963678836714E-2</v>
      </c>
      <c r="BI30" s="92">
        <v>2.6223101205306309E-2</v>
      </c>
      <c r="BJ30" s="92">
        <v>2.6090821359316525E-2</v>
      </c>
      <c r="BK30" s="92">
        <v>2.6300774474922999E-2</v>
      </c>
      <c r="BL30" s="92">
        <v>2.9257035559935623E-2</v>
      </c>
      <c r="BM30" s="92">
        <v>3.460211818721276E-2</v>
      </c>
      <c r="BN30" s="92">
        <v>3.4956901324821002E-2</v>
      </c>
      <c r="BO30" s="92">
        <v>3.55664039700875E-2</v>
      </c>
      <c r="BP30" s="92">
        <v>3.5421695501385915E-2</v>
      </c>
      <c r="BQ30" s="92">
        <v>3.4006428819673279E-2</v>
      </c>
      <c r="BR30" s="92">
        <v>3.2765702944164303E-2</v>
      </c>
      <c r="BS30" s="92">
        <v>3.1408108886512819E-2</v>
      </c>
      <c r="BT30" s="92">
        <v>2.9708971747353249E-2</v>
      </c>
      <c r="BU30" s="92">
        <v>2.8507502077786677E-2</v>
      </c>
      <c r="BV30" s="92">
        <v>2.7245984121771871E-2</v>
      </c>
      <c r="BW30" s="92">
        <v>2.6460071066403332E-2</v>
      </c>
      <c r="BX30" s="92">
        <v>2.5977373979968753E-2</v>
      </c>
      <c r="BY30" s="92">
        <v>2.5570892773455468E-2</v>
      </c>
      <c r="BZ30" s="92">
        <v>2.5283447498325787E-2</v>
      </c>
      <c r="CA30" s="93">
        <v>2.5379478119174192E-2</v>
      </c>
    </row>
    <row r="31" spans="1:79" x14ac:dyDescent="0.4">
      <c r="A31" s="62"/>
      <c r="B31" s="106" t="s">
        <v>106</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92">
        <v>1.6209004209382979E-3</v>
      </c>
      <c r="AI31" s="92">
        <v>1.4154302501129057E-3</v>
      </c>
      <c r="AJ31" s="92">
        <v>1.637133170152451E-3</v>
      </c>
      <c r="AK31" s="92">
        <v>2.1156437923303597E-3</v>
      </c>
      <c r="AL31" s="92">
        <v>2.5968042484409396E-3</v>
      </c>
      <c r="AM31" s="92">
        <v>2.811301981678348E-3</v>
      </c>
      <c r="AN31" s="92">
        <v>2.9733655475639191E-3</v>
      </c>
      <c r="AO31" s="92">
        <v>3.0749387494374597E-3</v>
      </c>
      <c r="AP31" s="92">
        <v>3.090797457764301E-3</v>
      </c>
      <c r="AQ31" s="92">
        <v>2.8822143754249361E-3</v>
      </c>
      <c r="AR31" s="92">
        <v>3.0152429315018769E-3</v>
      </c>
      <c r="AS31" s="92">
        <v>2.9379163430959978E-3</v>
      </c>
      <c r="AT31" s="92">
        <v>3.0957815123774574E-3</v>
      </c>
      <c r="AU31" s="92">
        <v>3.8019197631568979E-3</v>
      </c>
      <c r="AV31" s="92">
        <v>4.7938185321000151E-3</v>
      </c>
      <c r="AW31" s="92">
        <v>5.2529075445555233E-3</v>
      </c>
      <c r="AX31" s="92">
        <v>5.1951998666289103E-3</v>
      </c>
      <c r="AY31" s="92">
        <v>5.2371031388361335E-3</v>
      </c>
      <c r="AZ31" s="92">
        <v>5.2043950433023709E-3</v>
      </c>
      <c r="BA31" s="92">
        <v>5.0585658130509695E-3</v>
      </c>
      <c r="BB31" s="92">
        <v>4.926725083020056E-3</v>
      </c>
      <c r="BC31" s="92">
        <v>5.4150719416364889E-3</v>
      </c>
      <c r="BD31" s="92">
        <v>6.8679875026748174E-3</v>
      </c>
      <c r="BE31" s="92">
        <v>7.9415369892639372E-3</v>
      </c>
      <c r="BF31" s="92">
        <v>8.6099789112375879E-3</v>
      </c>
      <c r="BG31" s="92">
        <v>1.3369807269378611E-2</v>
      </c>
      <c r="BH31" s="92">
        <v>1.4118758509457085E-2</v>
      </c>
      <c r="BI31" s="92">
        <v>1.3632961299164924E-2</v>
      </c>
      <c r="BJ31" s="92">
        <v>1.3507890054903259E-2</v>
      </c>
      <c r="BK31" s="92">
        <v>1.3523762220914016E-2</v>
      </c>
      <c r="BL31" s="92">
        <v>1.581300835607238E-2</v>
      </c>
      <c r="BM31" s="92">
        <v>1.7793431045709157E-2</v>
      </c>
      <c r="BN31" s="92">
        <v>1.7746405373482186E-2</v>
      </c>
      <c r="BO31" s="92">
        <v>1.7713123586903183E-2</v>
      </c>
      <c r="BP31" s="92">
        <v>1.7024677474172845E-2</v>
      </c>
      <c r="BQ31" s="92">
        <v>1.6182078451633088E-2</v>
      </c>
      <c r="BR31" s="92">
        <v>1.5520369099053232E-2</v>
      </c>
      <c r="BS31" s="92">
        <v>1.4422547649652877E-2</v>
      </c>
      <c r="BT31" s="92">
        <v>1.3307832944844986E-2</v>
      </c>
      <c r="BU31" s="92">
        <v>1.2144439516024539E-2</v>
      </c>
      <c r="BV31" s="92">
        <v>1.0327427487512671E-2</v>
      </c>
      <c r="BW31" s="92">
        <v>1.1087885403061465E-2</v>
      </c>
      <c r="BX31" s="92">
        <v>1.0739745276235271E-2</v>
      </c>
      <c r="BY31" s="92">
        <v>1.0451965133725148E-2</v>
      </c>
      <c r="BZ31" s="92">
        <v>1.0228117662188908E-2</v>
      </c>
      <c r="CA31" s="93">
        <v>1.0392838841429747E-2</v>
      </c>
    </row>
    <row r="32" spans="1:79" ht="15.4" thickBot="1" x14ac:dyDescent="0.45">
      <c r="A32" s="62"/>
      <c r="B32" s="107"/>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16"/>
    </row>
    <row r="33" spans="1:79" ht="39" customHeight="1" x14ac:dyDescent="0.4">
      <c r="A33" s="62"/>
      <c r="B33" s="63" t="s">
        <v>110</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91"/>
    </row>
    <row r="34" spans="1:79" x14ac:dyDescent="0.4">
      <c r="A34" s="62"/>
      <c r="B34" s="68" t="s">
        <v>103</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92">
        <v>7.8251350466272754E-2</v>
      </c>
      <c r="AI34" s="92">
        <v>8.0143531981224786E-2</v>
      </c>
      <c r="AJ34" s="92">
        <v>8.1088107773004167E-2</v>
      </c>
      <c r="AK34" s="92">
        <v>9.2174034979196018E-2</v>
      </c>
      <c r="AL34" s="92">
        <v>9.7175283875656632E-2</v>
      </c>
      <c r="AM34" s="92">
        <v>0.10358034954068143</v>
      </c>
      <c r="AN34" s="92">
        <v>0.10676630724211839</v>
      </c>
      <c r="AO34" s="92">
        <v>0.11103412416639898</v>
      </c>
      <c r="AP34" s="92">
        <v>0.1141345966234827</v>
      </c>
      <c r="AQ34" s="92">
        <v>0.10943429270148054</v>
      </c>
      <c r="AR34" s="92">
        <v>0.10390198335299936</v>
      </c>
      <c r="AS34" s="92">
        <v>9.5793741665555321E-2</v>
      </c>
      <c r="AT34" s="92">
        <v>9.9489966809108724E-2</v>
      </c>
      <c r="AU34" s="92">
        <v>0.11329115697520882</v>
      </c>
      <c r="AV34" s="92">
        <v>0.12415700770391494</v>
      </c>
      <c r="AW34" s="92">
        <v>0.13288879354312375</v>
      </c>
      <c r="AX34" s="92">
        <v>0.13186471277610809</v>
      </c>
      <c r="AY34" s="92">
        <v>0.13235249662267243</v>
      </c>
      <c r="AZ34" s="92">
        <v>0.13367032319612726</v>
      </c>
      <c r="BA34" s="92">
        <v>0.12762875906540086</v>
      </c>
      <c r="BB34" s="92">
        <v>0.12447058787826105</v>
      </c>
      <c r="BC34" s="92">
        <v>0.12387502756703485</v>
      </c>
      <c r="BD34" s="92">
        <v>0.12307875357720638</v>
      </c>
      <c r="BE34" s="92">
        <v>0.12099935179399678</v>
      </c>
      <c r="BF34" s="92">
        <v>0.11835053649987939</v>
      </c>
      <c r="BG34" s="92">
        <v>0.12530736798325565</v>
      </c>
      <c r="BH34" s="92">
        <v>0.12165444242919682</v>
      </c>
      <c r="BI34" s="92">
        <v>0.11918059534141751</v>
      </c>
      <c r="BJ34" s="92">
        <v>0.11794328512854199</v>
      </c>
      <c r="BK34" s="92">
        <v>0.1168781248846172</v>
      </c>
      <c r="BL34" s="92">
        <v>0.11757525712067707</v>
      </c>
      <c r="BM34" s="92">
        <v>0.12598723191153843</v>
      </c>
      <c r="BN34" s="92">
        <v>0.12617611600450923</v>
      </c>
      <c r="BO34" s="92">
        <v>0.12937304324556231</v>
      </c>
      <c r="BP34" s="92">
        <v>0.12921328756818729</v>
      </c>
      <c r="BQ34" s="92">
        <v>0.12703748856980646</v>
      </c>
      <c r="BR34" s="92">
        <v>0.12541455729292697</v>
      </c>
      <c r="BS34" s="92">
        <v>0.12464465521088298</v>
      </c>
      <c r="BT34" s="92">
        <v>0.12133745951268163</v>
      </c>
      <c r="BU34" s="92">
        <v>0.11928972356878775</v>
      </c>
      <c r="BV34" s="92">
        <v>0.11595230956161755</v>
      </c>
      <c r="BW34" s="92">
        <v>0.11505423521128598</v>
      </c>
      <c r="BX34" s="92">
        <v>0.1138463098529513</v>
      </c>
      <c r="BY34" s="92">
        <v>0.11325140426668058</v>
      </c>
      <c r="BZ34" s="92">
        <v>0.11297058067493169</v>
      </c>
      <c r="CA34" s="93">
        <v>0.1134253072483829</v>
      </c>
    </row>
    <row r="35" spans="1:79" x14ac:dyDescent="0.4">
      <c r="A35" s="62"/>
      <c r="B35" s="68" t="s">
        <v>104</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92">
        <v>0.1117892999402313</v>
      </c>
      <c r="AI35" s="92">
        <v>0.10811497513076282</v>
      </c>
      <c r="AJ35" s="92">
        <v>0.10732705465040367</v>
      </c>
      <c r="AK35" s="92">
        <v>0.11309236326042187</v>
      </c>
      <c r="AL35" s="92">
        <v>0.11466178224121291</v>
      </c>
      <c r="AM35" s="92">
        <v>0.1146992820324336</v>
      </c>
      <c r="AN35" s="92">
        <v>0.11361064870450795</v>
      </c>
      <c r="AO35" s="92">
        <v>0.11879087977495366</v>
      </c>
      <c r="AP35" s="92">
        <v>0.12232891888942979</v>
      </c>
      <c r="AQ35" s="92">
        <v>0.12162215874097963</v>
      </c>
      <c r="AR35" s="92">
        <v>0.12308509866794105</v>
      </c>
      <c r="AS35" s="92">
        <v>0.12039544849565699</v>
      </c>
      <c r="AT35" s="92">
        <v>0.12286445364071262</v>
      </c>
      <c r="AU35" s="92">
        <v>0.12560968038824671</v>
      </c>
      <c r="AV35" s="92">
        <v>0.12619001185302139</v>
      </c>
      <c r="AW35" s="92">
        <v>0.12948578451086959</v>
      </c>
      <c r="AX35" s="92">
        <v>0.12823784080847353</v>
      </c>
      <c r="AY35" s="92">
        <v>0.12839518043154408</v>
      </c>
      <c r="AZ35" s="92">
        <v>0.1338113690062411</v>
      </c>
      <c r="BA35" s="92">
        <v>0.13586687589896432</v>
      </c>
      <c r="BB35" s="92">
        <v>0.13825302258070146</v>
      </c>
      <c r="BC35" s="92">
        <v>0.14207924001596453</v>
      </c>
      <c r="BD35" s="92">
        <v>0.14082068052257418</v>
      </c>
      <c r="BE35" s="92">
        <v>0.14203409228509348</v>
      </c>
      <c r="BF35" s="92">
        <v>0.13914226721724338</v>
      </c>
      <c r="BG35" s="92">
        <v>0.13422721901301529</v>
      </c>
      <c r="BH35" s="92">
        <v>0.13323898377848112</v>
      </c>
      <c r="BI35" s="92">
        <v>0.13377713317659168</v>
      </c>
      <c r="BJ35" s="92">
        <v>0.13191293887440192</v>
      </c>
      <c r="BK35" s="92">
        <v>0.1329916949337519</v>
      </c>
      <c r="BL35" s="92">
        <v>0.13251804907008088</v>
      </c>
      <c r="BM35" s="92">
        <v>0.13494725071852309</v>
      </c>
      <c r="BN35" s="92">
        <v>0.13588950686591855</v>
      </c>
      <c r="BO35" s="92">
        <v>0.14133565987409863</v>
      </c>
      <c r="BP35" s="92">
        <v>0.1463952624344553</v>
      </c>
      <c r="BQ35" s="92">
        <v>0.15001121686719993</v>
      </c>
      <c r="BR35" s="92">
        <v>0.15124605837453356</v>
      </c>
      <c r="BS35" s="92">
        <v>0.15295648563351705</v>
      </c>
      <c r="BT35" s="92">
        <v>0.15204736960124693</v>
      </c>
      <c r="BU35" s="92">
        <v>0.15020093926030945</v>
      </c>
      <c r="BV35" s="92">
        <v>0.14934822987206703</v>
      </c>
      <c r="BW35" s="92">
        <v>0.147001514642601</v>
      </c>
      <c r="BX35" s="92">
        <v>0.14515244809361305</v>
      </c>
      <c r="BY35" s="92">
        <v>0.14628948294921612</v>
      </c>
      <c r="BZ35" s="92">
        <v>0.14826008783229305</v>
      </c>
      <c r="CA35" s="93">
        <v>0.15009968846502739</v>
      </c>
    </row>
    <row r="36" spans="1:79" s="97" customFormat="1" x14ac:dyDescent="0.4">
      <c r="A36" s="117"/>
      <c r="B36" s="64" t="s">
        <v>96</v>
      </c>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114">
        <f t="shared" ref="AH36:BW36" si="3">SUM(AH34:AH35)</f>
        <v>0.19004065040650406</v>
      </c>
      <c r="AI36" s="114">
        <f t="shared" si="3"/>
        <v>0.18825850711198761</v>
      </c>
      <c r="AJ36" s="114">
        <f t="shared" si="3"/>
        <v>0.18841516242340783</v>
      </c>
      <c r="AK36" s="114">
        <f t="shared" si="3"/>
        <v>0.2052663982396179</v>
      </c>
      <c r="AL36" s="114">
        <f t="shared" si="3"/>
        <v>0.21183706611686953</v>
      </c>
      <c r="AM36" s="114">
        <f t="shared" si="3"/>
        <v>0.21827963157311503</v>
      </c>
      <c r="AN36" s="114">
        <f t="shared" si="3"/>
        <v>0.22037695594662632</v>
      </c>
      <c r="AO36" s="114">
        <f t="shared" si="3"/>
        <v>0.22982500394135263</v>
      </c>
      <c r="AP36" s="114">
        <f t="shared" si="3"/>
        <v>0.2364635155129125</v>
      </c>
      <c r="AQ36" s="114">
        <f t="shared" si="3"/>
        <v>0.23105645144246018</v>
      </c>
      <c r="AR36" s="114">
        <f t="shared" si="3"/>
        <v>0.22698708202094042</v>
      </c>
      <c r="AS36" s="114">
        <f t="shared" si="3"/>
        <v>0.2161891901612123</v>
      </c>
      <c r="AT36" s="114">
        <f t="shared" si="3"/>
        <v>0.22235442044982134</v>
      </c>
      <c r="AU36" s="114">
        <f t="shared" si="3"/>
        <v>0.23890083736345552</v>
      </c>
      <c r="AV36" s="114">
        <f t="shared" si="3"/>
        <v>0.25034701955693633</v>
      </c>
      <c r="AW36" s="114">
        <f t="shared" si="3"/>
        <v>0.26237457805399333</v>
      </c>
      <c r="AX36" s="114">
        <f t="shared" si="3"/>
        <v>0.26010255358458162</v>
      </c>
      <c r="AY36" s="114">
        <f t="shared" si="3"/>
        <v>0.26074767705421653</v>
      </c>
      <c r="AZ36" s="114">
        <f t="shared" si="3"/>
        <v>0.26748169220236839</v>
      </c>
      <c r="BA36" s="114">
        <f t="shared" si="3"/>
        <v>0.26349563496436518</v>
      </c>
      <c r="BB36" s="114">
        <f t="shared" si="3"/>
        <v>0.26272361045896253</v>
      </c>
      <c r="BC36" s="114">
        <f t="shared" si="3"/>
        <v>0.26595426758299939</v>
      </c>
      <c r="BD36" s="114">
        <f t="shared" si="3"/>
        <v>0.26389943409978056</v>
      </c>
      <c r="BE36" s="114">
        <f t="shared" si="3"/>
        <v>0.26303344407909024</v>
      </c>
      <c r="BF36" s="114">
        <f t="shared" si="3"/>
        <v>0.2574928037171228</v>
      </c>
      <c r="BG36" s="114">
        <f t="shared" si="3"/>
        <v>0.25953458699627097</v>
      </c>
      <c r="BH36" s="114">
        <f t="shared" si="3"/>
        <v>0.25489342620767796</v>
      </c>
      <c r="BI36" s="114">
        <f t="shared" si="3"/>
        <v>0.25295772851800918</v>
      </c>
      <c r="BJ36" s="114">
        <f t="shared" si="3"/>
        <v>0.24985622400294391</v>
      </c>
      <c r="BK36" s="114">
        <f t="shared" si="3"/>
        <v>0.24986981981836909</v>
      </c>
      <c r="BL36" s="114">
        <f t="shared" si="3"/>
        <v>0.25009330619075798</v>
      </c>
      <c r="BM36" s="114">
        <f t="shared" si="3"/>
        <v>0.26093448263006153</v>
      </c>
      <c r="BN36" s="114">
        <f t="shared" si="3"/>
        <v>0.26206562287042778</v>
      </c>
      <c r="BO36" s="114">
        <f t="shared" si="3"/>
        <v>0.27070870311966094</v>
      </c>
      <c r="BP36" s="114">
        <f t="shared" si="3"/>
        <v>0.27560855000264262</v>
      </c>
      <c r="BQ36" s="114">
        <f t="shared" si="3"/>
        <v>0.27704870543700638</v>
      </c>
      <c r="BR36" s="114">
        <f t="shared" si="3"/>
        <v>0.27666061566746053</v>
      </c>
      <c r="BS36" s="114">
        <f t="shared" si="3"/>
        <v>0.27760114084440002</v>
      </c>
      <c r="BT36" s="114">
        <f t="shared" si="3"/>
        <v>0.27338482911392858</v>
      </c>
      <c r="BU36" s="114">
        <f t="shared" si="3"/>
        <v>0.26949066282909717</v>
      </c>
      <c r="BV36" s="114">
        <f t="shared" si="3"/>
        <v>0.26530053943368459</v>
      </c>
      <c r="BW36" s="114">
        <f t="shared" si="3"/>
        <v>0.26205574985388697</v>
      </c>
      <c r="BX36" s="114">
        <f>SUM(BX34:BX35)</f>
        <v>0.25899875794656435</v>
      </c>
      <c r="BY36" s="114">
        <f>SUM(BY34:BY35)</f>
        <v>0.25954088721589669</v>
      </c>
      <c r="BZ36" s="114">
        <f>SUM(BZ34:BZ35)</f>
        <v>0.26123066850722476</v>
      </c>
      <c r="CA36" s="115">
        <f>SUM(CA34:CA35)</f>
        <v>0.26352499571341026</v>
      </c>
    </row>
    <row r="37" spans="1:79" s="97" customFormat="1" x14ac:dyDescent="0.4">
      <c r="A37" s="117"/>
      <c r="B37" s="68" t="s">
        <v>105</v>
      </c>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92">
        <v>1.7902029906252781E-2</v>
      </c>
      <c r="AI37" s="92">
        <v>1.5936731351008284E-2</v>
      </c>
      <c r="AJ37" s="92">
        <v>1.7844536714866393E-2</v>
      </c>
      <c r="AK37" s="92">
        <v>2.5784485587413551E-2</v>
      </c>
      <c r="AL37" s="92">
        <v>3.4906162853259468E-2</v>
      </c>
      <c r="AM37" s="92">
        <v>3.9828895557659595E-2</v>
      </c>
      <c r="AN37" s="92">
        <v>4.2328252070224691E-2</v>
      </c>
      <c r="AO37" s="92">
        <v>4.6141271101180915E-2</v>
      </c>
      <c r="AP37" s="92">
        <v>4.7451518343076517E-2</v>
      </c>
      <c r="AQ37" s="92">
        <v>4.4365267142639032E-2</v>
      </c>
      <c r="AR37" s="92">
        <v>4.0143338414442613E-2</v>
      </c>
      <c r="AS37" s="92">
        <v>3.7045120815654385E-2</v>
      </c>
      <c r="AT37" s="92">
        <v>4.0972988021120794E-2</v>
      </c>
      <c r="AU37" s="92">
        <v>4.9871381257686413E-2</v>
      </c>
      <c r="AV37" s="92">
        <v>5.9140315719513656E-2</v>
      </c>
      <c r="AW37" s="92">
        <v>6.4676043437158881E-2</v>
      </c>
      <c r="AX37" s="92">
        <v>6.5915387640061482E-2</v>
      </c>
      <c r="AY37" s="92">
        <v>6.6966315629224088E-2</v>
      </c>
      <c r="AZ37" s="92">
        <v>6.7213031735810461E-2</v>
      </c>
      <c r="BA37" s="92">
        <v>6.2764781470482436E-2</v>
      </c>
      <c r="BB37" s="92">
        <v>5.9758811973094114E-2</v>
      </c>
      <c r="BC37" s="92">
        <v>5.8169619949135658E-2</v>
      </c>
      <c r="BD37" s="92">
        <v>5.8935858724654414E-2</v>
      </c>
      <c r="BE37" s="92">
        <v>5.9165850024078891E-2</v>
      </c>
      <c r="BF37" s="92">
        <v>5.9470525944841597E-2</v>
      </c>
      <c r="BG37" s="92">
        <v>6.9594612389030849E-2</v>
      </c>
      <c r="BH37" s="92">
        <v>6.9119347105181819E-2</v>
      </c>
      <c r="BI37" s="92">
        <v>6.7811962184243235E-2</v>
      </c>
      <c r="BJ37" s="92">
        <v>6.7861984155913116E-2</v>
      </c>
      <c r="BK37" s="92">
        <v>6.7590242556501201E-2</v>
      </c>
      <c r="BL37" s="92">
        <v>6.9129588342816295E-2</v>
      </c>
      <c r="BM37" s="92">
        <v>7.7003940262724557E-2</v>
      </c>
      <c r="BN37" s="92">
        <v>7.8290145858410515E-2</v>
      </c>
      <c r="BO37" s="92">
        <v>8.1826582430041567E-2</v>
      </c>
      <c r="BP37" s="92">
        <v>8.2801816817418078E-2</v>
      </c>
      <c r="BQ37" s="92">
        <v>8.2551483794815569E-2</v>
      </c>
      <c r="BR37" s="92">
        <v>8.0994589184909024E-2</v>
      </c>
      <c r="BS37" s="92">
        <v>7.9373345849392138E-2</v>
      </c>
      <c r="BT37" s="92">
        <v>7.6551688291115139E-2</v>
      </c>
      <c r="BU37" s="92">
        <v>7.3993958553426109E-2</v>
      </c>
      <c r="BV37" s="92">
        <v>7.1271821305257957E-2</v>
      </c>
      <c r="BW37" s="92">
        <v>6.9110151488744803E-2</v>
      </c>
      <c r="BX37" s="92">
        <v>6.8098225223146763E-2</v>
      </c>
      <c r="BY37" s="92">
        <v>6.7272513094969455E-2</v>
      </c>
      <c r="BZ37" s="92">
        <v>6.6715162708211012E-2</v>
      </c>
      <c r="CA37" s="93">
        <v>6.689078495217414E-2</v>
      </c>
    </row>
    <row r="38" spans="1:79" x14ac:dyDescent="0.4">
      <c r="A38" s="62"/>
      <c r="B38" s="106" t="s">
        <v>106</v>
      </c>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92">
        <v>3.9082889666308216E-3</v>
      </c>
      <c r="AI38" s="92">
        <v>3.451941174002434E-3</v>
      </c>
      <c r="AJ38" s="92">
        <v>3.8166288636362119E-3</v>
      </c>
      <c r="AK38" s="92">
        <v>4.918804957316978E-3</v>
      </c>
      <c r="AL38" s="92">
        <v>5.9978719303386344E-3</v>
      </c>
      <c r="AM38" s="92">
        <v>6.5573894980085912E-3</v>
      </c>
      <c r="AN38" s="92">
        <v>6.9903298227380513E-3</v>
      </c>
      <c r="AO38" s="92">
        <v>7.6031303841171405E-3</v>
      </c>
      <c r="AP38" s="92">
        <v>7.8829781713295084E-3</v>
      </c>
      <c r="AQ38" s="92">
        <v>7.7723694018810097E-3</v>
      </c>
      <c r="AR38" s="92">
        <v>8.763166657307626E-3</v>
      </c>
      <c r="AS38" s="92">
        <v>8.4984306987399751E-3</v>
      </c>
      <c r="AT38" s="92">
        <v>8.9149273179225819E-3</v>
      </c>
      <c r="AU38" s="92">
        <v>1.0389032374914235E-2</v>
      </c>
      <c r="AV38" s="92">
        <v>1.2507124851529352E-2</v>
      </c>
      <c r="AW38" s="92">
        <v>1.3916019551893215E-2</v>
      </c>
      <c r="AX38" s="92">
        <v>1.3873474946068658E-2</v>
      </c>
      <c r="AY38" s="92">
        <v>1.409845899524737E-2</v>
      </c>
      <c r="AZ38" s="92">
        <v>1.4726353322528364E-2</v>
      </c>
      <c r="BA38" s="92">
        <v>1.4555998812205489E-2</v>
      </c>
      <c r="BB38" s="92">
        <v>1.4408115560167184E-2</v>
      </c>
      <c r="BC38" s="92">
        <v>1.5893222994214262E-2</v>
      </c>
      <c r="BD38" s="92">
        <v>1.9957460090580598E-2</v>
      </c>
      <c r="BE38" s="92">
        <v>2.2423312341076612E-2</v>
      </c>
      <c r="BF38" s="92">
        <v>2.3611658277435627E-2</v>
      </c>
      <c r="BG38" s="92">
        <v>3.5514460508056109E-2</v>
      </c>
      <c r="BH38" s="92">
        <v>3.6274047044009564E-2</v>
      </c>
      <c r="BI38" s="92">
        <v>3.5254329716393459E-2</v>
      </c>
      <c r="BJ38" s="92">
        <v>3.5133896639798018E-2</v>
      </c>
      <c r="BK38" s="92">
        <v>3.4754655976369384E-2</v>
      </c>
      <c r="BL38" s="92">
        <v>3.7363551610599441E-2</v>
      </c>
      <c r="BM38" s="92">
        <v>3.9597700172558849E-2</v>
      </c>
      <c r="BN38" s="92">
        <v>3.9745189433191691E-2</v>
      </c>
      <c r="BO38" s="92">
        <v>4.0752063899860191E-2</v>
      </c>
      <c r="BP38" s="92">
        <v>3.9796915580648275E-2</v>
      </c>
      <c r="BQ38" s="92">
        <v>3.9282413162231522E-2</v>
      </c>
      <c r="BR38" s="92">
        <v>3.8365296826322517E-2</v>
      </c>
      <c r="BS38" s="92">
        <v>3.6448099016773906E-2</v>
      </c>
      <c r="BT38" s="92">
        <v>3.4290553307849324E-2</v>
      </c>
      <c r="BU38" s="92">
        <v>3.1522058711117996E-2</v>
      </c>
      <c r="BV38" s="92">
        <v>2.7015158019006613E-2</v>
      </c>
      <c r="BW38" s="92">
        <v>2.8960067339667196E-2</v>
      </c>
      <c r="BX38" s="92">
        <v>2.8153638363302178E-2</v>
      </c>
      <c r="BY38" s="92">
        <v>2.7497278548545299E-2</v>
      </c>
      <c r="BZ38" s="92">
        <v>2.6988824766750845E-2</v>
      </c>
      <c r="CA38" s="93">
        <v>2.7391625025554308E-2</v>
      </c>
    </row>
    <row r="39" spans="1:79" ht="15.4" thickBot="1" x14ac:dyDescent="0.45">
      <c r="A39" s="118"/>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16"/>
    </row>
  </sheetData>
  <conditionalFormatting sqref="AH5:BV5">
    <cfRule type="cellIs" dxfId="5" priority="4" stopIfTrue="1" operator="equal">
      <formula>FALSE</formula>
    </cfRule>
  </conditionalFormatting>
  <conditionalFormatting sqref="BW5">
    <cfRule type="cellIs" dxfId="4" priority="3" stopIfTrue="1" operator="equal">
      <formula>FALSE</formula>
    </cfRule>
  </conditionalFormatting>
  <conditionalFormatting sqref="BX5:BZ5">
    <cfRule type="cellIs" dxfId="3" priority="2" stopIfTrue="1" operator="equal">
      <formula>FALSE</formula>
    </cfRule>
  </conditionalFormatting>
  <conditionalFormatting sqref="CA5">
    <cfRule type="cellIs" dxfId="2" priority="1" stopIfTrue="1" operator="equal">
      <formula>FALSE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63"/>
  <sheetViews>
    <sheetView zoomScale="70" zoomScaleNormal="70" workbookViewId="0">
      <pane xSplit="3" ySplit="4" topLeftCell="BS5" activePane="bottomRight" state="frozen"/>
      <selection activeCell="B1" sqref="B1"/>
      <selection pane="topRight" activeCell="B1" sqref="B1"/>
      <selection pane="bottomLeft" activeCell="B1" sqref="B1"/>
      <selection pane="bottomRight" activeCell="C1" sqref="C1"/>
    </sheetView>
  </sheetViews>
  <sheetFormatPr defaultColWidth="10.73046875" defaultRowHeight="15" x14ac:dyDescent="0.4"/>
  <cols>
    <col min="1" max="1" width="23.1328125" style="51" bestFit="1" customWidth="1"/>
    <col min="2" max="2" width="75.73046875" style="51" customWidth="1"/>
    <col min="3" max="3" width="25.73046875" style="51" customWidth="1"/>
    <col min="4" max="78" width="12.73046875" style="51" customWidth="1"/>
    <col min="79" max="79" width="12.73046875" style="58" customWidth="1"/>
    <col min="80" max="16384" width="10.73046875" style="51"/>
  </cols>
  <sheetData>
    <row r="1" spans="1:79" s="46" customFormat="1" ht="25.15" customHeight="1" thickBot="1" x14ac:dyDescent="0.4">
      <c r="A1" s="43" t="s">
        <v>42</v>
      </c>
      <c r="B1" s="44" t="s">
        <v>755</v>
      </c>
      <c r="C1" s="98"/>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CA1" s="15"/>
    </row>
    <row r="2" spans="1:79" ht="32.25" customHeight="1" x14ac:dyDescent="0.4">
      <c r="A2" s="47" t="s">
        <v>594</v>
      </c>
      <c r="B2" s="17" t="s">
        <v>111</v>
      </c>
      <c r="C2" s="120"/>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s="56" customFormat="1" x14ac:dyDescent="0.4">
      <c r="A3" s="52">
        <v>2018</v>
      </c>
      <c r="B3" s="20" t="s">
        <v>112</v>
      </c>
      <c r="C3" s="22"/>
      <c r="D3" s="54" t="s">
        <v>624</v>
      </c>
      <c r="E3" s="54" t="s">
        <v>624</v>
      </c>
      <c r="F3" s="54" t="s">
        <v>624</v>
      </c>
      <c r="G3" s="54" t="s">
        <v>624</v>
      </c>
      <c r="H3" s="54" t="s">
        <v>624</v>
      </c>
      <c r="I3" s="54" t="s">
        <v>624</v>
      </c>
      <c r="J3" s="54" t="s">
        <v>624</v>
      </c>
      <c r="K3" s="54" t="s">
        <v>624</v>
      </c>
      <c r="L3" s="54" t="s">
        <v>624</v>
      </c>
      <c r="M3" s="54" t="s">
        <v>624</v>
      </c>
      <c r="N3" s="54" t="s">
        <v>624</v>
      </c>
      <c r="O3" s="54" t="s">
        <v>624</v>
      </c>
      <c r="P3" s="54" t="s">
        <v>624</v>
      </c>
      <c r="Q3" s="54" t="s">
        <v>624</v>
      </c>
      <c r="R3" s="54" t="s">
        <v>624</v>
      </c>
      <c r="S3" s="54" t="s">
        <v>624</v>
      </c>
      <c r="T3" s="54" t="s">
        <v>624</v>
      </c>
      <c r="U3" s="54" t="s">
        <v>624</v>
      </c>
      <c r="V3" s="54" t="s">
        <v>624</v>
      </c>
      <c r="W3" s="54" t="s">
        <v>624</v>
      </c>
      <c r="X3" s="54" t="s">
        <v>624</v>
      </c>
      <c r="Y3" s="54" t="s">
        <v>624</v>
      </c>
      <c r="Z3" s="54" t="s">
        <v>624</v>
      </c>
      <c r="AA3" s="54" t="s">
        <v>624</v>
      </c>
      <c r="AB3" s="54" t="s">
        <v>624</v>
      </c>
      <c r="AC3" s="54" t="s">
        <v>624</v>
      </c>
      <c r="AD3" s="54" t="s">
        <v>624</v>
      </c>
      <c r="AE3" s="54" t="s">
        <v>624</v>
      </c>
      <c r="AF3" s="54" t="s">
        <v>624</v>
      </c>
      <c r="AG3" s="54" t="s">
        <v>624</v>
      </c>
      <c r="AH3" s="54" t="s">
        <v>624</v>
      </c>
      <c r="AI3" s="54" t="s">
        <v>624</v>
      </c>
      <c r="AJ3" s="54" t="s">
        <v>624</v>
      </c>
      <c r="AK3" s="54" t="s">
        <v>624</v>
      </c>
      <c r="AL3" s="54" t="s">
        <v>624</v>
      </c>
      <c r="AM3" s="54" t="s">
        <v>624</v>
      </c>
      <c r="AN3" s="54" t="s">
        <v>624</v>
      </c>
      <c r="AO3" s="54" t="s">
        <v>624</v>
      </c>
      <c r="AP3" s="54" t="s">
        <v>624</v>
      </c>
      <c r="AQ3" s="54" t="s">
        <v>624</v>
      </c>
      <c r="AR3" s="54" t="s">
        <v>624</v>
      </c>
      <c r="AS3" s="54" t="s">
        <v>624</v>
      </c>
      <c r="AT3" s="54" t="s">
        <v>624</v>
      </c>
      <c r="AU3" s="54" t="s">
        <v>624</v>
      </c>
      <c r="AV3" s="54" t="s">
        <v>624</v>
      </c>
      <c r="AW3" s="54" t="s">
        <v>624</v>
      </c>
      <c r="AX3" s="54" t="s">
        <v>624</v>
      </c>
      <c r="AY3" s="54" t="s">
        <v>624</v>
      </c>
      <c r="AZ3" s="54" t="s">
        <v>624</v>
      </c>
      <c r="BA3" s="54" t="s">
        <v>624</v>
      </c>
      <c r="BB3" s="54" t="s">
        <v>624</v>
      </c>
      <c r="BC3" s="54" t="s">
        <v>624</v>
      </c>
      <c r="BD3" s="54" t="s">
        <v>624</v>
      </c>
      <c r="BE3" s="54" t="s">
        <v>624</v>
      </c>
      <c r="BF3" s="54" t="s">
        <v>624</v>
      </c>
      <c r="BG3" s="54" t="s">
        <v>624</v>
      </c>
      <c r="BH3" s="54" t="s">
        <v>624</v>
      </c>
      <c r="BI3" s="54" t="s">
        <v>624</v>
      </c>
      <c r="BJ3" s="54" t="s">
        <v>624</v>
      </c>
      <c r="BK3" s="54" t="s">
        <v>624</v>
      </c>
      <c r="BL3" s="54" t="s">
        <v>624</v>
      </c>
      <c r="BM3" s="54" t="s">
        <v>624</v>
      </c>
      <c r="BN3" s="54" t="s">
        <v>624</v>
      </c>
      <c r="BO3" s="54" t="s">
        <v>624</v>
      </c>
      <c r="BP3" s="54" t="s">
        <v>624</v>
      </c>
      <c r="BQ3" s="54" t="s">
        <v>624</v>
      </c>
      <c r="BR3" s="54" t="s">
        <v>624</v>
      </c>
      <c r="BS3" s="54" t="s">
        <v>624</v>
      </c>
      <c r="BT3" s="54" t="s">
        <v>624</v>
      </c>
      <c r="BU3" s="54" t="s">
        <v>624</v>
      </c>
      <c r="BV3" s="54" t="s">
        <v>625</v>
      </c>
      <c r="BW3" s="54" t="s">
        <v>625</v>
      </c>
      <c r="BX3" s="54" t="s">
        <v>625</v>
      </c>
      <c r="BY3" s="54" t="s">
        <v>625</v>
      </c>
      <c r="BZ3" s="54" t="s">
        <v>625</v>
      </c>
      <c r="CA3" s="55" t="s">
        <v>625</v>
      </c>
    </row>
    <row r="4" spans="1:79" x14ac:dyDescent="0.4">
      <c r="A4" s="101"/>
      <c r="B4" s="101"/>
      <c r="C4" s="121"/>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3"/>
      <c r="BU4" s="123"/>
      <c r="BV4" s="123"/>
      <c r="BW4" s="123"/>
      <c r="BX4" s="123"/>
      <c r="BY4" s="123"/>
      <c r="BZ4" s="123"/>
      <c r="CA4" s="124"/>
    </row>
    <row r="5" spans="1:79" ht="40.15" customHeight="1" x14ac:dyDescent="0.4">
      <c r="B5" s="125" t="s">
        <v>113</v>
      </c>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7"/>
      <c r="BW5" s="127"/>
      <c r="BX5" s="71"/>
      <c r="BY5" s="71"/>
      <c r="BZ5" s="71"/>
      <c r="CA5" s="82"/>
    </row>
    <row r="6" spans="1:79" x14ac:dyDescent="0.4">
      <c r="B6" s="128" t="s">
        <v>114</v>
      </c>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f>'Table 2a'!AH16/1000</f>
        <v>2.1402302398240955</v>
      </c>
      <c r="AI6" s="126">
        <f>'Table 2a'!AI16/1000</f>
        <v>3.1954036116683207</v>
      </c>
      <c r="AJ6" s="126">
        <f>'Table 2a'!AJ16/1000</f>
        <v>3.4816023161308887</v>
      </c>
      <c r="AK6" s="126">
        <f>'Table 2a'!AK16/1000</f>
        <v>4.1149635010235581</v>
      </c>
      <c r="AL6" s="126">
        <f>'Table 2a'!AL16/1000</f>
        <v>4.6340142418760122</v>
      </c>
      <c r="AM6" s="126">
        <f>'Table 2a'!AM16/1000</f>
        <v>5.1280436409009997</v>
      </c>
      <c r="AN6" s="126">
        <f>'Table 2a'!AN16/1000</f>
        <v>5.5735994938701277</v>
      </c>
      <c r="AO6" s="126">
        <f>'Table 2a'!AO16/1000</f>
        <v>5.9417182276070992</v>
      </c>
      <c r="AP6" s="126">
        <f>'Table 2a'!AP16/1000</f>
        <v>6.0998808325284717</v>
      </c>
      <c r="AQ6" s="126">
        <f>'Table 2a'!AQ16/1000</f>
        <v>6.2654553240804169</v>
      </c>
      <c r="AR6" s="126">
        <f>'Table 2a'!AR16/1000</f>
        <v>6.3518234230750714</v>
      </c>
      <c r="AS6" s="126">
        <f>'Table 2a'!AS16/1000</f>
        <v>6.5317307903545769</v>
      </c>
      <c r="AT6" s="126">
        <f>'Table 2a'!AT16/1000</f>
        <v>6.8645773705436106</v>
      </c>
      <c r="AU6" s="126">
        <f>'Table 2a'!AU16/1000</f>
        <v>8.0810507873405797</v>
      </c>
      <c r="AV6" s="126">
        <f>'Table 2a'!AV16/1000</f>
        <v>9.2941511629693743</v>
      </c>
      <c r="AW6" s="126">
        <f>'Table 2a'!AW16/1000</f>
        <v>10.170602145994048</v>
      </c>
      <c r="AX6" s="126">
        <f>'Table 2a'!AX16/1000</f>
        <v>10.304518169157031</v>
      </c>
      <c r="AY6" s="126">
        <f>'Table 2a'!AY16/1000</f>
        <v>10.698025342314521</v>
      </c>
      <c r="AZ6" s="126">
        <f>'Table 2a'!AZ16/1000</f>
        <v>11.060411199032972</v>
      </c>
      <c r="BA6" s="126">
        <f>'Table 2a'!BA16/1000</f>
        <v>11.191470568894628</v>
      </c>
      <c r="BB6" s="126">
        <f>'Table 2a'!BB16/1000</f>
        <v>11.462957930880082</v>
      </c>
      <c r="BC6" s="126">
        <f>'Table 2a'!BC16/1000</f>
        <v>12.482486571392403</v>
      </c>
      <c r="BD6" s="126">
        <f>'Table 2a'!BD16/1000</f>
        <v>12.579086615294388</v>
      </c>
      <c r="BE6" s="126">
        <f>'Table 2a'!BE16/1000</f>
        <v>13.085635952638949</v>
      </c>
      <c r="BF6" s="126">
        <f>'Table 2a'!BF16/1000</f>
        <v>13.653943174531621</v>
      </c>
      <c r="BG6" s="126">
        <f>'Table 2a'!BG16/1000</f>
        <v>4.8027443435502457</v>
      </c>
      <c r="BH6" s="126">
        <f>'Table 2a'!BH16/1000</f>
        <v>4.2634254214827294</v>
      </c>
      <c r="BI6" s="126">
        <f>'Table 2a'!BI16/1000</f>
        <v>3.4743883622779057</v>
      </c>
      <c r="BJ6" s="126">
        <f>'Table 2a'!BJ16/1000</f>
        <v>3.0353044847562924</v>
      </c>
      <c r="BK6" s="126">
        <f>'Table 2a'!BK16/1000</f>
        <v>2.7775366963541721</v>
      </c>
      <c r="BL6" s="126">
        <f>'Table 2a'!BL16/1000</f>
        <v>2.5616293883814527</v>
      </c>
      <c r="BM6" s="126">
        <f>'Table 2a'!BM16/1000</f>
        <v>2.0693648479653115</v>
      </c>
      <c r="BN6" s="126">
        <f>'Table 2a'!BN16/1000</f>
        <v>1.8535156563857014</v>
      </c>
      <c r="BO6" s="126">
        <f>'Table 2a'!BO16/1000</f>
        <v>1.7657742885330194</v>
      </c>
      <c r="BP6" s="126">
        <f>'Table 2a'!BP16/1000</f>
        <v>1.6829105468621641</v>
      </c>
      <c r="BQ6" s="126">
        <f>'Table 2a'!BQ16/1000</f>
        <v>1.6355663497088375</v>
      </c>
      <c r="BR6" s="126">
        <f>'Table 2a'!BR16/1000</f>
        <v>1.8368957664640082</v>
      </c>
      <c r="BS6" s="126">
        <f>'Table 2a'!BS16/1000</f>
        <v>1.9153138924102122</v>
      </c>
      <c r="BT6" s="126">
        <f>'Table 2a'!BT16/1000</f>
        <v>1.9568663700215896</v>
      </c>
      <c r="BU6" s="126">
        <f>'Table 2a'!BU16/1000</f>
        <v>2.0084098251361175</v>
      </c>
      <c r="BV6" s="126">
        <f>'Table 2a'!BV16/1000</f>
        <v>2.1353254622041224</v>
      </c>
      <c r="BW6" s="126">
        <f>'Table 2a'!BW16/1000</f>
        <v>2.2907455087986488</v>
      </c>
      <c r="BX6" s="65">
        <f>'Table 2a'!BX16/1000</f>
        <v>2.4364194715688665</v>
      </c>
      <c r="BY6" s="65">
        <f>'Table 2a'!BY16/1000</f>
        <v>2.6033088481697781</v>
      </c>
      <c r="BZ6" s="65">
        <f>'Table 2a'!BZ16/1000</f>
        <v>2.7891761946705667</v>
      </c>
      <c r="CA6" s="69">
        <f>'Table 2a'!CA16/1000</f>
        <v>2.9997975551087084</v>
      </c>
    </row>
    <row r="7" spans="1:79" x14ac:dyDescent="0.4">
      <c r="B7" s="128" t="s">
        <v>115</v>
      </c>
      <c r="D7" s="127"/>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6">
        <f>'Table 2a'!AH78/1000</f>
        <v>4.3901629877503892</v>
      </c>
      <c r="AI7" s="126">
        <f>'Table 2a'!AI78/1000</f>
        <v>4.8128508610114782</v>
      </c>
      <c r="AJ7" s="126">
        <f>'Table 2a'!AJ78/1000</f>
        <v>6.2823050726326253</v>
      </c>
      <c r="AK7" s="126">
        <f>'Table 2a'!AK78/1000</f>
        <v>8.3178593417309337</v>
      </c>
      <c r="AL7" s="126">
        <f>'Table 2a'!AL78/1000</f>
        <v>9.8498748232840523</v>
      </c>
      <c r="AM7" s="126">
        <f>'Table 2a'!AM78/1000</f>
        <v>11.572896942930397</v>
      </c>
      <c r="AN7" s="126">
        <f>'Table 2a'!AN78/1000</f>
        <v>12.826570114134206</v>
      </c>
      <c r="AO7" s="126">
        <f>'Table 2a'!AO78/1000</f>
        <v>14.042834071766636</v>
      </c>
      <c r="AP7" s="126">
        <f>'Table 2a'!AP78/1000</f>
        <v>15.33683630786763</v>
      </c>
      <c r="AQ7" s="126">
        <f>'Table 2a'!AQ78/1000</f>
        <v>15.577510236185928</v>
      </c>
      <c r="AR7" s="126">
        <f>'Table 2a'!AR78/1000</f>
        <v>14.909193195627202</v>
      </c>
      <c r="AS7" s="126">
        <f>'Table 2a'!AS78/1000</f>
        <v>15.345773833544426</v>
      </c>
      <c r="AT7" s="126">
        <f>'Table 2a'!AT78/1000</f>
        <v>17.876825969730529</v>
      </c>
      <c r="AU7" s="126">
        <f>'Table 2a'!AU78/1000</f>
        <v>22.691039056134109</v>
      </c>
      <c r="AV7" s="126">
        <f>'Table 2a'!AV78/1000</f>
        <v>27.212284889007034</v>
      </c>
      <c r="AW7" s="126">
        <f>'Table 2a'!AW78/1000</f>
        <v>30.556640477738103</v>
      </c>
      <c r="AX7" s="126">
        <f>'Table 2a'!AX78/1000</f>
        <v>31.780763659426519</v>
      </c>
      <c r="AY7" s="126">
        <f>'Table 2a'!AY78/1000</f>
        <v>33.498155150357007</v>
      </c>
      <c r="AZ7" s="126">
        <f>'Table 2a'!AZ78/1000</f>
        <v>34.23901106225253</v>
      </c>
      <c r="BA7" s="126">
        <f>'Table 2a'!BA78/1000</f>
        <v>33.406156559343721</v>
      </c>
      <c r="BB7" s="126">
        <f>'Table 2a'!BB78/1000</f>
        <v>33.313239089650168</v>
      </c>
      <c r="BC7" s="126">
        <f>'Table 2a'!BC78/1000</f>
        <v>32.657783608021326</v>
      </c>
      <c r="BD7" s="126">
        <f>'Table 2a'!BD78/1000</f>
        <v>31.72597693305347</v>
      </c>
      <c r="BE7" s="126">
        <f>'Table 2a'!BE78/1000</f>
        <v>32.382208129032158</v>
      </c>
      <c r="BF7" s="126">
        <f>'Table 2a'!BF78/1000</f>
        <v>33.317310238163259</v>
      </c>
      <c r="BG7" s="126">
        <f>'Table 2a'!BG78/1000</f>
        <v>34.628061685856949</v>
      </c>
      <c r="BH7" s="126">
        <f>'Table 2a'!BH78/1000</f>
        <v>35.69931045079084</v>
      </c>
      <c r="BI7" s="126">
        <f>'Table 2a'!BI78/1000</f>
        <v>36.930522008288243</v>
      </c>
      <c r="BJ7" s="126">
        <f>'Table 2a'!BJ78/1000</f>
        <v>38.244559119927516</v>
      </c>
      <c r="BK7" s="126">
        <f>'Table 2a'!BK78/1000</f>
        <v>40.24340330059421</v>
      </c>
      <c r="BL7" s="126">
        <f>'Table 2a'!BL78/1000</f>
        <v>42.814148734302925</v>
      </c>
      <c r="BM7" s="126">
        <f>'Table 2a'!BM78/1000</f>
        <v>49.328831631441837</v>
      </c>
      <c r="BN7" s="126">
        <f>'Table 2a'!BN78/1000</f>
        <v>51.175874824025215</v>
      </c>
      <c r="BO7" s="126">
        <f>'Table 2a'!BO78/1000</f>
        <v>52.994211439042175</v>
      </c>
      <c r="BP7" s="126">
        <f>'Table 2a'!BP78/1000</f>
        <v>55.00337493246429</v>
      </c>
      <c r="BQ7" s="126">
        <f>'Table 2a'!BQ78/1000</f>
        <v>51.810043229267251</v>
      </c>
      <c r="BR7" s="126">
        <f>'Table 2a'!BR78/1000</f>
        <v>52.336540697534218</v>
      </c>
      <c r="BS7" s="126">
        <f>'Table 2a'!BS78/1000</f>
        <v>53.514663046011044</v>
      </c>
      <c r="BT7" s="126">
        <f>'Table 2a'!BT78/1000</f>
        <v>53.96228125244027</v>
      </c>
      <c r="BU7" s="126">
        <f>'Table 2a'!BU78/1000</f>
        <v>56.289034497572885</v>
      </c>
      <c r="BV7" s="126">
        <f>'Table 2a'!BV78/1000</f>
        <v>58.681683412120698</v>
      </c>
      <c r="BW7" s="126">
        <f>'Table 2a'!BW78/1000</f>
        <v>58.452323316537743</v>
      </c>
      <c r="BX7" s="65">
        <f>'Table 2a'!BX78/1000</f>
        <v>59.713885760785779</v>
      </c>
      <c r="BY7" s="65">
        <f>'Table 2a'!BY78/1000</f>
        <v>61.390635909099437</v>
      </c>
      <c r="BZ7" s="65">
        <f>'Table 2a'!BZ78/1000</f>
        <v>63.399563480166606</v>
      </c>
      <c r="CA7" s="69">
        <f>'Table 2a'!CA78/1000</f>
        <v>65.70857496587773</v>
      </c>
    </row>
    <row r="8" spans="1:79" x14ac:dyDescent="0.4">
      <c r="B8" s="128" t="s">
        <v>104</v>
      </c>
      <c r="D8" s="127"/>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6">
        <f>'Table 2a'!AH128/1000</f>
        <v>9.3426067724255155</v>
      </c>
      <c r="AI8" s="126">
        <f>'Table 2a'!AI128/1000</f>
        <v>10.7688055273202</v>
      </c>
      <c r="AJ8" s="126">
        <f>'Table 2a'!AJ128/1000</f>
        <v>12.894152611236493</v>
      </c>
      <c r="AK8" s="126">
        <f>'Table 2a'!AK128/1000</f>
        <v>15.265487157245504</v>
      </c>
      <c r="AL8" s="126">
        <f>'Table 2a'!AL128/1000</f>
        <v>17.144170934839934</v>
      </c>
      <c r="AM8" s="126">
        <f>'Table 2a'!AM128/1000</f>
        <v>18.631119416168602</v>
      </c>
      <c r="AN8" s="126">
        <f>'Table 2a'!AN128/1000</f>
        <v>19.850890391995662</v>
      </c>
      <c r="AO8" s="126">
        <f>'Table 2a'!AO128/1000</f>
        <v>21.783507700626259</v>
      </c>
      <c r="AP8" s="126">
        <f>'Table 2a'!AP128/1000</f>
        <v>23.480940859603898</v>
      </c>
      <c r="AQ8" s="126">
        <f>'Table 2a'!AQ128/1000</f>
        <v>24.857778439733668</v>
      </c>
      <c r="AR8" s="126">
        <f>'Table 2a'!AR128/1000</f>
        <v>26.056733891297718</v>
      </c>
      <c r="AS8" s="126">
        <f>'Table 2a'!AS128/1000</f>
        <v>28.436744857101015</v>
      </c>
      <c r="AT8" s="126">
        <f>'Table 2a'!AT128/1000</f>
        <v>31.737396375410903</v>
      </c>
      <c r="AU8" s="126">
        <f>'Table 2a'!AU128/1000</f>
        <v>35.530798624968625</v>
      </c>
      <c r="AV8" s="126">
        <f>'Table 2a'!AV128/1000</f>
        <v>38.751015948023621</v>
      </c>
      <c r="AW8" s="126">
        <f>'Table 2a'!AW128/1000</f>
        <v>41.710323376267837</v>
      </c>
      <c r="AX8" s="126">
        <f>'Table 2a'!AX128/1000</f>
        <v>42.777385385416402</v>
      </c>
      <c r="AY8" s="126">
        <f>'Table 2a'!AY128/1000</f>
        <v>44.514638660369798</v>
      </c>
      <c r="AZ8" s="126">
        <f>'Table 2a'!AZ128/1000</f>
        <v>46.918527495714486</v>
      </c>
      <c r="BA8" s="126">
        <f>'Table 2a'!BA128/1000</f>
        <v>48.749766628761677</v>
      </c>
      <c r="BB8" s="126">
        <f>'Table 2a'!BB128/1000</f>
        <v>50.789120539508168</v>
      </c>
      <c r="BC8" s="126">
        <f>'Table 2a'!BC128/1000</f>
        <v>53.90831506305399</v>
      </c>
      <c r="BD8" s="126">
        <f>'Table 2a'!BD128/1000</f>
        <v>57.068777236767062</v>
      </c>
      <c r="BE8" s="126">
        <f>'Table 2a'!BE128/1000</f>
        <v>61.23818881098439</v>
      </c>
      <c r="BF8" s="126">
        <f>'Table 2a'!BF128/1000</f>
        <v>63.330305663652602</v>
      </c>
      <c r="BG8" s="126">
        <f>'Table 2a'!BG128/1000</f>
        <v>66.359817055609824</v>
      </c>
      <c r="BH8" s="126">
        <f>'Table 2a'!BH128/1000</f>
        <v>71.129788265206841</v>
      </c>
      <c r="BI8" s="126">
        <f>'Table 2a'!BI128/1000</f>
        <v>75.398089176207534</v>
      </c>
      <c r="BJ8" s="126">
        <f>'Table 2a'!BJ128/1000</f>
        <v>77.934032948756567</v>
      </c>
      <c r="BK8" s="126">
        <f>'Table 2a'!BK128/1000</f>
        <v>83.221265865909004</v>
      </c>
      <c r="BL8" s="126">
        <f>'Table 2a'!BL128/1000</f>
        <v>90.381387301769209</v>
      </c>
      <c r="BM8" s="126">
        <f>'Table 2a'!BM128/1000</f>
        <v>96.605813211114963</v>
      </c>
      <c r="BN8" s="126">
        <f>'Table 2a'!BN128/1000</f>
        <v>100.33216468939261</v>
      </c>
      <c r="BO8" s="126">
        <f>'Table 2a'!BO128/1000</f>
        <v>104.20046115099119</v>
      </c>
      <c r="BP8" s="126">
        <f>'Table 2a'!BP128/1000</f>
        <v>109.86639345323555</v>
      </c>
      <c r="BQ8" s="126">
        <f>'Table 2a'!BQ128/1000</f>
        <v>110.68657640979058</v>
      </c>
      <c r="BR8" s="126">
        <f>'Table 2a'!BR128/1000</f>
        <v>114.11378757387685</v>
      </c>
      <c r="BS8" s="126">
        <f>'Table 2a'!BS128/1000</f>
        <v>116.37417054451981</v>
      </c>
      <c r="BT8" s="126">
        <f>'Table 2a'!BT128/1000</f>
        <v>118.00219048474818</v>
      </c>
      <c r="BU8" s="126">
        <f>'Table 2a'!BU128/1000</f>
        <v>119.88801350791515</v>
      </c>
      <c r="BV8" s="126">
        <f>'Table 2a'!BV128/1000</f>
        <v>121.85611607714868</v>
      </c>
      <c r="BW8" s="126">
        <f>'Table 2a'!BW128/1000</f>
        <v>123.96143980394423</v>
      </c>
      <c r="BX8" s="65">
        <f>'Table 2a'!BX128/1000</f>
        <v>125.85676555468855</v>
      </c>
      <c r="BY8" s="65">
        <f>'Table 2a'!BY128/1000</f>
        <v>130.69202268461657</v>
      </c>
      <c r="BZ8" s="65">
        <f>'Table 2a'!BZ128/1000</f>
        <v>136.64424677637641</v>
      </c>
      <c r="CA8" s="69">
        <f>'Table 2a'!CA128/1000</f>
        <v>143.38285819258982</v>
      </c>
    </row>
    <row r="9" spans="1:79" ht="26.25" customHeight="1" x14ac:dyDescent="0.4">
      <c r="B9" s="128" t="s">
        <v>116</v>
      </c>
      <c r="D9" s="127">
        <f>'Table 1a'!D82/1000</f>
        <v>0.25080000000000002</v>
      </c>
      <c r="E9" s="127">
        <f>'Table 1a'!E82/1000</f>
        <v>0.35489999999999999</v>
      </c>
      <c r="F9" s="127">
        <f>'Table 1a'!F82/1000</f>
        <v>0.35589999999999999</v>
      </c>
      <c r="G9" s="127">
        <f>'Table 1a'!G82/1000</f>
        <v>0.37730000000000002</v>
      </c>
      <c r="H9" s="127">
        <f>'Table 1a'!H82/1000</f>
        <v>0.44950000000000001</v>
      </c>
      <c r="I9" s="127">
        <f>'Table 1a'!I82/1000</f>
        <v>0.47170000000000001</v>
      </c>
      <c r="J9" s="127">
        <f>'Table 1a'!J82/1000</f>
        <v>0.4803</v>
      </c>
      <c r="K9" s="127">
        <f>'Table 1a'!K82/1000</f>
        <v>0.58350000000000002</v>
      </c>
      <c r="L9" s="127">
        <f>'Table 1a'!L82/1000</f>
        <v>0.6036999999999999</v>
      </c>
      <c r="M9" s="127">
        <f>'Table 1a'!M82/1000</f>
        <v>0.66269999999999996</v>
      </c>
      <c r="N9" s="127">
        <f>'Table 1a'!N82/1000</f>
        <v>0.85780000000000001</v>
      </c>
      <c r="O9" s="127">
        <f>'Table 1a'!O82/1000</f>
        <v>0.89100000000000001</v>
      </c>
      <c r="P9" s="127">
        <f>'Table 1a'!P82/1000</f>
        <v>0.90760000000000007</v>
      </c>
      <c r="Q9" s="127">
        <f>'Table 1a'!Q82/1000</f>
        <v>1.0548</v>
      </c>
      <c r="R9" s="127">
        <f>'Table 1a'!R82/1000</f>
        <v>1.1171</v>
      </c>
      <c r="S9" s="127">
        <f>'Table 1a'!S82/1000</f>
        <v>1.3137999999999996</v>
      </c>
      <c r="T9" s="127">
        <f>'Table 1a'!T82/1000</f>
        <v>1.3685</v>
      </c>
      <c r="U9" s="127">
        <f>'Table 1a'!U82/1000</f>
        <v>1.6715</v>
      </c>
      <c r="V9" s="127">
        <f>'Table 1a'!V82/1000</f>
        <v>1.7526999999999999</v>
      </c>
      <c r="W9" s="127">
        <f>'Table 1a'!W82/1000</f>
        <v>1.9772000000000001</v>
      </c>
      <c r="X9" s="127">
        <f>'Table 1a'!X82/1000</f>
        <v>2.169</v>
      </c>
      <c r="Y9" s="127">
        <f>'Table 1a'!Y82/1000</f>
        <v>2.2987000000000002</v>
      </c>
      <c r="Z9" s="127">
        <f>'Table 1a'!Z82/1000</f>
        <v>2.5215999999999998</v>
      </c>
      <c r="AA9" s="127">
        <f>'Table 1a'!AA82/1000</f>
        <v>2.9506000000000001</v>
      </c>
      <c r="AB9" s="127">
        <f>'Table 1a'!AB82/1000</f>
        <v>3.3402999999999996</v>
      </c>
      <c r="AC9" s="127">
        <f>'Table 1a'!AC82/1000</f>
        <v>3.8525990000000001</v>
      </c>
      <c r="AD9" s="127">
        <f>'Table 1a'!AD82/1000</f>
        <v>4.9183270000000006</v>
      </c>
      <c r="AE9" s="127">
        <f>'Table 1a'!AE82/1000</f>
        <v>6.5839790000000002</v>
      </c>
      <c r="AF9" s="127">
        <f>'Table 1a'!AF82/1000</f>
        <v>7.8012960000000007</v>
      </c>
      <c r="AG9" s="127">
        <f>'Table 1a'!AG82/1000</f>
        <v>9.0823199999999993</v>
      </c>
      <c r="AH9" s="127">
        <f>'Table 1a'!AH82/1000</f>
        <v>10.46</v>
      </c>
      <c r="AI9" s="127">
        <f>'Table 1a'!AI82/1000</f>
        <v>11.936999999999999</v>
      </c>
      <c r="AJ9" s="127">
        <f>'Table 1a'!AJ82/1000</f>
        <v>14.529</v>
      </c>
      <c r="AK9" s="127">
        <f>'Table 1a'!AK82/1000</f>
        <v>16.863</v>
      </c>
      <c r="AL9" s="127">
        <f>'Table 1a'!AL82/1000</f>
        <v>18.21</v>
      </c>
      <c r="AM9" s="127">
        <f>'Table 1a'!AM82/1000</f>
        <v>19.797999999999998</v>
      </c>
      <c r="AN9" s="127">
        <f>'Table 1a'!AN82/1000</f>
        <v>20.863</v>
      </c>
      <c r="AO9" s="127">
        <f>'Table 1a'!AO82/1000</f>
        <v>22.448</v>
      </c>
      <c r="AP9" s="127">
        <f>'Table 1a'!AP82/1000</f>
        <v>24.257598000000002</v>
      </c>
      <c r="AQ9" s="127">
        <f>'Table 1a'!AQ82/1000</f>
        <v>25.406486000000001</v>
      </c>
      <c r="AR9" s="127">
        <f>'Table 1a'!AR82/1000</f>
        <v>26.034205999999998</v>
      </c>
      <c r="AS9" s="127">
        <f>'Table 1a'!AS82/1000</f>
        <v>27.702068000000004</v>
      </c>
      <c r="AT9" s="127">
        <f>'Table 1a'!AT82/1000</f>
        <v>30.508146</v>
      </c>
      <c r="AU9" s="127">
        <f>'Table 1a'!AU82/1000</f>
        <v>35.252113999999999</v>
      </c>
      <c r="AV9" s="127">
        <f>'Table 1a'!AV82/1000</f>
        <v>37.320296999999997</v>
      </c>
      <c r="AW9" s="127">
        <f>'Table 1a'!AW82/1000</f>
        <v>39.538795000000007</v>
      </c>
      <c r="AX9" s="127">
        <f>'Table 1a'!AX82/1000</f>
        <v>39.824572000000003</v>
      </c>
      <c r="AY9" s="127">
        <f>'Table 1a'!AY82/1000</f>
        <v>40.701778000000004</v>
      </c>
      <c r="AZ9" s="127">
        <f>'Table 1a'!AZ82/1000</f>
        <v>42.158667000000001</v>
      </c>
      <c r="BA9" s="127">
        <f>'Table 1a'!BA82/1000</f>
        <v>43.119707999999996</v>
      </c>
      <c r="BB9" s="127">
        <f>'Table 1a'!BB82/1000</f>
        <v>45.018209000000006</v>
      </c>
      <c r="BC9" s="127">
        <f>'Table 1a'!BC82/1000</f>
        <v>46.884318</v>
      </c>
      <c r="BD9" s="127">
        <f>'Table 1a'!BD82/1000</f>
        <v>47.796771</v>
      </c>
      <c r="BE9" s="127">
        <f>'Table 1a'!BE82/1000</f>
        <v>51.093595998929331</v>
      </c>
      <c r="BF9" s="127">
        <f>'Table 1a'!BF82/1000</f>
        <v>53.686528709614699</v>
      </c>
      <c r="BG9" s="127">
        <f>'Table 1a'!BG82/1000</f>
        <v>56.079337540435695</v>
      </c>
      <c r="BH9" s="127">
        <f>'Table 1a'!BH82/1000</f>
        <v>58.408538999999998</v>
      </c>
      <c r="BI9" s="127">
        <f>'Table 1a'!BI82/1000</f>
        <v>60.914807692682672</v>
      </c>
      <c r="BJ9" s="127">
        <f>'Table 1a'!BJ82/1000</f>
        <v>63.129216045855109</v>
      </c>
      <c r="BK9" s="127">
        <f>'Table 1a'!BK82/1000</f>
        <v>67.411978362963168</v>
      </c>
      <c r="BL9" s="127">
        <f>'Table 1a'!BL82/1000</f>
        <v>72.671184816889408</v>
      </c>
      <c r="BM9" s="127">
        <f>'Table 1a'!BM82/1000</f>
        <v>77.814820358342374</v>
      </c>
      <c r="BN9" s="127">
        <f>'Table 1a'!BN82/1000</f>
        <v>80.345367492594733</v>
      </c>
      <c r="BO9" s="127">
        <f>'Table 1a'!BO82/1000</f>
        <v>84.501883808506491</v>
      </c>
      <c r="BP9" s="127">
        <f>'Table 1a'!BP82/1000</f>
        <v>89.391276039061708</v>
      </c>
      <c r="BQ9" s="127">
        <f>'Table 1a'!BQ82/1000</f>
        <v>91.660368819799984</v>
      </c>
      <c r="BR9" s="127">
        <f>'Table 1a'!BR82/1000</f>
        <v>94.520993083800036</v>
      </c>
      <c r="BS9" s="127">
        <f>'Table 1a'!BS82/1000</f>
        <v>97.596057103989992</v>
      </c>
      <c r="BT9" s="127">
        <f>'Table 1a'!BT82/1000</f>
        <v>99.955057583039959</v>
      </c>
      <c r="BU9" s="127">
        <f>'Table 1a'!BU82/1000</f>
        <v>102.07692803589245</v>
      </c>
      <c r="BV9" s="127">
        <f>'Table 1a'!BV82/1000</f>
        <v>104.80472890324872</v>
      </c>
      <c r="BW9" s="127">
        <f>'Table 1a'!BW82/1000</f>
        <v>107.23523673370859</v>
      </c>
      <c r="BX9" s="71">
        <f>'Table 1a'!BX82/1000</f>
        <v>109.24226290055282</v>
      </c>
      <c r="BY9" s="71">
        <f>'Table 1a'!BY82/1000</f>
        <v>113.84560672077419</v>
      </c>
      <c r="BZ9" s="71">
        <f>'Table 1a'!BZ82/1000</f>
        <v>119.36075868517909</v>
      </c>
      <c r="CA9" s="82">
        <f>'Table 1a'!CA82/1000</f>
        <v>125.83475105578103</v>
      </c>
    </row>
    <row r="10" spans="1:79" x14ac:dyDescent="0.4">
      <c r="B10" s="128" t="s">
        <v>117</v>
      </c>
      <c r="D10" s="127">
        <f>'Table 1a'!D83/1000</f>
        <v>6.25E-2</v>
      </c>
      <c r="E10" s="127">
        <f>'Table 1a'!E83/1000</f>
        <v>7.5200000000000003E-2</v>
      </c>
      <c r="F10" s="127">
        <f>'Table 1a'!F83/1000</f>
        <v>8.4500000000000006E-2</v>
      </c>
      <c r="G10" s="127">
        <f>'Table 1a'!G83/1000</f>
        <v>9.459999999999999E-2</v>
      </c>
      <c r="H10" s="127">
        <f>'Table 1a'!H83/1000</f>
        <v>0.1186</v>
      </c>
      <c r="I10" s="127">
        <f>'Table 1a'!I83/1000</f>
        <v>0.12029999999999999</v>
      </c>
      <c r="J10" s="127">
        <f>'Table 1a'!J83/1000</f>
        <v>0.12540000000000001</v>
      </c>
      <c r="K10" s="127">
        <f>'Table 1a'!K83/1000</f>
        <v>0.11409999999999999</v>
      </c>
      <c r="L10" s="127">
        <f>'Table 1a'!L83/1000</f>
        <v>0.12129999999999999</v>
      </c>
      <c r="M10" s="127">
        <f>'Table 1a'!M83/1000</f>
        <v>0.1196</v>
      </c>
      <c r="N10" s="127">
        <f>'Table 1a'!N83/1000</f>
        <v>0.1318</v>
      </c>
      <c r="O10" s="127">
        <f>'Table 1a'!O83/1000</f>
        <v>0.1585</v>
      </c>
      <c r="P10" s="127">
        <f>'Table 1a'!P83/1000</f>
        <v>0.17949999999999999</v>
      </c>
      <c r="Q10" s="127">
        <f>'Table 1a'!Q83/1000</f>
        <v>0.1711</v>
      </c>
      <c r="R10" s="127">
        <f>'Table 1a'!R83/1000</f>
        <v>0.19980000000000001</v>
      </c>
      <c r="S10" s="127">
        <f>'Table 1a'!S83/1000</f>
        <v>0.21740000000000001</v>
      </c>
      <c r="T10" s="127">
        <f>'Table 1a'!T83/1000</f>
        <v>0.2233</v>
      </c>
      <c r="U10" s="127">
        <f>'Table 1a'!U83/1000</f>
        <v>0.24590000000000001</v>
      </c>
      <c r="V10" s="127">
        <f>'Table 1a'!V83/1000</f>
        <v>0.29749999999999999</v>
      </c>
      <c r="W10" s="127">
        <f>'Table 1a'!W83/1000</f>
        <v>0.38569999999999999</v>
      </c>
      <c r="X10" s="127">
        <f>'Table 1a'!X83/1000</f>
        <v>0.4289</v>
      </c>
      <c r="Y10" s="127">
        <f>'Table 1a'!Y83/1000</f>
        <v>0.47070000000000001</v>
      </c>
      <c r="Z10" s="127">
        <f>'Table 1a'!Z83/1000</f>
        <v>0.56379999999999997</v>
      </c>
      <c r="AA10" s="127">
        <f>'Table 1a'!AA83/1000</f>
        <v>0.68610000000000004</v>
      </c>
      <c r="AB10" s="127">
        <f>'Table 1a'!AB83/1000</f>
        <v>0.84529999999999994</v>
      </c>
      <c r="AC10" s="127">
        <f>'Table 1a'!AC83/1000</f>
        <v>0.97430000000000005</v>
      </c>
      <c r="AD10" s="127">
        <f>'Table 1a'!AD83/1000</f>
        <v>1.2081999999999999</v>
      </c>
      <c r="AE10" s="127">
        <f>'Table 1a'!AE83/1000</f>
        <v>1.6511</v>
      </c>
      <c r="AF10" s="127">
        <f>'Table 1a'!AF83/1000</f>
        <v>2.0819000000000001</v>
      </c>
      <c r="AG10" s="127">
        <f>'Table 1a'!AG83/1000</f>
        <v>2.5093000000000001</v>
      </c>
      <c r="AH10" s="127">
        <f>'Table 1a'!AH83/1000</f>
        <v>2.6920000000000002</v>
      </c>
      <c r="AI10" s="127">
        <f>'Table 1a'!AI83/1000</f>
        <v>2.94</v>
      </c>
      <c r="AJ10" s="127">
        <f>'Table 1a'!AJ83/1000</f>
        <v>3.83</v>
      </c>
      <c r="AK10" s="127">
        <f>'Table 1a'!AK83/1000</f>
        <v>5.8572499999999996</v>
      </c>
      <c r="AL10" s="127">
        <f>'Table 1a'!AL83/1000</f>
        <v>7.9169999999999998</v>
      </c>
      <c r="AM10" s="127">
        <f>'Table 1a'!AM83/1000</f>
        <v>9.4489999999999998</v>
      </c>
      <c r="AN10" s="127">
        <f>'Table 1a'!AN83/1000</f>
        <v>10.782999999999999</v>
      </c>
      <c r="AO10" s="127">
        <f>'Table 1a'!AO83/1000</f>
        <v>12.231999999999999</v>
      </c>
      <c r="AP10" s="127">
        <f>'Table 1a'!AP83/1000</f>
        <v>13.176</v>
      </c>
      <c r="AQ10" s="127">
        <f>'Table 1a'!AQ83/1000</f>
        <v>13.40169</v>
      </c>
      <c r="AR10" s="127">
        <f>'Table 1a'!AR83/1000</f>
        <v>13.25199351</v>
      </c>
      <c r="AS10" s="127">
        <f>'Table 1a'!AS83/1000</f>
        <v>14.200272480999999</v>
      </c>
      <c r="AT10" s="127">
        <f>'Table 1a'!AT83/1000</f>
        <v>16.797837000000005</v>
      </c>
      <c r="AU10" s="127">
        <f>'Table 1a'!AU83/1000</f>
        <v>20.295427899511736</v>
      </c>
      <c r="AV10" s="127">
        <f>'Table 1a'!AV83/1000</f>
        <v>25.526476000000002</v>
      </c>
      <c r="AW10" s="127">
        <f>'Table 1a'!AW83/1000</f>
        <v>28.829948000000002</v>
      </c>
      <c r="AX10" s="127">
        <f>'Table 1a'!AX83/1000</f>
        <v>30.339205213999996</v>
      </c>
      <c r="AY10" s="127">
        <f>'Table 1a'!AY83/1000</f>
        <v>31.886693626000003</v>
      </c>
      <c r="AZ10" s="127">
        <f>'Table 1a'!AZ83/1000</f>
        <v>32.437416757000001</v>
      </c>
      <c r="BA10" s="127">
        <f>'Table 1a'!BA83/1000</f>
        <v>31.640413748</v>
      </c>
      <c r="BB10" s="127">
        <f>'Table 1a'!BB83/1000</f>
        <v>31.212963835000004</v>
      </c>
      <c r="BC10" s="127">
        <f>'Table 1a'!BC83/1000</f>
        <v>30.726584142467686</v>
      </c>
      <c r="BD10" s="127">
        <f>'Table 1a'!BD83/1000</f>
        <v>29.666571453818168</v>
      </c>
      <c r="BE10" s="127">
        <f>'Table 1a'!BE83/1000</f>
        <v>30.917267665810108</v>
      </c>
      <c r="BF10" s="127">
        <f>'Table 1a'!BF83/1000</f>
        <v>32.294613805777573</v>
      </c>
      <c r="BG10" s="127">
        <f>'Table 1a'!BG83/1000</f>
        <v>33.353048856553258</v>
      </c>
      <c r="BH10" s="127">
        <f>'Table 1a'!BH83/1000</f>
        <v>35.027994048480409</v>
      </c>
      <c r="BI10" s="127">
        <f>'Table 1a'!BI83/1000</f>
        <v>35.716781529642006</v>
      </c>
      <c r="BJ10" s="127">
        <f>'Table 1a'!BJ83/1000</f>
        <v>37.172236532855472</v>
      </c>
      <c r="BK10" s="127">
        <f>'Table 1a'!BK83/1000</f>
        <v>38.696081911583093</v>
      </c>
      <c r="BL10" s="127">
        <f>'Table 1a'!BL83/1000</f>
        <v>40.966842600690001</v>
      </c>
      <c r="BM10" s="127">
        <f>'Table 1a'!BM83/1000</f>
        <v>46.695822820729994</v>
      </c>
      <c r="BN10" s="127">
        <f>'Table 1a'!BN83/1000</f>
        <v>48.764863047781709</v>
      </c>
      <c r="BO10" s="127">
        <f>'Table 1a'!BO83/1000</f>
        <v>49.940019439679816</v>
      </c>
      <c r="BP10" s="127">
        <f>'Table 1a'!BP83/1000</f>
        <v>51.405957286050004</v>
      </c>
      <c r="BQ10" s="127">
        <f>'Table 1a'!BQ83/1000</f>
        <v>46.170925824626167</v>
      </c>
      <c r="BR10" s="127">
        <f>'Table 1a'!BR83/1000</f>
        <v>45.840720174789986</v>
      </c>
      <c r="BS10" s="127">
        <f>'Table 1a'!BS83/1000</f>
        <v>45.408079259430004</v>
      </c>
      <c r="BT10" s="127">
        <f>'Table 1a'!BT83/1000</f>
        <v>44.931255384690012</v>
      </c>
      <c r="BU10" s="127">
        <f>'Table 1a'!BU83/1000</f>
        <v>45.614008626050015</v>
      </c>
      <c r="BV10" s="127">
        <f>'Table 1a'!BV83/1000</f>
        <v>47.269177905286512</v>
      </c>
      <c r="BW10" s="127">
        <f>'Table 1a'!BW83/1000</f>
        <v>44.750933686802171</v>
      </c>
      <c r="BX10" s="71">
        <f>'Table 1a'!BX83/1000</f>
        <v>45.424175272536829</v>
      </c>
      <c r="BY10" s="71">
        <f>'Table 1a'!BY83/1000</f>
        <v>46.17762477173077</v>
      </c>
      <c r="BZ10" s="71">
        <f>'Table 1a'!BZ83/1000</f>
        <v>47.262229515900806</v>
      </c>
      <c r="CA10" s="82">
        <f>'Table 1a'!CA83/1000</f>
        <v>48.449608071947623</v>
      </c>
    </row>
    <row r="11" spans="1:79" x14ac:dyDescent="0.4">
      <c r="B11" s="128" t="s">
        <v>118</v>
      </c>
      <c r="D11" s="127">
        <f>'Table 1a'!D84/1000</f>
        <v>0.158</v>
      </c>
      <c r="E11" s="127">
        <f>'Table 1a'!E84/1000</f>
        <v>0.16769999999999999</v>
      </c>
      <c r="F11" s="127">
        <f>'Table 1a'!F84/1000</f>
        <v>0.1701</v>
      </c>
      <c r="G11" s="127">
        <f>'Table 1a'!G84/1000</f>
        <v>0.17019999999999999</v>
      </c>
      <c r="H11" s="127">
        <f>'Table 1a'!H84/1000</f>
        <v>0.20710000000000001</v>
      </c>
      <c r="I11" s="127">
        <f>'Table 1a'!I84/1000</f>
        <v>0.22469999999999998</v>
      </c>
      <c r="J11" s="127">
        <f>'Table 1a'!J84/1000</f>
        <v>0.23350000000000001</v>
      </c>
      <c r="K11" s="127">
        <f>'Table 1a'!K84/1000</f>
        <v>0.2447</v>
      </c>
      <c r="L11" s="127">
        <f>'Table 1a'!L84/1000</f>
        <v>0.25580000000000003</v>
      </c>
      <c r="M11" s="127">
        <f>'Table 1a'!M84/1000</f>
        <v>0.26880000000000004</v>
      </c>
      <c r="N11" s="127">
        <f>'Table 1a'!N84/1000</f>
        <v>0.2974</v>
      </c>
      <c r="O11" s="127">
        <f>'Table 1a'!O84/1000</f>
        <v>0.30090000000000006</v>
      </c>
      <c r="P11" s="127">
        <f>'Table 1a'!P84/1000</f>
        <v>0.30270000000000002</v>
      </c>
      <c r="Q11" s="127">
        <f>'Table 1a'!Q84/1000</f>
        <v>0.32719999999999999</v>
      </c>
      <c r="R11" s="127">
        <f>'Table 1a'!R84/1000</f>
        <v>0.32890000000000003</v>
      </c>
      <c r="S11" s="127">
        <f>'Table 1a'!S84/1000</f>
        <v>0.35940000000000005</v>
      </c>
      <c r="T11" s="127">
        <f>'Table 1a'!T84/1000</f>
        <v>0.37030000000000002</v>
      </c>
      <c r="U11" s="127">
        <f>'Table 1a'!U84/1000</f>
        <v>0.40500000000000008</v>
      </c>
      <c r="V11" s="127">
        <f>'Table 1a'!V84/1000</f>
        <v>0.40629999999999999</v>
      </c>
      <c r="W11" s="127">
        <f>'Table 1a'!W84/1000</f>
        <v>0.42669999999999997</v>
      </c>
      <c r="X11" s="127">
        <f>'Table 1a'!X84/1000</f>
        <v>0.57429999999999992</v>
      </c>
      <c r="Y11" s="127">
        <f>'Table 1a'!Y84/1000</f>
        <v>0.62269999999999992</v>
      </c>
      <c r="Z11" s="127">
        <f>'Table 1a'!Z84/1000</f>
        <v>0.55109999999999992</v>
      </c>
      <c r="AA11" s="127">
        <f>'Table 1a'!AA84/1000</f>
        <v>0.59309999999999996</v>
      </c>
      <c r="AB11" s="127">
        <f>'Table 1a'!AB84/1000</f>
        <v>0.71209999999999996</v>
      </c>
      <c r="AC11" s="127">
        <f>'Table 1a'!AC84/1000</f>
        <v>0.67810000000000004</v>
      </c>
      <c r="AD11" s="127">
        <f>'Table 1a'!AD84/1000</f>
        <v>0.77519999999999989</v>
      </c>
      <c r="AE11" s="127">
        <f>'Table 1a'!AE84/1000</f>
        <v>1.1025</v>
      </c>
      <c r="AF11" s="127">
        <f>'Table 1a'!AF84/1000</f>
        <v>1.2310000000000001</v>
      </c>
      <c r="AG11" s="127">
        <f>'Table 1a'!AG84/1000</f>
        <v>1.7755000000000001</v>
      </c>
      <c r="AH11" s="127">
        <f>'Table 1a'!AH84/1000</f>
        <v>2.7210000000000001</v>
      </c>
      <c r="AI11" s="127">
        <f>'Table 1a'!AI84/1000</f>
        <v>3.9000599999999999</v>
      </c>
      <c r="AJ11" s="127">
        <f>'Table 1a'!AJ84/1000</f>
        <v>4.2990600000000008</v>
      </c>
      <c r="AK11" s="127">
        <f>'Table 1a'!AK84/1000</f>
        <v>4.9780600000000002</v>
      </c>
      <c r="AL11" s="127">
        <f>'Table 1a'!AL84/1000</f>
        <v>5.5010600000000007</v>
      </c>
      <c r="AM11" s="127">
        <f>'Table 1a'!AM84/1000</f>
        <v>6.0850600000000004</v>
      </c>
      <c r="AN11" s="127">
        <f>'Table 1a'!AN84/1000</f>
        <v>6.6050600000000008</v>
      </c>
      <c r="AO11" s="127">
        <f>'Table 1a'!AO84/1000</f>
        <v>7.0880600000000005</v>
      </c>
      <c r="AP11" s="127">
        <f>'Table 1a'!AP84/1000</f>
        <v>7.4840600000000004</v>
      </c>
      <c r="AQ11" s="127">
        <f>'Table 1a'!AQ84/1000</f>
        <v>7.8925679999999998</v>
      </c>
      <c r="AR11" s="127">
        <f>'Table 1a'!AR84/1000</f>
        <v>8.0315510000000021</v>
      </c>
      <c r="AS11" s="127">
        <f>'Table 1a'!AS84/1000</f>
        <v>8.4119089999999996</v>
      </c>
      <c r="AT11" s="127">
        <f>'Table 1a'!AT84/1000</f>
        <v>9.1728167156850411</v>
      </c>
      <c r="AU11" s="127">
        <f>'Table 1a'!AU84/1000</f>
        <v>10.755346568931577</v>
      </c>
      <c r="AV11" s="127">
        <f>'Table 1a'!AV84/1000</f>
        <v>12.410679000000002</v>
      </c>
      <c r="AW11" s="127">
        <f>'Table 1a'!AW84/1000</f>
        <v>14.068823</v>
      </c>
      <c r="AX11" s="127">
        <f>'Table 1a'!AX84/1000</f>
        <v>14.698889999999999</v>
      </c>
      <c r="AY11" s="127">
        <f>'Table 1a'!AY84/1000</f>
        <v>16.122347527041317</v>
      </c>
      <c r="AZ11" s="127">
        <f>'Table 1a'!AZ84/1000</f>
        <v>17.621866000000001</v>
      </c>
      <c r="BA11" s="127">
        <f>'Table 1a'!BA84/1000</f>
        <v>18.587272009000003</v>
      </c>
      <c r="BB11" s="127">
        <f>'Table 1a'!BB84/1000</f>
        <v>19.334144725038435</v>
      </c>
      <c r="BC11" s="127">
        <f>'Table 1a'!BC84/1000</f>
        <v>21.437683100000015</v>
      </c>
      <c r="BD11" s="127">
        <f>'Table 1a'!BD84/1000</f>
        <v>23.910498331296751</v>
      </c>
      <c r="BE11" s="127">
        <f>'Table 1a'!BE84/1000</f>
        <v>24.695169227916086</v>
      </c>
      <c r="BF11" s="127">
        <f>'Table 1a'!BF84/1000</f>
        <v>24.320416560955216</v>
      </c>
      <c r="BG11" s="127">
        <f>'Table 1a'!BG84/1000</f>
        <v>16.358236688028089</v>
      </c>
      <c r="BH11" s="127">
        <f>'Table 1a'!BH84/1000</f>
        <v>17.655991089</v>
      </c>
      <c r="BI11" s="127">
        <f>'Table 1a'!BI84/1000</f>
        <v>19.171410324448999</v>
      </c>
      <c r="BJ11" s="127">
        <f>'Table 1a'!BJ84/1000</f>
        <v>18.912443974729797</v>
      </c>
      <c r="BK11" s="127">
        <f>'Table 1a'!BK84/1000</f>
        <v>20.134145588311135</v>
      </c>
      <c r="BL11" s="127">
        <f>'Table 1a'!BL84/1000</f>
        <v>22.11913800687423</v>
      </c>
      <c r="BM11" s="127">
        <f>'Table 1a'!BM84/1000</f>
        <v>23.493366511449778</v>
      </c>
      <c r="BN11" s="127">
        <f>'Table 1a'!BN84/1000</f>
        <v>24.251324629427096</v>
      </c>
      <c r="BO11" s="127">
        <f>'Table 1a'!BO84/1000</f>
        <v>24.518543630379988</v>
      </c>
      <c r="BP11" s="127">
        <f>'Table 1a'!BP84/1000</f>
        <v>25.755445607450234</v>
      </c>
      <c r="BQ11" s="127">
        <f>'Table 1a'!BQ84/1000</f>
        <v>26.300891344340588</v>
      </c>
      <c r="BR11" s="127">
        <f>'Table 1a'!BR84/1000</f>
        <v>27.925510779285048</v>
      </c>
      <c r="BS11" s="127">
        <f>'Table 1a'!BS84/1000</f>
        <v>28.800011119521109</v>
      </c>
      <c r="BT11" s="127">
        <f>'Table 1a'!BT84/1000</f>
        <v>29.03502513948008</v>
      </c>
      <c r="BU11" s="127">
        <f>'Table 1a'!BU84/1000</f>
        <v>30.494521168681622</v>
      </c>
      <c r="BV11" s="127">
        <f>'Table 1a'!BV84/1000</f>
        <v>30.599218142938319</v>
      </c>
      <c r="BW11" s="127">
        <f>'Table 1a'!BW84/1000</f>
        <v>32.718338208769865</v>
      </c>
      <c r="BX11" s="71">
        <f>'Table 1a'!BX84/1000</f>
        <v>33.340632613953616</v>
      </c>
      <c r="BY11" s="71">
        <f>'Table 1a'!BY84/1000</f>
        <v>34.662735949380831</v>
      </c>
      <c r="BZ11" s="71">
        <f>'Table 1a'!BZ84/1000</f>
        <v>36.209998250133687</v>
      </c>
      <c r="CA11" s="82">
        <f>'Table 1a'!CA84/1000</f>
        <v>37.806871585847681</v>
      </c>
    </row>
    <row r="12" spans="1:79" x14ac:dyDescent="0.4">
      <c r="B12" s="97" t="s">
        <v>96</v>
      </c>
      <c r="D12" s="129">
        <f>SUM(D9:D11)</f>
        <v>0.47130000000000005</v>
      </c>
      <c r="E12" s="129">
        <f t="shared" ref="E12:BP12" si="0">SUM(E9:E11)</f>
        <v>0.5978</v>
      </c>
      <c r="F12" s="129">
        <f t="shared" si="0"/>
        <v>0.61050000000000004</v>
      </c>
      <c r="G12" s="129">
        <f t="shared" si="0"/>
        <v>0.6421</v>
      </c>
      <c r="H12" s="129">
        <f t="shared" si="0"/>
        <v>0.77520000000000011</v>
      </c>
      <c r="I12" s="129">
        <f t="shared" si="0"/>
        <v>0.81669999999999998</v>
      </c>
      <c r="J12" s="129">
        <f t="shared" si="0"/>
        <v>0.83920000000000006</v>
      </c>
      <c r="K12" s="129">
        <f t="shared" si="0"/>
        <v>0.94230000000000003</v>
      </c>
      <c r="L12" s="129">
        <f t="shared" si="0"/>
        <v>0.98079999999999989</v>
      </c>
      <c r="M12" s="129">
        <f t="shared" si="0"/>
        <v>1.0510999999999999</v>
      </c>
      <c r="N12" s="129">
        <f t="shared" si="0"/>
        <v>1.2869999999999999</v>
      </c>
      <c r="O12" s="129">
        <f t="shared" si="0"/>
        <v>1.3504</v>
      </c>
      <c r="P12" s="129">
        <f t="shared" si="0"/>
        <v>1.3897999999999999</v>
      </c>
      <c r="Q12" s="129">
        <f t="shared" si="0"/>
        <v>1.5530999999999999</v>
      </c>
      <c r="R12" s="129">
        <f t="shared" si="0"/>
        <v>1.6457999999999999</v>
      </c>
      <c r="S12" s="129">
        <f t="shared" si="0"/>
        <v>1.8905999999999996</v>
      </c>
      <c r="T12" s="129">
        <f t="shared" si="0"/>
        <v>1.9621000000000002</v>
      </c>
      <c r="U12" s="129">
        <f t="shared" si="0"/>
        <v>2.3224</v>
      </c>
      <c r="V12" s="129">
        <f t="shared" si="0"/>
        <v>2.4564999999999997</v>
      </c>
      <c r="W12" s="129">
        <f t="shared" si="0"/>
        <v>2.7896000000000001</v>
      </c>
      <c r="X12" s="129">
        <f t="shared" si="0"/>
        <v>3.1722000000000001</v>
      </c>
      <c r="Y12" s="129">
        <f t="shared" si="0"/>
        <v>3.3921000000000001</v>
      </c>
      <c r="Z12" s="129">
        <f t="shared" si="0"/>
        <v>3.6364999999999998</v>
      </c>
      <c r="AA12" s="129">
        <f t="shared" si="0"/>
        <v>4.2298</v>
      </c>
      <c r="AB12" s="129">
        <f t="shared" si="0"/>
        <v>4.8976999999999986</v>
      </c>
      <c r="AC12" s="129">
        <f t="shared" si="0"/>
        <v>5.5049989999999998</v>
      </c>
      <c r="AD12" s="129">
        <f t="shared" si="0"/>
        <v>6.9017270000000002</v>
      </c>
      <c r="AE12" s="129">
        <f t="shared" si="0"/>
        <v>9.3375790000000016</v>
      </c>
      <c r="AF12" s="129">
        <f t="shared" si="0"/>
        <v>11.114196000000002</v>
      </c>
      <c r="AG12" s="129">
        <f t="shared" si="0"/>
        <v>13.36712</v>
      </c>
      <c r="AH12" s="129">
        <f t="shared" si="0"/>
        <v>15.873000000000001</v>
      </c>
      <c r="AI12" s="129">
        <f t="shared" si="0"/>
        <v>18.777059999999999</v>
      </c>
      <c r="AJ12" s="129">
        <f t="shared" si="0"/>
        <v>22.658060000000003</v>
      </c>
      <c r="AK12" s="129">
        <f t="shared" si="0"/>
        <v>27.698309999999999</v>
      </c>
      <c r="AL12" s="129">
        <f t="shared" si="0"/>
        <v>31.628060000000005</v>
      </c>
      <c r="AM12" s="129">
        <f t="shared" si="0"/>
        <v>35.332059999999998</v>
      </c>
      <c r="AN12" s="129">
        <f t="shared" si="0"/>
        <v>38.251060000000003</v>
      </c>
      <c r="AO12" s="129">
        <f t="shared" si="0"/>
        <v>41.768059999999998</v>
      </c>
      <c r="AP12" s="129">
        <f t="shared" si="0"/>
        <v>44.917658000000003</v>
      </c>
      <c r="AQ12" s="129">
        <f t="shared" si="0"/>
        <v>46.700744</v>
      </c>
      <c r="AR12" s="129">
        <f t="shared" si="0"/>
        <v>47.317750509999996</v>
      </c>
      <c r="AS12" s="129">
        <f t="shared" si="0"/>
        <v>50.314249481000004</v>
      </c>
      <c r="AT12" s="129">
        <f t="shared" si="0"/>
        <v>56.478799715685042</v>
      </c>
      <c r="AU12" s="129">
        <f t="shared" si="0"/>
        <v>66.302888468443314</v>
      </c>
      <c r="AV12" s="129">
        <f t="shared" si="0"/>
        <v>75.257452000000001</v>
      </c>
      <c r="AW12" s="129">
        <f t="shared" si="0"/>
        <v>82.437566000000004</v>
      </c>
      <c r="AX12" s="129">
        <f t="shared" si="0"/>
        <v>84.862667213999998</v>
      </c>
      <c r="AY12" s="129">
        <f t="shared" si="0"/>
        <v>88.710819153041314</v>
      </c>
      <c r="AZ12" s="129">
        <f t="shared" si="0"/>
        <v>92.217949757</v>
      </c>
      <c r="BA12" s="129">
        <f t="shared" si="0"/>
        <v>93.347393756999992</v>
      </c>
      <c r="BB12" s="129">
        <f t="shared" si="0"/>
        <v>95.565317560038437</v>
      </c>
      <c r="BC12" s="129">
        <f t="shared" si="0"/>
        <v>99.048585242467709</v>
      </c>
      <c r="BD12" s="129">
        <f t="shared" si="0"/>
        <v>101.37384078511492</v>
      </c>
      <c r="BE12" s="129">
        <f t="shared" si="0"/>
        <v>106.70603289265553</v>
      </c>
      <c r="BF12" s="129">
        <f t="shared" si="0"/>
        <v>110.30155907634747</v>
      </c>
      <c r="BG12" s="129">
        <f t="shared" si="0"/>
        <v>105.79062308501705</v>
      </c>
      <c r="BH12" s="129">
        <f t="shared" si="0"/>
        <v>111.09252413748041</v>
      </c>
      <c r="BI12" s="129">
        <f t="shared" si="0"/>
        <v>115.80299954677368</v>
      </c>
      <c r="BJ12" s="129">
        <f t="shared" si="0"/>
        <v>119.21389655344038</v>
      </c>
      <c r="BK12" s="129">
        <f t="shared" si="0"/>
        <v>126.24220586285739</v>
      </c>
      <c r="BL12" s="129">
        <f t="shared" si="0"/>
        <v>135.75716542445363</v>
      </c>
      <c r="BM12" s="129">
        <f t="shared" si="0"/>
        <v>148.00400969052214</v>
      </c>
      <c r="BN12" s="129">
        <f t="shared" si="0"/>
        <v>153.36155516980355</v>
      </c>
      <c r="BO12" s="129">
        <f t="shared" si="0"/>
        <v>158.96044687856627</v>
      </c>
      <c r="BP12" s="129">
        <f t="shared" si="0"/>
        <v>166.55267893256195</v>
      </c>
      <c r="BQ12" s="129">
        <f t="shared" ref="BQ12:BW12" si="1">SUM(BQ9:BQ11)</f>
        <v>164.13218598876674</v>
      </c>
      <c r="BR12" s="129">
        <f t="shared" si="1"/>
        <v>168.28722403787506</v>
      </c>
      <c r="BS12" s="129">
        <f t="shared" si="1"/>
        <v>171.80414748294112</v>
      </c>
      <c r="BT12" s="129">
        <f t="shared" si="1"/>
        <v>173.92133810721003</v>
      </c>
      <c r="BU12" s="129">
        <f t="shared" si="1"/>
        <v>178.18545783062407</v>
      </c>
      <c r="BV12" s="129">
        <f t="shared" si="1"/>
        <v>182.67312495147357</v>
      </c>
      <c r="BW12" s="129">
        <f t="shared" si="1"/>
        <v>184.70450862928061</v>
      </c>
      <c r="BX12" s="70">
        <f>SUM(BX9:BX11)</f>
        <v>188.00707078704329</v>
      </c>
      <c r="BY12" s="70">
        <f>SUM(BY9:BY11)</f>
        <v>194.68596744188579</v>
      </c>
      <c r="BZ12" s="70">
        <f>SUM(BZ9:BZ11)</f>
        <v>202.83298645121357</v>
      </c>
      <c r="CA12" s="83">
        <f>SUM(CA9:CA11)</f>
        <v>212.09123071357632</v>
      </c>
    </row>
    <row r="13" spans="1:79" ht="51" customHeight="1" x14ac:dyDescent="0.4">
      <c r="B13" s="125" t="s">
        <v>119</v>
      </c>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71"/>
      <c r="BY13" s="71"/>
      <c r="BZ13" s="71"/>
      <c r="CA13" s="82"/>
    </row>
    <row r="14" spans="1:79" x14ac:dyDescent="0.4">
      <c r="B14" s="128" t="s">
        <v>114</v>
      </c>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6">
        <f>'Table 2a'!AH17/1000</f>
        <v>3.8212009057648627E-2</v>
      </c>
      <c r="AI14" s="126">
        <f>'Table 2a'!AI17/1000</f>
        <v>4.5189829137708332E-2</v>
      </c>
      <c r="AJ14" s="126">
        <f>'Table 2a'!AJ17/1000</f>
        <v>5.3999241405613699E-2</v>
      </c>
      <c r="AK14" s="126">
        <f>'Table 2a'!AK17/1000</f>
        <v>6.2342414539001766E-2</v>
      </c>
      <c r="AL14" s="126">
        <f>'Table 2a'!AL17/1000</f>
        <v>7.185954155132003E-2</v>
      </c>
      <c r="AM14" s="126">
        <f>'Table 2a'!AM17/1000</f>
        <v>7.86472729167699E-2</v>
      </c>
      <c r="AN14" s="126">
        <f>'Table 2a'!AN17/1000</f>
        <v>8.4034886228206235E-2</v>
      </c>
      <c r="AO14" s="126">
        <f>'Table 2a'!AO17/1000</f>
        <v>9.3675937329378026E-2</v>
      </c>
      <c r="AP14" s="126">
        <f>'Table 2a'!AP17/1000</f>
        <v>0.10099402633497175</v>
      </c>
      <c r="AQ14" s="126">
        <f>'Table 2a'!AQ17/1000</f>
        <v>0.11138888622317154</v>
      </c>
      <c r="AR14" s="126">
        <f>'Table 2a'!AR17/1000</f>
        <v>0.11974097445514689</v>
      </c>
      <c r="AS14" s="126">
        <f>'Table 2a'!AS17/1000</f>
        <v>0.13007975711499967</v>
      </c>
      <c r="AT14" s="126">
        <f>'Table 2a'!AT17/1000</f>
        <v>0.15129442329670836</v>
      </c>
      <c r="AU14" s="126">
        <f>'Table 2a'!AU17/1000</f>
        <v>0.18310452084153347</v>
      </c>
      <c r="AV14" s="126">
        <f>'Table 2a'!AV17/1000</f>
        <v>0.23344177379818212</v>
      </c>
      <c r="AW14" s="126">
        <f>'Table 2a'!AW17/1000</f>
        <v>0.32523502588180236</v>
      </c>
      <c r="AX14" s="126">
        <f>'Table 2a'!AX17/1000</f>
        <v>0.36515245224968751</v>
      </c>
      <c r="AY14" s="126">
        <f>'Table 2a'!AY17/1000</f>
        <v>0.43739160512525266</v>
      </c>
      <c r="AZ14" s="126">
        <f>'Table 2a'!AZ17/1000</f>
        <v>0.44327124191823353</v>
      </c>
      <c r="BA14" s="126">
        <f>'Table 2a'!BA17/1000</f>
        <v>0.4886237591892677</v>
      </c>
      <c r="BB14" s="126">
        <f>'Table 2a'!BB17/1000</f>
        <v>0.52858293270579093</v>
      </c>
      <c r="BC14" s="126">
        <f>'Table 2a'!BC17/1000</f>
        <v>0.56642950568822015</v>
      </c>
      <c r="BD14" s="126">
        <f>'Table 2a'!BD17/1000</f>
        <v>0.66776598548293808</v>
      </c>
      <c r="BE14" s="126">
        <f>'Table 2a'!BE17/1000</f>
        <v>0.68014794552251079</v>
      </c>
      <c r="BF14" s="126">
        <f>'Table 2a'!BF17/1000</f>
        <v>0.76279799999999887</v>
      </c>
      <c r="BG14" s="126">
        <f>'Table 2a'!BG17/1000</f>
        <v>0.79402521823565664</v>
      </c>
      <c r="BH14" s="126">
        <f>'Table 2a'!BH17/1000</f>
        <v>0.84255900000000017</v>
      </c>
      <c r="BI14" s="126">
        <f>'Table 2a'!BI17/1000</f>
        <v>0.92426479697783859</v>
      </c>
      <c r="BJ14" s="126">
        <f>'Table 2a'!BJ17/1000</f>
        <v>0.97307987379439642</v>
      </c>
      <c r="BK14" s="126">
        <f>'Table 2a'!BK17/1000</f>
        <v>1.040024715870719</v>
      </c>
      <c r="BL14" s="126">
        <f>'Table 2a'!BL17/1000</f>
        <v>1.1059393085337212</v>
      </c>
      <c r="BM14" s="126">
        <f>'Table 2a'!BM17/1000</f>
        <v>1.1923924182195147</v>
      </c>
      <c r="BN14" s="126">
        <f>'Table 2a'!BN17/1000</f>
        <v>1.2202959423261623</v>
      </c>
      <c r="BO14" s="126">
        <f>'Table 2a'!BO17/1000</f>
        <v>1.3147165739259212</v>
      </c>
      <c r="BP14" s="126">
        <f>'Table 2a'!BP17/1000</f>
        <v>1.3906353122046253</v>
      </c>
      <c r="BQ14" s="126">
        <f>'Table 2a'!BQ17/1000</f>
        <v>1.4633916564663692</v>
      </c>
      <c r="BR14" s="126">
        <f>'Table 2a'!BR17/1000</f>
        <v>1.7174043496814249</v>
      </c>
      <c r="BS14" s="126">
        <f>'Table 2a'!BS17/1000</f>
        <v>1.8350890892979177</v>
      </c>
      <c r="BT14" s="126">
        <f>'Table 2a'!BT17/1000</f>
        <v>1.8976920008984344</v>
      </c>
      <c r="BU14" s="126">
        <f>'Table 2a'!BU17/1000</f>
        <v>1.9658020231168198</v>
      </c>
      <c r="BV14" s="126">
        <f>'Table 2a'!BV17/1000</f>
        <v>2.102644075680693</v>
      </c>
      <c r="BW14" s="126">
        <f>'Table 2a'!BW17/1000</f>
        <v>2.2652426024973615</v>
      </c>
      <c r="BX14" s="65">
        <f>'Table 2a'!BX17/1000</f>
        <v>2.4165126557921033</v>
      </c>
      <c r="BY14" s="65">
        <f>'Table 2a'!BY17/1000</f>
        <v>2.587231641631861</v>
      </c>
      <c r="BZ14" s="65">
        <f>'Table 2a'!BZ17/1000</f>
        <v>2.7763676941640614</v>
      </c>
      <c r="CA14" s="69">
        <f>'Table 2a'!CA17/1000</f>
        <v>2.9997975551087084</v>
      </c>
    </row>
    <row r="15" spans="1:79" x14ac:dyDescent="0.4">
      <c r="B15" s="128" t="s">
        <v>115</v>
      </c>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6">
        <f>'Table 2a'!AH79/1000</f>
        <v>4.0872273647098112</v>
      </c>
      <c r="AI15" s="126">
        <f>'Table 2a'!AI79/1000</f>
        <v>4.4339729056964119</v>
      </c>
      <c r="AJ15" s="126">
        <f>'Table 2a'!AJ79/1000</f>
        <v>5.8044348053450809</v>
      </c>
      <c r="AK15" s="126">
        <f>'Table 2a'!AK79/1000</f>
        <v>7.6697643336848849</v>
      </c>
      <c r="AL15" s="126">
        <f>'Table 2a'!AL79/1000</f>
        <v>9.0884149574401771</v>
      </c>
      <c r="AM15" s="126">
        <f>'Table 2a'!AM79/1000</f>
        <v>10.708548004269627</v>
      </c>
      <c r="AN15" s="126">
        <f>'Table 2a'!AN79/1000</f>
        <v>11.886313985398557</v>
      </c>
      <c r="AO15" s="126">
        <f>'Table 2a'!AO79/1000</f>
        <v>13.017019488817986</v>
      </c>
      <c r="AP15" s="126">
        <f>'Table 2a'!AP79/1000</f>
        <v>14.194694757319626</v>
      </c>
      <c r="AQ15" s="126">
        <f>'Table 2a'!AQ79/1000</f>
        <v>14.367511717459035</v>
      </c>
      <c r="AR15" s="126">
        <f>'Table 2a'!AR79/1000</f>
        <v>13.821885689247209</v>
      </c>
      <c r="AS15" s="126">
        <f>'Table 2a'!AS79/1000</f>
        <v>14.05693518393573</v>
      </c>
      <c r="AT15" s="126">
        <f>'Table 2a'!AT79/1000</f>
        <v>16.319359410054382</v>
      </c>
      <c r="AU15" s="126">
        <f>'Table 2a'!AU79/1000</f>
        <v>21.223094072210827</v>
      </c>
      <c r="AV15" s="126">
        <f>'Table 2a'!AV79/1000</f>
        <v>25.238697901374167</v>
      </c>
      <c r="AW15" s="126">
        <f>'Table 2a'!AW79/1000</f>
        <v>28.282290239862771</v>
      </c>
      <c r="AX15" s="126">
        <f>'Table 2a'!AX79/1000</f>
        <v>29.274234871308582</v>
      </c>
      <c r="AY15" s="126">
        <f>'Table 2a'!AY79/1000</f>
        <v>30.689238521149569</v>
      </c>
      <c r="AZ15" s="126">
        <f>'Table 2a'!AZ79/1000</f>
        <v>31.142787199387286</v>
      </c>
      <c r="BA15" s="126">
        <f>'Table 2a'!BA79/1000</f>
        <v>30.118971854383787</v>
      </c>
      <c r="BB15" s="126">
        <f>'Table 2a'!BB79/1000</f>
        <v>29.936464944798306</v>
      </c>
      <c r="BC15" s="126">
        <f>'Table 2a'!BC79/1000</f>
        <v>29.598920484797166</v>
      </c>
      <c r="BD15" s="126">
        <f>'Table 2a'!BD79/1000</f>
        <v>29.680475521105301</v>
      </c>
      <c r="BE15" s="126">
        <f>'Table 2a'!BE79/1000</f>
        <v>30.370904637060207</v>
      </c>
      <c r="BF15" s="126">
        <f>'Table 2a'!BF79/1000</f>
        <v>31.767564711638776</v>
      </c>
      <c r="BG15" s="126">
        <f>'Table 2a'!BG79/1000</f>
        <v>32.949344465398681</v>
      </c>
      <c r="BH15" s="126">
        <f>'Table 2a'!BH79/1000</f>
        <v>33.970896257800078</v>
      </c>
      <c r="BI15" s="126">
        <f>'Table 2a'!BI79/1000</f>
        <v>34.999728367404188</v>
      </c>
      <c r="BJ15" s="126">
        <f>'Table 2a'!BJ79/1000</f>
        <v>36.307526404963731</v>
      </c>
      <c r="BK15" s="126">
        <f>'Table 2a'!BK79/1000</f>
        <v>38.263329337690422</v>
      </c>
      <c r="BL15" s="126">
        <f>'Table 2a'!BL79/1000</f>
        <v>40.742530283141413</v>
      </c>
      <c r="BM15" s="126">
        <f>'Table 2a'!BM79/1000</f>
        <v>46.870899391809679</v>
      </c>
      <c r="BN15" s="126">
        <f>'Table 2a'!BN79/1000</f>
        <v>48.524116056627939</v>
      </c>
      <c r="BO15" s="126">
        <f>'Table 2a'!BO79/1000</f>
        <v>50.302962045437845</v>
      </c>
      <c r="BP15" s="126">
        <f>'Table 2a'!BP79/1000</f>
        <v>52.228012503016231</v>
      </c>
      <c r="BQ15" s="126">
        <f>'Table 2a'!BQ79/1000</f>
        <v>51.810043229267251</v>
      </c>
      <c r="BR15" s="126">
        <f>'Table 2a'!BR79/1000</f>
        <v>52.336540697534218</v>
      </c>
      <c r="BS15" s="126">
        <f>'Table 2a'!BS79/1000</f>
        <v>53.514663046011044</v>
      </c>
      <c r="BT15" s="126">
        <f>'Table 2a'!BT79/1000</f>
        <v>53.96228125244027</v>
      </c>
      <c r="BU15" s="126">
        <f>'Table 2a'!BU79/1000</f>
        <v>56.289034497572885</v>
      </c>
      <c r="BV15" s="126">
        <f>'Table 2a'!BV79/1000</f>
        <v>58.681683412120698</v>
      </c>
      <c r="BW15" s="126">
        <f>'Table 2a'!BW79/1000</f>
        <v>58.452323316537743</v>
      </c>
      <c r="BX15" s="65">
        <f>'Table 2a'!BX79/1000</f>
        <v>59.713885760785779</v>
      </c>
      <c r="BY15" s="65">
        <f>'Table 2a'!BY79/1000</f>
        <v>61.390635909099437</v>
      </c>
      <c r="BZ15" s="65">
        <f>'Table 2a'!BZ79/1000</f>
        <v>63.399563480166606</v>
      </c>
      <c r="CA15" s="69">
        <f>'Table 2a'!CA79/1000</f>
        <v>65.70857496587773</v>
      </c>
    </row>
    <row r="16" spans="1:79" x14ac:dyDescent="0.4">
      <c r="B16" s="128" t="s">
        <v>104</v>
      </c>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6">
        <f>'Table 2a'!AH129/1000</f>
        <v>8.9100543624361954</v>
      </c>
      <c r="AI16" s="126">
        <f>'Table 2a'!AI129/1000</f>
        <v>10.30681680916588</v>
      </c>
      <c r="AJ16" s="126">
        <f>'Table 2a'!AJ129/1000</f>
        <v>12.313740307095463</v>
      </c>
      <c r="AK16" s="126">
        <f>'Table 2a'!AK129/1000</f>
        <v>14.493238721276105</v>
      </c>
      <c r="AL16" s="126">
        <f>'Table 2a'!AL129/1000</f>
        <v>16.239318895258503</v>
      </c>
      <c r="AM16" s="126">
        <f>'Table 2a'!AM129/1000</f>
        <v>17.595902157313606</v>
      </c>
      <c r="AN16" s="126">
        <f>'Table 2a'!AN129/1000</f>
        <v>18.637940530623233</v>
      </c>
      <c r="AO16" s="126">
        <f>'Table 2a'!AO129/1000</f>
        <v>20.344244861138339</v>
      </c>
      <c r="AP16" s="126">
        <f>'Table 2a'!AP129/1000</f>
        <v>21.827393655278737</v>
      </c>
      <c r="AQ16" s="126">
        <f>'Table 2a'!AQ129/1000</f>
        <v>23.018209763317806</v>
      </c>
      <c r="AR16" s="126">
        <f>'Table 2a'!AR129/1000</f>
        <v>24.111016892964305</v>
      </c>
      <c r="AS16" s="126">
        <f>'Table 2a'!AS129/1000</f>
        <v>26.101131256615957</v>
      </c>
      <c r="AT16" s="126">
        <f>'Table 2a'!AT129/1000</f>
        <v>28.882238575136881</v>
      </c>
      <c r="AU16" s="126">
        <f>'Table 2a'!AU129/1000</f>
        <v>32.769179029366185</v>
      </c>
      <c r="AV16" s="126">
        <f>'Table 2a'!AV129/1000</f>
        <v>35.520090726400312</v>
      </c>
      <c r="AW16" s="126">
        <f>'Table 2a'!AW129/1000</f>
        <v>38.027385195152178</v>
      </c>
      <c r="AX16" s="126">
        <f>'Table 2a'!AX129/1000</f>
        <v>39.174223848013305</v>
      </c>
      <c r="AY16" s="126">
        <f>'Table 2a'!AY129/1000</f>
        <v>41.009677420196041</v>
      </c>
      <c r="AZ16" s="126">
        <f>'Table 2a'!AZ129/1000</f>
        <v>43.344847705346645</v>
      </c>
      <c r="BA16" s="126">
        <f>'Table 2a'!BA129/1000</f>
        <v>45.296793622831608</v>
      </c>
      <c r="BB16" s="126">
        <f>'Table 2a'!BB129/1000</f>
        <v>47.433782529303187</v>
      </c>
      <c r="BC16" s="126">
        <f>'Table 2a'!BC129/1000</f>
        <v>50.591433705644626</v>
      </c>
      <c r="BD16" s="126">
        <f>'Table 2a'!BD129/1000</f>
        <v>53.270351131481974</v>
      </c>
      <c r="BE16" s="126">
        <f>'Table 2a'!BE129/1000</f>
        <v>57.415151294864764</v>
      </c>
      <c r="BF16" s="126">
        <f>'Table 2a'!BF129/1000</f>
        <v>60.917041156778012</v>
      </c>
      <c r="BG16" s="126">
        <f>'Table 2a'!BG129/1000</f>
        <v>64.096181623095063</v>
      </c>
      <c r="BH16" s="126">
        <f>'Table 2a'!BH129/1000</f>
        <v>68.865767916761982</v>
      </c>
      <c r="BI16" s="126">
        <f>'Table 2a'!BI129/1000</f>
        <v>73.094220242091581</v>
      </c>
      <c r="BJ16" s="126">
        <f>'Table 2a'!BJ129/1000</f>
        <v>75.442196958720331</v>
      </c>
      <c r="BK16" s="126">
        <f>'Table 2a'!BK129/1000</f>
        <v>80.664915636812808</v>
      </c>
      <c r="BL16" s="126">
        <f>'Table 2a'!BL129/1000</f>
        <v>87.690903575046477</v>
      </c>
      <c r="BM16" s="126">
        <f>'Table 2a'!BM129/1000</f>
        <v>93.817217961027325</v>
      </c>
      <c r="BN16" s="126">
        <f>'Table 2a'!BN129/1000</f>
        <v>97.481017197801009</v>
      </c>
      <c r="BO16" s="126">
        <f>'Table 2a'!BO129/1000</f>
        <v>101.38614626106553</v>
      </c>
      <c r="BP16" s="126">
        <f>'Table 2a'!BP129/1000</f>
        <v>107.13380979268361</v>
      </c>
      <c r="BQ16" s="126">
        <f>'Table 2a'!BQ129/1000</f>
        <v>110.08018108297058</v>
      </c>
      <c r="BR16" s="126">
        <f>'Table 2a'!BR129/1000</f>
        <v>113.50184827687684</v>
      </c>
      <c r="BS16" s="126">
        <f>'Table 2a'!BS129/1000</f>
        <v>115.75242076341981</v>
      </c>
      <c r="BT16" s="126">
        <f>'Table 2a'!BT129/1000</f>
        <v>117.37463948474817</v>
      </c>
      <c r="BU16" s="126">
        <f>'Table 2a'!BU129/1000</f>
        <v>119.23326060831515</v>
      </c>
      <c r="BV16" s="126">
        <f>'Table 2a'!BV129/1000</f>
        <v>121.38811607714869</v>
      </c>
      <c r="BW16" s="126">
        <f>'Table 2a'!BW129/1000</f>
        <v>123.71443980394423</v>
      </c>
      <c r="BX16" s="65">
        <f>'Table 2a'!BX129/1000</f>
        <v>125.85676555468855</v>
      </c>
      <c r="BY16" s="65">
        <f>'Table 2a'!BY129/1000</f>
        <v>130.69202268461657</v>
      </c>
      <c r="BZ16" s="65">
        <f>'Table 2a'!BZ129/1000</f>
        <v>136.64424677637641</v>
      </c>
      <c r="CA16" s="69">
        <f>'Table 2a'!CA129/1000</f>
        <v>143.38285819258982</v>
      </c>
    </row>
    <row r="17" spans="2:79" ht="26.25" customHeight="1" x14ac:dyDescent="0.4">
      <c r="B17" s="97" t="s">
        <v>96</v>
      </c>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9">
        <f>SUM(AH14:AH16)</f>
        <v>13.035493736203655</v>
      </c>
      <c r="AI17" s="129">
        <f t="shared" ref="AI17:CA17" si="2">SUM(AI14:AI16)</f>
        <v>14.785979544</v>
      </c>
      <c r="AJ17" s="129">
        <f t="shared" si="2"/>
        <v>18.17217435384616</v>
      </c>
      <c r="AK17" s="129">
        <f t="shared" si="2"/>
        <v>22.225345469499992</v>
      </c>
      <c r="AL17" s="129">
        <f t="shared" si="2"/>
        <v>25.399593394249997</v>
      </c>
      <c r="AM17" s="129">
        <f t="shared" si="2"/>
        <v>28.383097434500002</v>
      </c>
      <c r="AN17" s="129">
        <f t="shared" si="2"/>
        <v>30.608289402249994</v>
      </c>
      <c r="AO17" s="129">
        <f t="shared" si="2"/>
        <v>33.454940287285702</v>
      </c>
      <c r="AP17" s="129">
        <f t="shared" si="2"/>
        <v>36.123082438933338</v>
      </c>
      <c r="AQ17" s="129">
        <f t="shared" si="2"/>
        <v>37.497110367000012</v>
      </c>
      <c r="AR17" s="129">
        <f t="shared" si="2"/>
        <v>38.052643556666659</v>
      </c>
      <c r="AS17" s="129">
        <f t="shared" si="2"/>
        <v>40.288146197666691</v>
      </c>
      <c r="AT17" s="129">
        <f t="shared" si="2"/>
        <v>45.352892408487975</v>
      </c>
      <c r="AU17" s="129">
        <f t="shared" si="2"/>
        <v>54.175377622418544</v>
      </c>
      <c r="AV17" s="129">
        <f t="shared" si="2"/>
        <v>60.992230401572662</v>
      </c>
      <c r="AW17" s="129">
        <f t="shared" si="2"/>
        <v>66.634910460896748</v>
      </c>
      <c r="AX17" s="129">
        <f t="shared" si="2"/>
        <v>68.81361117157158</v>
      </c>
      <c r="AY17" s="129">
        <f t="shared" si="2"/>
        <v>72.13630754647086</v>
      </c>
      <c r="AZ17" s="129">
        <f t="shared" si="2"/>
        <v>74.930906146652163</v>
      </c>
      <c r="BA17" s="129">
        <f t="shared" si="2"/>
        <v>75.904389236404654</v>
      </c>
      <c r="BB17" s="129">
        <f t="shared" si="2"/>
        <v>77.898830406807292</v>
      </c>
      <c r="BC17" s="129">
        <f t="shared" si="2"/>
        <v>80.756783696130015</v>
      </c>
      <c r="BD17" s="129">
        <f t="shared" si="2"/>
        <v>83.618592638070211</v>
      </c>
      <c r="BE17" s="129">
        <f t="shared" si="2"/>
        <v>88.466203877447484</v>
      </c>
      <c r="BF17" s="129">
        <f t="shared" si="2"/>
        <v>93.447403868416785</v>
      </c>
      <c r="BG17" s="129">
        <f t="shared" si="2"/>
        <v>97.839551306729405</v>
      </c>
      <c r="BH17" s="129">
        <f t="shared" si="2"/>
        <v>103.67922317456205</v>
      </c>
      <c r="BI17" s="129">
        <f t="shared" si="2"/>
        <v>109.01821340647361</v>
      </c>
      <c r="BJ17" s="129">
        <f t="shared" si="2"/>
        <v>112.72280323747846</v>
      </c>
      <c r="BK17" s="129">
        <f t="shared" si="2"/>
        <v>119.96826969037394</v>
      </c>
      <c r="BL17" s="129">
        <f t="shared" si="2"/>
        <v>129.53937316672162</v>
      </c>
      <c r="BM17" s="129">
        <f t="shared" si="2"/>
        <v>141.88050977105652</v>
      </c>
      <c r="BN17" s="129">
        <f t="shared" si="2"/>
        <v>147.2254291967551</v>
      </c>
      <c r="BO17" s="129">
        <f t="shared" si="2"/>
        <v>153.00382488042931</v>
      </c>
      <c r="BP17" s="129">
        <f t="shared" si="2"/>
        <v>160.75245760790446</v>
      </c>
      <c r="BQ17" s="129">
        <f t="shared" si="2"/>
        <v>163.35361596870422</v>
      </c>
      <c r="BR17" s="129">
        <f t="shared" si="2"/>
        <v>167.55579332409249</v>
      </c>
      <c r="BS17" s="129">
        <f t="shared" si="2"/>
        <v>171.10217289872878</v>
      </c>
      <c r="BT17" s="129">
        <f t="shared" si="2"/>
        <v>173.23461273808687</v>
      </c>
      <c r="BU17" s="129">
        <f t="shared" si="2"/>
        <v>177.48809712900487</v>
      </c>
      <c r="BV17" s="129">
        <f t="shared" si="2"/>
        <v>182.17244356495007</v>
      </c>
      <c r="BW17" s="129">
        <f t="shared" si="2"/>
        <v>184.43200572297934</v>
      </c>
      <c r="BX17" s="70">
        <f t="shared" si="2"/>
        <v>187.98716397126643</v>
      </c>
      <c r="BY17" s="70">
        <f t="shared" si="2"/>
        <v>194.66989023534788</v>
      </c>
      <c r="BZ17" s="70">
        <f t="shared" si="2"/>
        <v>202.82017795070709</v>
      </c>
      <c r="CA17" s="83">
        <f t="shared" si="2"/>
        <v>212.09123071357627</v>
      </c>
    </row>
    <row r="18" spans="2:79" ht="15.4" thickBot="1" x14ac:dyDescent="0.45">
      <c r="B18" s="107"/>
      <c r="C18" s="107"/>
      <c r="D18" s="108"/>
      <c r="E18" s="108"/>
      <c r="F18" s="108"/>
      <c r="G18" s="108"/>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9"/>
    </row>
    <row r="19" spans="2:79" x14ac:dyDescent="0.4">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71"/>
      <c r="BY19" s="71"/>
      <c r="BZ19" s="71"/>
      <c r="CA19" s="82"/>
    </row>
    <row r="20" spans="2:79" ht="30" x14ac:dyDescent="0.4">
      <c r="B20" s="125" t="s">
        <v>120</v>
      </c>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71"/>
      <c r="BY20" s="71"/>
      <c r="BZ20" s="71"/>
      <c r="CA20" s="82"/>
    </row>
    <row r="21" spans="2:79" x14ac:dyDescent="0.4">
      <c r="B21" s="128" t="s">
        <v>114</v>
      </c>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v>10.038152057620774</v>
      </c>
      <c r="AI21" s="127">
        <v>12.822921835812414</v>
      </c>
      <c r="AJ21" s="127">
        <v>11.724326889418146</v>
      </c>
      <c r="AK21" s="127">
        <v>12.539973173537012</v>
      </c>
      <c r="AL21" s="127">
        <v>13.162477476715361</v>
      </c>
      <c r="AM21" s="127">
        <v>13.904753628839172</v>
      </c>
      <c r="AN21" s="127">
        <v>14.306340134764957</v>
      </c>
      <c r="AO21" s="127">
        <v>14.457087722774746</v>
      </c>
      <c r="AP21" s="127">
        <v>14.252371985131234</v>
      </c>
      <c r="AQ21" s="127">
        <v>13.863928308114049</v>
      </c>
      <c r="AR21" s="127">
        <v>13.199368564788436</v>
      </c>
      <c r="AS21" s="127">
        <v>12.602532196503883</v>
      </c>
      <c r="AT21" s="127">
        <v>12.241470968155076</v>
      </c>
      <c r="AU21" s="127">
        <v>13.628140174357656</v>
      </c>
      <c r="AV21" s="127">
        <v>15.287064994403295</v>
      </c>
      <c r="AW21" s="127">
        <v>16.331346956396686</v>
      </c>
      <c r="AX21" s="127">
        <v>16.348884941155088</v>
      </c>
      <c r="AY21" s="127">
        <v>16.467457939958944</v>
      </c>
      <c r="AZ21" s="127">
        <v>16.445975558005419</v>
      </c>
      <c r="BA21" s="127">
        <v>16.531488950019597</v>
      </c>
      <c r="BB21" s="127">
        <v>16.716916262367118</v>
      </c>
      <c r="BC21" s="127">
        <v>18.134388932157272</v>
      </c>
      <c r="BD21" s="127">
        <v>17.871830424040336</v>
      </c>
      <c r="BE21" s="127">
        <v>18.407098981787382</v>
      </c>
      <c r="BF21" s="127">
        <v>18.741752976324964</v>
      </c>
      <c r="BG21" s="127">
        <v>6.4582922259972531</v>
      </c>
      <c r="BH21" s="127">
        <v>5.5826589387128367</v>
      </c>
      <c r="BI21" s="127">
        <v>4.4332772290579383</v>
      </c>
      <c r="BJ21" s="127">
        <v>3.7612080302533277</v>
      </c>
      <c r="BK21" s="127">
        <v>3.3585747452381902</v>
      </c>
      <c r="BL21" s="127">
        <v>3.0156328904163381</v>
      </c>
      <c r="BM21" s="127">
        <v>2.4021014275597157</v>
      </c>
      <c r="BN21" s="127">
        <v>2.1122460954155895</v>
      </c>
      <c r="BO21" s="127">
        <v>1.986159586160624</v>
      </c>
      <c r="BP21" s="127">
        <v>1.8555845133088475</v>
      </c>
      <c r="BQ21" s="127">
        <v>1.7708968165054266</v>
      </c>
      <c r="BR21" s="127">
        <v>1.963660030671468</v>
      </c>
      <c r="BS21" s="127">
        <v>2.0312393684467893</v>
      </c>
      <c r="BT21" s="127">
        <v>2.0303059375729666</v>
      </c>
      <c r="BU21" s="127">
        <v>2.0449628839535947</v>
      </c>
      <c r="BV21" s="127">
        <v>2.1353254622041224</v>
      </c>
      <c r="BW21" s="127">
        <v>2.2504622347958039</v>
      </c>
      <c r="BX21" s="71">
        <v>2.3480228450358611</v>
      </c>
      <c r="BY21" s="71">
        <v>2.4613531316451018</v>
      </c>
      <c r="BZ21" s="71">
        <v>2.5868994757509207</v>
      </c>
      <c r="CA21" s="82">
        <v>2.7303691340775522</v>
      </c>
    </row>
    <row r="22" spans="2:79" x14ac:dyDescent="0.4">
      <c r="B22" s="128" t="s">
        <v>115</v>
      </c>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v>20.590833083640177</v>
      </c>
      <c r="AI22" s="127">
        <v>19.313619779615681</v>
      </c>
      <c r="AJ22" s="127">
        <v>21.155718431520501</v>
      </c>
      <c r="AK22" s="127">
        <v>25.347912072759595</v>
      </c>
      <c r="AL22" s="127">
        <v>27.977634237363855</v>
      </c>
      <c r="AM22" s="127">
        <v>31.380052907490423</v>
      </c>
      <c r="AN22" s="127">
        <v>32.923297595571867</v>
      </c>
      <c r="AO22" s="127">
        <v>34.168312308822109</v>
      </c>
      <c r="AP22" s="127">
        <v>35.834519089152366</v>
      </c>
      <c r="AQ22" s="127">
        <v>34.469240296608739</v>
      </c>
      <c r="AR22" s="127">
        <v>30.981959491790718</v>
      </c>
      <c r="AS22" s="127">
        <v>29.60863131455115</v>
      </c>
      <c r="AT22" s="127">
        <v>31.879405577139995</v>
      </c>
      <c r="AU22" s="127">
        <v>38.266887450238087</v>
      </c>
      <c r="AV22" s="127">
        <v>44.758898413651714</v>
      </c>
      <c r="AW22" s="127">
        <v>49.066032698995322</v>
      </c>
      <c r="AX22" s="127">
        <v>50.422546681046001</v>
      </c>
      <c r="AY22" s="127">
        <v>51.563671177972545</v>
      </c>
      <c r="AZ22" s="127">
        <v>50.910759910021639</v>
      </c>
      <c r="BA22" s="127">
        <v>49.345928635896954</v>
      </c>
      <c r="BB22" s="127">
        <v>48.582105216462274</v>
      </c>
      <c r="BC22" s="127">
        <v>47.44478964370532</v>
      </c>
      <c r="BD22" s="127">
        <v>45.074916575830997</v>
      </c>
      <c r="BE22" s="127">
        <v>45.550901189462508</v>
      </c>
      <c r="BF22" s="127">
        <v>45.732195479175815</v>
      </c>
      <c r="BG22" s="127">
        <v>46.564656702465093</v>
      </c>
      <c r="BH22" s="127">
        <v>46.745763064076478</v>
      </c>
      <c r="BI22" s="127">
        <v>47.12289623524579</v>
      </c>
      <c r="BJ22" s="127">
        <v>47.390877454891985</v>
      </c>
      <c r="BK22" s="127">
        <v>48.661995416738939</v>
      </c>
      <c r="BL22" s="127">
        <v>50.402199351686569</v>
      </c>
      <c r="BM22" s="127">
        <v>57.260495653169407</v>
      </c>
      <c r="BN22" s="127">
        <v>58.319465176414099</v>
      </c>
      <c r="BO22" s="127">
        <v>59.60838921724303</v>
      </c>
      <c r="BP22" s="127">
        <v>60.646961239087261</v>
      </c>
      <c r="BQ22" s="127">
        <v>56.096923633853947</v>
      </c>
      <c r="BR22" s="127">
        <v>55.948287860225875</v>
      </c>
      <c r="BS22" s="127">
        <v>56.753668836722014</v>
      </c>
      <c r="BT22" s="127">
        <v>55.987440793212222</v>
      </c>
      <c r="BU22" s="127">
        <v>57.313494925428714</v>
      </c>
      <c r="BV22" s="127">
        <v>58.681683412120698</v>
      </c>
      <c r="BW22" s="127">
        <v>57.424426089535061</v>
      </c>
      <c r="BX22" s="71">
        <v>57.547384417307448</v>
      </c>
      <c r="BY22" s="71">
        <v>58.043068556686165</v>
      </c>
      <c r="BZ22" s="71">
        <v>58.801698452417575</v>
      </c>
      <c r="CA22" s="82">
        <v>59.806924179105806</v>
      </c>
    </row>
    <row r="23" spans="2:79" x14ac:dyDescent="0.4">
      <c r="B23" s="128" t="s">
        <v>104</v>
      </c>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v>43.818887169762121</v>
      </c>
      <c r="AI23" s="127">
        <v>43.214431828784249</v>
      </c>
      <c r="AJ23" s="127">
        <v>43.421174059931857</v>
      </c>
      <c r="AK23" s="127">
        <v>46.52016947057156</v>
      </c>
      <c r="AL23" s="127">
        <v>48.696389783954082</v>
      </c>
      <c r="AM23" s="127">
        <v>50.518510264820826</v>
      </c>
      <c r="AN23" s="127">
        <v>50.95335433379546</v>
      </c>
      <c r="AO23" s="127">
        <v>53.002527160316525</v>
      </c>
      <c r="AP23" s="127">
        <v>54.86321993494122</v>
      </c>
      <c r="AQ23" s="127">
        <v>55.004216032460761</v>
      </c>
      <c r="AR23" s="127">
        <v>54.147039569205553</v>
      </c>
      <c r="AS23" s="127">
        <v>54.866773314447528</v>
      </c>
      <c r="AT23" s="127">
        <v>56.596698582138075</v>
      </c>
      <c r="AU23" s="127">
        <v>59.920264939616821</v>
      </c>
      <c r="AV23" s="127">
        <v>63.737859327794077</v>
      </c>
      <c r="AW23" s="127">
        <v>66.975952155363373</v>
      </c>
      <c r="AX23" s="127">
        <v>67.86950542170122</v>
      </c>
      <c r="AY23" s="127">
        <v>68.521331404279138</v>
      </c>
      <c r="AZ23" s="127">
        <v>69.764219659354936</v>
      </c>
      <c r="BA23" s="127">
        <v>72.010753491085339</v>
      </c>
      <c r="BB23" s="127">
        <v>74.067922103334638</v>
      </c>
      <c r="BC23" s="127">
        <v>78.317276484892233</v>
      </c>
      <c r="BD23" s="127">
        <v>81.08088770473617</v>
      </c>
      <c r="BE23" s="127">
        <v>86.141583564522975</v>
      </c>
      <c r="BF23" s="127">
        <v>86.928803605779351</v>
      </c>
      <c r="BG23" s="127">
        <v>89.234625029413905</v>
      </c>
      <c r="BH23" s="127">
        <v>93.13950849629444</v>
      </c>
      <c r="BI23" s="127">
        <v>96.207043371573505</v>
      </c>
      <c r="BJ23" s="127">
        <v>96.572225959210812</v>
      </c>
      <c r="BK23" s="127">
        <v>100.63047669932729</v>
      </c>
      <c r="BL23" s="127">
        <v>106.39988964246153</v>
      </c>
      <c r="BM23" s="127">
        <v>112.13922090788141</v>
      </c>
      <c r="BN23" s="127">
        <v>114.33743350353623</v>
      </c>
      <c r="BO23" s="127">
        <v>117.20566220801486</v>
      </c>
      <c r="BP23" s="127">
        <v>121.13916488611665</v>
      </c>
      <c r="BQ23" s="127">
        <v>119.84503461377594</v>
      </c>
      <c r="BR23" s="127">
        <v>121.98878548166493</v>
      </c>
      <c r="BS23" s="127">
        <v>123.41778421651101</v>
      </c>
      <c r="BT23" s="127">
        <v>122.43071456389598</v>
      </c>
      <c r="BU23" s="127">
        <v>122.0699753537592</v>
      </c>
      <c r="BV23" s="127">
        <v>121.85611607714868</v>
      </c>
      <c r="BW23" s="127">
        <v>121.78155005790768</v>
      </c>
      <c r="BX23" s="71">
        <v>121.29051018232201</v>
      </c>
      <c r="BY23" s="71">
        <v>123.56552298509108</v>
      </c>
      <c r="BZ23" s="71">
        <v>126.73452864885724</v>
      </c>
      <c r="CA23" s="82">
        <v>130.50485013502151</v>
      </c>
    </row>
    <row r="24" spans="2:79" ht="26.25" customHeight="1" x14ac:dyDescent="0.4">
      <c r="B24" s="128" t="s">
        <v>116</v>
      </c>
      <c r="D24" s="127">
        <v>7.9795191000703101</v>
      </c>
      <c r="E24" s="127">
        <v>11.009302413873918</v>
      </c>
      <c r="F24" s="127">
        <v>10.771047094262839</v>
      </c>
      <c r="G24" s="127">
        <v>10.640154206702602</v>
      </c>
      <c r="H24" s="127">
        <v>11.619896297164285</v>
      </c>
      <c r="I24" s="127">
        <v>11.944929468201623</v>
      </c>
      <c r="J24" s="127">
        <v>11.919454380126552</v>
      </c>
      <c r="K24" s="127">
        <v>13.923592688071244</v>
      </c>
      <c r="L24" s="127">
        <v>13.548321357725367</v>
      </c>
      <c r="M24" s="127">
        <v>14.20848894504106</v>
      </c>
      <c r="N24" s="127">
        <v>17.941905505341001</v>
      </c>
      <c r="O24" s="127">
        <v>18.548685340421184</v>
      </c>
      <c r="P24" s="127">
        <v>18.511985576923077</v>
      </c>
      <c r="Q24" s="127">
        <v>20.821972857696778</v>
      </c>
      <c r="R24" s="127">
        <v>21.380286090225564</v>
      </c>
      <c r="S24" s="127">
        <v>24.758674069961124</v>
      </c>
      <c r="T24" s="127">
        <v>24.622843258526242</v>
      </c>
      <c r="U24" s="127">
        <v>28.560518543379761</v>
      </c>
      <c r="V24" s="127">
        <v>28.517084372003833</v>
      </c>
      <c r="W24" s="127">
        <v>31.299518656716415</v>
      </c>
      <c r="X24" s="127">
        <v>32.669760355029581</v>
      </c>
      <c r="Y24" s="127">
        <v>32.439866112266117</v>
      </c>
      <c r="Z24" s="127">
        <v>32.381045781309112</v>
      </c>
      <c r="AA24" s="127">
        <v>35.236933145672062</v>
      </c>
      <c r="AB24" s="127">
        <v>36.752684893019229</v>
      </c>
      <c r="AC24" s="127">
        <v>38.950613661006855</v>
      </c>
      <c r="AD24" s="127">
        <v>41.380272280614776</v>
      </c>
      <c r="AE24" s="127">
        <v>44.505127914758013</v>
      </c>
      <c r="AF24" s="127">
        <v>46.289508083916083</v>
      </c>
      <c r="AG24" s="127">
        <v>47.367813471290269</v>
      </c>
      <c r="AH24" s="127">
        <v>49.059707955225946</v>
      </c>
      <c r="AI24" s="127">
        <v>47.90231111811768</v>
      </c>
      <c r="AJ24" s="127">
        <v>48.926537240375708</v>
      </c>
      <c r="AK24" s="127">
        <v>51.388443074344536</v>
      </c>
      <c r="AL24" s="127">
        <v>51.723776048204869</v>
      </c>
      <c r="AM24" s="127">
        <v>53.682521370935518</v>
      </c>
      <c r="AN24" s="127">
        <v>53.551241806998078</v>
      </c>
      <c r="AO24" s="127">
        <v>54.619336153129254</v>
      </c>
      <c r="AP24" s="127">
        <v>56.67787939694341</v>
      </c>
      <c r="AQ24" s="127">
        <v>56.21837236814082</v>
      </c>
      <c r="AR24" s="127">
        <v>54.100225619821209</v>
      </c>
      <c r="AS24" s="127">
        <v>53.449264074888198</v>
      </c>
      <c r="AT24" s="127">
        <v>54.404599641312146</v>
      </c>
      <c r="AU24" s="127">
        <v>59.450282355240489</v>
      </c>
      <c r="AV24" s="127">
        <v>61.384605850025835</v>
      </c>
      <c r="AW24" s="127">
        <v>63.489041269515859</v>
      </c>
      <c r="AX24" s="127">
        <v>63.184647236350038</v>
      </c>
      <c r="AY24" s="127">
        <v>62.652199433987931</v>
      </c>
      <c r="AZ24" s="127">
        <v>62.686675437592179</v>
      </c>
      <c r="BA24" s="127">
        <v>63.69430826287536</v>
      </c>
      <c r="BB24" s="127">
        <v>65.651957781979121</v>
      </c>
      <c r="BC24" s="127">
        <v>68.112907838370006</v>
      </c>
      <c r="BD24" s="127">
        <v>67.90761620880194</v>
      </c>
      <c r="BE24" s="127">
        <v>71.871545432844059</v>
      </c>
      <c r="BF24" s="127">
        <v>73.691507747650519</v>
      </c>
      <c r="BG24" s="127">
        <v>75.410374521152718</v>
      </c>
      <c r="BH24" s="127">
        <v>76.481917732738324</v>
      </c>
      <c r="BI24" s="127">
        <v>77.72655261813037</v>
      </c>
      <c r="BJ24" s="127">
        <v>78.2267859872819</v>
      </c>
      <c r="BK24" s="127">
        <v>81.514015045625669</v>
      </c>
      <c r="BL24" s="127">
        <v>85.550867004147008</v>
      </c>
      <c r="BM24" s="127">
        <v>90.326793388736618</v>
      </c>
      <c r="BN24" s="127">
        <v>91.560698819178896</v>
      </c>
      <c r="BO24" s="127">
        <v>95.048516486402519</v>
      </c>
      <c r="BP24" s="127">
        <v>98.56321107041272</v>
      </c>
      <c r="BQ24" s="127">
        <v>99.244555484767318</v>
      </c>
      <c r="BR24" s="127">
        <v>101.04389131198378</v>
      </c>
      <c r="BS24" s="127">
        <v>103.50311464892104</v>
      </c>
      <c r="BT24" s="127">
        <v>103.70628777224826</v>
      </c>
      <c r="BU24" s="127">
        <v>103.93472812614569</v>
      </c>
      <c r="BV24" s="127">
        <v>104.80472890324872</v>
      </c>
      <c r="BW24" s="127">
        <v>105.34948102338991</v>
      </c>
      <c r="BX24" s="71">
        <v>105.27880437958541</v>
      </c>
      <c r="BY24" s="71">
        <v>107.63772451479014</v>
      </c>
      <c r="BZ24" s="71">
        <v>110.70447419489456</v>
      </c>
      <c r="CA24" s="82">
        <v>114.53283562149797</v>
      </c>
    </row>
    <row r="25" spans="2:79" x14ac:dyDescent="0.4">
      <c r="B25" s="128" t="s">
        <v>117</v>
      </c>
      <c r="D25" s="127">
        <v>1.9885165221467078</v>
      </c>
      <c r="E25" s="127">
        <v>2.3327685024607461</v>
      </c>
      <c r="F25" s="127">
        <v>2.5573292482866252</v>
      </c>
      <c r="G25" s="127">
        <v>2.6677937661120223</v>
      </c>
      <c r="H25" s="127">
        <v>3.0658947738457933</v>
      </c>
      <c r="I25" s="127">
        <v>3.0463748463528835</v>
      </c>
      <c r="J25" s="127">
        <v>3.1120124490274197</v>
      </c>
      <c r="K25" s="127">
        <v>2.7226768221232711</v>
      </c>
      <c r="L25" s="127">
        <v>2.7222318712805817</v>
      </c>
      <c r="M25" s="127">
        <v>2.5642602653190143</v>
      </c>
      <c r="N25" s="127">
        <v>2.7567534921939192</v>
      </c>
      <c r="O25" s="127">
        <v>3.2996258433858108</v>
      </c>
      <c r="P25" s="127">
        <v>3.6611959134615377</v>
      </c>
      <c r="Q25" s="127">
        <v>3.3775498255137646</v>
      </c>
      <c r="R25" s="127">
        <v>3.8239917293233083</v>
      </c>
      <c r="S25" s="127">
        <v>4.0969217101610216</v>
      </c>
      <c r="T25" s="127">
        <v>4.0177427107262762</v>
      </c>
      <c r="U25" s="127">
        <v>4.2016341668065111</v>
      </c>
      <c r="V25" s="127">
        <v>4.840436241610738</v>
      </c>
      <c r="W25" s="127">
        <v>6.1057173507462679</v>
      </c>
      <c r="X25" s="127">
        <v>6.4601476331360939</v>
      </c>
      <c r="Y25" s="127">
        <v>6.6426436590436593</v>
      </c>
      <c r="Z25" s="127">
        <v>7.2400196746121823</v>
      </c>
      <c r="AA25" s="127">
        <v>8.1936080225193528</v>
      </c>
      <c r="AB25" s="127">
        <v>9.300674951372379</v>
      </c>
      <c r="AC25" s="127">
        <v>9.8503848674411678</v>
      </c>
      <c r="AD25" s="127">
        <v>10.165173029251362</v>
      </c>
      <c r="AE25" s="127">
        <v>11.160791475801632</v>
      </c>
      <c r="AF25" s="127">
        <v>12.353091958041958</v>
      </c>
      <c r="AG25" s="127">
        <v>13.086970547559289</v>
      </c>
      <c r="AH25" s="127">
        <v>12.626073978534249</v>
      </c>
      <c r="AI25" s="127">
        <v>11.798005754148109</v>
      </c>
      <c r="AJ25" s="127">
        <v>12.897559200952507</v>
      </c>
      <c r="AK25" s="127">
        <v>17.849431192385968</v>
      </c>
      <c r="AL25" s="127">
        <v>22.487486818980667</v>
      </c>
      <c r="AM25" s="127">
        <v>25.621080131021809</v>
      </c>
      <c r="AN25" s="127">
        <v>27.67785267722093</v>
      </c>
      <c r="AO25" s="127">
        <v>29.762282600903287</v>
      </c>
      <c r="AP25" s="127">
        <v>30.785724907063194</v>
      </c>
      <c r="AQ25" s="127">
        <v>29.654679469738127</v>
      </c>
      <c r="AR25" s="127">
        <v>27.53822562529491</v>
      </c>
      <c r="AS25" s="127">
        <v>27.398464034249596</v>
      </c>
      <c r="AT25" s="127">
        <v>29.955264958579264</v>
      </c>
      <c r="AU25" s="127">
        <v>34.226852867501741</v>
      </c>
      <c r="AV25" s="127">
        <v>41.98607176143706</v>
      </c>
      <c r="AW25" s="127">
        <v>46.293412795458131</v>
      </c>
      <c r="AX25" s="127">
        <v>48.135406926101339</v>
      </c>
      <c r="AY25" s="127">
        <v>49.083150331826381</v>
      </c>
      <c r="AZ25" s="127">
        <v>48.231928592049002</v>
      </c>
      <c r="BA25" s="127">
        <v>46.737660348489186</v>
      </c>
      <c r="BB25" s="127">
        <v>45.519185002358959</v>
      </c>
      <c r="BC25" s="127">
        <v>44.639168983620976</v>
      </c>
      <c r="BD25" s="127">
        <v>42.149000996675774</v>
      </c>
      <c r="BE25" s="127">
        <v>43.490221509349929</v>
      </c>
      <c r="BF25" s="127">
        <v>44.328416097605412</v>
      </c>
      <c r="BG25" s="127">
        <v>44.850135825542502</v>
      </c>
      <c r="BH25" s="127">
        <v>45.866720945694709</v>
      </c>
      <c r="BI25" s="127">
        <v>45.574178168955584</v>
      </c>
      <c r="BJ25" s="127">
        <v>46.062105219430002</v>
      </c>
      <c r="BK25" s="127">
        <v>46.790986998840815</v>
      </c>
      <c r="BL25" s="127">
        <v>48.227490878845835</v>
      </c>
      <c r="BM25" s="127">
        <v>54.204121022467149</v>
      </c>
      <c r="BN25" s="127">
        <v>55.571902622611958</v>
      </c>
      <c r="BO25" s="127">
        <v>56.173005229095665</v>
      </c>
      <c r="BP25" s="127">
        <v>56.680432842770166</v>
      </c>
      <c r="BQ25" s="127">
        <v>49.991212874056892</v>
      </c>
      <c r="BR25" s="127">
        <v>49.004190454262243</v>
      </c>
      <c r="BS25" s="127">
        <v>48.15642939927676</v>
      </c>
      <c r="BT25" s="127">
        <v>46.617488034779306</v>
      </c>
      <c r="BU25" s="127">
        <v>46.444183583044122</v>
      </c>
      <c r="BV25" s="127">
        <v>47.269177905286512</v>
      </c>
      <c r="BW25" s="127">
        <v>43.963978472150671</v>
      </c>
      <c r="BX25" s="71">
        <v>43.776124145055633</v>
      </c>
      <c r="BY25" s="71">
        <v>43.659607051133683</v>
      </c>
      <c r="BZ25" s="71">
        <v>43.83467670171482</v>
      </c>
      <c r="CA25" s="82">
        <v>44.098080622979431</v>
      </c>
    </row>
    <row r="26" spans="2:79" x14ac:dyDescent="0.4">
      <c r="B26" s="128" t="s">
        <v>118</v>
      </c>
      <c r="D26" s="127">
        <v>5.0269697679868779</v>
      </c>
      <c r="E26" s="127">
        <v>5.2021978439184444</v>
      </c>
      <c r="F26" s="127">
        <v>5.1479491731781648</v>
      </c>
      <c r="G26" s="127">
        <v>4.7997727166201498</v>
      </c>
      <c r="H26" s="127">
        <v>5.3536830325755806</v>
      </c>
      <c r="I26" s="127">
        <v>5.6901116207439149</v>
      </c>
      <c r="J26" s="127">
        <v>5.794696226857277</v>
      </c>
      <c r="K26" s="127">
        <v>5.8390799156315909</v>
      </c>
      <c r="L26" s="127">
        <v>5.7407000220409969</v>
      </c>
      <c r="M26" s="127">
        <v>5.763153506001264</v>
      </c>
      <c r="N26" s="127">
        <v>6.2204741166803608</v>
      </c>
      <c r="O26" s="127">
        <v>6.2640846452668173</v>
      </c>
      <c r="P26" s="127">
        <v>6.1740612980769232</v>
      </c>
      <c r="Q26" s="127">
        <v>6.4589965102752993</v>
      </c>
      <c r="R26" s="127">
        <v>6.2948492481203004</v>
      </c>
      <c r="S26" s="127">
        <v>6.7729239311493625</v>
      </c>
      <c r="T26" s="127">
        <v>6.662651705248277</v>
      </c>
      <c r="U26" s="127">
        <v>6.9201376069810383</v>
      </c>
      <c r="V26" s="127">
        <v>6.6106529242569509</v>
      </c>
      <c r="W26" s="127">
        <v>6.754756529850745</v>
      </c>
      <c r="X26" s="127">
        <v>8.6501813609467444</v>
      </c>
      <c r="Y26" s="127">
        <v>8.7877081081081077</v>
      </c>
      <c r="Z26" s="127">
        <v>7.0769330306469911</v>
      </c>
      <c r="AA26" s="127">
        <v>7.0829746657283597</v>
      </c>
      <c r="AB26" s="127">
        <v>7.8351007132051</v>
      </c>
      <c r="AC26" s="127">
        <v>6.8557384569556152</v>
      </c>
      <c r="AD26" s="127">
        <v>6.5221338621715406</v>
      </c>
      <c r="AE26" s="127">
        <v>7.4524696275642297</v>
      </c>
      <c r="AF26" s="127">
        <v>7.3042202797202798</v>
      </c>
      <c r="AG26" s="127">
        <v>9.2599195820314506</v>
      </c>
      <c r="AH26" s="127">
        <v>12.762090377262886</v>
      </c>
      <c r="AI26" s="127">
        <v>15.650656571946556</v>
      </c>
      <c r="AJ26" s="127">
        <v>14.477122939542269</v>
      </c>
      <c r="AK26" s="127">
        <v>15.170180450137673</v>
      </c>
      <c r="AL26" s="127">
        <v>15.625238630847772</v>
      </c>
      <c r="AM26" s="127">
        <v>16.499715299193099</v>
      </c>
      <c r="AN26" s="127">
        <v>16.953897579913281</v>
      </c>
      <c r="AO26" s="127">
        <v>17.246308437880852</v>
      </c>
      <c r="AP26" s="127">
        <v>17.486506705218229</v>
      </c>
      <c r="AQ26" s="127">
        <v>17.464332799304572</v>
      </c>
      <c r="AR26" s="127">
        <v>16.689916380668603</v>
      </c>
      <c r="AS26" s="127">
        <v>16.230208716364736</v>
      </c>
      <c r="AT26" s="127">
        <v>16.357710527541741</v>
      </c>
      <c r="AU26" s="127">
        <v>18.13815734147034</v>
      </c>
      <c r="AV26" s="127">
        <v>20.413145124386148</v>
      </c>
      <c r="AW26" s="127">
        <v>22.590877745781423</v>
      </c>
      <c r="AX26" s="127">
        <v>23.320882881451006</v>
      </c>
      <c r="AY26" s="127">
        <v>24.817110756396307</v>
      </c>
      <c r="AZ26" s="127">
        <v>26.202351097740845</v>
      </c>
      <c r="BA26" s="127">
        <v>27.456202465637311</v>
      </c>
      <c r="BB26" s="127">
        <v>28.195800797825996</v>
      </c>
      <c r="BC26" s="127">
        <v>31.144378238763824</v>
      </c>
      <c r="BD26" s="127">
        <v>33.971017499129786</v>
      </c>
      <c r="BE26" s="127">
        <v>34.737816793578908</v>
      </c>
      <c r="BF26" s="127">
        <v>33.382828216024208</v>
      </c>
      <c r="BG26" s="127">
        <v>21.997063611181076</v>
      </c>
      <c r="BH26" s="127">
        <v>23.119291820650727</v>
      </c>
      <c r="BI26" s="127">
        <v>24.46248604879127</v>
      </c>
      <c r="BJ26" s="127">
        <v>23.43542023764422</v>
      </c>
      <c r="BK26" s="127">
        <v>24.346044816837953</v>
      </c>
      <c r="BL26" s="127">
        <v>26.039364001571652</v>
      </c>
      <c r="BM26" s="127">
        <v>27.27090357740682</v>
      </c>
      <c r="BN26" s="127">
        <v>27.636543333575087</v>
      </c>
      <c r="BO26" s="127">
        <v>27.578689295920217</v>
      </c>
      <c r="BP26" s="127">
        <v>28.398066725329823</v>
      </c>
      <c r="BQ26" s="127">
        <v>28.477086705311184</v>
      </c>
      <c r="BR26" s="127">
        <v>29.852651606316247</v>
      </c>
      <c r="BS26" s="127">
        <v>30.543148373482058</v>
      </c>
      <c r="BT26" s="127">
        <v>30.124685487653601</v>
      </c>
      <c r="BU26" s="127">
        <v>31.049521453951627</v>
      </c>
      <c r="BV26" s="127">
        <v>30.599218142938319</v>
      </c>
      <c r="BW26" s="127">
        <v>32.142978886697968</v>
      </c>
      <c r="BX26" s="71">
        <v>32.130988920024336</v>
      </c>
      <c r="BY26" s="71">
        <v>32.772613107498522</v>
      </c>
      <c r="BZ26" s="71">
        <v>33.583975680416373</v>
      </c>
      <c r="CA26" s="82">
        <v>34.411227203727535</v>
      </c>
    </row>
    <row r="27" spans="2:79" x14ac:dyDescent="0.4">
      <c r="B27" s="97" t="s">
        <v>96</v>
      </c>
      <c r="D27" s="129">
        <f>SUM(D24:D26)</f>
        <v>14.995005390203897</v>
      </c>
      <c r="E27" s="129">
        <f t="shared" ref="E27:BP27" si="3">SUM(E24:E26)</f>
        <v>18.544268760253111</v>
      </c>
      <c r="F27" s="129">
        <f t="shared" si="3"/>
        <v>18.47632551572763</v>
      </c>
      <c r="G27" s="129">
        <f t="shared" si="3"/>
        <v>18.107720689434775</v>
      </c>
      <c r="H27" s="129">
        <f t="shared" si="3"/>
        <v>20.039474103585658</v>
      </c>
      <c r="I27" s="129">
        <f t="shared" si="3"/>
        <v>20.681415935298421</v>
      </c>
      <c r="J27" s="129">
        <f t="shared" si="3"/>
        <v>20.82616305601125</v>
      </c>
      <c r="K27" s="129">
        <f t="shared" si="3"/>
        <v>22.485349425826104</v>
      </c>
      <c r="L27" s="129">
        <f t="shared" si="3"/>
        <v>22.011253251046945</v>
      </c>
      <c r="M27" s="129">
        <f t="shared" si="3"/>
        <v>22.535902716361338</v>
      </c>
      <c r="N27" s="129">
        <f t="shared" si="3"/>
        <v>26.919133114215281</v>
      </c>
      <c r="O27" s="129">
        <f t="shared" si="3"/>
        <v>28.112395829073812</v>
      </c>
      <c r="P27" s="129">
        <f t="shared" si="3"/>
        <v>28.347242788461536</v>
      </c>
      <c r="Q27" s="129">
        <f t="shared" si="3"/>
        <v>30.658519193485841</v>
      </c>
      <c r="R27" s="129">
        <f t="shared" si="3"/>
        <v>31.499127067669171</v>
      </c>
      <c r="S27" s="129">
        <f t="shared" si="3"/>
        <v>35.628519711271508</v>
      </c>
      <c r="T27" s="129">
        <f t="shared" si="3"/>
        <v>35.303237674500799</v>
      </c>
      <c r="U27" s="129">
        <f t="shared" si="3"/>
        <v>39.682290317167308</v>
      </c>
      <c r="V27" s="129">
        <f t="shared" si="3"/>
        <v>39.968173537871522</v>
      </c>
      <c r="W27" s="129">
        <f t="shared" si="3"/>
        <v>44.159992537313428</v>
      </c>
      <c r="X27" s="129">
        <f t="shared" si="3"/>
        <v>47.780089349112423</v>
      </c>
      <c r="Y27" s="129">
        <f t="shared" si="3"/>
        <v>47.870217879417879</v>
      </c>
      <c r="Z27" s="129">
        <f t="shared" si="3"/>
        <v>46.697998486568288</v>
      </c>
      <c r="AA27" s="129">
        <f t="shared" si="3"/>
        <v>50.513515833919769</v>
      </c>
      <c r="AB27" s="129">
        <f t="shared" si="3"/>
        <v>53.888460557596709</v>
      </c>
      <c r="AC27" s="129">
        <f t="shared" si="3"/>
        <v>55.656736985403633</v>
      </c>
      <c r="AD27" s="129">
        <f t="shared" si="3"/>
        <v>58.067579172037682</v>
      </c>
      <c r="AE27" s="129">
        <f t="shared" si="3"/>
        <v>63.118389018123871</v>
      </c>
      <c r="AF27" s="129">
        <f t="shared" si="3"/>
        <v>65.946820321678317</v>
      </c>
      <c r="AG27" s="129">
        <f t="shared" si="3"/>
        <v>69.714703600881009</v>
      </c>
      <c r="AH27" s="129">
        <f t="shared" si="3"/>
        <v>74.447872311023076</v>
      </c>
      <c r="AI27" s="129">
        <f t="shared" si="3"/>
        <v>75.350973444212343</v>
      </c>
      <c r="AJ27" s="129">
        <f t="shared" si="3"/>
        <v>76.301219380870492</v>
      </c>
      <c r="AK27" s="129">
        <f t="shared" si="3"/>
        <v>84.408054716868179</v>
      </c>
      <c r="AL27" s="129">
        <f t="shared" si="3"/>
        <v>89.836501498033314</v>
      </c>
      <c r="AM27" s="129">
        <f t="shared" si="3"/>
        <v>95.80331680115043</v>
      </c>
      <c r="AN27" s="129">
        <f t="shared" si="3"/>
        <v>98.182992064132293</v>
      </c>
      <c r="AO27" s="129">
        <f t="shared" si="3"/>
        <v>101.6279271919134</v>
      </c>
      <c r="AP27" s="129">
        <f t="shared" si="3"/>
        <v>104.95011100922484</v>
      </c>
      <c r="AQ27" s="129">
        <f t="shared" si="3"/>
        <v>103.33738463718352</v>
      </c>
      <c r="AR27" s="129">
        <f t="shared" si="3"/>
        <v>98.328367625784722</v>
      </c>
      <c r="AS27" s="129">
        <f t="shared" si="3"/>
        <v>97.077936825502519</v>
      </c>
      <c r="AT27" s="129">
        <f t="shared" si="3"/>
        <v>100.71757512743315</v>
      </c>
      <c r="AU27" s="129">
        <f t="shared" si="3"/>
        <v>111.81529256421257</v>
      </c>
      <c r="AV27" s="129">
        <f t="shared" si="3"/>
        <v>123.78382273584904</v>
      </c>
      <c r="AW27" s="129">
        <f t="shared" si="3"/>
        <v>132.37333181075542</v>
      </c>
      <c r="AX27" s="129">
        <f t="shared" si="3"/>
        <v>134.6409370439024</v>
      </c>
      <c r="AY27" s="129">
        <f t="shared" si="3"/>
        <v>136.55246052221062</v>
      </c>
      <c r="AZ27" s="129">
        <f t="shared" si="3"/>
        <v>137.12095512738205</v>
      </c>
      <c r="BA27" s="129">
        <f t="shared" si="3"/>
        <v>137.88817107700186</v>
      </c>
      <c r="BB27" s="129">
        <f t="shared" si="3"/>
        <v>139.36694358216408</v>
      </c>
      <c r="BC27" s="129">
        <f t="shared" si="3"/>
        <v>143.89645506075482</v>
      </c>
      <c r="BD27" s="129">
        <f t="shared" si="3"/>
        <v>144.02763470460752</v>
      </c>
      <c r="BE27" s="129">
        <f t="shared" si="3"/>
        <v>150.09958373577288</v>
      </c>
      <c r="BF27" s="129">
        <f t="shared" si="3"/>
        <v>151.40275206128013</v>
      </c>
      <c r="BG27" s="129">
        <f t="shared" si="3"/>
        <v>142.25757395787628</v>
      </c>
      <c r="BH27" s="129">
        <f t="shared" si="3"/>
        <v>145.46793049908376</v>
      </c>
      <c r="BI27" s="129">
        <f t="shared" si="3"/>
        <v>147.76321683587722</v>
      </c>
      <c r="BJ27" s="129">
        <f t="shared" si="3"/>
        <v>147.72431144435612</v>
      </c>
      <c r="BK27" s="129">
        <f t="shared" si="3"/>
        <v>152.65104686130442</v>
      </c>
      <c r="BL27" s="129">
        <f t="shared" si="3"/>
        <v>159.81772188456449</v>
      </c>
      <c r="BM27" s="129">
        <f t="shared" si="3"/>
        <v>171.80181798861057</v>
      </c>
      <c r="BN27" s="129">
        <f t="shared" si="3"/>
        <v>174.76914477536593</v>
      </c>
      <c r="BO27" s="129">
        <f t="shared" si="3"/>
        <v>178.80021101141838</v>
      </c>
      <c r="BP27" s="129">
        <f t="shared" si="3"/>
        <v>183.64171063851271</v>
      </c>
      <c r="BQ27" s="129">
        <f t="shared" ref="BQ27:BW27" si="4">SUM(BQ24:BQ26)</f>
        <v>177.7128550641354</v>
      </c>
      <c r="BR27" s="129">
        <f t="shared" si="4"/>
        <v>179.90073337256226</v>
      </c>
      <c r="BS27" s="129">
        <f t="shared" si="4"/>
        <v>182.20269242167987</v>
      </c>
      <c r="BT27" s="129">
        <f t="shared" si="4"/>
        <v>180.44846129468118</v>
      </c>
      <c r="BU27" s="129">
        <f t="shared" si="4"/>
        <v>181.42843316314145</v>
      </c>
      <c r="BV27" s="129">
        <f t="shared" si="4"/>
        <v>182.67312495147357</v>
      </c>
      <c r="BW27" s="129">
        <f t="shared" si="4"/>
        <v>181.45643838223856</v>
      </c>
      <c r="BX27" s="70">
        <f>SUM(BX24:BX26)</f>
        <v>181.18591744466539</v>
      </c>
      <c r="BY27" s="70">
        <f>SUM(BY24:BY26)</f>
        <v>184.06994467342236</v>
      </c>
      <c r="BZ27" s="70">
        <f>SUM(BZ24:BZ26)</f>
        <v>188.12312657702574</v>
      </c>
      <c r="CA27" s="83">
        <f>SUM(CA24:CA26)</f>
        <v>193.04214344820491</v>
      </c>
    </row>
    <row r="28" spans="2:79" ht="51" customHeight="1" x14ac:dyDescent="0.4">
      <c r="B28" s="125" t="s">
        <v>121</v>
      </c>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127"/>
      <c r="BW28" s="127"/>
      <c r="BX28" s="71"/>
      <c r="BY28" s="71"/>
      <c r="BZ28" s="71"/>
      <c r="CA28" s="82"/>
    </row>
    <row r="29" spans="2:79" x14ac:dyDescent="0.4">
      <c r="B29" s="128" t="s">
        <v>114</v>
      </c>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v>0.17922275380025718</v>
      </c>
      <c r="AI29" s="127">
        <v>0.18134349122301116</v>
      </c>
      <c r="AJ29" s="127">
        <v>0.18184292763327115</v>
      </c>
      <c r="AK29" s="127">
        <v>0.18998278008982278</v>
      </c>
      <c r="AL29" s="127">
        <v>0.20411020505915153</v>
      </c>
      <c r="AM29" s="127">
        <v>0.21325305127388114</v>
      </c>
      <c r="AN29" s="127">
        <v>0.21570112220822724</v>
      </c>
      <c r="AO29" s="127">
        <v>0.22792754412209407</v>
      </c>
      <c r="AP29" s="127">
        <v>0.23597254948429991</v>
      </c>
      <c r="AQ29" s="127">
        <v>0.24647650538396884</v>
      </c>
      <c r="AR29" s="127">
        <v>0.24882701373572505</v>
      </c>
      <c r="AS29" s="127">
        <v>0.25098008166166269</v>
      </c>
      <c r="AT29" s="127">
        <v>0.26980048303887849</v>
      </c>
      <c r="AU29" s="127">
        <v>0.30879326739242313</v>
      </c>
      <c r="AV29" s="127">
        <v>0.38396616386874677</v>
      </c>
      <c r="AW29" s="127">
        <v>0.52224302689299973</v>
      </c>
      <c r="AX29" s="127">
        <v>0.57934154026525775</v>
      </c>
      <c r="AY29" s="127">
        <v>0.67327638795188316</v>
      </c>
      <c r="AZ29" s="127">
        <v>0.65911003478707497</v>
      </c>
      <c r="BA29" s="127">
        <v>0.72177094386553353</v>
      </c>
      <c r="BB29" s="127">
        <v>0.77085484192130549</v>
      </c>
      <c r="BC29" s="127">
        <v>0.82290118239269716</v>
      </c>
      <c r="BD29" s="127">
        <v>0.94873346694210303</v>
      </c>
      <c r="BE29" s="127">
        <v>0.95673993994670159</v>
      </c>
      <c r="BF29" s="127">
        <v>1.047036120195741</v>
      </c>
      <c r="BG29" s="127">
        <v>1.0677326393739293</v>
      </c>
      <c r="BH29" s="127">
        <v>1.103272384932934</v>
      </c>
      <c r="BI29" s="127">
        <v>1.1793506225582855</v>
      </c>
      <c r="BJ29" s="127">
        <v>1.2057952847149831</v>
      </c>
      <c r="BK29" s="127">
        <v>1.2575894135735004</v>
      </c>
      <c r="BL29" s="127">
        <v>1.3019474904314146</v>
      </c>
      <c r="BM29" s="127">
        <v>1.384119157543789</v>
      </c>
      <c r="BN29" s="127">
        <v>1.3906358603175208</v>
      </c>
      <c r="BO29" s="127">
        <v>1.4788056114219448</v>
      </c>
      <c r="BP29" s="127">
        <v>1.5333205640660017</v>
      </c>
      <c r="BQ29" s="127">
        <v>1.5844759989090238</v>
      </c>
      <c r="BR29" s="127">
        <v>1.8359225055336406</v>
      </c>
      <c r="BS29" s="127">
        <v>1.9461589129385157</v>
      </c>
      <c r="BT29" s="127">
        <v>1.9689108035855851</v>
      </c>
      <c r="BU29" s="127">
        <v>2.0015796199375457</v>
      </c>
      <c r="BV29" s="127">
        <v>2.102644075680693</v>
      </c>
      <c r="BW29" s="127">
        <v>2.2254078028267625</v>
      </c>
      <c r="BX29" s="71">
        <v>2.3288382757278256</v>
      </c>
      <c r="BY29" s="71">
        <v>2.4461525984129318</v>
      </c>
      <c r="BZ29" s="71">
        <v>2.5750198736989796</v>
      </c>
      <c r="CA29" s="82">
        <v>2.7303691340775522</v>
      </c>
    </row>
    <row r="30" spans="2:79" x14ac:dyDescent="0.4">
      <c r="B30" s="128" t="s">
        <v>115</v>
      </c>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v>19.169998170102399</v>
      </c>
      <c r="AI30" s="127">
        <v>17.79321015481057</v>
      </c>
      <c r="AJ30" s="127">
        <v>19.546486039166428</v>
      </c>
      <c r="AK30" s="127">
        <v>23.372902084753829</v>
      </c>
      <c r="AL30" s="127">
        <v>25.81477978538117</v>
      </c>
      <c r="AM30" s="127">
        <v>29.036360091468492</v>
      </c>
      <c r="AN30" s="127">
        <v>30.509843954655665</v>
      </c>
      <c r="AO30" s="127">
        <v>31.672352243923036</v>
      </c>
      <c r="AP30" s="127">
        <v>33.165905277669559</v>
      </c>
      <c r="AQ30" s="127">
        <v>31.791807955485794</v>
      </c>
      <c r="AR30" s="127">
        <v>28.722486650050019</v>
      </c>
      <c r="AS30" s="127">
        <v>27.121904427126807</v>
      </c>
      <c r="AT30" s="127">
        <v>29.102004923756713</v>
      </c>
      <c r="AU30" s="127">
        <v>35.791298503254708</v>
      </c>
      <c r="AV30" s="127">
        <v>41.512732946464162</v>
      </c>
      <c r="AW30" s="127">
        <v>45.414016593957221</v>
      </c>
      <c r="AX30" s="127">
        <v>46.445752221962096</v>
      </c>
      <c r="AY30" s="127">
        <v>47.239909084666706</v>
      </c>
      <c r="AZ30" s="127">
        <v>46.306914623035659</v>
      </c>
      <c r="BA30" s="127">
        <v>44.490261340684121</v>
      </c>
      <c r="BB30" s="127">
        <v>43.657612693956708</v>
      </c>
      <c r="BC30" s="127">
        <v>43.000914358959669</v>
      </c>
      <c r="BD30" s="127">
        <v>42.168755303197358</v>
      </c>
      <c r="BE30" s="127">
        <v>42.721672056607403</v>
      </c>
      <c r="BF30" s="127">
        <v>43.604974978620092</v>
      </c>
      <c r="BG30" s="127">
        <v>44.307271008160349</v>
      </c>
      <c r="BH30" s="127">
        <v>44.48252494205434</v>
      </c>
      <c r="BI30" s="127">
        <v>44.659227068299487</v>
      </c>
      <c r="BJ30" s="127">
        <v>44.990596679446107</v>
      </c>
      <c r="BK30" s="127">
        <v>46.26770611203181</v>
      </c>
      <c r="BL30" s="127">
        <v>47.963423170381404</v>
      </c>
      <c r="BM30" s="127">
        <v>54.407348443545779</v>
      </c>
      <c r="BN30" s="127">
        <v>55.297549994245607</v>
      </c>
      <c r="BO30" s="127">
        <v>56.581246497718567</v>
      </c>
      <c r="BP30" s="127">
        <v>57.586834512503245</v>
      </c>
      <c r="BQ30" s="127">
        <v>56.096923633853947</v>
      </c>
      <c r="BR30" s="127">
        <v>55.948287860225875</v>
      </c>
      <c r="BS30" s="127">
        <v>56.753668836722014</v>
      </c>
      <c r="BT30" s="127">
        <v>55.987440793212222</v>
      </c>
      <c r="BU30" s="127">
        <v>57.313494925428714</v>
      </c>
      <c r="BV30" s="127">
        <v>58.681683412120698</v>
      </c>
      <c r="BW30" s="127">
        <v>57.424426089535061</v>
      </c>
      <c r="BX30" s="71">
        <v>57.547384417307448</v>
      </c>
      <c r="BY30" s="71">
        <v>58.043068556686165</v>
      </c>
      <c r="BZ30" s="71">
        <v>58.801698452417575</v>
      </c>
      <c r="CA30" s="82">
        <v>59.806924179105806</v>
      </c>
    </row>
    <row r="31" spans="2:79" x14ac:dyDescent="0.4">
      <c r="B31" s="128" t="s">
        <v>104</v>
      </c>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v>41.79012092603314</v>
      </c>
      <c r="AI31" s="127">
        <v>41.360504769214124</v>
      </c>
      <c r="AJ31" s="127">
        <v>41.466630442798653</v>
      </c>
      <c r="AK31" s="127">
        <v>44.166813318578143</v>
      </c>
      <c r="AL31" s="127">
        <v>46.126243476866144</v>
      </c>
      <c r="AM31" s="127">
        <v>47.711505889528141</v>
      </c>
      <c r="AN31" s="127">
        <v>47.839949199053578</v>
      </c>
      <c r="AO31" s="127">
        <v>49.500585747152854</v>
      </c>
      <c r="AP31" s="127">
        <v>50.999706778201862</v>
      </c>
      <c r="AQ31" s="127">
        <v>50.933698100641507</v>
      </c>
      <c r="AR31" s="127">
        <v>50.103754031626302</v>
      </c>
      <c r="AS31" s="127">
        <v>50.360365052464118</v>
      </c>
      <c r="AT31" s="127">
        <v>51.50514968773205</v>
      </c>
      <c r="AU31" s="127">
        <v>55.262982124852009</v>
      </c>
      <c r="AV31" s="127">
        <v>58.423617823760651</v>
      </c>
      <c r="AW31" s="127">
        <v>61.062109455454888</v>
      </c>
      <c r="AX31" s="127">
        <v>62.152821494089913</v>
      </c>
      <c r="AY31" s="127">
        <v>63.126148652612521</v>
      </c>
      <c r="AZ31" s="127">
        <v>64.450434355453581</v>
      </c>
      <c r="BA31" s="127">
        <v>66.910191885633438</v>
      </c>
      <c r="BB31" s="127">
        <v>69.17469080241267</v>
      </c>
      <c r="BC31" s="127">
        <v>73.498555773032209</v>
      </c>
      <c r="BD31" s="127">
        <v>75.684245698204094</v>
      </c>
      <c r="BE31" s="127">
        <v>80.76385257575059</v>
      </c>
      <c r="BF31" s="127">
        <v>83.616294781314608</v>
      </c>
      <c r="BG31" s="127">
        <v>86.190694711545831</v>
      </c>
      <c r="BH31" s="127">
        <v>90.174931381379707</v>
      </c>
      <c r="BI31" s="127">
        <v>93.267334674859512</v>
      </c>
      <c r="BJ31" s="127">
        <v>93.484458790260362</v>
      </c>
      <c r="BK31" s="127">
        <v>97.539358828338933</v>
      </c>
      <c r="BL31" s="127">
        <v>103.23256526125529</v>
      </c>
      <c r="BM31" s="127">
        <v>108.90224283815726</v>
      </c>
      <c r="BN31" s="127">
        <v>111.08829712002617</v>
      </c>
      <c r="BO31" s="127">
        <v>114.04009425666347</v>
      </c>
      <c r="BP31" s="127">
        <v>118.12620621680702</v>
      </c>
      <c r="BQ31" s="127">
        <v>119.18846476321595</v>
      </c>
      <c r="BR31" s="127">
        <v>121.33461622467479</v>
      </c>
      <c r="BS31" s="127">
        <v>122.75840267195163</v>
      </c>
      <c r="BT31" s="127">
        <v>121.77961209673271</v>
      </c>
      <c r="BU31" s="127">
        <v>121.40330595138649</v>
      </c>
      <c r="BV31" s="127">
        <v>121.38811607714869</v>
      </c>
      <c r="BW31" s="127">
        <v>121.53889360835468</v>
      </c>
      <c r="BX31" s="71">
        <v>121.29051018232201</v>
      </c>
      <c r="BY31" s="71">
        <v>123.56552298509108</v>
      </c>
      <c r="BZ31" s="71">
        <v>126.73452864885724</v>
      </c>
      <c r="CA31" s="82">
        <v>130.50485013502151</v>
      </c>
    </row>
    <row r="32" spans="2:79" x14ac:dyDescent="0.4">
      <c r="B32" s="97" t="s">
        <v>96</v>
      </c>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9">
        <f t="shared" ref="AH32:BW32" si="5">SUM(AH29:AH31)</f>
        <v>61.139341849935796</v>
      </c>
      <c r="AI32" s="129">
        <f t="shared" si="5"/>
        <v>59.335058415247701</v>
      </c>
      <c r="AJ32" s="129">
        <f t="shared" si="5"/>
        <v>61.194959409598354</v>
      </c>
      <c r="AK32" s="129">
        <f t="shared" si="5"/>
        <v>67.729698183421789</v>
      </c>
      <c r="AL32" s="129">
        <f t="shared" si="5"/>
        <v>72.145133467306465</v>
      </c>
      <c r="AM32" s="129">
        <f t="shared" si="5"/>
        <v>76.961119032270517</v>
      </c>
      <c r="AN32" s="129">
        <f t="shared" si="5"/>
        <v>78.565494275917473</v>
      </c>
      <c r="AO32" s="129">
        <f t="shared" si="5"/>
        <v>81.40086553519798</v>
      </c>
      <c r="AP32" s="129">
        <f t="shared" si="5"/>
        <v>84.401584605355723</v>
      </c>
      <c r="AQ32" s="129">
        <f t="shared" si="5"/>
        <v>82.971982561511268</v>
      </c>
      <c r="AR32" s="129">
        <f t="shared" si="5"/>
        <v>79.075067695412045</v>
      </c>
      <c r="AS32" s="129">
        <f t="shared" si="5"/>
        <v>77.733249561252592</v>
      </c>
      <c r="AT32" s="129">
        <f t="shared" si="5"/>
        <v>80.876955094527645</v>
      </c>
      <c r="AU32" s="129">
        <f t="shared" si="5"/>
        <v>91.363073895499141</v>
      </c>
      <c r="AV32" s="129">
        <f t="shared" si="5"/>
        <v>100.32031693409357</v>
      </c>
      <c r="AW32" s="129">
        <f t="shared" si="5"/>
        <v>106.99836907630511</v>
      </c>
      <c r="AX32" s="129">
        <f t="shared" si="5"/>
        <v>109.17791525631728</v>
      </c>
      <c r="AY32" s="129">
        <f t="shared" si="5"/>
        <v>111.03933412523111</v>
      </c>
      <c r="AZ32" s="129">
        <f t="shared" si="5"/>
        <v>111.41645901327632</v>
      </c>
      <c r="BA32" s="129">
        <f t="shared" si="5"/>
        <v>112.1222241701831</v>
      </c>
      <c r="BB32" s="129">
        <f t="shared" si="5"/>
        <v>113.60315833829068</v>
      </c>
      <c r="BC32" s="129">
        <f t="shared" si="5"/>
        <v>117.32237131438458</v>
      </c>
      <c r="BD32" s="129">
        <f t="shared" si="5"/>
        <v>118.80173446834355</v>
      </c>
      <c r="BE32" s="129">
        <f t="shared" si="5"/>
        <v>124.44226457230469</v>
      </c>
      <c r="BF32" s="129">
        <f t="shared" si="5"/>
        <v>128.26830588013044</v>
      </c>
      <c r="BG32" s="129">
        <f t="shared" si="5"/>
        <v>131.5656983590801</v>
      </c>
      <c r="BH32" s="129">
        <f t="shared" si="5"/>
        <v>135.76072870836697</v>
      </c>
      <c r="BI32" s="129">
        <f t="shared" si="5"/>
        <v>139.1059123657173</v>
      </c>
      <c r="BJ32" s="129">
        <f t="shared" si="5"/>
        <v>139.68085075442144</v>
      </c>
      <c r="BK32" s="129">
        <f t="shared" si="5"/>
        <v>145.06465435394423</v>
      </c>
      <c r="BL32" s="129">
        <f t="shared" si="5"/>
        <v>152.49793592206811</v>
      </c>
      <c r="BM32" s="129">
        <f t="shared" si="5"/>
        <v>164.69371043924684</v>
      </c>
      <c r="BN32" s="129">
        <f t="shared" si="5"/>
        <v>167.7764829745893</v>
      </c>
      <c r="BO32" s="129">
        <f t="shared" si="5"/>
        <v>172.10014636580399</v>
      </c>
      <c r="BP32" s="129">
        <f t="shared" si="5"/>
        <v>177.24636129337625</v>
      </c>
      <c r="BQ32" s="129">
        <f t="shared" si="5"/>
        <v>176.86986439597891</v>
      </c>
      <c r="BR32" s="129">
        <f t="shared" si="5"/>
        <v>179.11882659043431</v>
      </c>
      <c r="BS32" s="129">
        <f t="shared" si="5"/>
        <v>181.45823042161214</v>
      </c>
      <c r="BT32" s="129">
        <f t="shared" si="5"/>
        <v>179.73596369353052</v>
      </c>
      <c r="BU32" s="129">
        <f t="shared" si="5"/>
        <v>180.71838049675273</v>
      </c>
      <c r="BV32" s="129">
        <f t="shared" si="5"/>
        <v>182.17244356495007</v>
      </c>
      <c r="BW32" s="129">
        <f t="shared" si="5"/>
        <v>181.18872750071651</v>
      </c>
      <c r="BX32" s="70">
        <f>SUM(BX29:BX31)</f>
        <v>181.1667328753573</v>
      </c>
      <c r="BY32" s="70">
        <f>SUM(BY29:BY31)</f>
        <v>184.05474414019017</v>
      </c>
      <c r="BZ32" s="70">
        <f>SUM(BZ29:BZ31)</f>
        <v>188.1112469749738</v>
      </c>
      <c r="CA32" s="83">
        <f>SUM(CA29:CA31)</f>
        <v>193.04214344820485</v>
      </c>
    </row>
    <row r="33" spans="2:79" ht="15.4" thickBot="1" x14ac:dyDescent="0.45">
      <c r="B33" s="107"/>
      <c r="C33" s="107"/>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9"/>
    </row>
    <row r="34" spans="2:79" x14ac:dyDescent="0.4">
      <c r="AL34" s="130"/>
      <c r="AT34" s="131"/>
      <c r="BX34" s="58"/>
      <c r="BY34" s="58"/>
      <c r="BZ34" s="58"/>
      <c r="CA34" s="91"/>
    </row>
    <row r="35" spans="2:79" ht="30" x14ac:dyDescent="0.4">
      <c r="B35" s="125" t="s">
        <v>122</v>
      </c>
      <c r="BX35" s="58"/>
      <c r="BY35" s="58"/>
      <c r="BZ35" s="58"/>
      <c r="CA35" s="91"/>
    </row>
    <row r="36" spans="2:79" x14ac:dyDescent="0.4">
      <c r="B36" s="128" t="s">
        <v>114</v>
      </c>
      <c r="AH36" s="132">
        <v>1.1136533995681652E-2</v>
      </c>
      <c r="AI36" s="132">
        <v>1.3743967017218955E-2</v>
      </c>
      <c r="AJ36" s="132">
        <v>1.3016746922585583E-2</v>
      </c>
      <c r="AK36" s="132">
        <v>1.3810734210729031E-2</v>
      </c>
      <c r="AL36" s="132">
        <v>1.4166098807397933E-2</v>
      </c>
      <c r="AM36" s="132">
        <v>1.4331029547438992E-2</v>
      </c>
      <c r="AN36" s="132">
        <v>1.4451319857265792E-2</v>
      </c>
      <c r="AO36" s="132">
        <v>1.4031290239991072E-2</v>
      </c>
      <c r="AP36" s="132">
        <v>1.3403827488333984E-2</v>
      </c>
      <c r="AQ36" s="132">
        <v>1.2276276128699352E-2</v>
      </c>
      <c r="AR36" s="132">
        <v>1.1157055774665948E-2</v>
      </c>
      <c r="AS36" s="132">
        <v>1.0415489917120054E-2</v>
      </c>
      <c r="AT36" s="132">
        <v>1.0140554478801925E-2</v>
      </c>
      <c r="AU36" s="132">
        <v>1.1335827621511958E-2</v>
      </c>
      <c r="AV36" s="132">
        <v>1.2655658614557957E-2</v>
      </c>
      <c r="AW36" s="132">
        <v>1.3072450953569259E-2</v>
      </c>
      <c r="AX36" s="132">
        <v>1.2631661866480624E-2</v>
      </c>
      <c r="AY36" s="132">
        <v>1.2441864649760272E-2</v>
      </c>
      <c r="AZ36" s="132">
        <v>1.2067070341021682E-2</v>
      </c>
      <c r="BA36" s="132">
        <v>1.1665911524692341E-2</v>
      </c>
      <c r="BB36" s="132">
        <v>1.1424434736947096E-2</v>
      </c>
      <c r="BC36" s="132">
        <v>1.1943923133384944E-2</v>
      </c>
      <c r="BD36" s="132">
        <v>1.1443377201549415E-2</v>
      </c>
      <c r="BE36" s="132">
        <v>1.1464779781473561E-2</v>
      </c>
      <c r="BF36" s="132">
        <v>1.1372448122073687E-2</v>
      </c>
      <c r="BG36" s="132">
        <v>3.7863244709469041E-3</v>
      </c>
      <c r="BH36" s="132">
        <v>3.2106065366055681E-3</v>
      </c>
      <c r="BI36" s="132">
        <v>2.4589797310980203E-3</v>
      </c>
      <c r="BJ36" s="132">
        <v>2.0404996771535987E-3</v>
      </c>
      <c r="BK36" s="132">
        <v>1.7819034752619715E-3</v>
      </c>
      <c r="BL36" s="132">
        <v>1.6383366036893188E-3</v>
      </c>
      <c r="BM36" s="132">
        <v>1.3375446699066156E-3</v>
      </c>
      <c r="BN36" s="132">
        <v>1.1536868847329342E-3</v>
      </c>
      <c r="BO36" s="132">
        <v>1.0699263126044581E-3</v>
      </c>
      <c r="BP36" s="132">
        <v>9.8376413358518028E-4</v>
      </c>
      <c r="BQ36" s="132">
        <v>9.1816114166718365E-4</v>
      </c>
      <c r="BR36" s="132">
        <v>9.9021414877127688E-4</v>
      </c>
      <c r="BS36" s="132">
        <v>1.0014859785713005E-3</v>
      </c>
      <c r="BT36" s="132">
        <v>9.8378151320734639E-4</v>
      </c>
      <c r="BU36" s="132">
        <v>9.7474376950660636E-4</v>
      </c>
      <c r="BV36" s="132">
        <v>1.0043211974971155E-3</v>
      </c>
      <c r="BW36" s="132">
        <v>1.0421432543406147E-3</v>
      </c>
      <c r="BX36" s="92">
        <v>1.0719124454485072E-3</v>
      </c>
      <c r="BY36" s="92">
        <v>1.1076382865382723E-3</v>
      </c>
      <c r="BZ36" s="92">
        <v>1.1468869043865823E-3</v>
      </c>
      <c r="CA36" s="93">
        <v>1.1914913653183138E-3</v>
      </c>
    </row>
    <row r="37" spans="2:79" x14ac:dyDescent="0.4">
      <c r="B37" s="128" t="s">
        <v>115</v>
      </c>
      <c r="AH37" s="132">
        <v>2.2843897095708676E-2</v>
      </c>
      <c r="AI37" s="132">
        <v>2.0700878990995413E-2</v>
      </c>
      <c r="AJ37" s="132">
        <v>2.3487798948793045E-2</v>
      </c>
      <c r="AK37" s="132">
        <v>2.791658894235665E-2</v>
      </c>
      <c r="AL37" s="132">
        <v>3.0110891487173063E-2</v>
      </c>
      <c r="AM37" s="132">
        <v>3.2342066419985015E-2</v>
      </c>
      <c r="AN37" s="132">
        <v>3.3256940617075265E-2</v>
      </c>
      <c r="AO37" s="132">
        <v>3.3161969838537191E-2</v>
      </c>
      <c r="AP37" s="132">
        <v>3.3701036746690463E-2</v>
      </c>
      <c r="AQ37" s="132">
        <v>3.0521934506831164E-2</v>
      </c>
      <c r="AR37" s="132">
        <v>2.6188180772561874E-2</v>
      </c>
      <c r="AS37" s="132">
        <v>2.4470352156845412E-2</v>
      </c>
      <c r="AT37" s="132">
        <v>2.6408170214819459E-2</v>
      </c>
      <c r="AU37" s="132">
        <v>3.1830230258703969E-2</v>
      </c>
      <c r="AV37" s="132">
        <v>3.7054420746836521E-2</v>
      </c>
      <c r="AW37" s="132">
        <v>3.9274978827916709E-2</v>
      </c>
      <c r="AX37" s="132">
        <v>3.8958042852114412E-2</v>
      </c>
      <c r="AY37" s="132">
        <v>3.8958545999035879E-2</v>
      </c>
      <c r="AZ37" s="132">
        <v>3.7355261704134869E-2</v>
      </c>
      <c r="BA37" s="132">
        <v>3.4822346572083794E-2</v>
      </c>
      <c r="BB37" s="132">
        <v>3.320128435879232E-2</v>
      </c>
      <c r="BC37" s="132">
        <v>3.1248746384784989E-2</v>
      </c>
      <c r="BD37" s="132">
        <v>2.8861580513418719E-2</v>
      </c>
      <c r="BE37" s="132">
        <v>2.837117633265096E-2</v>
      </c>
      <c r="BF37" s="132">
        <v>2.775018010601496E-2</v>
      </c>
      <c r="BG37" s="132">
        <v>2.7299616211863307E-2</v>
      </c>
      <c r="BH37" s="132">
        <v>2.6883650622357869E-2</v>
      </c>
      <c r="BI37" s="132">
        <v>2.6137378901911718E-2</v>
      </c>
      <c r="BJ37" s="132">
        <v>2.5710109456567272E-2</v>
      </c>
      <c r="BK37" s="132">
        <v>2.5817790379448497E-2</v>
      </c>
      <c r="BL37" s="132">
        <v>2.7382566481065854E-2</v>
      </c>
      <c r="BM37" s="132">
        <v>3.188394539813981E-2</v>
      </c>
      <c r="BN37" s="132">
        <v>3.1853486317099826E-2</v>
      </c>
      <c r="BO37" s="132">
        <v>3.2110503365331514E-2</v>
      </c>
      <c r="BP37" s="132">
        <v>3.2152836397387183E-2</v>
      </c>
      <c r="BQ37" s="132">
        <v>2.9084707232866786E-2</v>
      </c>
      <c r="BR37" s="132">
        <v>2.8213023320426696E-2</v>
      </c>
      <c r="BS37" s="132">
        <v>2.7981932831440692E-2</v>
      </c>
      <c r="BT37" s="132">
        <v>2.7128625398197437E-2</v>
      </c>
      <c r="BU37" s="132">
        <v>2.731881958620324E-2</v>
      </c>
      <c r="BV37" s="132">
        <v>2.7600129160064255E-2</v>
      </c>
      <c r="BW37" s="132">
        <v>2.6592082887816237E-2</v>
      </c>
      <c r="BX37" s="92">
        <v>2.6271361750306661E-2</v>
      </c>
      <c r="BY37" s="92">
        <v>2.6120073619253958E-2</v>
      </c>
      <c r="BZ37" s="92">
        <v>2.6069392546144626E-2</v>
      </c>
      <c r="CA37" s="93">
        <v>2.6098827757854236E-2</v>
      </c>
    </row>
    <row r="38" spans="2:79" x14ac:dyDescent="0.4">
      <c r="B38" s="128" t="s">
        <v>104</v>
      </c>
      <c r="AH38" s="132">
        <v>4.8613581844331726E-2</v>
      </c>
      <c r="AI38" s="132">
        <v>4.6318439223726103E-2</v>
      </c>
      <c r="AJ38" s="132">
        <v>4.8207665919806228E-2</v>
      </c>
      <c r="AK38" s="132">
        <v>5.1234375632632903E-2</v>
      </c>
      <c r="AL38" s="132">
        <v>5.240942447676674E-2</v>
      </c>
      <c r="AM38" s="132">
        <v>5.2067248555642938E-2</v>
      </c>
      <c r="AN38" s="132">
        <v>5.1469713032261534E-2</v>
      </c>
      <c r="AO38" s="132">
        <v>5.1441469838205689E-2</v>
      </c>
      <c r="AP38" s="132">
        <v>5.1596824460493969E-2</v>
      </c>
      <c r="AQ38" s="132">
        <v>4.8705311312229084E-2</v>
      </c>
      <c r="AR38" s="132">
        <v>4.5768972776339283E-2</v>
      </c>
      <c r="AS38" s="132">
        <v>4.5345198514951779E-2</v>
      </c>
      <c r="AT38" s="132">
        <v>4.688341023603302E-2</v>
      </c>
      <c r="AU38" s="132">
        <v>4.9841415314238816E-2</v>
      </c>
      <c r="AV38" s="132">
        <v>5.2766478638679087E-2</v>
      </c>
      <c r="AW38" s="132">
        <v>5.3611000486194202E-2</v>
      </c>
      <c r="AX38" s="132">
        <v>5.2438111016006254E-2</v>
      </c>
      <c r="AY38" s="132">
        <v>5.1770779318931988E-2</v>
      </c>
      <c r="AZ38" s="132">
        <v>5.1188799530115806E-2</v>
      </c>
      <c r="BA38" s="132">
        <v>5.0816419597366991E-2</v>
      </c>
      <c r="BB38" s="132">
        <v>5.0618435176094378E-2</v>
      </c>
      <c r="BC38" s="132">
        <v>5.1582412500972633E-2</v>
      </c>
      <c r="BD38" s="132">
        <v>5.191629283778796E-2</v>
      </c>
      <c r="BE38" s="132">
        <v>5.365290242486434E-2</v>
      </c>
      <c r="BF38" s="132">
        <v>5.274817732201853E-2</v>
      </c>
      <c r="BG38" s="132">
        <v>5.2315880511657836E-2</v>
      </c>
      <c r="BH38" s="132">
        <v>5.3564854682557325E-2</v>
      </c>
      <c r="BI38" s="132">
        <v>5.3362593272751009E-2</v>
      </c>
      <c r="BJ38" s="132">
        <v>5.2391570555724298E-2</v>
      </c>
      <c r="BK38" s="132">
        <v>5.3389848298607157E-2</v>
      </c>
      <c r="BL38" s="132">
        <v>5.7805057898039539E-2</v>
      </c>
      <c r="BM38" s="132">
        <v>6.2441666905461483E-2</v>
      </c>
      <c r="BN38" s="132">
        <v>6.2449918952791422E-2</v>
      </c>
      <c r="BO38" s="132">
        <v>6.3137636500294594E-2</v>
      </c>
      <c r="BP38" s="132">
        <v>6.4223625888597577E-2</v>
      </c>
      <c r="BQ38" s="132">
        <v>6.2136344014253553E-2</v>
      </c>
      <c r="BR38" s="132">
        <v>6.1515241685732747E-2</v>
      </c>
      <c r="BS38" s="132">
        <v>6.0850130378128309E-2</v>
      </c>
      <c r="BT38" s="132">
        <v>5.9323608037469791E-2</v>
      </c>
      <c r="BU38" s="132">
        <v>5.8185382655875077E-2</v>
      </c>
      <c r="BV38" s="132">
        <v>5.7313361633698608E-2</v>
      </c>
      <c r="BW38" s="132">
        <v>5.6394557053079337E-2</v>
      </c>
      <c r="BX38" s="92">
        <v>5.5371185018110065E-2</v>
      </c>
      <c r="BY38" s="92">
        <v>5.5605960150437374E-2</v>
      </c>
      <c r="BZ38" s="92">
        <v>5.6187019481608778E-2</v>
      </c>
      <c r="CA38" s="93">
        <v>5.6950322257643168E-2</v>
      </c>
    </row>
    <row r="39" spans="2:79" ht="26.25" customHeight="1" x14ac:dyDescent="0.4">
      <c r="B39" s="128" t="s">
        <v>116</v>
      </c>
      <c r="D39" s="133"/>
      <c r="E39" s="133"/>
      <c r="F39" s="133"/>
      <c r="G39" s="133"/>
      <c r="H39" s="133"/>
      <c r="I39" s="133"/>
      <c r="J39" s="133"/>
      <c r="K39" s="132">
        <v>2.9445902301170772E-2</v>
      </c>
      <c r="L39" s="132">
        <v>2.8194470390435267E-2</v>
      </c>
      <c r="M39" s="132">
        <v>2.9102806200869524E-2</v>
      </c>
      <c r="N39" s="132">
        <v>3.6315143304686513E-2</v>
      </c>
      <c r="O39" s="132">
        <v>3.5452809167595099E-2</v>
      </c>
      <c r="P39" s="132">
        <v>3.371220563108239E-2</v>
      </c>
      <c r="Q39" s="132">
        <v>3.7211599520214494E-2</v>
      </c>
      <c r="R39" s="132">
        <v>3.7635604069806615E-2</v>
      </c>
      <c r="S39" s="132">
        <v>4.0881227245853677E-2</v>
      </c>
      <c r="T39" s="132">
        <v>3.9047564698832998E-2</v>
      </c>
      <c r="U39" s="132">
        <v>4.4381604800594762E-2</v>
      </c>
      <c r="V39" s="132">
        <v>4.3664673642252114E-2</v>
      </c>
      <c r="W39" s="132">
        <v>4.6262196120639233E-2</v>
      </c>
      <c r="X39" s="132">
        <v>4.618922890180796E-2</v>
      </c>
      <c r="Y39" s="132">
        <v>4.5098193090188539E-2</v>
      </c>
      <c r="Z39" s="132">
        <v>4.3581810954216281E-2</v>
      </c>
      <c r="AA39" s="132">
        <v>4.563889189649039E-2</v>
      </c>
      <c r="AB39" s="132">
        <v>4.5131870507485267E-2</v>
      </c>
      <c r="AC39" s="132">
        <v>4.6436437051768822E-2</v>
      </c>
      <c r="AD39" s="132">
        <v>5.0062874708630641E-2</v>
      </c>
      <c r="AE39" s="132">
        <v>5.4455804143749231E-2</v>
      </c>
      <c r="AF39" s="132">
        <v>5.4938704225352117E-2</v>
      </c>
      <c r="AG39" s="132">
        <v>5.4714089496132434E-2</v>
      </c>
      <c r="AH39" s="132">
        <v>5.4427857072239197E-2</v>
      </c>
      <c r="AI39" s="132">
        <v>5.1343039635260969E-2</v>
      </c>
      <c r="AJ39" s="132">
        <v>5.4319907578765543E-2</v>
      </c>
      <c r="AK39" s="132">
        <v>5.6595984615074806E-2</v>
      </c>
      <c r="AL39" s="132">
        <v>5.5667644900953779E-2</v>
      </c>
      <c r="AM39" s="132">
        <v>5.53282582693361E-2</v>
      </c>
      <c r="AN39" s="132">
        <v>5.4093927364842961E-2</v>
      </c>
      <c r="AO39" s="132">
        <v>5.3010659752232785E-2</v>
      </c>
      <c r="AP39" s="132">
        <v>5.3303444411483575E-2</v>
      </c>
      <c r="AQ39" s="132">
        <v>4.9780426395700385E-2</v>
      </c>
      <c r="AR39" s="132">
        <v>4.5729402258874771E-2</v>
      </c>
      <c r="AS39" s="132">
        <v>4.4173683698576188E-2</v>
      </c>
      <c r="AT39" s="132">
        <v>4.5067525626234416E-2</v>
      </c>
      <c r="AU39" s="132">
        <v>4.9450485848189799E-2</v>
      </c>
      <c r="AV39" s="132">
        <v>5.0818297437182303E-2</v>
      </c>
      <c r="AW39" s="132">
        <v>5.081989748309166E-2</v>
      </c>
      <c r="AX39" s="132">
        <v>4.8818442475749881E-2</v>
      </c>
      <c r="AY39" s="132">
        <v>4.7336400567081598E-2</v>
      </c>
      <c r="AZ39" s="132">
        <v>4.5995722131668013E-2</v>
      </c>
      <c r="BA39" s="132">
        <v>4.4947685418275853E-2</v>
      </c>
      <c r="BB39" s="132">
        <v>4.4866917753335754E-2</v>
      </c>
      <c r="BC39" s="132">
        <v>4.4861469479691246E-2</v>
      </c>
      <c r="BD39" s="132">
        <v>4.3481414533234598E-2</v>
      </c>
      <c r="BE39" s="132">
        <v>4.4764872604695326E-2</v>
      </c>
      <c r="BF39" s="132">
        <v>4.4715819803846278E-2</v>
      </c>
      <c r="BG39" s="132">
        <v>4.4211091171028859E-2</v>
      </c>
      <c r="BH39" s="132">
        <v>4.3985016405368095E-2</v>
      </c>
      <c r="BI39" s="132">
        <v>4.3112128473120688E-2</v>
      </c>
      <c r="BJ39" s="132">
        <v>4.2438953194796146E-2</v>
      </c>
      <c r="BK39" s="132">
        <v>4.3247543291479097E-2</v>
      </c>
      <c r="BL39" s="132">
        <v>4.6478176218226676E-2</v>
      </c>
      <c r="BM39" s="132">
        <v>5.0296011509221465E-2</v>
      </c>
      <c r="BN39" s="132">
        <v>5.0009502971236644E-2</v>
      </c>
      <c r="BO39" s="132">
        <v>5.1201781302681514E-2</v>
      </c>
      <c r="BP39" s="132">
        <v>5.2254667597518949E-2</v>
      </c>
      <c r="BQ39" s="132">
        <v>5.145556393735088E-2</v>
      </c>
      <c r="BR39" s="132">
        <v>5.0953367314717848E-2</v>
      </c>
      <c r="BS39" s="132">
        <v>5.1031365219459418E-2</v>
      </c>
      <c r="BT39" s="132">
        <v>5.025071681347644E-2</v>
      </c>
      <c r="BU39" s="132">
        <v>4.9541108775753469E-2</v>
      </c>
      <c r="BV39" s="132">
        <v>4.9293474319751923E-2</v>
      </c>
      <c r="BW39" s="132">
        <v>4.8785200346528876E-2</v>
      </c>
      <c r="BX39" s="92">
        <v>4.8061568436184816E-2</v>
      </c>
      <c r="BY39" s="92">
        <v>4.8438260733743167E-2</v>
      </c>
      <c r="BZ39" s="92">
        <v>4.9080187653705247E-2</v>
      </c>
      <c r="CA39" s="93">
        <v>4.9980379204125791E-2</v>
      </c>
    </row>
    <row r="40" spans="2:79" x14ac:dyDescent="0.4">
      <c r="B40" s="128" t="s">
        <v>117</v>
      </c>
      <c r="D40" s="133"/>
      <c r="E40" s="133"/>
      <c r="F40" s="133"/>
      <c r="G40" s="133"/>
      <c r="H40" s="133"/>
      <c r="I40" s="133"/>
      <c r="J40" s="133"/>
      <c r="K40" s="132">
        <v>5.7579733548647561E-3</v>
      </c>
      <c r="L40" s="132">
        <v>5.6650476368391555E-3</v>
      </c>
      <c r="M40" s="132">
        <v>5.2522945852180409E-3</v>
      </c>
      <c r="N40" s="132">
        <v>5.5797807036111931E-3</v>
      </c>
      <c r="O40" s="132">
        <v>6.3067006207225846E-3</v>
      </c>
      <c r="P40" s="132">
        <v>6.6674095535249975E-3</v>
      </c>
      <c r="Q40" s="132">
        <v>6.0361250264587595E-3</v>
      </c>
      <c r="R40" s="132">
        <v>6.7313523347483318E-3</v>
      </c>
      <c r="S40" s="132">
        <v>6.764788250303389E-3</v>
      </c>
      <c r="T40" s="132">
        <v>6.3714440608325963E-3</v>
      </c>
      <c r="U40" s="132">
        <v>6.529127502522436E-3</v>
      </c>
      <c r="V40" s="132">
        <v>7.4115595416043845E-3</v>
      </c>
      <c r="W40" s="132">
        <v>9.0245443271953028E-3</v>
      </c>
      <c r="X40" s="132">
        <v>9.1334994356779328E-3</v>
      </c>
      <c r="Y40" s="132">
        <v>9.2346628475015197E-3</v>
      </c>
      <c r="Z40" s="132">
        <v>9.7443785755025134E-3</v>
      </c>
      <c r="AA40" s="132">
        <v>1.0612364851278403E-2</v>
      </c>
      <c r="AB40" s="132">
        <v>1.1421120899313625E-2</v>
      </c>
      <c r="AC40" s="132">
        <v>1.1743506297836437E-2</v>
      </c>
      <c r="AD40" s="132">
        <v>1.2298077216697373E-2</v>
      </c>
      <c r="AE40" s="132">
        <v>1.3656176336793349E-2</v>
      </c>
      <c r="AF40" s="132">
        <v>1.4661267605633804E-2</v>
      </c>
      <c r="AG40" s="132">
        <v>1.5116629316369071E-2</v>
      </c>
      <c r="AH40" s="132">
        <v>1.4007628225474944E-2</v>
      </c>
      <c r="AI40" s="132">
        <v>1.2645433235123335E-2</v>
      </c>
      <c r="AJ40" s="132">
        <v>1.4319309383073305E-2</v>
      </c>
      <c r="AK40" s="132">
        <v>1.9658235835061787E-2</v>
      </c>
      <c r="AL40" s="132">
        <v>2.4202127659574468E-2</v>
      </c>
      <c r="AM40" s="132">
        <v>2.6406541690421097E-2</v>
      </c>
      <c r="AN40" s="132">
        <v>2.7958338627000031E-2</v>
      </c>
      <c r="AO40" s="132">
        <v>2.888570875308764E-2</v>
      </c>
      <c r="AP40" s="132">
        <v>2.8952832987244142E-2</v>
      </c>
      <c r="AQ40" s="132">
        <v>2.6258721596642443E-2</v>
      </c>
      <c r="AR40" s="132">
        <v>2.3277289192180008E-2</v>
      </c>
      <c r="AS40" s="132">
        <v>2.2643737103283754E-2</v>
      </c>
      <c r="AT40" s="132">
        <v>2.4814256148597454E-2</v>
      </c>
      <c r="AU40" s="132">
        <v>2.8469747094536275E-2</v>
      </c>
      <c r="AV40" s="132">
        <v>3.47588887058186E-2</v>
      </c>
      <c r="AW40" s="132">
        <v>3.7055631103650559E-2</v>
      </c>
      <c r="AX40" s="132">
        <v>3.7190926860422496E-2</v>
      </c>
      <c r="AY40" s="132">
        <v>3.7084407031067371E-2</v>
      </c>
      <c r="AZ40" s="132">
        <v>3.5389695974592454E-2</v>
      </c>
      <c r="BA40" s="132">
        <v>3.2981748476803109E-2</v>
      </c>
      <c r="BB40" s="132">
        <v>3.1108067431620576E-2</v>
      </c>
      <c r="BC40" s="132">
        <v>2.9400869534296714E-2</v>
      </c>
      <c r="BD40" s="132">
        <v>2.6988109534915903E-2</v>
      </c>
      <c r="BE40" s="132">
        <v>2.7087691153589138E-2</v>
      </c>
      <c r="BF40" s="132">
        <v>2.689837034137274E-2</v>
      </c>
      <c r="BG40" s="132">
        <v>2.629443835290711E-2</v>
      </c>
      <c r="BH40" s="132">
        <v>2.6378110448363499E-2</v>
      </c>
      <c r="BI40" s="132">
        <v>2.5278360587146373E-2</v>
      </c>
      <c r="BJ40" s="132">
        <v>2.4989234861048499E-2</v>
      </c>
      <c r="BK40" s="132">
        <v>2.4825120376548018E-2</v>
      </c>
      <c r="BL40" s="132">
        <v>2.620108828962844E-2</v>
      </c>
      <c r="BM40" s="132">
        <v>3.0182086538380243E-2</v>
      </c>
      <c r="BN40" s="132">
        <v>3.035279617962738E-2</v>
      </c>
      <c r="BO40" s="132">
        <v>3.0259892896550358E-2</v>
      </c>
      <c r="BP40" s="132">
        <v>3.0049925781806704E-2</v>
      </c>
      <c r="BQ40" s="132">
        <v>2.591906465580945E-2</v>
      </c>
      <c r="BR40" s="132">
        <v>2.4711325778882385E-2</v>
      </c>
      <c r="BS40" s="132">
        <v>2.3743134152777141E-2</v>
      </c>
      <c r="BT40" s="132">
        <v>2.258842969035663E-2</v>
      </c>
      <c r="BU40" s="132">
        <v>2.2137897432088837E-2</v>
      </c>
      <c r="BV40" s="132">
        <v>2.2232412903248289E-2</v>
      </c>
      <c r="BW40" s="132">
        <v>2.035882357425341E-2</v>
      </c>
      <c r="BX40" s="92">
        <v>1.9984546736327585E-2</v>
      </c>
      <c r="BY40" s="92">
        <v>1.9647344269016005E-2</v>
      </c>
      <c r="BZ40" s="92">
        <v>1.9433850112255745E-2</v>
      </c>
      <c r="CA40" s="93">
        <v>1.9243728488434655E-2</v>
      </c>
    </row>
    <row r="41" spans="2:79" x14ac:dyDescent="0.4">
      <c r="B41" s="128" t="s">
        <v>118</v>
      </c>
      <c r="D41" s="133"/>
      <c r="E41" s="133"/>
      <c r="F41" s="133"/>
      <c r="G41" s="133"/>
      <c r="H41" s="133"/>
      <c r="I41" s="133"/>
      <c r="J41" s="133"/>
      <c r="K41" s="132">
        <v>1.2348607186112233E-2</v>
      </c>
      <c r="L41" s="132">
        <v>1.1946572015692136E-2</v>
      </c>
      <c r="M41" s="132">
        <v>1.1804488164770982E-2</v>
      </c>
      <c r="N41" s="132">
        <v>1.2590491511790355E-2</v>
      </c>
      <c r="O41" s="132">
        <v>1.1972783702053161E-2</v>
      </c>
      <c r="P41" s="132">
        <v>1.1243592600846892E-2</v>
      </c>
      <c r="Q41" s="132">
        <v>1.1543074860650532E-2</v>
      </c>
      <c r="R41" s="132">
        <v>1.1080789704197831E-2</v>
      </c>
      <c r="S41" s="132">
        <v>1.1183371192083891E-2</v>
      </c>
      <c r="T41" s="132">
        <v>1.0565811624390105E-2</v>
      </c>
      <c r="U41" s="132">
        <v>1.0753544686952369E-2</v>
      </c>
      <c r="V41" s="132">
        <v>1.012207274539113E-2</v>
      </c>
      <c r="W41" s="132">
        <v>9.9838554949811652E-3</v>
      </c>
      <c r="X41" s="132">
        <v>1.2229817500372664E-2</v>
      </c>
      <c r="Y41" s="132">
        <v>1.2216750701379214E-2</v>
      </c>
      <c r="Z41" s="132">
        <v>9.524879448314004E-3</v>
      </c>
      <c r="AA41" s="132">
        <v>9.173872020541058E-3</v>
      </c>
      <c r="AB41" s="132">
        <v>9.6214127438793706E-3</v>
      </c>
      <c r="AC41" s="132">
        <v>8.1733261013680475E-3</v>
      </c>
      <c r="AD41" s="132">
        <v>7.8906385187748739E-3</v>
      </c>
      <c r="AE41" s="132">
        <v>9.1187295810760509E-3</v>
      </c>
      <c r="AF41" s="132">
        <v>8.6690140845070429E-3</v>
      </c>
      <c r="AG41" s="132">
        <v>1.0696040868454661E-2</v>
      </c>
      <c r="AH41" s="132">
        <v>1.415852763800792E-2</v>
      </c>
      <c r="AI41" s="132">
        <v>1.6774812361556164E-2</v>
      </c>
      <c r="AJ41" s="132">
        <v>1.6072994829345988E-2</v>
      </c>
      <c r="AK41" s="132">
        <v>1.6707478335582004E-2</v>
      </c>
      <c r="AL41" s="132">
        <v>1.6816642210809491E-2</v>
      </c>
      <c r="AM41" s="132">
        <v>1.7005544563309747E-2</v>
      </c>
      <c r="AN41" s="132">
        <v>1.7125707514759607E-2</v>
      </c>
      <c r="AO41" s="132">
        <v>1.6738361411413539E-2</v>
      </c>
      <c r="AP41" s="132">
        <v>1.644541129679071E-2</v>
      </c>
      <c r="AQ41" s="132">
        <v>1.5464373955416746E-2</v>
      </c>
      <c r="AR41" s="132">
        <v>1.4107517872512344E-2</v>
      </c>
      <c r="AS41" s="132">
        <v>1.3413619787057279E-2</v>
      </c>
      <c r="AT41" s="132">
        <v>1.3550353154822548E-2</v>
      </c>
      <c r="AU41" s="132">
        <v>1.5087240251728667E-2</v>
      </c>
      <c r="AV41" s="132">
        <v>1.6899371857072635E-2</v>
      </c>
      <c r="AW41" s="132">
        <v>1.8082901680937975E-2</v>
      </c>
      <c r="AX41" s="132">
        <v>1.8018446398428967E-2</v>
      </c>
      <c r="AY41" s="132">
        <v>1.8750382369579165E-2</v>
      </c>
      <c r="AZ41" s="132">
        <v>1.9225713469011911E-2</v>
      </c>
      <c r="BA41" s="132">
        <v>1.9375243799064142E-2</v>
      </c>
      <c r="BB41" s="132">
        <v>1.9269169086877484E-2</v>
      </c>
      <c r="BC41" s="132">
        <v>2.0512743005154592E-2</v>
      </c>
      <c r="BD41" s="132">
        <v>2.1751726484605587E-2</v>
      </c>
      <c r="BE41" s="132">
        <v>2.1636294780704435E-2</v>
      </c>
      <c r="BF41" s="132">
        <v>2.0256615404888174E-2</v>
      </c>
      <c r="BG41" s="132">
        <v>1.2896291670532101E-2</v>
      </c>
      <c r="BH41" s="132">
        <v>1.3295984987789165E-2</v>
      </c>
      <c r="BI41" s="132">
        <v>1.3568462845493684E-2</v>
      </c>
      <c r="BJ41" s="132">
        <v>1.2713991633600531E-2</v>
      </c>
      <c r="BK41" s="132">
        <v>1.2916878485290516E-2</v>
      </c>
      <c r="BL41" s="132">
        <v>1.414669647493963E-2</v>
      </c>
      <c r="BM41" s="132">
        <v>1.5185058925906224E-2</v>
      </c>
      <c r="BN41" s="132">
        <v>1.509479300376017E-2</v>
      </c>
      <c r="BO41" s="132">
        <v>1.4856391978998643E-2</v>
      </c>
      <c r="BP41" s="132">
        <v>1.5055633040244249E-2</v>
      </c>
      <c r="BQ41" s="132">
        <v>1.4764583795627242E-2</v>
      </c>
      <c r="BR41" s="132">
        <v>1.505378606133048E-2</v>
      </c>
      <c r="BS41" s="132">
        <v>1.5059049815903766E-2</v>
      </c>
      <c r="BT41" s="132">
        <v>1.4596868445041508E-2</v>
      </c>
      <c r="BU41" s="132">
        <v>1.4799939803742593E-2</v>
      </c>
      <c r="BV41" s="132">
        <v>1.4391924768259784E-2</v>
      </c>
      <c r="BW41" s="132">
        <v>1.4884759274453901E-2</v>
      </c>
      <c r="BX41" s="92">
        <v>1.4668344041352865E-2</v>
      </c>
      <c r="BY41" s="92">
        <v>1.4748067053470428E-2</v>
      </c>
      <c r="BZ41" s="92">
        <v>1.4889261166179E-2</v>
      </c>
      <c r="CA41" s="93">
        <v>1.5016533688255304E-2</v>
      </c>
    </row>
    <row r="42" spans="2:79" x14ac:dyDescent="0.4">
      <c r="B42" s="97" t="s">
        <v>96</v>
      </c>
      <c r="D42" s="134"/>
      <c r="E42" s="134"/>
      <c r="F42" s="134"/>
      <c r="G42" s="134"/>
      <c r="H42" s="134"/>
      <c r="I42" s="134"/>
      <c r="J42" s="134"/>
      <c r="K42" s="135">
        <f>SUM(K39:K41)</f>
        <v>4.7552482842147761E-2</v>
      </c>
      <c r="L42" s="135">
        <f t="shared" ref="L42:BW42" si="6">SUM(L39:L41)</f>
        <v>4.5806090042966562E-2</v>
      </c>
      <c r="M42" s="135">
        <f t="shared" si="6"/>
        <v>4.6159588950858546E-2</v>
      </c>
      <c r="N42" s="135">
        <f t="shared" si="6"/>
        <v>5.4485415520088065E-2</v>
      </c>
      <c r="O42" s="135">
        <f t="shared" si="6"/>
        <v>5.3732293490370842E-2</v>
      </c>
      <c r="P42" s="135">
        <f t="shared" si="6"/>
        <v>5.1623207785454275E-2</v>
      </c>
      <c r="Q42" s="135">
        <f t="shared" si="6"/>
        <v>5.4790799407323787E-2</v>
      </c>
      <c r="R42" s="135">
        <f t="shared" si="6"/>
        <v>5.5447746108752777E-2</v>
      </c>
      <c r="S42" s="135">
        <f t="shared" si="6"/>
        <v>5.8829386688240962E-2</v>
      </c>
      <c r="T42" s="135">
        <f t="shared" si="6"/>
        <v>5.5984820384055695E-2</v>
      </c>
      <c r="U42" s="135">
        <f t="shared" si="6"/>
        <v>6.1664276990069565E-2</v>
      </c>
      <c r="V42" s="135">
        <f t="shared" si="6"/>
        <v>6.1198305929247632E-2</v>
      </c>
      <c r="W42" s="135">
        <f t="shared" si="6"/>
        <v>6.5270595942815701E-2</v>
      </c>
      <c r="X42" s="135">
        <f t="shared" si="6"/>
        <v>6.7552545837858552E-2</v>
      </c>
      <c r="Y42" s="135">
        <f t="shared" si="6"/>
        <v>6.6549606639069267E-2</v>
      </c>
      <c r="Z42" s="135">
        <f t="shared" si="6"/>
        <v>6.2851068978032804E-2</v>
      </c>
      <c r="AA42" s="135">
        <f t="shared" si="6"/>
        <v>6.5425128768309845E-2</v>
      </c>
      <c r="AB42" s="135">
        <f t="shared" si="6"/>
        <v>6.6174404150678268E-2</v>
      </c>
      <c r="AC42" s="135">
        <f t="shared" si="6"/>
        <v>6.6353269450973307E-2</v>
      </c>
      <c r="AD42" s="135">
        <f t="shared" si="6"/>
        <v>7.0251590444102882E-2</v>
      </c>
      <c r="AE42" s="135">
        <f t="shared" si="6"/>
        <v>7.7230710061618635E-2</v>
      </c>
      <c r="AF42" s="135">
        <f t="shared" si="6"/>
        <v>7.8268985915492958E-2</v>
      </c>
      <c r="AG42" s="135">
        <f t="shared" si="6"/>
        <v>8.052675968095617E-2</v>
      </c>
      <c r="AH42" s="135">
        <f t="shared" si="6"/>
        <v>8.259401293572205E-2</v>
      </c>
      <c r="AI42" s="135">
        <f t="shared" si="6"/>
        <v>8.0763285231940471E-2</v>
      </c>
      <c r="AJ42" s="135">
        <f t="shared" si="6"/>
        <v>8.4712211791184835E-2</v>
      </c>
      <c r="AK42" s="135">
        <f t="shared" si="6"/>
        <v>9.2961698785718597E-2</v>
      </c>
      <c r="AL42" s="135">
        <f t="shared" si="6"/>
        <v>9.6686414771337728E-2</v>
      </c>
      <c r="AM42" s="135">
        <f t="shared" si="6"/>
        <v>9.8740344523066945E-2</v>
      </c>
      <c r="AN42" s="135">
        <f t="shared" si="6"/>
        <v>9.9177973506602596E-2</v>
      </c>
      <c r="AO42" s="135">
        <f t="shared" si="6"/>
        <v>9.8634729916733957E-2</v>
      </c>
      <c r="AP42" s="135">
        <f t="shared" si="6"/>
        <v>9.870168869551843E-2</v>
      </c>
      <c r="AQ42" s="135">
        <f t="shared" si="6"/>
        <v>9.150352194775957E-2</v>
      </c>
      <c r="AR42" s="135">
        <f t="shared" si="6"/>
        <v>8.3114209323567126E-2</v>
      </c>
      <c r="AS42" s="135">
        <f t="shared" si="6"/>
        <v>8.0231040588917224E-2</v>
      </c>
      <c r="AT42" s="135">
        <f t="shared" si="6"/>
        <v>8.3432134929654414E-2</v>
      </c>
      <c r="AU42" s="135">
        <f t="shared" si="6"/>
        <v>9.3007473194454737E-2</v>
      </c>
      <c r="AV42" s="135">
        <f t="shared" si="6"/>
        <v>0.10247655800007353</v>
      </c>
      <c r="AW42" s="135">
        <f t="shared" si="6"/>
        <v>0.10595843026768019</v>
      </c>
      <c r="AX42" s="135">
        <f t="shared" si="6"/>
        <v>0.10402781573460133</v>
      </c>
      <c r="AY42" s="135">
        <f t="shared" si="6"/>
        <v>0.10317118996772813</v>
      </c>
      <c r="AZ42" s="135">
        <f t="shared" si="6"/>
        <v>0.10061113157527238</v>
      </c>
      <c r="BA42" s="135">
        <f t="shared" si="6"/>
        <v>9.730467769414311E-2</v>
      </c>
      <c r="BB42" s="135">
        <f t="shared" si="6"/>
        <v>9.5244154271833803E-2</v>
      </c>
      <c r="BC42" s="135">
        <f t="shared" si="6"/>
        <v>9.4775082019142559E-2</v>
      </c>
      <c r="BD42" s="135">
        <f t="shared" si="6"/>
        <v>9.2221250552756096E-2</v>
      </c>
      <c r="BE42" s="135">
        <f t="shared" si="6"/>
        <v>9.3488858538988903E-2</v>
      </c>
      <c r="BF42" s="135">
        <f t="shared" si="6"/>
        <v>9.1870805550107196E-2</v>
      </c>
      <c r="BG42" s="135">
        <f t="shared" si="6"/>
        <v>8.3401821194468068E-2</v>
      </c>
      <c r="BH42" s="135">
        <f t="shared" si="6"/>
        <v>8.3659111841520764E-2</v>
      </c>
      <c r="BI42" s="135">
        <f t="shared" si="6"/>
        <v>8.1958951905760746E-2</v>
      </c>
      <c r="BJ42" s="135">
        <f t="shared" si="6"/>
        <v>8.0142179689445175E-2</v>
      </c>
      <c r="BK42" s="135">
        <f t="shared" si="6"/>
        <v>8.0989542153317634E-2</v>
      </c>
      <c r="BL42" s="135">
        <f t="shared" si="6"/>
        <v>8.6825960982794742E-2</v>
      </c>
      <c r="BM42" s="135">
        <f t="shared" si="6"/>
        <v>9.566315697350794E-2</v>
      </c>
      <c r="BN42" s="135">
        <f t="shared" si="6"/>
        <v>9.5457092154624196E-2</v>
      </c>
      <c r="BO42" s="135">
        <f t="shared" si="6"/>
        <v>9.6318066178230508E-2</v>
      </c>
      <c r="BP42" s="135">
        <f t="shared" si="6"/>
        <v>9.7360226419569901E-2</v>
      </c>
      <c r="BQ42" s="135">
        <f t="shared" si="6"/>
        <v>9.213921238878757E-2</v>
      </c>
      <c r="BR42" s="135">
        <f t="shared" si="6"/>
        <v>9.0718479154930712E-2</v>
      </c>
      <c r="BS42" s="135">
        <f t="shared" si="6"/>
        <v>8.9833549188140321E-2</v>
      </c>
      <c r="BT42" s="135">
        <f t="shared" si="6"/>
        <v>8.7436014948874569E-2</v>
      </c>
      <c r="BU42" s="135">
        <f t="shared" si="6"/>
        <v>8.6478946011584901E-2</v>
      </c>
      <c r="BV42" s="135">
        <f t="shared" si="6"/>
        <v>8.5917811991260001E-2</v>
      </c>
      <c r="BW42" s="135">
        <f t="shared" si="6"/>
        <v>8.4028783195236184E-2</v>
      </c>
      <c r="BX42" s="114">
        <f>SUM(BX39:BX41)</f>
        <v>8.2714459213865263E-2</v>
      </c>
      <c r="BY42" s="114">
        <f>SUM(BY39:BY41)</f>
        <v>8.2833672056229601E-2</v>
      </c>
      <c r="BZ42" s="114">
        <f>SUM(BZ39:BZ41)</f>
        <v>8.3403298932139991E-2</v>
      </c>
      <c r="CA42" s="115">
        <f>SUM(CA39:CA41)</f>
        <v>8.4240641380815745E-2</v>
      </c>
    </row>
    <row r="43" spans="2:79" ht="51" customHeight="1" x14ac:dyDescent="0.4">
      <c r="B43" s="125" t="s">
        <v>123</v>
      </c>
      <c r="BX43" s="58"/>
      <c r="BY43" s="58"/>
      <c r="BZ43" s="58"/>
      <c r="CA43" s="91"/>
    </row>
    <row r="44" spans="2:79" x14ac:dyDescent="0.4">
      <c r="B44" s="128" t="s">
        <v>114</v>
      </c>
      <c r="AH44" s="132">
        <v>1.9883343856910219E-4</v>
      </c>
      <c r="AI44" s="132">
        <v>1.9436903648555165E-4</v>
      </c>
      <c r="AJ44" s="132">
        <v>2.0188820995776626E-4</v>
      </c>
      <c r="AK44" s="132">
        <v>2.0923503137733262E-4</v>
      </c>
      <c r="AL44" s="132">
        <v>2.1967333563010526E-4</v>
      </c>
      <c r="AM44" s="132">
        <v>2.1979071765420791E-4</v>
      </c>
      <c r="AN44" s="132">
        <v>2.1788702639799793E-4</v>
      </c>
      <c r="AO44" s="132">
        <v>2.2121450644775218E-4</v>
      </c>
      <c r="AP44" s="132">
        <v>2.2192343481980672E-4</v>
      </c>
      <c r="AQ44" s="132">
        <v>2.1825081406108798E-4</v>
      </c>
      <c r="AR44" s="132">
        <v>2.103264907610035E-4</v>
      </c>
      <c r="AS44" s="132">
        <v>2.0742502135167706E-4</v>
      </c>
      <c r="AT44" s="132">
        <v>2.2349654741493503E-4</v>
      </c>
      <c r="AU44" s="132">
        <v>2.5685289445659415E-4</v>
      </c>
      <c r="AV44" s="132">
        <v>3.1787296588608202E-4</v>
      </c>
      <c r="AW44" s="132">
        <v>4.1803020737541085E-4</v>
      </c>
      <c r="AX44" s="132">
        <v>4.4761746554439739E-4</v>
      </c>
      <c r="AY44" s="132">
        <v>5.0868893798417685E-4</v>
      </c>
      <c r="AZ44" s="132">
        <v>4.8361540634646864E-4</v>
      </c>
      <c r="BA44" s="132">
        <v>5.0933802742668345E-4</v>
      </c>
      <c r="BB44" s="132">
        <v>5.2680654104937251E-4</v>
      </c>
      <c r="BC44" s="132">
        <v>5.4199060721814676E-4</v>
      </c>
      <c r="BD44" s="132">
        <v>6.0747638425151247E-4</v>
      </c>
      <c r="BE44" s="132">
        <v>5.9590121889832267E-4</v>
      </c>
      <c r="BF44" s="132">
        <v>6.3533885938551441E-4</v>
      </c>
      <c r="BG44" s="132">
        <v>6.2598316697661839E-4</v>
      </c>
      <c r="BH44" s="132">
        <v>6.3449577873349219E-4</v>
      </c>
      <c r="BI44" s="132">
        <v>6.541434534525826E-4</v>
      </c>
      <c r="BJ44" s="132">
        <v>6.5415815062176664E-4</v>
      </c>
      <c r="BK44" s="132">
        <v>6.6721842343287201E-4</v>
      </c>
      <c r="BL44" s="132">
        <v>7.0732357258537196E-4</v>
      </c>
      <c r="BM44" s="132">
        <v>7.707090052267606E-4</v>
      </c>
      <c r="BN44" s="132">
        <v>7.5955086718811646E-4</v>
      </c>
      <c r="BO44" s="132">
        <v>7.9661928775118381E-4</v>
      </c>
      <c r="BP44" s="132">
        <v>8.1291138474039659E-4</v>
      </c>
      <c r="BQ44" s="132">
        <v>8.2150709095145207E-4</v>
      </c>
      <c r="BR44" s="132">
        <v>9.2579999217348166E-4</v>
      </c>
      <c r="BS44" s="132">
        <v>9.5953775495689236E-4</v>
      </c>
      <c r="BT44" s="132">
        <v>9.5403259867189705E-4</v>
      </c>
      <c r="BU44" s="132">
        <v>9.5406487766347035E-4</v>
      </c>
      <c r="BV44" s="132">
        <v>9.8894995323948543E-4</v>
      </c>
      <c r="BW44" s="132">
        <v>1.0305410568612861E-3</v>
      </c>
      <c r="BX44" s="92">
        <v>1.0631543626021974E-3</v>
      </c>
      <c r="BY44" s="92">
        <v>1.1007978651589572E-3</v>
      </c>
      <c r="BZ44" s="92">
        <v>1.1416201515999321E-3</v>
      </c>
      <c r="CA44" s="93">
        <v>1.1914913653183138E-3</v>
      </c>
    </row>
    <row r="45" spans="2:79" x14ac:dyDescent="0.4">
      <c r="B45" s="128" t="s">
        <v>115</v>
      </c>
      <c r="AH45" s="132">
        <v>2.126759338701438E-2</v>
      </c>
      <c r="AI45" s="132">
        <v>1.9071261341948909E-2</v>
      </c>
      <c r="AJ45" s="132">
        <v>2.170117435290211E-2</v>
      </c>
      <c r="AK45" s="132">
        <v>2.574143771751641E-2</v>
      </c>
      <c r="AL45" s="132">
        <v>2.7783122271460556E-2</v>
      </c>
      <c r="AM45" s="132">
        <v>2.992652336952286E-2</v>
      </c>
      <c r="AN45" s="132">
        <v>3.0819029159845978E-2</v>
      </c>
      <c r="AO45" s="132">
        <v>3.0739522055858583E-2</v>
      </c>
      <c r="AP45" s="132">
        <v>3.1191304387794862E-2</v>
      </c>
      <c r="AQ45" s="132">
        <v>2.81511130480749E-2</v>
      </c>
      <c r="AR45" s="132">
        <v>2.4278311797170625E-2</v>
      </c>
      <c r="AS45" s="132">
        <v>2.2415171624969074E-2</v>
      </c>
      <c r="AT45" s="132">
        <v>2.4107435057389444E-2</v>
      </c>
      <c r="AU45" s="132">
        <v>2.9771046158328613E-2</v>
      </c>
      <c r="AV45" s="132">
        <v>3.4367027059812018E-2</v>
      </c>
      <c r="AW45" s="132">
        <v>3.6351717106625776E-2</v>
      </c>
      <c r="AX45" s="132">
        <v>3.5885446580231149E-2</v>
      </c>
      <c r="AY45" s="132">
        <v>3.5691759896480366E-2</v>
      </c>
      <c r="AZ45" s="132">
        <v>3.397723619745105E-2</v>
      </c>
      <c r="BA45" s="132">
        <v>3.1395807968661274E-2</v>
      </c>
      <c r="BB45" s="132">
        <v>2.9835858430171766E-2</v>
      </c>
      <c r="BC45" s="132">
        <v>2.832185951730248E-2</v>
      </c>
      <c r="BD45" s="132">
        <v>2.7000758266216389E-2</v>
      </c>
      <c r="BE45" s="132">
        <v>2.6609003543141489E-2</v>
      </c>
      <c r="BF45" s="132">
        <v>2.6459388107137317E-2</v>
      </c>
      <c r="BG45" s="132">
        <v>2.5976171190235826E-2</v>
      </c>
      <c r="BH45" s="132">
        <v>2.5582054521247215E-2</v>
      </c>
      <c r="BI45" s="132">
        <v>2.4770870056955174E-2</v>
      </c>
      <c r="BJ45" s="132">
        <v>2.4407928851830709E-2</v>
      </c>
      <c r="BK45" s="132">
        <v>2.4547491887837104E-2</v>
      </c>
      <c r="BL45" s="132">
        <v>2.6057625272626426E-2</v>
      </c>
      <c r="BM45" s="132">
        <v>3.0295248185396431E-2</v>
      </c>
      <c r="BN45" s="132">
        <v>3.0202947622764032E-2</v>
      </c>
      <c r="BO45" s="132">
        <v>3.0479808797686487E-2</v>
      </c>
      <c r="BP45" s="132">
        <v>3.0530467329178801E-2</v>
      </c>
      <c r="BQ45" s="132">
        <v>2.9084707232866786E-2</v>
      </c>
      <c r="BR45" s="132">
        <v>2.8213023320426696E-2</v>
      </c>
      <c r="BS45" s="132">
        <v>2.7981932831440692E-2</v>
      </c>
      <c r="BT45" s="132">
        <v>2.7128625398197437E-2</v>
      </c>
      <c r="BU45" s="132">
        <v>2.731881958620324E-2</v>
      </c>
      <c r="BV45" s="132">
        <v>2.7600129160064255E-2</v>
      </c>
      <c r="BW45" s="132">
        <v>2.6592082887816237E-2</v>
      </c>
      <c r="BX45" s="92">
        <v>2.6271361750306661E-2</v>
      </c>
      <c r="BY45" s="92">
        <v>2.6120073619253958E-2</v>
      </c>
      <c r="BZ45" s="92">
        <v>2.6069392546144626E-2</v>
      </c>
      <c r="CA45" s="93">
        <v>2.6098827757854236E-2</v>
      </c>
    </row>
    <row r="46" spans="2:79" x14ac:dyDescent="0.4">
      <c r="B46" s="128" t="s">
        <v>104</v>
      </c>
      <c r="AH46" s="132">
        <v>4.6362826514776148E-2</v>
      </c>
      <c r="AI46" s="132">
        <v>4.4331348240460568E-2</v>
      </c>
      <c r="AJ46" s="132">
        <v>4.603766504441776E-2</v>
      </c>
      <c r="AK46" s="132">
        <v>4.864253784569466E-2</v>
      </c>
      <c r="AL46" s="132">
        <v>4.9643307945886839E-2</v>
      </c>
      <c r="AM46" s="132">
        <v>4.9174190273856729E-2</v>
      </c>
      <c r="AN46" s="132">
        <v>4.8324756808407032E-2</v>
      </c>
      <c r="AO46" s="132">
        <v>4.8042669380341893E-2</v>
      </c>
      <c r="AP46" s="132">
        <v>4.7963333564671959E-2</v>
      </c>
      <c r="AQ46" s="132">
        <v>4.5100935913909304E-2</v>
      </c>
      <c r="AR46" s="132">
        <v>4.2351296996301323E-2</v>
      </c>
      <c r="AS46" s="132">
        <v>4.1620831928676716E-2</v>
      </c>
      <c r="AT46" s="132">
        <v>4.2665687620873367E-2</v>
      </c>
      <c r="AU46" s="132">
        <v>4.5967507759916773E-2</v>
      </c>
      <c r="AV46" s="132">
        <v>4.8366992779556708E-2</v>
      </c>
      <c r="AW46" s="132">
        <v>4.8877256304034326E-2</v>
      </c>
      <c r="AX46" s="132">
        <v>4.8021221507575436E-2</v>
      </c>
      <c r="AY46" s="132">
        <v>4.7694489353492152E-2</v>
      </c>
      <c r="AZ46" s="132">
        <v>4.7289862625272093E-2</v>
      </c>
      <c r="BA46" s="132">
        <v>4.7217064415547509E-2</v>
      </c>
      <c r="BB46" s="132">
        <v>4.7274373342392643E-2</v>
      </c>
      <c r="BC46" s="132">
        <v>4.8408639731511056E-2</v>
      </c>
      <c r="BD46" s="132">
        <v>4.8460809619941279E-2</v>
      </c>
      <c r="BE46" s="132">
        <v>5.0303406582456772E-2</v>
      </c>
      <c r="BF46" s="132">
        <v>5.0738155377554536E-2</v>
      </c>
      <c r="BG46" s="132">
        <v>5.0531305356633568E-2</v>
      </c>
      <c r="BH46" s="132">
        <v>5.1859916091841429E-2</v>
      </c>
      <c r="BI46" s="132">
        <v>5.1732042389722115E-2</v>
      </c>
      <c r="BJ46" s="132">
        <v>5.0716420481415725E-2</v>
      </c>
      <c r="BK46" s="132">
        <v>5.174984499525119E-2</v>
      </c>
      <c r="BL46" s="132">
        <v>5.6084310161808489E-2</v>
      </c>
      <c r="BM46" s="132">
        <v>6.0639243946093546E-2</v>
      </c>
      <c r="BN46" s="132">
        <v>6.0675274397642365E-2</v>
      </c>
      <c r="BO46" s="132">
        <v>6.1432373504768947E-2</v>
      </c>
      <c r="BP46" s="132">
        <v>6.262626362695857E-2</v>
      </c>
      <c r="BQ46" s="132">
        <v>6.1795930660999004E-2</v>
      </c>
      <c r="BR46" s="132">
        <v>6.1185363986006214E-2</v>
      </c>
      <c r="BS46" s="132">
        <v>6.0525027693696852E-2</v>
      </c>
      <c r="BT46" s="132">
        <v>5.9008117372469519E-2</v>
      </c>
      <c r="BU46" s="132">
        <v>5.7867610704421778E-2</v>
      </c>
      <c r="BV46" s="132">
        <v>5.7093244218930611E-2</v>
      </c>
      <c r="BW46" s="132">
        <v>5.6282187790394581E-2</v>
      </c>
      <c r="BX46" s="92">
        <v>5.5371185018110065E-2</v>
      </c>
      <c r="BY46" s="92">
        <v>5.5605960150437374E-2</v>
      </c>
      <c r="BZ46" s="92">
        <v>5.6187019481608778E-2</v>
      </c>
      <c r="CA46" s="93">
        <v>5.6950322257643168E-2</v>
      </c>
    </row>
    <row r="47" spans="2:79" x14ac:dyDescent="0.4">
      <c r="B47" s="97" t="s">
        <v>96</v>
      </c>
      <c r="AH47" s="135">
        <f t="shared" ref="AH47:BW47" si="7">SUM(AH44:AH46)</f>
        <v>6.7829253340359635E-2</v>
      </c>
      <c r="AI47" s="135">
        <f t="shared" si="7"/>
        <v>6.3596978618895031E-2</v>
      </c>
      <c r="AJ47" s="135">
        <f t="shared" si="7"/>
        <v>6.7940727607277637E-2</v>
      </c>
      <c r="AK47" s="135">
        <f t="shared" si="7"/>
        <v>7.4593210594588399E-2</v>
      </c>
      <c r="AL47" s="135">
        <f t="shared" si="7"/>
        <v>7.7646103552977491E-2</v>
      </c>
      <c r="AM47" s="135">
        <f t="shared" si="7"/>
        <v>7.93205043610338E-2</v>
      </c>
      <c r="AN47" s="135">
        <f t="shared" si="7"/>
        <v>7.9361672994651009E-2</v>
      </c>
      <c r="AO47" s="135">
        <f t="shared" si="7"/>
        <v>7.9003405942648236E-2</v>
      </c>
      <c r="AP47" s="135">
        <f t="shared" si="7"/>
        <v>7.9376561387286632E-2</v>
      </c>
      <c r="AQ47" s="135">
        <f t="shared" si="7"/>
        <v>7.34702997760453E-2</v>
      </c>
      <c r="AR47" s="135">
        <f t="shared" si="7"/>
        <v>6.683993528423296E-2</v>
      </c>
      <c r="AS47" s="135">
        <f t="shared" si="7"/>
        <v>6.4243428574997472E-2</v>
      </c>
      <c r="AT47" s="135">
        <f t="shared" si="7"/>
        <v>6.6996619225677748E-2</v>
      </c>
      <c r="AU47" s="135">
        <f t="shared" si="7"/>
        <v>7.5995406812701977E-2</v>
      </c>
      <c r="AV47" s="135">
        <f t="shared" si="7"/>
        <v>8.3051892805254809E-2</v>
      </c>
      <c r="AW47" s="135">
        <f t="shared" si="7"/>
        <v>8.5647003618035511E-2</v>
      </c>
      <c r="AX47" s="135">
        <f t="shared" si="7"/>
        <v>8.4354285553350977E-2</v>
      </c>
      <c r="AY47" s="135">
        <f t="shared" si="7"/>
        <v>8.3894938187956694E-2</v>
      </c>
      <c r="AZ47" s="135">
        <f t="shared" si="7"/>
        <v>8.1750714229069613E-2</v>
      </c>
      <c r="BA47" s="135">
        <f t="shared" si="7"/>
        <v>7.9122210411635474E-2</v>
      </c>
      <c r="BB47" s="135">
        <f t="shared" si="7"/>
        <v>7.7637038313613779E-2</v>
      </c>
      <c r="BC47" s="135">
        <f t="shared" si="7"/>
        <v>7.727248985603169E-2</v>
      </c>
      <c r="BD47" s="135">
        <f t="shared" si="7"/>
        <v>7.6069044270409183E-2</v>
      </c>
      <c r="BE47" s="135">
        <f t="shared" si="7"/>
        <v>7.750831134449658E-2</v>
      </c>
      <c r="BF47" s="135">
        <f t="shared" si="7"/>
        <v>7.783288234407737E-2</v>
      </c>
      <c r="BG47" s="135">
        <f t="shared" si="7"/>
        <v>7.7133459713846012E-2</v>
      </c>
      <c r="BH47" s="135">
        <f t="shared" si="7"/>
        <v>7.8076466391822141E-2</v>
      </c>
      <c r="BI47" s="135">
        <f t="shared" si="7"/>
        <v>7.7157055900129876E-2</v>
      </c>
      <c r="BJ47" s="135">
        <f t="shared" si="7"/>
        <v>7.5778507483868204E-2</v>
      </c>
      <c r="BK47" s="135">
        <f t="shared" si="7"/>
        <v>7.696455530652116E-2</v>
      </c>
      <c r="BL47" s="135">
        <f t="shared" si="7"/>
        <v>8.2849259007020282E-2</v>
      </c>
      <c r="BM47" s="135">
        <f t="shared" si="7"/>
        <v>9.1705201136716735E-2</v>
      </c>
      <c r="BN47" s="135">
        <f t="shared" si="7"/>
        <v>9.1637772887594518E-2</v>
      </c>
      <c r="BO47" s="135">
        <f t="shared" si="7"/>
        <v>9.2708801590206613E-2</v>
      </c>
      <c r="BP47" s="135">
        <f t="shared" si="7"/>
        <v>9.3969642340877763E-2</v>
      </c>
      <c r="BQ47" s="135">
        <f t="shared" si="7"/>
        <v>9.1702144984817241E-2</v>
      </c>
      <c r="BR47" s="135">
        <f t="shared" si="7"/>
        <v>9.032418729860639E-2</v>
      </c>
      <c r="BS47" s="135">
        <f t="shared" si="7"/>
        <v>8.9466498280094439E-2</v>
      </c>
      <c r="BT47" s="135">
        <f t="shared" si="7"/>
        <v>8.7090775369338846E-2</v>
      </c>
      <c r="BU47" s="135">
        <f t="shared" si="7"/>
        <v>8.6140495168288492E-2</v>
      </c>
      <c r="BV47" s="135">
        <f t="shared" si="7"/>
        <v>8.5682323332234356E-2</v>
      </c>
      <c r="BW47" s="135">
        <f t="shared" si="7"/>
        <v>8.390481173507211E-2</v>
      </c>
      <c r="BX47" s="114">
        <f>SUM(BX44:BX46)</f>
        <v>8.2705701131018924E-2</v>
      </c>
      <c r="BY47" s="114">
        <f>SUM(BY44:BY46)</f>
        <v>8.2826831634850287E-2</v>
      </c>
      <c r="BZ47" s="114">
        <f>SUM(BZ44:BZ46)</f>
        <v>8.3398032179353335E-2</v>
      </c>
      <c r="CA47" s="115">
        <f>SUM(CA44:CA46)</f>
        <v>8.4240641380815717E-2</v>
      </c>
    </row>
    <row r="48" spans="2:79" ht="15.4" thickBot="1" x14ac:dyDescent="0.45">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16"/>
    </row>
    <row r="49" spans="1:79" x14ac:dyDescent="0.4">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136"/>
      <c r="AX49" s="58"/>
      <c r="AY49" s="58"/>
      <c r="AZ49" s="58"/>
      <c r="BA49" s="58"/>
      <c r="BB49" s="58"/>
      <c r="BC49" s="58"/>
      <c r="BD49" s="58"/>
      <c r="BE49" s="58"/>
      <c r="BF49" s="58"/>
      <c r="BG49" s="58"/>
      <c r="BH49" s="58"/>
      <c r="BI49" s="58"/>
      <c r="BJ49" s="58"/>
      <c r="BK49" s="58"/>
      <c r="BL49" s="137"/>
      <c r="BM49" s="58"/>
      <c r="BN49" s="58"/>
      <c r="BO49" s="58"/>
      <c r="BP49" s="58"/>
      <c r="BQ49" s="58"/>
      <c r="BR49" s="58"/>
      <c r="BS49" s="58"/>
      <c r="BT49" s="58"/>
      <c r="BU49" s="58"/>
      <c r="BV49" s="58"/>
      <c r="BW49" s="58"/>
      <c r="BX49" s="58"/>
      <c r="BY49" s="58"/>
      <c r="BZ49" s="58"/>
      <c r="CA49" s="91"/>
    </row>
    <row r="50" spans="1:79" ht="30" x14ac:dyDescent="0.4">
      <c r="B50" s="125" t="s">
        <v>124</v>
      </c>
      <c r="BX50" s="58"/>
      <c r="BY50" s="58"/>
      <c r="BZ50" s="58"/>
      <c r="CA50" s="91"/>
    </row>
    <row r="51" spans="1:79" x14ac:dyDescent="0.4">
      <c r="B51" s="128" t="s">
        <v>114</v>
      </c>
      <c r="AH51" s="132">
        <v>2.6852231253438916E-2</v>
      </c>
      <c r="AI51" s="132">
        <v>3.3518688495660642E-2</v>
      </c>
      <c r="AJ51" s="132">
        <v>3.0345785499393263E-2</v>
      </c>
      <c r="AK51" s="132">
        <v>3.2109520584792967E-2</v>
      </c>
      <c r="AL51" s="132">
        <v>3.2719619297568364E-2</v>
      </c>
      <c r="AM51" s="132">
        <v>3.3427267245735255E-2</v>
      </c>
      <c r="AN51" s="132">
        <v>3.3974797434152354E-2</v>
      </c>
      <c r="AO51" s="132">
        <v>3.4693936317124731E-2</v>
      </c>
      <c r="AP51" s="132">
        <v>3.4186025110565767E-2</v>
      </c>
      <c r="AQ51" s="132">
        <v>3.3105015978444556E-2</v>
      </c>
      <c r="AR51" s="132">
        <v>3.2425625854821213E-2</v>
      </c>
      <c r="AS51" s="132">
        <v>3.0128604397493378E-2</v>
      </c>
      <c r="AT51" s="132">
        <v>2.9201772082593613E-2</v>
      </c>
      <c r="AU51" s="132">
        <v>3.0976003569982407E-2</v>
      </c>
      <c r="AV51" s="132">
        <v>3.3018751400518596E-2</v>
      </c>
      <c r="AW51" s="132">
        <v>3.4631579086059822E-2</v>
      </c>
      <c r="AX51" s="132">
        <v>3.3732108278933977E-2</v>
      </c>
      <c r="AY51" s="132">
        <v>3.349392095952599E-2</v>
      </c>
      <c r="AZ51" s="132">
        <v>3.4144975531474789E-2</v>
      </c>
      <c r="BA51" s="132">
        <v>3.3568604338133384E-2</v>
      </c>
      <c r="BB51" s="132">
        <v>3.3410546179414621E-2</v>
      </c>
      <c r="BC51" s="132">
        <v>3.5055385381874256E-2</v>
      </c>
      <c r="BD51" s="132">
        <v>3.3252935261229993E-2</v>
      </c>
      <c r="BE51" s="132">
        <v>3.2371358127423276E-2</v>
      </c>
      <c r="BF51" s="132">
        <v>3.1187342222847716E-2</v>
      </c>
      <c r="BG51" s="132">
        <v>1.0057682073107399E-2</v>
      </c>
      <c r="BH51" s="132">
        <v>8.2487204856309532E-3</v>
      </c>
      <c r="BI51" s="132">
        <v>6.3588299199065605E-3</v>
      </c>
      <c r="BJ51" s="132">
        <v>5.307320718429492E-3</v>
      </c>
      <c r="BK51" s="132">
        <v>4.5793057622719197E-3</v>
      </c>
      <c r="BL51" s="132">
        <v>3.8711213495294934E-3</v>
      </c>
      <c r="BM51" s="132">
        <v>2.9765868465901311E-3</v>
      </c>
      <c r="BN51" s="132">
        <v>2.5838192476329031E-3</v>
      </c>
      <c r="BO51" s="132">
        <v>2.4615480858292608E-3</v>
      </c>
      <c r="BP51" s="132">
        <v>2.2996487442979402E-3</v>
      </c>
      <c r="BQ51" s="132">
        <v>2.2288598726226405E-3</v>
      </c>
      <c r="BR51" s="132">
        <v>2.4477420283485242E-3</v>
      </c>
      <c r="BS51" s="132">
        <v>2.5309162429257778E-3</v>
      </c>
      <c r="BT51" s="132">
        <v>2.5349290573249031E-3</v>
      </c>
      <c r="BU51" s="132">
        <v>2.5300410356641797E-3</v>
      </c>
      <c r="BV51" s="132">
        <v>2.627168855460747E-3</v>
      </c>
      <c r="BW51" s="132">
        <v>2.7219381988698227E-3</v>
      </c>
      <c r="BX51" s="92">
        <v>2.8099582038559187E-3</v>
      </c>
      <c r="BY51" s="92">
        <v>2.9140011573231513E-3</v>
      </c>
      <c r="BZ51" s="92">
        <v>3.0262782177602129E-3</v>
      </c>
      <c r="CA51" s="93">
        <v>3.1403243327397857E-3</v>
      </c>
    </row>
    <row r="52" spans="1:79" x14ac:dyDescent="0.4">
      <c r="B52" s="128" t="s">
        <v>115</v>
      </c>
      <c r="AH52" s="132">
        <v>5.5080836441714208E-2</v>
      </c>
      <c r="AI52" s="132">
        <v>5.0485155677122882E-2</v>
      </c>
      <c r="AJ52" s="132">
        <v>5.4756823113479576E-2</v>
      </c>
      <c r="AK52" s="132">
        <v>6.4905187054098451E-2</v>
      </c>
      <c r="AL52" s="132">
        <v>6.954751054370642E-2</v>
      </c>
      <c r="AM52" s="132">
        <v>7.5438187739509402E-2</v>
      </c>
      <c r="AN52" s="132">
        <v>7.8186479290794975E-2</v>
      </c>
      <c r="AO52" s="132">
        <v>8.1996683843762658E-2</v>
      </c>
      <c r="AP52" s="132">
        <v>8.5953395735448967E-2</v>
      </c>
      <c r="AQ52" s="132">
        <v>8.2307461884106134E-2</v>
      </c>
      <c r="AR52" s="132">
        <v>7.6110415570181084E-2</v>
      </c>
      <c r="AS52" s="132">
        <v>7.0784722127098992E-2</v>
      </c>
      <c r="AT52" s="132">
        <v>7.6047652950690131E-2</v>
      </c>
      <c r="AU52" s="132">
        <v>8.697850382409647E-2</v>
      </c>
      <c r="AV52" s="132">
        <v>9.6675387997793932E-2</v>
      </c>
      <c r="AW52" s="132">
        <v>0.10404740015574129</v>
      </c>
      <c r="AX52" s="132">
        <v>0.10403515655450427</v>
      </c>
      <c r="AY52" s="132">
        <v>0.10487772509363438</v>
      </c>
      <c r="AZ52" s="132">
        <v>0.10570042776029183</v>
      </c>
      <c r="BA52" s="132">
        <v>0.10020113488169663</v>
      </c>
      <c r="BB52" s="132">
        <v>9.7096536487522853E-2</v>
      </c>
      <c r="BC52" s="132">
        <v>9.1714994728757729E-2</v>
      </c>
      <c r="BD52" s="132">
        <v>8.3867922156716415E-2</v>
      </c>
      <c r="BE52" s="132">
        <v>8.010738340082417E-2</v>
      </c>
      <c r="BF52" s="132">
        <v>7.6100972668507502E-2</v>
      </c>
      <c r="BG52" s="132">
        <v>7.2516463574000989E-2</v>
      </c>
      <c r="BH52" s="132">
        <v>6.9069727818981255E-2</v>
      </c>
      <c r="BI52" s="132">
        <v>6.7590287503181329E-2</v>
      </c>
      <c r="BJ52" s="132">
        <v>6.687175603099009E-2</v>
      </c>
      <c r="BK52" s="132">
        <v>6.6349023892192299E-2</v>
      </c>
      <c r="BL52" s="132">
        <v>6.4700524587599326E-2</v>
      </c>
      <c r="BM52" s="132">
        <v>7.0954888180390266E-2</v>
      </c>
      <c r="BN52" s="132">
        <v>7.1339678156596406E-2</v>
      </c>
      <c r="BO52" s="132">
        <v>7.3875693272314885E-2</v>
      </c>
      <c r="BP52" s="132">
        <v>7.5160526108432615E-2</v>
      </c>
      <c r="BQ52" s="132">
        <v>7.0603877594519651E-2</v>
      </c>
      <c r="BR52" s="132">
        <v>6.9740674796333127E-2</v>
      </c>
      <c r="BS52" s="132">
        <v>7.0714847563399366E-2</v>
      </c>
      <c r="BT52" s="132">
        <v>6.9902859409271031E-2</v>
      </c>
      <c r="BU52" s="132">
        <v>7.090861902506583E-2</v>
      </c>
      <c r="BV52" s="132">
        <v>7.2198216981498142E-2</v>
      </c>
      <c r="BW52" s="132">
        <v>6.9454948634347896E-2</v>
      </c>
      <c r="BX52" s="92">
        <v>6.8868897632635068E-2</v>
      </c>
      <c r="BY52" s="92">
        <v>6.8717311130290171E-2</v>
      </c>
      <c r="BZ52" s="92">
        <v>6.8789027506451772E-2</v>
      </c>
      <c r="CA52" s="93">
        <v>6.8786720785071281E-2</v>
      </c>
    </row>
    <row r="53" spans="1:79" x14ac:dyDescent="0.4">
      <c r="B53" s="128" t="s">
        <v>104</v>
      </c>
      <c r="AH53" s="132">
        <v>0.11721628490948403</v>
      </c>
      <c r="AI53" s="132">
        <v>0.11296107841354634</v>
      </c>
      <c r="AJ53" s="132">
        <v>0.11238595158445837</v>
      </c>
      <c r="AK53" s="132">
        <v>0.11911830420623239</v>
      </c>
      <c r="AL53" s="132">
        <v>0.12105071691219203</v>
      </c>
      <c r="AM53" s="132">
        <v>0.12144736890383617</v>
      </c>
      <c r="AN53" s="132">
        <v>0.12100438517287711</v>
      </c>
      <c r="AO53" s="132">
        <v>0.1271947944986089</v>
      </c>
      <c r="AP53" s="132">
        <v>0.13159601898540563</v>
      </c>
      <c r="AQ53" s="132">
        <v>0.13134195519250591</v>
      </c>
      <c r="AR53" s="132">
        <v>0.13301785139184802</v>
      </c>
      <c r="AS53" s="132">
        <v>0.13116882242256978</v>
      </c>
      <c r="AT53" s="132">
        <v>0.1350102366719029</v>
      </c>
      <c r="AU53" s="132">
        <v>0.13619542482959138</v>
      </c>
      <c r="AV53" s="132">
        <v>0.13766831845852337</v>
      </c>
      <c r="AW53" s="132">
        <v>0.14202643481431435</v>
      </c>
      <c r="AX53" s="132">
        <v>0.14003288383047194</v>
      </c>
      <c r="AY53" s="132">
        <v>0.13936869105506478</v>
      </c>
      <c r="AZ53" s="132">
        <v>0.14484379870560926</v>
      </c>
      <c r="BA53" s="132">
        <v>0.1462240031337429</v>
      </c>
      <c r="BB53" s="132">
        <v>0.14803266900472806</v>
      </c>
      <c r="BC53" s="132">
        <v>0.1513942553844905</v>
      </c>
      <c r="BD53" s="132">
        <v>0.15086185610523034</v>
      </c>
      <c r="BE53" s="132">
        <v>0.15149155518691945</v>
      </c>
      <c r="BF53" s="132">
        <v>0.14465447018221075</v>
      </c>
      <c r="BG53" s="132">
        <v>0.13896761822669171</v>
      </c>
      <c r="BH53" s="132">
        <v>0.13761932802796667</v>
      </c>
      <c r="BI53" s="132">
        <v>0.13799367697718021</v>
      </c>
      <c r="BJ53" s="132">
        <v>0.1362699886673519</v>
      </c>
      <c r="BK53" s="132">
        <v>0.13720633207962693</v>
      </c>
      <c r="BL53" s="132">
        <v>0.13658389444268521</v>
      </c>
      <c r="BM53" s="132">
        <v>0.13895838290240842</v>
      </c>
      <c r="BN53" s="132">
        <v>0.13986403480758147</v>
      </c>
      <c r="BO53" s="132">
        <v>0.14525890843151909</v>
      </c>
      <c r="BP53" s="132">
        <v>0.1501292592267352</v>
      </c>
      <c r="BQ53" s="132">
        <v>0.15083757906958661</v>
      </c>
      <c r="BR53" s="132">
        <v>0.15206149361229249</v>
      </c>
      <c r="BS53" s="132">
        <v>0.15377807243777783</v>
      </c>
      <c r="BT53" s="132">
        <v>0.15286030056537595</v>
      </c>
      <c r="BU53" s="132">
        <v>0.15102574686853543</v>
      </c>
      <c r="BV53" s="132">
        <v>0.14992402735405203</v>
      </c>
      <c r="BW53" s="132">
        <v>0.1472950080632095</v>
      </c>
      <c r="BX53" s="92">
        <v>0.14515244809361305</v>
      </c>
      <c r="BY53" s="92">
        <v>0.14628948294921612</v>
      </c>
      <c r="BZ53" s="92">
        <v>0.14826008783229305</v>
      </c>
      <c r="CA53" s="93">
        <v>0.15009968846502739</v>
      </c>
    </row>
    <row r="54" spans="1:79" ht="26.25" customHeight="1" x14ac:dyDescent="0.4">
      <c r="B54" s="128" t="s">
        <v>116</v>
      </c>
      <c r="S54" s="132">
        <v>0.10847989431095696</v>
      </c>
      <c r="T54" s="132">
        <v>0.10440985732814527</v>
      </c>
      <c r="U54" s="132">
        <v>0.11435315044126702</v>
      </c>
      <c r="V54" s="132">
        <v>0.10835187932739862</v>
      </c>
      <c r="W54" s="132">
        <v>0.10709565594193479</v>
      </c>
      <c r="X54" s="132">
        <v>0.111202255831838</v>
      </c>
      <c r="Y54" s="132">
        <v>0.11219738383443968</v>
      </c>
      <c r="Z54" s="132">
        <v>0.11018089661801975</v>
      </c>
      <c r="AA54" s="132">
        <v>0.11570072935456044</v>
      </c>
      <c r="AB54" s="132">
        <v>0.11709257896028322</v>
      </c>
      <c r="AC54" s="132">
        <v>0.11520241014293403</v>
      </c>
      <c r="AD54" s="132">
        <v>0.11211650861675938</v>
      </c>
      <c r="AE54" s="132">
        <v>0.11736566366002353</v>
      </c>
      <c r="AF54" s="132">
        <v>0.12170888327248901</v>
      </c>
      <c r="AG54" s="132">
        <v>0.12943678029871167</v>
      </c>
      <c r="AH54" s="132">
        <v>0.13123557161497543</v>
      </c>
      <c r="AI54" s="132">
        <v>0.12521503797255903</v>
      </c>
      <c r="AJ54" s="132">
        <v>0.1266353470291377</v>
      </c>
      <c r="AK54" s="132">
        <v>0.13158387564960905</v>
      </c>
      <c r="AL54" s="132">
        <v>0.12857627022905077</v>
      </c>
      <c r="AM54" s="132">
        <v>0.12905370610589989</v>
      </c>
      <c r="AN54" s="132">
        <v>0.12717386666341562</v>
      </c>
      <c r="AO54" s="132">
        <v>0.13107479227611657</v>
      </c>
      <c r="AP54" s="132">
        <v>0.13594869754304159</v>
      </c>
      <c r="AQ54" s="132">
        <v>0.13424118144351688</v>
      </c>
      <c r="AR54" s="132">
        <v>0.13290284804149288</v>
      </c>
      <c r="AS54" s="132">
        <v>0.12778001337669229</v>
      </c>
      <c r="AT54" s="132">
        <v>0.12978103065417698</v>
      </c>
      <c r="AU54" s="132">
        <v>0.13512718059191739</v>
      </c>
      <c r="AV54" s="132">
        <v>0.13258549244886866</v>
      </c>
      <c r="AW54" s="132">
        <v>0.13463223576682107</v>
      </c>
      <c r="AX54" s="132">
        <v>0.13036677240155689</v>
      </c>
      <c r="AY54" s="132">
        <v>0.12743119329246533</v>
      </c>
      <c r="AZ54" s="132">
        <v>0.13014946978467237</v>
      </c>
      <c r="BA54" s="132">
        <v>0.12933674874246753</v>
      </c>
      <c r="BB54" s="132">
        <v>0.13121246363970224</v>
      </c>
      <c r="BC54" s="132">
        <v>0.13166830394378776</v>
      </c>
      <c r="BD54" s="132">
        <v>0.12635121931876761</v>
      </c>
      <c r="BE54" s="132">
        <v>0.12639577473234465</v>
      </c>
      <c r="BF54" s="132">
        <v>0.12262685747415443</v>
      </c>
      <c r="BG54" s="132">
        <v>0.11743871992887356</v>
      </c>
      <c r="BH54" s="132">
        <v>0.11300671749935667</v>
      </c>
      <c r="BI54" s="132">
        <v>0.11148635711743793</v>
      </c>
      <c r="BJ54" s="132">
        <v>0.11038332330118097</v>
      </c>
      <c r="BK54" s="132">
        <v>0.11114166785586328</v>
      </c>
      <c r="BL54" s="132">
        <v>0.10982032620183732</v>
      </c>
      <c r="BM54" s="132">
        <v>0.11192930573656798</v>
      </c>
      <c r="BN54" s="132">
        <v>0.1120022408606544</v>
      </c>
      <c r="BO54" s="132">
        <v>0.11779843646415521</v>
      </c>
      <c r="BP54" s="132">
        <v>0.12215060157398581</v>
      </c>
      <c r="BQ54" s="132">
        <v>0.12490970972141402</v>
      </c>
      <c r="BR54" s="132">
        <v>0.1259532585116831</v>
      </c>
      <c r="BS54" s="132">
        <v>0.12896447268973144</v>
      </c>
      <c r="BT54" s="132">
        <v>0.1294820043798067</v>
      </c>
      <c r="BU54" s="132">
        <v>0.12858870410467349</v>
      </c>
      <c r="BV54" s="132">
        <v>0.12894508333891688</v>
      </c>
      <c r="BW54" s="132">
        <v>0.12742039044023118</v>
      </c>
      <c r="BX54" s="92">
        <v>0.12599069923190639</v>
      </c>
      <c r="BY54" s="92">
        <v>0.12743252878878436</v>
      </c>
      <c r="BZ54" s="92">
        <v>0.12950736663911427</v>
      </c>
      <c r="CA54" s="93">
        <v>0.13172953287189493</v>
      </c>
    </row>
    <row r="55" spans="1:79" x14ac:dyDescent="0.4">
      <c r="B55" s="128" t="s">
        <v>117</v>
      </c>
      <c r="S55" s="132">
        <v>1.7950623400214683E-2</v>
      </c>
      <c r="T55" s="132">
        <v>1.7036697947661553E-2</v>
      </c>
      <c r="U55" s="132">
        <v>1.6822877471437368E-2</v>
      </c>
      <c r="V55" s="132">
        <v>1.8391444114737886E-2</v>
      </c>
      <c r="W55" s="132">
        <v>2.0891561044307224E-2</v>
      </c>
      <c r="X55" s="132">
        <v>2.1989233529864136E-2</v>
      </c>
      <c r="Y55" s="132">
        <v>2.2974424053104257E-2</v>
      </c>
      <c r="Z55" s="132">
        <v>2.4635148125491564E-2</v>
      </c>
      <c r="AA55" s="132">
        <v>2.6903772253156617E-2</v>
      </c>
      <c r="AB55" s="132">
        <v>2.9631577102394221E-2</v>
      </c>
      <c r="AC55" s="132">
        <v>2.9134023084743738E-2</v>
      </c>
      <c r="AD55" s="132">
        <v>2.7541716057262695E-2</v>
      </c>
      <c r="AE55" s="132">
        <v>2.9432421833220434E-2</v>
      </c>
      <c r="AF55" s="132">
        <v>3.2479952572623171E-2</v>
      </c>
      <c r="AG55" s="132">
        <v>3.5761315699464141E-2</v>
      </c>
      <c r="AH55" s="132">
        <v>3.3774967379303425E-2</v>
      </c>
      <c r="AI55" s="132">
        <v>3.0839592162128143E-2</v>
      </c>
      <c r="AJ55" s="132">
        <v>3.3382433692724728E-2</v>
      </c>
      <c r="AK55" s="132">
        <v>4.5704777065093551E-2</v>
      </c>
      <c r="AL55" s="132">
        <v>5.5899963284096361E-2</v>
      </c>
      <c r="AM55" s="132">
        <v>6.1593517981343993E-2</v>
      </c>
      <c r="AN55" s="132">
        <v>6.5729559710090146E-2</v>
      </c>
      <c r="AO55" s="132">
        <v>7.1423149461932373E-2</v>
      </c>
      <c r="AP55" s="132">
        <v>7.3843256814921085E-2</v>
      </c>
      <c r="AQ55" s="132">
        <v>7.0811000739723143E-2</v>
      </c>
      <c r="AR55" s="132">
        <v>6.7650524072306248E-2</v>
      </c>
      <c r="AS55" s="132">
        <v>6.5500922442860765E-2</v>
      </c>
      <c r="AT55" s="132">
        <v>7.1457655887082389E-2</v>
      </c>
      <c r="AU55" s="132">
        <v>7.7795730235286353E-2</v>
      </c>
      <c r="AV55" s="132">
        <v>9.068631985817871E-2</v>
      </c>
      <c r="AW55" s="132">
        <v>9.8167897030781812E-2</v>
      </c>
      <c r="AX55" s="132">
        <v>9.9316177484033361E-2</v>
      </c>
      <c r="AY55" s="132">
        <v>9.9832479527366777E-2</v>
      </c>
      <c r="AZ55" s="132">
        <v>0.1001386640642124</v>
      </c>
      <c r="BA55" s="132">
        <v>9.4904822709671238E-2</v>
      </c>
      <c r="BB55" s="132">
        <v>9.0974962648720195E-2</v>
      </c>
      <c r="BC55" s="132">
        <v>8.6291480661504008E-2</v>
      </c>
      <c r="BD55" s="132">
        <v>7.8423864160138954E-2</v>
      </c>
      <c r="BE55" s="132">
        <v>7.6483401154798833E-2</v>
      </c>
      <c r="BF55" s="132">
        <v>7.3765003987577932E-2</v>
      </c>
      <c r="BG55" s="132">
        <v>6.9846391473767075E-2</v>
      </c>
      <c r="BH55" s="132">
        <v>6.7770889253123967E-2</v>
      </c>
      <c r="BI55" s="132">
        <v>6.5368898163286906E-2</v>
      </c>
      <c r="BJ55" s="132">
        <v>6.4996767899885247E-2</v>
      </c>
      <c r="BK55" s="132">
        <v>6.379796569660269E-2</v>
      </c>
      <c r="BL55" s="132">
        <v>6.1908884920526264E-2</v>
      </c>
      <c r="BM55" s="132">
        <v>6.7167552466909461E-2</v>
      </c>
      <c r="BN55" s="132">
        <v>6.7978703776765625E-2</v>
      </c>
      <c r="BO55" s="132">
        <v>6.9618048046303949E-2</v>
      </c>
      <c r="BP55" s="132">
        <v>7.0244758607470231E-2</v>
      </c>
      <c r="BQ55" s="132">
        <v>6.2919198521457331E-2</v>
      </c>
      <c r="BR55" s="132">
        <v>6.1084716634516839E-2</v>
      </c>
      <c r="BS55" s="132">
        <v>6.0002721127414387E-2</v>
      </c>
      <c r="BT55" s="132">
        <v>5.8204048371213069E-2</v>
      </c>
      <c r="BU55" s="132">
        <v>5.7461038170944501E-2</v>
      </c>
      <c r="BV55" s="132">
        <v>5.8156994900354378E-2</v>
      </c>
      <c r="BW55" s="132">
        <v>5.3174512563413663E-2</v>
      </c>
      <c r="BX55" s="92">
        <v>5.2388365570836475E-2</v>
      </c>
      <c r="BY55" s="92">
        <v>5.1688700755524834E-2</v>
      </c>
      <c r="BZ55" s="92">
        <v>5.127989260056328E-2</v>
      </c>
      <c r="CA55" s="93">
        <v>5.071925033105424E-2</v>
      </c>
    </row>
    <row r="56" spans="1:79" x14ac:dyDescent="0.4">
      <c r="B56" s="128" t="s">
        <v>118</v>
      </c>
      <c r="S56" s="132">
        <v>2.9675501610106517E-2</v>
      </c>
      <c r="T56" s="132">
        <v>2.8252079041733429E-2</v>
      </c>
      <c r="U56" s="132">
        <v>2.7707463911883431E-2</v>
      </c>
      <c r="V56" s="132">
        <v>2.5117457962413454E-2</v>
      </c>
      <c r="W56" s="132">
        <v>2.3112338858195212E-2</v>
      </c>
      <c r="X56" s="132">
        <v>2.9443732376313762E-2</v>
      </c>
      <c r="Y56" s="132">
        <v>3.039340101522842E-2</v>
      </c>
      <c r="Z56" s="132">
        <v>2.4080223717556581E-2</v>
      </c>
      <c r="AA56" s="132">
        <v>2.3256999451023448E-2</v>
      </c>
      <c r="AB56" s="132">
        <v>2.4962316402005118E-2</v>
      </c>
      <c r="AC56" s="132">
        <v>2.0276897314753902E-2</v>
      </c>
      <c r="AD56" s="132">
        <v>1.7671195404395001E-2</v>
      </c>
      <c r="AE56" s="132">
        <v>1.9653107062640379E-2</v>
      </c>
      <c r="AF56" s="132">
        <v>1.920496739367843E-2</v>
      </c>
      <c r="AG56" s="132">
        <v>2.530355717706077E-2</v>
      </c>
      <c r="AH56" s="132">
        <v>3.413881361035833E-2</v>
      </c>
      <c r="AI56" s="132">
        <v>4.0910292451642682E-2</v>
      </c>
      <c r="AJ56" s="132">
        <v>3.7470779475468716E-2</v>
      </c>
      <c r="AK56" s="132">
        <v>3.884435913042121E-2</v>
      </c>
      <c r="AL56" s="132">
        <v>3.8841613240319713E-2</v>
      </c>
      <c r="AM56" s="132">
        <v>3.9665599801836919E-2</v>
      </c>
      <c r="AN56" s="132">
        <v>4.0262235524318665E-2</v>
      </c>
      <c r="AO56" s="132">
        <v>4.1387472921447385E-2</v>
      </c>
      <c r="AP56" s="132">
        <v>4.1943485473457678E-2</v>
      </c>
      <c r="AQ56" s="132">
        <v>4.1702250871816546E-2</v>
      </c>
      <c r="AR56" s="132">
        <v>4.1000520703051227E-2</v>
      </c>
      <c r="AS56" s="132">
        <v>3.8801213127609029E-2</v>
      </c>
      <c r="AT56" s="132">
        <v>3.9020975163927281E-2</v>
      </c>
      <c r="AU56" s="132">
        <v>4.1227021396466501E-2</v>
      </c>
      <c r="AV56" s="132">
        <v>4.4090645549788449E-2</v>
      </c>
      <c r="AW56" s="132">
        <v>4.7905281258512664E-2</v>
      </c>
      <c r="AX56" s="132">
        <v>4.8117198778320082E-2</v>
      </c>
      <c r="AY56" s="132">
        <v>5.047666428839305E-2</v>
      </c>
      <c r="AZ56" s="132">
        <v>5.4401068148491168E-2</v>
      </c>
      <c r="BA56" s="132">
        <v>5.5752170901434063E-2</v>
      </c>
      <c r="BB56" s="132">
        <v>5.6352325383243175E-2</v>
      </c>
      <c r="BC56" s="132">
        <v>6.0204850889830672E-2</v>
      </c>
      <c r="BD56" s="132">
        <v>6.3207630044270199E-2</v>
      </c>
      <c r="BE56" s="132">
        <v>6.1091120828023517E-2</v>
      </c>
      <c r="BF56" s="132">
        <v>5.5550923611833641E-2</v>
      </c>
      <c r="BG56" s="132">
        <v>3.4256652471159513E-2</v>
      </c>
      <c r="BH56" s="132">
        <v>3.4160169580098244E-2</v>
      </c>
      <c r="BI56" s="132">
        <v>3.5087539119543258E-2</v>
      </c>
      <c r="BJ56" s="132">
        <v>3.3068974215705288E-2</v>
      </c>
      <c r="BK56" s="132">
        <v>3.3195028181625209E-2</v>
      </c>
      <c r="BL56" s="132">
        <v>3.3426329257450538E-2</v>
      </c>
      <c r="BM56" s="132">
        <v>3.3792999725911411E-2</v>
      </c>
      <c r="BN56" s="132">
        <v>3.3806587574390777E-2</v>
      </c>
      <c r="BO56" s="132">
        <v>3.4179665279203929E-2</v>
      </c>
      <c r="BP56" s="132">
        <v>3.5194073898009638E-2</v>
      </c>
      <c r="BQ56" s="132">
        <v>3.5841408293857686E-2</v>
      </c>
      <c r="BR56" s="132">
        <v>3.7211935290774205E-2</v>
      </c>
      <c r="BS56" s="132">
        <v>3.8056642426957187E-2</v>
      </c>
      <c r="BT56" s="132">
        <v>3.7612036280952117E-2</v>
      </c>
      <c r="BU56" s="132">
        <v>3.8414664653647367E-2</v>
      </c>
      <c r="BV56" s="132">
        <v>3.7647334951739705E-2</v>
      </c>
      <c r="BW56" s="132">
        <v>3.8876991892782389E-2</v>
      </c>
      <c r="BX56" s="92">
        <v>3.8452239127361239E-2</v>
      </c>
      <c r="BY56" s="92">
        <v>3.8799565692520258E-2</v>
      </c>
      <c r="BZ56" s="92">
        <v>3.9288134316827497E-2</v>
      </c>
      <c r="CA56" s="93">
        <v>3.9577950379889364E-2</v>
      </c>
    </row>
    <row r="57" spans="1:79" x14ac:dyDescent="0.4">
      <c r="B57" s="97" t="s">
        <v>96</v>
      </c>
      <c r="S57" s="135">
        <f>SUM(S54:S56)</f>
        <v>0.15610601932127816</v>
      </c>
      <c r="T57" s="135">
        <f t="shared" ref="T57:BW57" si="8">SUM(T54:T56)</f>
        <v>0.14969863431754024</v>
      </c>
      <c r="U57" s="135">
        <f t="shared" si="8"/>
        <v>0.15888349182458783</v>
      </c>
      <c r="V57" s="135">
        <f t="shared" si="8"/>
        <v>0.15186078140454998</v>
      </c>
      <c r="W57" s="135">
        <f t="shared" si="8"/>
        <v>0.15109955584443724</v>
      </c>
      <c r="X57" s="135">
        <f t="shared" si="8"/>
        <v>0.16263522173801589</v>
      </c>
      <c r="Y57" s="135">
        <f t="shared" si="8"/>
        <v>0.16556520890277235</v>
      </c>
      <c r="Z57" s="135">
        <f t="shared" si="8"/>
        <v>0.15889626846106789</v>
      </c>
      <c r="AA57" s="135">
        <f t="shared" si="8"/>
        <v>0.16586150105874051</v>
      </c>
      <c r="AB57" s="135">
        <f t="shared" si="8"/>
        <v>0.17168647246468255</v>
      </c>
      <c r="AC57" s="135">
        <f t="shared" si="8"/>
        <v>0.16461333054243169</v>
      </c>
      <c r="AD57" s="135">
        <f t="shared" si="8"/>
        <v>0.15732942007841708</v>
      </c>
      <c r="AE57" s="135">
        <f t="shared" si="8"/>
        <v>0.16645119255588434</v>
      </c>
      <c r="AF57" s="135">
        <f t="shared" si="8"/>
        <v>0.17339380323879061</v>
      </c>
      <c r="AG57" s="135">
        <f t="shared" si="8"/>
        <v>0.19050165317523657</v>
      </c>
      <c r="AH57" s="135">
        <f t="shared" si="8"/>
        <v>0.1991493526046372</v>
      </c>
      <c r="AI57" s="135">
        <f t="shared" si="8"/>
        <v>0.19696492258632986</v>
      </c>
      <c r="AJ57" s="135">
        <f t="shared" si="8"/>
        <v>0.19748856019733113</v>
      </c>
      <c r="AK57" s="135">
        <f t="shared" si="8"/>
        <v>0.21613301184512379</v>
      </c>
      <c r="AL57" s="135">
        <f t="shared" si="8"/>
        <v>0.22331784675346683</v>
      </c>
      <c r="AM57" s="135">
        <f t="shared" si="8"/>
        <v>0.23031282388908081</v>
      </c>
      <c r="AN57" s="135">
        <f t="shared" si="8"/>
        <v>0.23316566189782445</v>
      </c>
      <c r="AO57" s="135">
        <f t="shared" si="8"/>
        <v>0.24388541465949631</v>
      </c>
      <c r="AP57" s="135">
        <f t="shared" si="8"/>
        <v>0.25173543983142033</v>
      </c>
      <c r="AQ57" s="135">
        <f t="shared" si="8"/>
        <v>0.24675443305505657</v>
      </c>
      <c r="AR57" s="135">
        <f t="shared" si="8"/>
        <v>0.24155389281685036</v>
      </c>
      <c r="AS57" s="135">
        <f t="shared" si="8"/>
        <v>0.23208214894716209</v>
      </c>
      <c r="AT57" s="135">
        <f t="shared" si="8"/>
        <v>0.24025966170518664</v>
      </c>
      <c r="AU57" s="135">
        <f t="shared" si="8"/>
        <v>0.25414993222367022</v>
      </c>
      <c r="AV57" s="135">
        <f t="shared" si="8"/>
        <v>0.26736245785683582</v>
      </c>
      <c r="AW57" s="135">
        <f t="shared" si="8"/>
        <v>0.28070541405611554</v>
      </c>
      <c r="AX57" s="135">
        <f t="shared" si="8"/>
        <v>0.27780014866391034</v>
      </c>
      <c r="AY57" s="135">
        <f t="shared" si="8"/>
        <v>0.27774033710822515</v>
      </c>
      <c r="AZ57" s="135">
        <f t="shared" si="8"/>
        <v>0.28468920199737596</v>
      </c>
      <c r="BA57" s="135">
        <f t="shared" si="8"/>
        <v>0.27999374235357283</v>
      </c>
      <c r="BB57" s="135">
        <f t="shared" si="8"/>
        <v>0.27853975167166561</v>
      </c>
      <c r="BC57" s="135">
        <f t="shared" si="8"/>
        <v>0.27816463549512244</v>
      </c>
      <c r="BD57" s="135">
        <f t="shared" si="8"/>
        <v>0.26798271352317676</v>
      </c>
      <c r="BE57" s="135">
        <f t="shared" si="8"/>
        <v>0.26397029671516703</v>
      </c>
      <c r="BF57" s="135">
        <f t="shared" si="8"/>
        <v>0.25194278507356604</v>
      </c>
      <c r="BG57" s="135">
        <f t="shared" si="8"/>
        <v>0.22154176387380015</v>
      </c>
      <c r="BH57" s="135">
        <f t="shared" si="8"/>
        <v>0.21493777633257888</v>
      </c>
      <c r="BI57" s="135">
        <f t="shared" si="8"/>
        <v>0.21194279440026809</v>
      </c>
      <c r="BJ57" s="135">
        <f t="shared" si="8"/>
        <v>0.20844906541677152</v>
      </c>
      <c r="BK57" s="135">
        <f t="shared" si="8"/>
        <v>0.20813466173409118</v>
      </c>
      <c r="BL57" s="135">
        <f t="shared" si="8"/>
        <v>0.20515554037981412</v>
      </c>
      <c r="BM57" s="135">
        <f t="shared" si="8"/>
        <v>0.21288985792938883</v>
      </c>
      <c r="BN57" s="135">
        <f t="shared" si="8"/>
        <v>0.21378753221181082</v>
      </c>
      <c r="BO57" s="135">
        <f t="shared" si="8"/>
        <v>0.2215961497896631</v>
      </c>
      <c r="BP57" s="135">
        <f t="shared" si="8"/>
        <v>0.22758943407946566</v>
      </c>
      <c r="BQ57" s="135">
        <f t="shared" si="8"/>
        <v>0.22367031653672903</v>
      </c>
      <c r="BR57" s="135">
        <f t="shared" si="8"/>
        <v>0.22424991043697415</v>
      </c>
      <c r="BS57" s="135">
        <f t="shared" si="8"/>
        <v>0.22702383624410302</v>
      </c>
      <c r="BT57" s="135">
        <f t="shared" si="8"/>
        <v>0.22529808903197188</v>
      </c>
      <c r="BU57" s="135">
        <f t="shared" si="8"/>
        <v>0.22446440692926536</v>
      </c>
      <c r="BV57" s="135">
        <f t="shared" si="8"/>
        <v>0.22474941319101099</v>
      </c>
      <c r="BW57" s="135">
        <f t="shared" si="8"/>
        <v>0.21947189489642721</v>
      </c>
      <c r="BX57" s="114">
        <f>SUM(BX54:BX56)</f>
        <v>0.21683130393010411</v>
      </c>
      <c r="BY57" s="114">
        <f>SUM(BY54:BY56)</f>
        <v>0.21792079523682945</v>
      </c>
      <c r="BZ57" s="114">
        <f>SUM(BZ54:BZ56)</f>
        <v>0.22007539355650507</v>
      </c>
      <c r="CA57" s="115">
        <f>SUM(CA54:CA56)</f>
        <v>0.22202673358283853</v>
      </c>
    </row>
    <row r="58" spans="1:79" ht="51" customHeight="1" x14ac:dyDescent="0.4">
      <c r="B58" s="125" t="s">
        <v>125</v>
      </c>
      <c r="BX58" s="58"/>
      <c r="BY58" s="58"/>
      <c r="BZ58" s="58"/>
      <c r="CA58" s="91"/>
    </row>
    <row r="59" spans="1:79" x14ac:dyDescent="0.4">
      <c r="B59" s="128" t="s">
        <v>114</v>
      </c>
      <c r="AH59" s="132">
        <v>4.7942398195383702E-4</v>
      </c>
      <c r="AI59" s="132">
        <v>4.740258164908775E-4</v>
      </c>
      <c r="AJ59" s="132">
        <v>4.7065955500792027E-4</v>
      </c>
      <c r="AK59" s="132">
        <v>4.8646483558064334E-4</v>
      </c>
      <c r="AL59" s="132">
        <v>5.0738230823933132E-4</v>
      </c>
      <c r="AM59" s="132">
        <v>5.1266400873983852E-4</v>
      </c>
      <c r="AN59" s="132">
        <v>5.1224854605096115E-4</v>
      </c>
      <c r="AO59" s="132">
        <v>5.4697763839623749E-4</v>
      </c>
      <c r="AP59" s="132">
        <v>5.660084869024152E-4</v>
      </c>
      <c r="AQ59" s="132">
        <v>5.885495414940904E-4</v>
      </c>
      <c r="AR59" s="132">
        <v>6.1126951720181784E-4</v>
      </c>
      <c r="AS59" s="132">
        <v>6.0001271761341208E-4</v>
      </c>
      <c r="AT59" s="132">
        <v>6.4360338998233904E-4</v>
      </c>
      <c r="AU59" s="132">
        <v>7.0186989792868587E-4</v>
      </c>
      <c r="AV59" s="132">
        <v>8.2933403603860335E-4</v>
      </c>
      <c r="AW59" s="132">
        <v>1.1074469690881311E-3</v>
      </c>
      <c r="AX59" s="132">
        <v>1.1953360511772826E-3</v>
      </c>
      <c r="AY59" s="132">
        <v>1.3694078469303657E-3</v>
      </c>
      <c r="AZ59" s="132">
        <v>1.3684378850605343E-3</v>
      </c>
      <c r="BA59" s="132">
        <v>1.4656177257012567E-3</v>
      </c>
      <c r="BB59" s="132">
        <v>1.5406358977591882E-3</v>
      </c>
      <c r="BC59" s="132">
        <v>1.5907411155620527E-3</v>
      </c>
      <c r="BD59" s="132">
        <v>1.765245741921932E-3</v>
      </c>
      <c r="BE59" s="132">
        <v>1.6825558042290023E-3</v>
      </c>
      <c r="BF59" s="132">
        <v>1.7423276169244661E-3</v>
      </c>
      <c r="BG59" s="132">
        <v>1.6628103916813046E-3</v>
      </c>
      <c r="BH59" s="132">
        <v>1.6301525174177098E-3</v>
      </c>
      <c r="BI59" s="132">
        <v>1.6915905857702558E-3</v>
      </c>
      <c r="BJ59" s="132">
        <v>1.7014592772528435E-3</v>
      </c>
      <c r="BK59" s="132">
        <v>1.714681638785703E-3</v>
      </c>
      <c r="BL59" s="132">
        <v>1.6712898782184238E-3</v>
      </c>
      <c r="BM59" s="132">
        <v>1.7151444277870049E-3</v>
      </c>
      <c r="BN59" s="132">
        <v>1.7011046724789852E-3</v>
      </c>
      <c r="BO59" s="132">
        <v>1.8327586300081289E-3</v>
      </c>
      <c r="BP59" s="132">
        <v>1.9002630623775306E-3</v>
      </c>
      <c r="BQ59" s="132">
        <v>1.9942296695021336E-3</v>
      </c>
      <c r="BR59" s="132">
        <v>2.2885146142374523E-3</v>
      </c>
      <c r="BS59" s="132">
        <v>2.4249063308758412E-3</v>
      </c>
      <c r="BT59" s="132">
        <v>2.4582744476708469E-3</v>
      </c>
      <c r="BU59" s="132">
        <v>2.4763669865736399E-3</v>
      </c>
      <c r="BV59" s="132">
        <v>2.58695975275141E-3</v>
      </c>
      <c r="BW59" s="132">
        <v>2.6916348174697313E-3</v>
      </c>
      <c r="BX59" s="92">
        <v>2.7869993821270211E-3</v>
      </c>
      <c r="BY59" s="92">
        <v>2.8960052140101053E-3</v>
      </c>
      <c r="BZ59" s="92">
        <v>3.0123808934681617E-3</v>
      </c>
      <c r="CA59" s="93">
        <v>3.1403243327397857E-3</v>
      </c>
    </row>
    <row r="60" spans="1:79" x14ac:dyDescent="0.4">
      <c r="B60" s="128" t="s">
        <v>115</v>
      </c>
      <c r="AH60" s="132">
        <v>5.128007834876306E-2</v>
      </c>
      <c r="AI60" s="132">
        <v>4.6510855805987621E-2</v>
      </c>
      <c r="AJ60" s="132">
        <v>5.0591686687513231E-2</v>
      </c>
      <c r="AK60" s="132">
        <v>5.9848029196785779E-2</v>
      </c>
      <c r="AL60" s="132">
        <v>6.417103226367793E-2</v>
      </c>
      <c r="AM60" s="132">
        <v>6.980390983755598E-2</v>
      </c>
      <c r="AN60" s="132">
        <v>7.2454992565717719E-2</v>
      </c>
      <c r="AO60" s="132">
        <v>7.6006910439726419E-2</v>
      </c>
      <c r="AP60" s="132">
        <v>7.9552405158938008E-2</v>
      </c>
      <c r="AQ60" s="132">
        <v>7.5914148353899577E-2</v>
      </c>
      <c r="AR60" s="132">
        <v>7.0559784823278543E-2</v>
      </c>
      <c r="AS60" s="132">
        <v>6.4839757300379303E-2</v>
      </c>
      <c r="AT60" s="132">
        <v>6.9422221981394722E-2</v>
      </c>
      <c r="AU60" s="132">
        <v>8.1351628030446183E-2</v>
      </c>
      <c r="AV60" s="132">
        <v>8.9663948548478117E-2</v>
      </c>
      <c r="AW60" s="132">
        <v>9.6303085807214556E-2</v>
      </c>
      <c r="AX60" s="132">
        <v>9.5829969364080198E-2</v>
      </c>
      <c r="AY60" s="132">
        <v>9.6083426281455872E-2</v>
      </c>
      <c r="AZ60" s="132">
        <v>9.6141968663694635E-2</v>
      </c>
      <c r="BA60" s="132">
        <v>9.0341286520583292E-2</v>
      </c>
      <c r="BB60" s="132">
        <v>8.7254411166614115E-2</v>
      </c>
      <c r="BC60" s="132">
        <v>8.3124588882796141E-2</v>
      </c>
      <c r="BD60" s="132">
        <v>7.8460619694424305E-2</v>
      </c>
      <c r="BE60" s="132">
        <v>7.513180362180466E-2</v>
      </c>
      <c r="BF60" s="132">
        <v>7.2561156845617619E-2</v>
      </c>
      <c r="BG60" s="132">
        <v>6.9000972661665855E-2</v>
      </c>
      <c r="BH60" s="132">
        <v>6.572565488421421E-2</v>
      </c>
      <c r="BI60" s="132">
        <v>6.4056546570210524E-2</v>
      </c>
      <c r="BJ60" s="132">
        <v>6.3484796366141696E-2</v>
      </c>
      <c r="BK60" s="132">
        <v>6.3084489486597645E-2</v>
      </c>
      <c r="BL60" s="132">
        <v>6.156990528304894E-2</v>
      </c>
      <c r="BM60" s="132">
        <v>6.7419383660009269E-2</v>
      </c>
      <c r="BN60" s="132">
        <v>6.764310007824291E-2</v>
      </c>
      <c r="BO60" s="132">
        <v>7.0124002109782688E-2</v>
      </c>
      <c r="BP60" s="132">
        <v>7.136807336175989E-2</v>
      </c>
      <c r="BQ60" s="132">
        <v>7.0603877594519651E-2</v>
      </c>
      <c r="BR60" s="132">
        <v>6.9740674796333127E-2</v>
      </c>
      <c r="BS60" s="132">
        <v>7.0714847563399366E-2</v>
      </c>
      <c r="BT60" s="132">
        <v>6.9902859409271031E-2</v>
      </c>
      <c r="BU60" s="132">
        <v>7.090861902506583E-2</v>
      </c>
      <c r="BV60" s="132">
        <v>7.2198216981498142E-2</v>
      </c>
      <c r="BW60" s="132">
        <v>6.9454948634347896E-2</v>
      </c>
      <c r="BX60" s="92">
        <v>6.8868897632635068E-2</v>
      </c>
      <c r="BY60" s="92">
        <v>6.8717311130290171E-2</v>
      </c>
      <c r="BZ60" s="92">
        <v>6.8789027506451772E-2</v>
      </c>
      <c r="CA60" s="93">
        <v>6.8786720785071281E-2</v>
      </c>
    </row>
    <row r="61" spans="1:79" x14ac:dyDescent="0.4">
      <c r="B61" s="128" t="s">
        <v>104</v>
      </c>
      <c r="AH61" s="132">
        <v>0.1117892999402313</v>
      </c>
      <c r="AI61" s="132">
        <v>0.10811497513076282</v>
      </c>
      <c r="AJ61" s="132">
        <v>0.10732705465040367</v>
      </c>
      <c r="AK61" s="132">
        <v>0.11309236326042187</v>
      </c>
      <c r="AL61" s="132">
        <v>0.11466178224121291</v>
      </c>
      <c r="AM61" s="132">
        <v>0.1146992820324336</v>
      </c>
      <c r="AN61" s="132">
        <v>0.11361064870450795</v>
      </c>
      <c r="AO61" s="132">
        <v>0.11879087977495366</v>
      </c>
      <c r="AP61" s="132">
        <v>0.12232891888942979</v>
      </c>
      <c r="AQ61" s="132">
        <v>0.12162215874097963</v>
      </c>
      <c r="AR61" s="132">
        <v>0.12308509866794105</v>
      </c>
      <c r="AS61" s="132">
        <v>0.12039544849565699</v>
      </c>
      <c r="AT61" s="132">
        <v>0.12286445364071262</v>
      </c>
      <c r="AU61" s="132">
        <v>0.12560968038824671</v>
      </c>
      <c r="AV61" s="132">
        <v>0.12619001185302139</v>
      </c>
      <c r="AW61" s="132">
        <v>0.12948578451086959</v>
      </c>
      <c r="AX61" s="132">
        <v>0.12823784080847353</v>
      </c>
      <c r="AY61" s="132">
        <v>0.12839518043154408</v>
      </c>
      <c r="AZ61" s="132">
        <v>0.1338113690062411</v>
      </c>
      <c r="BA61" s="132">
        <v>0.13586687589896432</v>
      </c>
      <c r="BB61" s="132">
        <v>0.13825302258070146</v>
      </c>
      <c r="BC61" s="132">
        <v>0.14207924001596453</v>
      </c>
      <c r="BD61" s="132">
        <v>0.14082068052257418</v>
      </c>
      <c r="BE61" s="132">
        <v>0.14203409228509348</v>
      </c>
      <c r="BF61" s="132">
        <v>0.13914226721724338</v>
      </c>
      <c r="BG61" s="132">
        <v>0.13422721901301529</v>
      </c>
      <c r="BH61" s="132">
        <v>0.13323898377848112</v>
      </c>
      <c r="BI61" s="132">
        <v>0.13377713317659168</v>
      </c>
      <c r="BJ61" s="132">
        <v>0.13191293887440192</v>
      </c>
      <c r="BK61" s="132">
        <v>0.1329916949337519</v>
      </c>
      <c r="BL61" s="132">
        <v>0.13251804907008088</v>
      </c>
      <c r="BM61" s="132">
        <v>0.13494725071852309</v>
      </c>
      <c r="BN61" s="132">
        <v>0.13588950686591855</v>
      </c>
      <c r="BO61" s="132">
        <v>0.14133565987409863</v>
      </c>
      <c r="BP61" s="132">
        <v>0.1463952624344553</v>
      </c>
      <c r="BQ61" s="132">
        <v>0.15001121686719993</v>
      </c>
      <c r="BR61" s="132">
        <v>0.15124605837453356</v>
      </c>
      <c r="BS61" s="132">
        <v>0.15295648563351705</v>
      </c>
      <c r="BT61" s="132">
        <v>0.15204736960124693</v>
      </c>
      <c r="BU61" s="132">
        <v>0.15020093926030945</v>
      </c>
      <c r="BV61" s="132">
        <v>0.14934822987206703</v>
      </c>
      <c r="BW61" s="132">
        <v>0.147001514642601</v>
      </c>
      <c r="BX61" s="92">
        <v>0.14515244809361305</v>
      </c>
      <c r="BY61" s="92">
        <v>0.14628948294921612</v>
      </c>
      <c r="BZ61" s="92">
        <v>0.14826008783229305</v>
      </c>
      <c r="CA61" s="93">
        <v>0.15009968846502739</v>
      </c>
    </row>
    <row r="62" spans="1:79" x14ac:dyDescent="0.4">
      <c r="B62" s="97" t="s">
        <v>96</v>
      </c>
      <c r="AH62" s="135">
        <f>SUM(AH59:AH61)</f>
        <v>0.1635488022709482</v>
      </c>
      <c r="AI62" s="135">
        <f t="shared" ref="AI62:BW62" si="9">SUM(AI59:AI61)</f>
        <v>0.15509985675324131</v>
      </c>
      <c r="AJ62" s="135">
        <f t="shared" si="9"/>
        <v>0.1583894008929248</v>
      </c>
      <c r="AK62" s="135">
        <f t="shared" si="9"/>
        <v>0.17342685729278828</v>
      </c>
      <c r="AL62" s="135">
        <f t="shared" si="9"/>
        <v>0.17934019681313018</v>
      </c>
      <c r="AM62" s="135">
        <f t="shared" si="9"/>
        <v>0.18501585587872943</v>
      </c>
      <c r="AN62" s="135">
        <f t="shared" si="9"/>
        <v>0.18657788981627663</v>
      </c>
      <c r="AO62" s="135">
        <f t="shared" si="9"/>
        <v>0.19534476785307631</v>
      </c>
      <c r="AP62" s="135">
        <f t="shared" si="9"/>
        <v>0.2024473325352702</v>
      </c>
      <c r="AQ62" s="135">
        <f t="shared" si="9"/>
        <v>0.1981248566363733</v>
      </c>
      <c r="AR62" s="135">
        <f t="shared" si="9"/>
        <v>0.19425615300842142</v>
      </c>
      <c r="AS62" s="135">
        <f t="shared" si="9"/>
        <v>0.1858352185136497</v>
      </c>
      <c r="AT62" s="135">
        <f t="shared" si="9"/>
        <v>0.1929302790120897</v>
      </c>
      <c r="AU62" s="135">
        <f t="shared" si="9"/>
        <v>0.20766317831662157</v>
      </c>
      <c r="AV62" s="135">
        <f t="shared" si="9"/>
        <v>0.21668329443753812</v>
      </c>
      <c r="AW62" s="135">
        <f t="shared" si="9"/>
        <v>0.22689631728717227</v>
      </c>
      <c r="AX62" s="135">
        <f t="shared" si="9"/>
        <v>0.225263146223731</v>
      </c>
      <c r="AY62" s="135">
        <f t="shared" si="9"/>
        <v>0.22584801455993031</v>
      </c>
      <c r="AZ62" s="135">
        <f t="shared" si="9"/>
        <v>0.23132177555499628</v>
      </c>
      <c r="BA62" s="135">
        <f t="shared" si="9"/>
        <v>0.22767378014524886</v>
      </c>
      <c r="BB62" s="135">
        <f t="shared" si="9"/>
        <v>0.22704806964507476</v>
      </c>
      <c r="BC62" s="135">
        <f t="shared" si="9"/>
        <v>0.22679457001432274</v>
      </c>
      <c r="BD62" s="135">
        <f t="shared" si="9"/>
        <v>0.22104654595892043</v>
      </c>
      <c r="BE62" s="135">
        <f t="shared" si="9"/>
        <v>0.21884845171112716</v>
      </c>
      <c r="BF62" s="135">
        <f t="shared" si="9"/>
        <v>0.21344575167978547</v>
      </c>
      <c r="BG62" s="135">
        <f t="shared" si="9"/>
        <v>0.20489100206636246</v>
      </c>
      <c r="BH62" s="135">
        <f t="shared" si="9"/>
        <v>0.20059479118011303</v>
      </c>
      <c r="BI62" s="135">
        <f t="shared" si="9"/>
        <v>0.19952527033257245</v>
      </c>
      <c r="BJ62" s="135">
        <f t="shared" si="9"/>
        <v>0.19709919451779645</v>
      </c>
      <c r="BK62" s="135">
        <f t="shared" si="9"/>
        <v>0.19779086605913526</v>
      </c>
      <c r="BL62" s="135">
        <f t="shared" si="9"/>
        <v>0.19575924423134825</v>
      </c>
      <c r="BM62" s="135">
        <f t="shared" si="9"/>
        <v>0.20408177880631936</v>
      </c>
      <c r="BN62" s="135">
        <f t="shared" si="9"/>
        <v>0.20523371161664045</v>
      </c>
      <c r="BO62" s="135">
        <f t="shared" si="9"/>
        <v>0.21329242061388945</v>
      </c>
      <c r="BP62" s="135">
        <f t="shared" si="9"/>
        <v>0.21966359885859271</v>
      </c>
      <c r="BQ62" s="135">
        <f t="shared" si="9"/>
        <v>0.2226093241312217</v>
      </c>
      <c r="BR62" s="135">
        <f t="shared" si="9"/>
        <v>0.22327524778510416</v>
      </c>
      <c r="BS62" s="135">
        <f t="shared" si="9"/>
        <v>0.22609623952779226</v>
      </c>
      <c r="BT62" s="135">
        <f t="shared" si="9"/>
        <v>0.2244085034581888</v>
      </c>
      <c r="BU62" s="135">
        <f t="shared" si="9"/>
        <v>0.22358592527194893</v>
      </c>
      <c r="BV62" s="135">
        <f t="shared" si="9"/>
        <v>0.22413340660631659</v>
      </c>
      <c r="BW62" s="135">
        <f t="shared" si="9"/>
        <v>0.21914809809441863</v>
      </c>
      <c r="BX62" s="114">
        <f>SUM(BX59:BX61)</f>
        <v>0.21680834510837516</v>
      </c>
      <c r="BY62" s="114">
        <f>SUM(BY59:BY61)</f>
        <v>0.21790279929351641</v>
      </c>
      <c r="BZ62" s="114">
        <f>SUM(BZ59:BZ61)</f>
        <v>0.22006149623221299</v>
      </c>
      <c r="CA62" s="115">
        <f>SUM(CA59:CA61)</f>
        <v>0.22202673358283845</v>
      </c>
    </row>
    <row r="63" spans="1:79" ht="15.4" thickBot="1" x14ac:dyDescent="0.45">
      <c r="A63" s="107"/>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16"/>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121"/>
  <sheetViews>
    <sheetView zoomScale="70" zoomScaleNormal="70" workbookViewId="0">
      <pane xSplit="3" ySplit="4" topLeftCell="BS5" activePane="bottomRight" state="frozen"/>
      <selection activeCell="B1" sqref="B1"/>
      <selection pane="topRight" activeCell="B1" sqref="B1"/>
      <selection pane="bottomLeft" activeCell="B1" sqref="B1"/>
      <selection pane="bottomRight" activeCell="C1" sqref="C1"/>
    </sheetView>
  </sheetViews>
  <sheetFormatPr defaultColWidth="9.1328125" defaultRowHeight="15" x14ac:dyDescent="0.4"/>
  <cols>
    <col min="1" max="1" width="23.1328125" style="188" bestFit="1" customWidth="1"/>
    <col min="2" max="2" width="75.73046875" style="51" customWidth="1"/>
    <col min="3" max="3" width="25.73046875" style="188" customWidth="1"/>
    <col min="4" max="75" width="12.73046875" style="189" customWidth="1"/>
    <col min="76" max="78" width="12.73046875" style="51" customWidth="1"/>
    <col min="79" max="79" width="12.73046875" style="58" customWidth="1"/>
    <col min="80" max="16384" width="9.1328125" style="51"/>
  </cols>
  <sheetData>
    <row r="1" spans="1:79" s="46" customFormat="1" ht="25.15" customHeight="1" thickBot="1" x14ac:dyDescent="0.4">
      <c r="A1" s="43" t="s">
        <v>42</v>
      </c>
      <c r="B1" s="44" t="s">
        <v>755</v>
      </c>
      <c r="C1" s="9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CA1" s="15"/>
    </row>
    <row r="2" spans="1:79" ht="33" customHeight="1" x14ac:dyDescent="0.4">
      <c r="A2" s="47" t="s">
        <v>594</v>
      </c>
      <c r="B2" s="17" t="s">
        <v>126</v>
      </c>
      <c r="C2" s="120"/>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s="56" customFormat="1" x14ac:dyDescent="0.4">
      <c r="A3" s="52">
        <v>2018</v>
      </c>
      <c r="B3" s="20" t="s">
        <v>127</v>
      </c>
      <c r="C3" s="139" t="s">
        <v>128</v>
      </c>
      <c r="D3" s="54" t="s">
        <v>624</v>
      </c>
      <c r="E3" s="54" t="s">
        <v>624</v>
      </c>
      <c r="F3" s="54" t="s">
        <v>624</v>
      </c>
      <c r="G3" s="54" t="s">
        <v>624</v>
      </c>
      <c r="H3" s="54" t="s">
        <v>624</v>
      </c>
      <c r="I3" s="54" t="s">
        <v>624</v>
      </c>
      <c r="J3" s="54" t="s">
        <v>624</v>
      </c>
      <c r="K3" s="54" t="s">
        <v>624</v>
      </c>
      <c r="L3" s="54" t="s">
        <v>624</v>
      </c>
      <c r="M3" s="54" t="s">
        <v>624</v>
      </c>
      <c r="N3" s="54" t="s">
        <v>624</v>
      </c>
      <c r="O3" s="54" t="s">
        <v>624</v>
      </c>
      <c r="P3" s="54" t="s">
        <v>624</v>
      </c>
      <c r="Q3" s="54" t="s">
        <v>624</v>
      </c>
      <c r="R3" s="54" t="s">
        <v>624</v>
      </c>
      <c r="S3" s="54" t="s">
        <v>624</v>
      </c>
      <c r="T3" s="54" t="s">
        <v>624</v>
      </c>
      <c r="U3" s="54" t="s">
        <v>624</v>
      </c>
      <c r="V3" s="54" t="s">
        <v>624</v>
      </c>
      <c r="W3" s="54" t="s">
        <v>624</v>
      </c>
      <c r="X3" s="54" t="s">
        <v>624</v>
      </c>
      <c r="Y3" s="54" t="s">
        <v>624</v>
      </c>
      <c r="Z3" s="54" t="s">
        <v>624</v>
      </c>
      <c r="AA3" s="54" t="s">
        <v>624</v>
      </c>
      <c r="AB3" s="54" t="s">
        <v>624</v>
      </c>
      <c r="AC3" s="54" t="s">
        <v>624</v>
      </c>
      <c r="AD3" s="54" t="s">
        <v>624</v>
      </c>
      <c r="AE3" s="54" t="s">
        <v>624</v>
      </c>
      <c r="AF3" s="54" t="s">
        <v>624</v>
      </c>
      <c r="AG3" s="54" t="s">
        <v>624</v>
      </c>
      <c r="AH3" s="54" t="s">
        <v>624</v>
      </c>
      <c r="AI3" s="54" t="s">
        <v>624</v>
      </c>
      <c r="AJ3" s="54" t="s">
        <v>624</v>
      </c>
      <c r="AK3" s="54" t="s">
        <v>624</v>
      </c>
      <c r="AL3" s="54" t="s">
        <v>624</v>
      </c>
      <c r="AM3" s="54" t="s">
        <v>624</v>
      </c>
      <c r="AN3" s="54" t="s">
        <v>624</v>
      </c>
      <c r="AO3" s="54" t="s">
        <v>624</v>
      </c>
      <c r="AP3" s="54" t="s">
        <v>624</v>
      </c>
      <c r="AQ3" s="54" t="s">
        <v>624</v>
      </c>
      <c r="AR3" s="54" t="s">
        <v>624</v>
      </c>
      <c r="AS3" s="54" t="s">
        <v>624</v>
      </c>
      <c r="AT3" s="54" t="s">
        <v>624</v>
      </c>
      <c r="AU3" s="54" t="s">
        <v>624</v>
      </c>
      <c r="AV3" s="54" t="s">
        <v>624</v>
      </c>
      <c r="AW3" s="54" t="s">
        <v>624</v>
      </c>
      <c r="AX3" s="54" t="s">
        <v>624</v>
      </c>
      <c r="AY3" s="54" t="s">
        <v>624</v>
      </c>
      <c r="AZ3" s="54" t="s">
        <v>624</v>
      </c>
      <c r="BA3" s="54" t="s">
        <v>624</v>
      </c>
      <c r="BB3" s="54" t="s">
        <v>624</v>
      </c>
      <c r="BC3" s="54" t="s">
        <v>624</v>
      </c>
      <c r="BD3" s="54" t="s">
        <v>624</v>
      </c>
      <c r="BE3" s="54" t="s">
        <v>624</v>
      </c>
      <c r="BF3" s="54" t="s">
        <v>624</v>
      </c>
      <c r="BG3" s="54" t="s">
        <v>624</v>
      </c>
      <c r="BH3" s="54" t="s">
        <v>624</v>
      </c>
      <c r="BI3" s="54" t="s">
        <v>624</v>
      </c>
      <c r="BJ3" s="54" t="s">
        <v>624</v>
      </c>
      <c r="BK3" s="54" t="s">
        <v>624</v>
      </c>
      <c r="BL3" s="54" t="s">
        <v>624</v>
      </c>
      <c r="BM3" s="54" t="s">
        <v>624</v>
      </c>
      <c r="BN3" s="54" t="s">
        <v>624</v>
      </c>
      <c r="BO3" s="54" t="s">
        <v>624</v>
      </c>
      <c r="BP3" s="54" t="s">
        <v>624</v>
      </c>
      <c r="BQ3" s="54" t="s">
        <v>624</v>
      </c>
      <c r="BR3" s="54" t="s">
        <v>624</v>
      </c>
      <c r="BS3" s="54" t="s">
        <v>624</v>
      </c>
      <c r="BT3" s="54" t="s">
        <v>624</v>
      </c>
      <c r="BU3" s="54" t="s">
        <v>624</v>
      </c>
      <c r="BV3" s="54" t="s">
        <v>625</v>
      </c>
      <c r="BW3" s="54" t="s">
        <v>625</v>
      </c>
      <c r="BX3" s="54" t="s">
        <v>625</v>
      </c>
      <c r="BY3" s="54" t="s">
        <v>625</v>
      </c>
      <c r="BZ3" s="54" t="s">
        <v>625</v>
      </c>
      <c r="CA3" s="55" t="s">
        <v>625</v>
      </c>
    </row>
    <row r="4" spans="1:79" x14ac:dyDescent="0.4">
      <c r="A4" s="100"/>
      <c r="B4" s="101"/>
      <c r="C4" s="121"/>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40"/>
    </row>
    <row r="5" spans="1:79" ht="27" customHeight="1" x14ac:dyDescent="0.4">
      <c r="A5" s="141"/>
      <c r="B5" s="58" t="s">
        <v>129</v>
      </c>
      <c r="C5" s="142" t="s">
        <v>130</v>
      </c>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f>+'Disability benefits'!BQ14</f>
        <v>4.7691617500000003</v>
      </c>
      <c r="BR5" s="143">
        <f>+'Disability benefits'!BR14</f>
        <v>6.040064700000003</v>
      </c>
      <c r="BS5" s="143">
        <f>+'Disability benefits'!BS14</f>
        <v>6.9357352999999913</v>
      </c>
      <c r="BT5" s="143">
        <f>+'Disability benefits'!BT14</f>
        <v>7.3484010500000174</v>
      </c>
      <c r="BU5" s="143">
        <f>+'Disability benefits'!BU14</f>
        <v>8.2211221899999884</v>
      </c>
      <c r="BV5" s="143">
        <f>+'Disability benefits'!BV14</f>
        <v>9.5712047702237228</v>
      </c>
      <c r="BW5" s="143">
        <f>+'Disability benefits'!BW14</f>
        <v>10.372729291140233</v>
      </c>
      <c r="BX5" s="143">
        <f>+'Disability benefits'!BX14</f>
        <v>11.143420719382375</v>
      </c>
      <c r="BY5" s="143">
        <f>+'Disability benefits'!BY14</f>
        <v>11.961279526846566</v>
      </c>
      <c r="BZ5" s="143">
        <f>+'Disability benefits'!BZ14</f>
        <v>12.806807342058983</v>
      </c>
      <c r="CA5" s="144">
        <f>+'Disability benefits'!CA14</f>
        <v>13.718879381513931</v>
      </c>
    </row>
    <row r="6" spans="1:79" x14ac:dyDescent="0.4">
      <c r="A6" s="141"/>
      <c r="B6" s="58" t="s">
        <v>131</v>
      </c>
      <c r="C6" s="142" t="s">
        <v>130</v>
      </c>
      <c r="D6" s="143">
        <f>'Disability benefits'!D15</f>
        <v>0</v>
      </c>
      <c r="E6" s="143">
        <f>'Disability benefits'!E15</f>
        <v>0</v>
      </c>
      <c r="F6" s="143">
        <f>'Disability benefits'!F15</f>
        <v>0</v>
      </c>
      <c r="G6" s="143">
        <f>'Disability benefits'!G15</f>
        <v>0</v>
      </c>
      <c r="H6" s="143">
        <f>'Disability benefits'!H15</f>
        <v>0</v>
      </c>
      <c r="I6" s="143">
        <f>'Disability benefits'!I15</f>
        <v>0</v>
      </c>
      <c r="J6" s="143">
        <f>'Disability benefits'!J15</f>
        <v>0</v>
      </c>
      <c r="K6" s="143">
        <f>'Disability benefits'!K15</f>
        <v>0</v>
      </c>
      <c r="L6" s="143">
        <f>'Disability benefits'!L15</f>
        <v>0</v>
      </c>
      <c r="M6" s="143">
        <f>'Disability benefits'!M15</f>
        <v>0</v>
      </c>
      <c r="N6" s="143">
        <f>'Disability benefits'!N15</f>
        <v>0</v>
      </c>
      <c r="O6" s="143">
        <f>'Disability benefits'!O15</f>
        <v>0</v>
      </c>
      <c r="P6" s="143">
        <f>'Disability benefits'!P15</f>
        <v>0</v>
      </c>
      <c r="Q6" s="143">
        <f>'Disability benefits'!Q15</f>
        <v>0</v>
      </c>
      <c r="R6" s="143">
        <f>'Disability benefits'!R15</f>
        <v>0</v>
      </c>
      <c r="S6" s="143">
        <f>'Disability benefits'!S15</f>
        <v>0</v>
      </c>
      <c r="T6" s="143">
        <f>'Disability benefits'!T15</f>
        <v>0</v>
      </c>
      <c r="U6" s="143">
        <f>'Disability benefits'!U15</f>
        <v>0</v>
      </c>
      <c r="V6" s="143">
        <f>'Disability benefits'!V15</f>
        <v>0</v>
      </c>
      <c r="W6" s="143">
        <f>'Disability benefits'!W15</f>
        <v>0</v>
      </c>
      <c r="X6" s="143">
        <f>'Disability benefits'!X15</f>
        <v>0</v>
      </c>
      <c r="Y6" s="143">
        <f>'Disability benefits'!Y15</f>
        <v>0</v>
      </c>
      <c r="Z6" s="143">
        <f>'Disability benefits'!Z15</f>
        <v>0</v>
      </c>
      <c r="AA6" s="143">
        <f>'Disability benefits'!AA15</f>
        <v>6</v>
      </c>
      <c r="AB6" s="143">
        <f>'Disability benefits'!AB15</f>
        <v>23.2</v>
      </c>
      <c r="AC6" s="143">
        <f>SUM('Disability benefits'!AC16:AC18)</f>
        <v>35.799999999999997</v>
      </c>
      <c r="AD6" s="143">
        <f>SUM('Disability benefits'!AD16:AD18)</f>
        <v>62.4</v>
      </c>
      <c r="AE6" s="143">
        <f>SUM('Disability benefits'!AE16:AE18)</f>
        <v>95.9</v>
      </c>
      <c r="AF6" s="143">
        <f>SUM('Disability benefits'!AF16:AF18)</f>
        <v>127.30000000000001</v>
      </c>
      <c r="AG6" s="143">
        <f>SUM('Disability benefits'!AG16:AG18)</f>
        <v>166.7</v>
      </c>
      <c r="AH6" s="143">
        <f>SUM('Disability benefits'!AH16:AH18)</f>
        <v>168</v>
      </c>
      <c r="AI6" s="143">
        <f>SUM('Disability benefits'!AI16:AI18)</f>
        <v>201</v>
      </c>
      <c r="AJ6" s="143">
        <f>SUM('Disability benefits'!AJ16:AJ18)</f>
        <v>260</v>
      </c>
      <c r="AK6" s="143">
        <f>SUM('Disability benefits'!AK16:AK18)</f>
        <v>330</v>
      </c>
      <c r="AL6" s="143">
        <f>SUM('Disability benefits'!AL16:AL18)</f>
        <v>403</v>
      </c>
      <c r="AM6" s="143">
        <f>SUM('Disability benefits'!AM16:AM18)</f>
        <v>495</v>
      </c>
      <c r="AN6" s="143">
        <f>SUM('Disability benefits'!AN16:AN18)</f>
        <v>576</v>
      </c>
      <c r="AO6" s="143">
        <f>SUM('Disability benefits'!AO16:AO18)</f>
        <v>686</v>
      </c>
      <c r="AP6" s="143">
        <f>SUM('Disability benefits'!AP16:AP18)</f>
        <v>779</v>
      </c>
      <c r="AQ6" s="143">
        <f>SUM('Disability benefits'!AQ16:AQ18)</f>
        <v>897.38499999999999</v>
      </c>
      <c r="AR6" s="143">
        <f>SUM('Disability benefits'!AR16:AR18)</f>
        <v>1003.4670000000001</v>
      </c>
      <c r="AS6" s="143">
        <f>SUM('Disability benefits'!AS16:AS18)</f>
        <v>1158.527</v>
      </c>
      <c r="AT6" s="143">
        <f>SUM('Disability benefits'!AT16:AT18)</f>
        <v>1382.009</v>
      </c>
      <c r="AU6" s="143">
        <f>SUM('Disability benefits'!AU16:AU18)</f>
        <v>1706.221</v>
      </c>
      <c r="AV6" s="143">
        <f>SUM('Disability benefits'!AV16:AV18)</f>
        <v>1553.4739999999999</v>
      </c>
      <c r="AW6" s="143">
        <f>SUM('Disability benefits'!AW16:AW18)</f>
        <v>1795.461</v>
      </c>
      <c r="AX6" s="143">
        <f>SUM('Disability benefits'!AX16:AX18)</f>
        <v>1962.682</v>
      </c>
      <c r="AY6" s="143">
        <f>SUM('Disability benefits'!AY16:AY18)</f>
        <v>2194.1619999999998</v>
      </c>
      <c r="AZ6" s="143">
        <f>SUM('Disability benefits'!AZ16:AZ18)</f>
        <v>2392.893</v>
      </c>
      <c r="BA6" s="143">
        <f>SUM('Disability benefits'!BA16:BA18)</f>
        <v>2521.25</v>
      </c>
      <c r="BB6" s="143">
        <f>SUM('Disability benefits'!BB16:BB18)</f>
        <v>2679.9749999999999</v>
      </c>
      <c r="BC6" s="143">
        <f>SUM('Disability benefits'!BC16:BC18)</f>
        <v>2822.8040000000001</v>
      </c>
      <c r="BD6" s="143">
        <f>SUM('Disability benefits'!BD16:BD18)</f>
        <v>2955.1210000000001</v>
      </c>
      <c r="BE6" s="143">
        <f>SUM('Disability benefits'!BE16:BE18)</f>
        <v>3124.4597597447382</v>
      </c>
      <c r="BF6" s="143">
        <f>SUM('Disability benefits'!BF16:BF18)</f>
        <v>3250.6787885787207</v>
      </c>
      <c r="BG6" s="143">
        <f>SUM('Disability benefits'!BG16:BG18)</f>
        <v>3457.0445494205601</v>
      </c>
      <c r="BH6" s="143">
        <f>SUM('Disability benefits'!BH16:BH18)</f>
        <v>3673.5859999999998</v>
      </c>
      <c r="BI6" s="143">
        <f>SUM('Disability benefits'!BI16:BI18)</f>
        <v>3924.14037813</v>
      </c>
      <c r="BJ6" s="143">
        <f>SUM('Disability benefits'!BJ16:BJ18)</f>
        <v>4149.40578293</v>
      </c>
      <c r="BK6" s="143">
        <f>SUM('Disability benefits'!BK16:BK18)</f>
        <v>4444.4350972342991</v>
      </c>
      <c r="BL6" s="143">
        <f>SUM('Disability benefits'!BL16:BL18)</f>
        <v>4734.8039219600005</v>
      </c>
      <c r="BM6" s="143">
        <f>SUM('Disability benefits'!BM16:BM18)</f>
        <v>5106.2537628999999</v>
      </c>
      <c r="BN6" s="143">
        <f>SUM('Disability benefits'!BN16:BN18)</f>
        <v>5227.7472379531791</v>
      </c>
      <c r="BO6" s="143">
        <f>SUM('Disability benefits'!BO16:BO18)</f>
        <v>5339.4256940699997</v>
      </c>
      <c r="BP6" s="143">
        <f>SUM('Disability benefits'!BP16:BP18)</f>
        <v>5475.6249157700013</v>
      </c>
      <c r="BQ6" s="143">
        <f>SUM('Disability benefits'!BQ16:BQ18)</f>
        <v>5360.0751764300812</v>
      </c>
      <c r="BR6" s="143">
        <f>SUM('Disability benefits'!BR16:BR18)</f>
        <v>5421.7736767999995</v>
      </c>
      <c r="BS6" s="143">
        <f>SUM('Disability benefits'!BS16:BS18)</f>
        <v>5489.5433917499959</v>
      </c>
      <c r="BT6" s="143">
        <f>SUM('Disability benefits'!BT16:BT18)</f>
        <v>5482.7675999399999</v>
      </c>
      <c r="BU6" s="143">
        <f>SUM('Disability benefits'!BU16:BU18)</f>
        <v>5529.3185711499982</v>
      </c>
      <c r="BV6" s="143">
        <f>SUM('Disability benefits'!BV16:BV18)</f>
        <v>5688.5026329680441</v>
      </c>
      <c r="BW6" s="143">
        <f>SUM('Disability benefits'!BW16:BW18)</f>
        <v>5923.9258489674257</v>
      </c>
      <c r="BX6" s="143">
        <f>SUM('Disability benefits'!BX16:BX18)</f>
        <v>6102.4106768536603</v>
      </c>
      <c r="BY6" s="143">
        <f>SUM('Disability benefits'!BY16:BY18)</f>
        <v>6317.6087636804541</v>
      </c>
      <c r="BZ6" s="143">
        <f>SUM('Disability benefits'!BZ16:BZ18)</f>
        <v>6565.5781312980625</v>
      </c>
      <c r="CA6" s="144">
        <f>SUM('Disability benefits'!CA16:CA18)</f>
        <v>6859.1479005219144</v>
      </c>
    </row>
    <row r="7" spans="1:79" x14ac:dyDescent="0.4">
      <c r="A7" s="141"/>
      <c r="B7" s="58" t="s">
        <v>132</v>
      </c>
      <c r="C7" s="142" t="s">
        <v>133</v>
      </c>
      <c r="D7" s="143">
        <f>'Bereavement benefits'!D4</f>
        <v>15.7</v>
      </c>
      <c r="E7" s="143">
        <f>'Bereavement benefits'!E4</f>
        <v>21.3</v>
      </c>
      <c r="F7" s="143">
        <f>'Bereavement benefits'!F4</f>
        <v>21.7</v>
      </c>
      <c r="G7" s="143">
        <f>'Bereavement benefits'!G4</f>
        <v>24</v>
      </c>
      <c r="H7" s="143">
        <f>'Bereavement benefits'!H4</f>
        <v>28</v>
      </c>
      <c r="I7" s="143">
        <f>'Bereavement benefits'!I4</f>
        <v>30.5</v>
      </c>
      <c r="J7" s="143">
        <f>'Bereavement benefits'!J4</f>
        <v>32</v>
      </c>
      <c r="K7" s="143">
        <f>'Bereavement benefits'!K4</f>
        <v>35.700000000000003</v>
      </c>
      <c r="L7" s="143">
        <f>'Bereavement benefits'!L4</f>
        <v>38.200000000000003</v>
      </c>
      <c r="M7" s="143">
        <f>'Bereavement benefits'!M4</f>
        <v>43.8</v>
      </c>
      <c r="N7" s="143">
        <f>'Bereavement benefits'!N4</f>
        <v>57.5</v>
      </c>
      <c r="O7" s="143">
        <f>'Bereavement benefits'!O4</f>
        <v>61.5</v>
      </c>
      <c r="P7" s="143">
        <f>'Bereavement benefits'!P4</f>
        <v>65.5</v>
      </c>
      <c r="Q7" s="143">
        <f>'Bereavement benefits'!Q4</f>
        <v>80</v>
      </c>
      <c r="R7" s="143">
        <f>'Bereavement benefits'!R4</f>
        <v>84</v>
      </c>
      <c r="S7" s="143">
        <f>'Bereavement benefits'!S4</f>
        <v>99</v>
      </c>
      <c r="T7" s="143">
        <f>'Bereavement benefits'!T4</f>
        <v>108</v>
      </c>
      <c r="U7" s="143">
        <f>'Bereavement benefits'!U4</f>
        <v>136</v>
      </c>
      <c r="V7" s="143">
        <f>'Bereavement benefits'!V4</f>
        <v>141</v>
      </c>
      <c r="W7" s="143">
        <f>'Bereavement benefits'!W4</f>
        <v>148</v>
      </c>
      <c r="X7" s="143">
        <f>'Bereavement benefits'!X4</f>
        <v>154</v>
      </c>
      <c r="Y7" s="143">
        <f>'Bereavement benefits'!Y4</f>
        <v>162</v>
      </c>
      <c r="Z7" s="143">
        <f>'Bereavement benefits'!Z4</f>
        <v>168</v>
      </c>
      <c r="AA7" s="143">
        <f>'Bereavement benefits'!AA4</f>
        <v>196</v>
      </c>
      <c r="AB7" s="143">
        <f>'Bereavement benefits'!AB4</f>
        <v>220</v>
      </c>
      <c r="AC7" s="143">
        <f>'Bereavement benefits'!AC4</f>
        <v>245</v>
      </c>
      <c r="AD7" s="143">
        <f>'Bereavement benefits'!AD4</f>
        <v>310</v>
      </c>
      <c r="AE7" s="143">
        <f>'Bereavement benefits'!AE4</f>
        <v>393</v>
      </c>
      <c r="AF7" s="143">
        <f>'Bereavement benefits'!AF4</f>
        <v>434</v>
      </c>
      <c r="AG7" s="143">
        <f>'Bereavement benefits'!AG4</f>
        <v>466</v>
      </c>
      <c r="AH7" s="143">
        <f>'Bereavement benefits'!AH4</f>
        <v>505</v>
      </c>
      <c r="AI7" s="143">
        <f>'Bereavement benefits'!AI4</f>
        <v>562.99999999999989</v>
      </c>
      <c r="AJ7" s="143">
        <f>'Bereavement benefits'!AJ4</f>
        <v>637.99999999999989</v>
      </c>
      <c r="AK7" s="143">
        <f>'Bereavement benefits'!AK4</f>
        <v>691</v>
      </c>
      <c r="AL7" s="143">
        <f>'Bereavement benefits'!AL4</f>
        <v>725</v>
      </c>
      <c r="AM7" s="143">
        <f>'Bereavement benefits'!AM4</f>
        <v>771</v>
      </c>
      <c r="AN7" s="143">
        <f>'Bereavement benefits'!AN4</f>
        <v>785</v>
      </c>
      <c r="AO7" s="143">
        <f>'Bereavement benefits'!AO4</f>
        <v>800</v>
      </c>
      <c r="AP7" s="143">
        <f>'Bereavement benefits'!AP4</f>
        <v>825</v>
      </c>
      <c r="AQ7" s="143">
        <f>'Bereavement benefits'!AQ4</f>
        <v>839.25</v>
      </c>
      <c r="AR7" s="143">
        <f>'Bereavement benefits'!AR4</f>
        <v>850.16399999999999</v>
      </c>
      <c r="AS7" s="143">
        <f>'Bereavement benefits'!AS4</f>
        <v>852.303</v>
      </c>
      <c r="AT7" s="143">
        <f>'Bereavement benefits'!AT4</f>
        <v>889.38600000000008</v>
      </c>
      <c r="AU7" s="143">
        <f>'Bereavement benefits'!AU4</f>
        <v>1010.5989999999999</v>
      </c>
      <c r="AV7" s="143">
        <f>'Bereavement benefits'!AV4</f>
        <v>1010</v>
      </c>
      <c r="AW7" s="143">
        <f>'Bereavement benefits'!AW4</f>
        <v>1040</v>
      </c>
      <c r="AX7" s="143">
        <f>'Bereavement benefits'!AX4</f>
        <v>1022</v>
      </c>
      <c r="AY7" s="143">
        <f>'Bereavement benefits'!AY4</f>
        <v>1016.385</v>
      </c>
      <c r="AZ7" s="143">
        <f>'Bereavement benefits'!AZ4</f>
        <v>981.24099999999999</v>
      </c>
      <c r="BA7" s="143">
        <f>'Bereavement benefits'!BA4</f>
        <v>987.07300000000021</v>
      </c>
      <c r="BB7" s="143">
        <f>'Bereavement benefits'!BB4</f>
        <v>974.40599999999995</v>
      </c>
      <c r="BC7" s="143">
        <f>'Bereavement benefits'!BC4</f>
        <v>1001.69</v>
      </c>
      <c r="BD7" s="143">
        <f>'Bereavement benefits'!BD4</f>
        <v>985.85</v>
      </c>
      <c r="BE7" s="143">
        <f>'Bereavement benefits'!BE4</f>
        <v>1099.2956646600001</v>
      </c>
      <c r="BF7" s="143">
        <f>'Bereavement benefits'!BF4</f>
        <v>1087.4146320899999</v>
      </c>
      <c r="BG7" s="143">
        <f>'Bereavement benefits'!BG4</f>
        <v>1006.6780681472775</v>
      </c>
      <c r="BH7" s="143">
        <f>'Bereavement benefits'!BH4</f>
        <v>922.80799999999999</v>
      </c>
      <c r="BI7" s="143">
        <f>'Bereavement benefits'!BI4</f>
        <v>874.53990900999997</v>
      </c>
      <c r="BJ7" s="143">
        <f>'Bereavement benefits'!BJ4</f>
        <v>796.54773575000013</v>
      </c>
      <c r="BK7" s="143">
        <f>'Bereavement benefits'!BK4</f>
        <v>736.17217767890315</v>
      </c>
      <c r="BL7" s="143">
        <f>'Bereavement benefits'!BL4</f>
        <v>674.75018944999999</v>
      </c>
      <c r="BM7" s="143">
        <f>'Bereavement benefits'!BM4</f>
        <v>649.6405096899997</v>
      </c>
      <c r="BN7" s="143">
        <f>'Bereavement benefits'!BN4</f>
        <v>613.52423453000017</v>
      </c>
      <c r="BO7" s="143">
        <f>'Bereavement benefits'!BO4</f>
        <v>593.95801391999976</v>
      </c>
      <c r="BP7" s="143">
        <f>'Bereavement benefits'!BP4</f>
        <v>592.53994551999983</v>
      </c>
      <c r="BQ7" s="143">
        <f>'Bereavement benefits'!BQ4</f>
        <v>582.23100191999993</v>
      </c>
      <c r="BR7" s="143">
        <f>'Bereavement benefits'!BR4</f>
        <v>570.66566029000023</v>
      </c>
      <c r="BS7" s="143">
        <f>'Bereavement benefits'!BS4</f>
        <v>568.92046535000088</v>
      </c>
      <c r="BT7" s="143">
        <f>'Bereavement benefits'!BT4</f>
        <v>557.33749349999994</v>
      </c>
      <c r="BU7" s="143">
        <f>'Bereavement benefits'!BU4</f>
        <v>502.55170413000025</v>
      </c>
      <c r="BV7" s="143">
        <f>'Bereavement benefits'!BV4</f>
        <v>463.89059575008758</v>
      </c>
      <c r="BW7" s="143">
        <f>'Bereavement benefits'!BW4</f>
        <v>420.5717089921605</v>
      </c>
      <c r="BX7" s="143">
        <f>'Bereavement benefits'!BX4</f>
        <v>381.38076490377154</v>
      </c>
      <c r="BY7" s="143">
        <f>'Bereavement benefits'!BY4</f>
        <v>350.06526743577274</v>
      </c>
      <c r="BZ7" s="143">
        <f>'Bereavement benefits'!BZ4</f>
        <v>323.1243674100142</v>
      </c>
      <c r="CA7" s="144">
        <f>'Bereavement benefits'!CA4</f>
        <v>299.07866235008299</v>
      </c>
    </row>
    <row r="8" spans="1:79" x14ac:dyDescent="0.4">
      <c r="A8" s="141"/>
      <c r="B8" s="58" t="s">
        <v>134</v>
      </c>
      <c r="C8" s="142" t="s">
        <v>130</v>
      </c>
      <c r="D8" s="143">
        <v>0</v>
      </c>
      <c r="E8" s="143">
        <v>0</v>
      </c>
      <c r="F8" s="143">
        <v>0</v>
      </c>
      <c r="G8" s="143">
        <v>0</v>
      </c>
      <c r="H8" s="143">
        <v>0</v>
      </c>
      <c r="I8" s="143">
        <v>0</v>
      </c>
      <c r="J8" s="143">
        <v>0</v>
      </c>
      <c r="K8" s="143">
        <v>0</v>
      </c>
      <c r="L8" s="143">
        <v>0</v>
      </c>
      <c r="M8" s="143">
        <v>0</v>
      </c>
      <c r="N8" s="143">
        <v>0</v>
      </c>
      <c r="O8" s="143">
        <v>0</v>
      </c>
      <c r="P8" s="143">
        <v>0</v>
      </c>
      <c r="Q8" s="143">
        <v>0</v>
      </c>
      <c r="R8" s="143">
        <v>0</v>
      </c>
      <c r="S8" s="143">
        <v>0</v>
      </c>
      <c r="T8" s="143">
        <v>0</v>
      </c>
      <c r="U8" s="143">
        <v>0</v>
      </c>
      <c r="V8" s="143">
        <v>0</v>
      </c>
      <c r="W8" s="143">
        <v>0</v>
      </c>
      <c r="X8" s="143">
        <v>0</v>
      </c>
      <c r="Y8" s="143">
        <v>0</v>
      </c>
      <c r="Z8" s="143">
        <v>0</v>
      </c>
      <c r="AA8" s="143">
        <v>0</v>
      </c>
      <c r="AB8" s="143">
        <v>0</v>
      </c>
      <c r="AC8" s="143">
        <v>0</v>
      </c>
      <c r="AD8" s="143">
        <v>0</v>
      </c>
      <c r="AE8" s="143">
        <v>0</v>
      </c>
      <c r="AF8" s="143">
        <v>1.9</v>
      </c>
      <c r="AG8" s="143">
        <v>2.9</v>
      </c>
      <c r="AH8" s="143">
        <v>4</v>
      </c>
      <c r="AI8" s="143">
        <v>4</v>
      </c>
      <c r="AJ8" s="143">
        <v>5</v>
      </c>
      <c r="AK8" s="143">
        <v>6</v>
      </c>
      <c r="AL8" s="143">
        <v>8</v>
      </c>
      <c r="AM8" s="143">
        <v>10</v>
      </c>
      <c r="AN8" s="143">
        <v>11</v>
      </c>
      <c r="AO8" s="143">
        <v>13</v>
      </c>
      <c r="AP8" s="143">
        <v>104</v>
      </c>
      <c r="AQ8" s="143">
        <v>183.72300000000001</v>
      </c>
      <c r="AR8" s="143">
        <v>173.41800000000001</v>
      </c>
      <c r="AS8" s="143">
        <v>183.63200000000001</v>
      </c>
      <c r="AT8" s="143">
        <v>208.02</v>
      </c>
      <c r="AU8" s="143">
        <v>284.64699999999999</v>
      </c>
      <c r="AV8" s="143">
        <v>345.29700000000008</v>
      </c>
      <c r="AW8" s="143">
        <v>441.75</v>
      </c>
      <c r="AX8" s="143">
        <v>526.322</v>
      </c>
      <c r="AY8" s="143">
        <v>617.35</v>
      </c>
      <c r="AZ8" s="143">
        <v>736.40099999999995</v>
      </c>
      <c r="BA8" s="143">
        <v>745.90700000000004</v>
      </c>
      <c r="BB8" s="143">
        <v>782.37199999999996</v>
      </c>
      <c r="BC8" s="143">
        <v>834.52800000000002</v>
      </c>
      <c r="BD8" s="143">
        <v>867.01099999999997</v>
      </c>
      <c r="BE8" s="143">
        <v>931.78101869</v>
      </c>
      <c r="BF8" s="143">
        <v>993.10799999999995</v>
      </c>
      <c r="BG8" s="143">
        <v>1053.6691153298639</v>
      </c>
      <c r="BH8" s="143">
        <v>1096.0409999999999</v>
      </c>
      <c r="BI8" s="143">
        <v>1149.1385723000005</v>
      </c>
      <c r="BJ8" s="143">
        <v>1181.2635561100005</v>
      </c>
      <c r="BK8" s="143">
        <v>1279.8853888127107</v>
      </c>
      <c r="BL8" s="143">
        <v>1362.9964772500002</v>
      </c>
      <c r="BM8" s="143">
        <v>1494.8980367000004</v>
      </c>
      <c r="BN8" s="143">
        <v>1572.0826307400002</v>
      </c>
      <c r="BO8" s="143">
        <v>1732.9771967700003</v>
      </c>
      <c r="BP8" s="143">
        <v>1927.2231981999998</v>
      </c>
      <c r="BQ8" s="143">
        <v>2088.2668163797011</v>
      </c>
      <c r="BR8" s="143">
        <v>2319.2115774999988</v>
      </c>
      <c r="BS8" s="143">
        <v>2545.4439678199992</v>
      </c>
      <c r="BT8" s="143">
        <v>2666.973573598962</v>
      </c>
      <c r="BU8" s="143">
        <v>2830.0153530399994</v>
      </c>
      <c r="BV8" s="143">
        <v>2871.1114630105744</v>
      </c>
      <c r="BW8" s="143">
        <v>2997.1838689451465</v>
      </c>
      <c r="BX8" s="143">
        <v>3185.9114940111494</v>
      </c>
      <c r="BY8" s="143">
        <v>3409.1664793767345</v>
      </c>
      <c r="BZ8" s="143">
        <v>3630.7865126915399</v>
      </c>
      <c r="CA8" s="144">
        <v>3753.4862520353277</v>
      </c>
    </row>
    <row r="9" spans="1:79" x14ac:dyDescent="0.4">
      <c r="A9" s="141"/>
      <c r="B9" s="58" t="s">
        <v>135</v>
      </c>
      <c r="C9" s="142" t="s">
        <v>130</v>
      </c>
      <c r="D9" s="143">
        <v>59.9</v>
      </c>
      <c r="E9" s="143">
        <v>60.9</v>
      </c>
      <c r="F9" s="143">
        <v>61.9</v>
      </c>
      <c r="G9" s="143">
        <v>63.1</v>
      </c>
      <c r="H9" s="143">
        <v>87.2</v>
      </c>
      <c r="I9" s="143">
        <v>103.5</v>
      </c>
      <c r="J9" s="143">
        <v>105</v>
      </c>
      <c r="K9" s="143">
        <v>106.6</v>
      </c>
      <c r="L9" s="143">
        <v>113.8</v>
      </c>
      <c r="M9" s="143">
        <v>122.2</v>
      </c>
      <c r="N9" s="143">
        <v>125.9</v>
      </c>
      <c r="O9" s="143">
        <v>127.4</v>
      </c>
      <c r="P9" s="143">
        <v>131</v>
      </c>
      <c r="Q9" s="143">
        <v>134</v>
      </c>
      <c r="R9" s="143">
        <v>135.30000000000001</v>
      </c>
      <c r="S9" s="143">
        <v>139.80000000000001</v>
      </c>
      <c r="T9" s="143">
        <v>143.1</v>
      </c>
      <c r="U9" s="143">
        <v>146.30000000000001</v>
      </c>
      <c r="V9" s="143">
        <v>149.19999999999999</v>
      </c>
      <c r="W9" s="143">
        <v>160.19999999999999</v>
      </c>
      <c r="X9" s="143">
        <v>297.10000000000002</v>
      </c>
      <c r="Y9" s="143">
        <v>339.2</v>
      </c>
      <c r="Z9" s="143">
        <v>339</v>
      </c>
      <c r="AA9" s="143">
        <v>343.7</v>
      </c>
      <c r="AB9" s="143">
        <v>339</v>
      </c>
      <c r="AC9" s="143">
        <v>344.2</v>
      </c>
      <c r="AD9" s="143">
        <v>344.1</v>
      </c>
      <c r="AE9" s="143">
        <v>531.70000000000005</v>
      </c>
      <c r="AF9" s="143">
        <v>526.5</v>
      </c>
      <c r="AG9" s="143">
        <v>867.5</v>
      </c>
      <c r="AH9" s="143">
        <v>1776</v>
      </c>
      <c r="AI9" s="143">
        <v>2787</v>
      </c>
      <c r="AJ9" s="143">
        <v>2944</v>
      </c>
      <c r="AK9" s="143">
        <v>3372</v>
      </c>
      <c r="AL9" s="143">
        <v>3660</v>
      </c>
      <c r="AM9" s="143">
        <v>3988</v>
      </c>
      <c r="AN9" s="143">
        <v>4276</v>
      </c>
      <c r="AO9" s="143">
        <v>4468</v>
      </c>
      <c r="AP9" s="143">
        <v>4513</v>
      </c>
      <c r="AQ9" s="143">
        <v>4597.5079999999998</v>
      </c>
      <c r="AR9" s="143">
        <v>4514.5259999999998</v>
      </c>
      <c r="AS9" s="143">
        <v>4537.3530000000001</v>
      </c>
      <c r="AT9" s="143">
        <v>4590.7730000000001</v>
      </c>
      <c r="AU9" s="143">
        <v>5188.9120000000003</v>
      </c>
      <c r="AV9" s="143">
        <v>5953.1810000000005</v>
      </c>
      <c r="AW9" s="143">
        <v>6331.3990000000003</v>
      </c>
      <c r="AX9" s="143">
        <v>6403.6940000000004</v>
      </c>
      <c r="AY9" s="143">
        <v>6642.2250000000004</v>
      </c>
      <c r="AZ9" s="143">
        <v>6941.3710000000001</v>
      </c>
      <c r="BA9" s="143">
        <v>7088.2730000000001</v>
      </c>
      <c r="BB9" s="143">
        <v>7294.9489999999996</v>
      </c>
      <c r="BC9" s="143">
        <v>8283.3439999999991</v>
      </c>
      <c r="BD9" s="143">
        <v>8659.5450000000001</v>
      </c>
      <c r="BE9" s="143">
        <v>8795.2162844499999</v>
      </c>
      <c r="BF9" s="143">
        <v>8945.096379300001</v>
      </c>
      <c r="BG9" s="145"/>
      <c r="BH9" s="145"/>
      <c r="BI9" s="145"/>
      <c r="BJ9" s="145"/>
      <c r="BK9" s="145"/>
      <c r="BL9" s="145"/>
      <c r="BM9" s="145"/>
      <c r="BN9" s="145"/>
      <c r="BO9" s="145"/>
      <c r="BP9" s="145"/>
      <c r="BQ9" s="145"/>
      <c r="BR9" s="145"/>
      <c r="BS9" s="145"/>
      <c r="BT9" s="145"/>
      <c r="BU9" s="145"/>
      <c r="BV9" s="145"/>
      <c r="BW9" s="145"/>
      <c r="BX9" s="145"/>
      <c r="BY9" s="145"/>
      <c r="BZ9" s="145"/>
      <c r="CA9" s="146"/>
    </row>
    <row r="10" spans="1:79" ht="26.65" customHeight="1" x14ac:dyDescent="0.4">
      <c r="A10" s="141"/>
      <c r="B10" s="58" t="s">
        <v>136</v>
      </c>
      <c r="C10" s="147"/>
      <c r="D10" s="143">
        <f t="shared" ref="D10:AI10" si="0">SUM(D11:D12)</f>
        <v>0</v>
      </c>
      <c r="E10" s="143">
        <f t="shared" si="0"/>
        <v>0</v>
      </c>
      <c r="F10" s="143">
        <f t="shared" si="0"/>
        <v>0</v>
      </c>
      <c r="G10" s="143">
        <f t="shared" si="0"/>
        <v>0</v>
      </c>
      <c r="H10" s="143">
        <f t="shared" si="0"/>
        <v>0</v>
      </c>
      <c r="I10" s="143">
        <f t="shared" si="0"/>
        <v>0</v>
      </c>
      <c r="J10" s="143">
        <f t="shared" si="0"/>
        <v>0</v>
      </c>
      <c r="K10" s="143">
        <f t="shared" si="0"/>
        <v>0</v>
      </c>
      <c r="L10" s="143">
        <f t="shared" si="0"/>
        <v>0</v>
      </c>
      <c r="M10" s="143">
        <f t="shared" si="0"/>
        <v>0</v>
      </c>
      <c r="N10" s="143">
        <f t="shared" si="0"/>
        <v>0</v>
      </c>
      <c r="O10" s="143">
        <f t="shared" si="0"/>
        <v>0</v>
      </c>
      <c r="P10" s="143">
        <f t="shared" si="0"/>
        <v>0</v>
      </c>
      <c r="Q10" s="143">
        <f t="shared" si="0"/>
        <v>0</v>
      </c>
      <c r="R10" s="143">
        <f t="shared" si="0"/>
        <v>0</v>
      </c>
      <c r="S10" s="143">
        <f t="shared" si="0"/>
        <v>0</v>
      </c>
      <c r="T10" s="143">
        <f t="shared" si="0"/>
        <v>0</v>
      </c>
      <c r="U10" s="143">
        <f t="shared" si="0"/>
        <v>0</v>
      </c>
      <c r="V10" s="143">
        <f t="shared" si="0"/>
        <v>0</v>
      </c>
      <c r="W10" s="143">
        <f t="shared" si="0"/>
        <v>0</v>
      </c>
      <c r="X10" s="143">
        <f t="shared" si="0"/>
        <v>0</v>
      </c>
      <c r="Y10" s="143">
        <f t="shared" si="0"/>
        <v>0</v>
      </c>
      <c r="Z10" s="143">
        <f t="shared" si="0"/>
        <v>0</v>
      </c>
      <c r="AA10" s="143">
        <f t="shared" si="0"/>
        <v>0</v>
      </c>
      <c r="AB10" s="143">
        <f t="shared" si="0"/>
        <v>80.5</v>
      </c>
      <c r="AC10" s="143">
        <f t="shared" si="0"/>
        <v>79.8</v>
      </c>
      <c r="AD10" s="143">
        <f t="shared" si="0"/>
        <v>91.9</v>
      </c>
      <c r="AE10" s="143">
        <f t="shared" si="0"/>
        <v>0.1</v>
      </c>
      <c r="AF10" s="143">
        <f t="shared" si="0"/>
        <v>0</v>
      </c>
      <c r="AG10" s="143">
        <f t="shared" si="0"/>
        <v>98</v>
      </c>
      <c r="AH10" s="143">
        <f t="shared" si="0"/>
        <v>101</v>
      </c>
      <c r="AI10" s="143">
        <f t="shared" si="0"/>
        <v>101</v>
      </c>
      <c r="AJ10" s="143">
        <f t="shared" ref="AJ10:BW10" si="1">SUM(AJ11:AJ12)</f>
        <v>103</v>
      </c>
      <c r="AK10" s="143">
        <f t="shared" si="1"/>
        <v>107</v>
      </c>
      <c r="AL10" s="143">
        <f t="shared" si="1"/>
        <v>108</v>
      </c>
      <c r="AM10" s="143">
        <f t="shared" si="1"/>
        <v>109</v>
      </c>
      <c r="AN10" s="143">
        <f t="shared" si="1"/>
        <v>111</v>
      </c>
      <c r="AO10" s="143">
        <f t="shared" si="1"/>
        <v>112</v>
      </c>
      <c r="AP10" s="143">
        <f t="shared" si="1"/>
        <v>115</v>
      </c>
      <c r="AQ10" s="143">
        <f t="shared" si="1"/>
        <v>115.869</v>
      </c>
      <c r="AR10" s="143">
        <f t="shared" si="1"/>
        <v>117.608</v>
      </c>
      <c r="AS10" s="143">
        <f t="shared" si="1"/>
        <v>120.767</v>
      </c>
      <c r="AT10" s="143">
        <f t="shared" si="1"/>
        <v>121.69999999999999</v>
      </c>
      <c r="AU10" s="143">
        <f t="shared" si="1"/>
        <v>124.99799999999999</v>
      </c>
      <c r="AV10" s="143">
        <f t="shared" si="1"/>
        <v>127.76300000000001</v>
      </c>
      <c r="AW10" s="143">
        <f t="shared" si="1"/>
        <v>136.01</v>
      </c>
      <c r="AX10" s="143">
        <f t="shared" si="1"/>
        <v>135.90600000000001</v>
      </c>
      <c r="AY10" s="143">
        <f t="shared" si="1"/>
        <v>138.93899999999999</v>
      </c>
      <c r="AZ10" s="143">
        <f t="shared" si="1"/>
        <v>144.053</v>
      </c>
      <c r="BA10" s="143">
        <f t="shared" si="1"/>
        <v>139.03800000000001</v>
      </c>
      <c r="BB10" s="143">
        <f t="shared" si="1"/>
        <v>140.483</v>
      </c>
      <c r="BC10" s="143">
        <f t="shared" si="1"/>
        <v>134.304</v>
      </c>
      <c r="BD10" s="143">
        <f t="shared" si="1"/>
        <v>135.184</v>
      </c>
      <c r="BE10" s="143">
        <f t="shared" si="1"/>
        <v>136.494</v>
      </c>
      <c r="BF10" s="143">
        <f t="shared" si="1"/>
        <v>137.20599999999999</v>
      </c>
      <c r="BG10" s="143">
        <f t="shared" si="1"/>
        <v>140.86000000000001</v>
      </c>
      <c r="BH10" s="143">
        <f t="shared" si="1"/>
        <v>142.22499999999999</v>
      </c>
      <c r="BI10" s="143">
        <f t="shared" si="1"/>
        <v>142.98906689999998</v>
      </c>
      <c r="BJ10" s="143">
        <f t="shared" si="1"/>
        <v>145.06664781979541</v>
      </c>
      <c r="BK10" s="143">
        <f t="shared" si="1"/>
        <v>147.31015170999999</v>
      </c>
      <c r="BL10" s="143">
        <f t="shared" si="1"/>
        <v>1044.2802145123819</v>
      </c>
      <c r="BM10" s="143">
        <f t="shared" si="1"/>
        <v>153.69645450000002</v>
      </c>
      <c r="BN10" s="143">
        <f t="shared" si="1"/>
        <v>154.66018952125</v>
      </c>
      <c r="BO10" s="143">
        <f t="shared" si="1"/>
        <v>155.47796661000001</v>
      </c>
      <c r="BP10" s="143">
        <f t="shared" si="1"/>
        <v>155.86012674</v>
      </c>
      <c r="BQ10" s="143">
        <f t="shared" si="1"/>
        <v>154.67662793</v>
      </c>
      <c r="BR10" s="143">
        <f t="shared" si="1"/>
        <v>157.88766478999997</v>
      </c>
      <c r="BS10" s="143">
        <f t="shared" si="1"/>
        <v>163.22263040000036</v>
      </c>
      <c r="BT10" s="143">
        <f t="shared" si="1"/>
        <v>159.51625865999998</v>
      </c>
      <c r="BU10" s="143">
        <f t="shared" si="1"/>
        <v>159.21703019767003</v>
      </c>
      <c r="BV10" s="143">
        <f t="shared" si="1"/>
        <v>160.82486554505948</v>
      </c>
      <c r="BW10" s="143">
        <f t="shared" si="1"/>
        <v>160.57848999828653</v>
      </c>
      <c r="BX10" s="143">
        <f>SUM(BX11:BX12)</f>
        <v>161.0688657082726</v>
      </c>
      <c r="BY10" s="143">
        <f>SUM(BY11:BY12)</f>
        <v>164.79316331414842</v>
      </c>
      <c r="BZ10" s="143">
        <f>SUM(BZ11:BZ12)</f>
        <v>169.27603395534493</v>
      </c>
      <c r="CA10" s="144">
        <f>SUM(CA11:CA12)</f>
        <v>173.62974888912993</v>
      </c>
    </row>
    <row r="11" spans="1:79" x14ac:dyDescent="0.4">
      <c r="A11" s="141"/>
      <c r="B11" s="68" t="s">
        <v>137</v>
      </c>
      <c r="C11" s="142" t="s">
        <v>133</v>
      </c>
      <c r="D11" s="143">
        <v>0</v>
      </c>
      <c r="E11" s="143">
        <v>0</v>
      </c>
      <c r="F11" s="143">
        <v>0</v>
      </c>
      <c r="G11" s="143">
        <v>0</v>
      </c>
      <c r="H11" s="143">
        <v>0</v>
      </c>
      <c r="I11" s="143">
        <v>0</v>
      </c>
      <c r="J11" s="143">
        <v>0</v>
      </c>
      <c r="K11" s="143">
        <v>0</v>
      </c>
      <c r="L11" s="143">
        <v>0</v>
      </c>
      <c r="M11" s="143">
        <v>0</v>
      </c>
      <c r="N11" s="143">
        <v>0</v>
      </c>
      <c r="O11" s="143">
        <v>0</v>
      </c>
      <c r="P11" s="143">
        <v>0</v>
      </c>
      <c r="Q11" s="143">
        <v>0</v>
      </c>
      <c r="R11" s="143">
        <v>0</v>
      </c>
      <c r="S11" s="143">
        <v>0</v>
      </c>
      <c r="T11" s="143">
        <v>0</v>
      </c>
      <c r="U11" s="143">
        <v>0</v>
      </c>
      <c r="V11" s="143">
        <v>0</v>
      </c>
      <c r="W11" s="143">
        <v>0</v>
      </c>
      <c r="X11" s="143">
        <v>0</v>
      </c>
      <c r="Y11" s="143">
        <v>0</v>
      </c>
      <c r="Z11" s="143">
        <v>0</v>
      </c>
      <c r="AA11" s="143">
        <v>0</v>
      </c>
      <c r="AB11" s="143">
        <v>0</v>
      </c>
      <c r="AC11" s="143">
        <v>77.2</v>
      </c>
      <c r="AD11" s="143">
        <v>88.5</v>
      </c>
      <c r="AE11" s="143">
        <v>0.1</v>
      </c>
      <c r="AF11" s="143">
        <v>0</v>
      </c>
      <c r="AG11" s="143">
        <v>0</v>
      </c>
      <c r="AH11" s="143">
        <v>96</v>
      </c>
      <c r="AI11" s="143">
        <v>96</v>
      </c>
      <c r="AJ11" s="143">
        <v>98</v>
      </c>
      <c r="AK11" s="143">
        <v>101</v>
      </c>
      <c r="AL11" s="143">
        <v>102</v>
      </c>
      <c r="AM11" s="143">
        <v>103</v>
      </c>
      <c r="AN11" s="143">
        <v>105</v>
      </c>
      <c r="AO11" s="143">
        <v>105</v>
      </c>
      <c r="AP11" s="143">
        <v>107</v>
      </c>
      <c r="AQ11" s="143">
        <v>107</v>
      </c>
      <c r="AR11" s="143">
        <v>109</v>
      </c>
      <c r="AS11" s="143">
        <v>112</v>
      </c>
      <c r="AT11" s="143">
        <v>112.35899999999999</v>
      </c>
      <c r="AU11" s="143">
        <v>114.324</v>
      </c>
      <c r="AV11" s="143">
        <v>115.11</v>
      </c>
      <c r="AW11" s="143">
        <v>122.089</v>
      </c>
      <c r="AX11" s="143">
        <v>123.30500000000001</v>
      </c>
      <c r="AY11" s="143">
        <v>124.179</v>
      </c>
      <c r="AZ11" s="143">
        <v>128.614</v>
      </c>
      <c r="BA11" s="143">
        <v>123.26300000000001</v>
      </c>
      <c r="BB11" s="143">
        <v>124.417</v>
      </c>
      <c r="BC11" s="143">
        <v>118.181</v>
      </c>
      <c r="BD11" s="143">
        <v>118.962</v>
      </c>
      <c r="BE11" s="143">
        <v>120.14100000000001</v>
      </c>
      <c r="BF11" s="143">
        <v>120.018</v>
      </c>
      <c r="BG11" s="143">
        <v>122.324</v>
      </c>
      <c r="BH11" s="143">
        <v>123.015</v>
      </c>
      <c r="BI11" s="143">
        <v>123.87321689999997</v>
      </c>
      <c r="BJ11" s="143">
        <v>125.86199999999999</v>
      </c>
      <c r="BK11" s="143">
        <v>127.27833854999997</v>
      </c>
      <c r="BL11" s="143">
        <v>822.81408871238204</v>
      </c>
      <c r="BM11" s="143">
        <v>121.23222758000001</v>
      </c>
      <c r="BN11" s="143">
        <v>122.38864807125002</v>
      </c>
      <c r="BO11" s="143">
        <v>123.35264574</v>
      </c>
      <c r="BP11" s="143">
        <v>123.46082752000001</v>
      </c>
      <c r="BQ11" s="143">
        <v>122.52528203</v>
      </c>
      <c r="BR11" s="143">
        <v>124.59394418000001</v>
      </c>
      <c r="BS11" s="143">
        <v>127.56960417000036</v>
      </c>
      <c r="BT11" s="143">
        <v>126.42016188999996</v>
      </c>
      <c r="BU11" s="143">
        <v>126.05015876767001</v>
      </c>
      <c r="BV11" s="143">
        <v>126.00416565640668</v>
      </c>
      <c r="BW11" s="143">
        <v>125.16190573391788</v>
      </c>
      <c r="BX11" s="143">
        <v>125.06582649605375</v>
      </c>
      <c r="BY11" s="143">
        <v>127.71023928786155</v>
      </c>
      <c r="BZ11" s="143">
        <v>130.75165089311332</v>
      </c>
      <c r="CA11" s="144">
        <v>134.10126293474841</v>
      </c>
    </row>
    <row r="12" spans="1:79" x14ac:dyDescent="0.4">
      <c r="A12" s="141"/>
      <c r="B12" s="68" t="s">
        <v>138</v>
      </c>
      <c r="C12" s="142" t="s">
        <v>130</v>
      </c>
      <c r="D12" s="143">
        <v>0</v>
      </c>
      <c r="E12" s="143">
        <v>0</v>
      </c>
      <c r="F12" s="143">
        <v>0</v>
      </c>
      <c r="G12" s="143">
        <v>0</v>
      </c>
      <c r="H12" s="143">
        <v>0</v>
      </c>
      <c r="I12" s="143">
        <v>0</v>
      </c>
      <c r="J12" s="143">
        <v>0</v>
      </c>
      <c r="K12" s="143">
        <v>0</v>
      </c>
      <c r="L12" s="143">
        <v>0</v>
      </c>
      <c r="M12" s="143">
        <v>0</v>
      </c>
      <c r="N12" s="143">
        <v>0</v>
      </c>
      <c r="O12" s="143">
        <v>0</v>
      </c>
      <c r="P12" s="143">
        <v>0</v>
      </c>
      <c r="Q12" s="143">
        <v>0</v>
      </c>
      <c r="R12" s="143">
        <v>0</v>
      </c>
      <c r="S12" s="143">
        <v>0</v>
      </c>
      <c r="T12" s="143">
        <v>0</v>
      </c>
      <c r="U12" s="143">
        <v>0</v>
      </c>
      <c r="V12" s="143">
        <v>0</v>
      </c>
      <c r="W12" s="143">
        <v>0</v>
      </c>
      <c r="X12" s="143">
        <v>0</v>
      </c>
      <c r="Y12" s="143">
        <v>0</v>
      </c>
      <c r="Z12" s="143">
        <v>0</v>
      </c>
      <c r="AA12" s="143">
        <v>0</v>
      </c>
      <c r="AB12" s="143">
        <v>80.5</v>
      </c>
      <c r="AC12" s="143">
        <v>2.6</v>
      </c>
      <c r="AD12" s="143">
        <v>3.4</v>
      </c>
      <c r="AE12" s="143">
        <v>0</v>
      </c>
      <c r="AF12" s="143">
        <v>0</v>
      </c>
      <c r="AG12" s="143">
        <v>98</v>
      </c>
      <c r="AH12" s="143">
        <v>5</v>
      </c>
      <c r="AI12" s="143">
        <v>5</v>
      </c>
      <c r="AJ12" s="143">
        <v>5</v>
      </c>
      <c r="AK12" s="143">
        <v>6</v>
      </c>
      <c r="AL12" s="143">
        <v>6</v>
      </c>
      <c r="AM12" s="143">
        <v>6</v>
      </c>
      <c r="AN12" s="143">
        <v>6</v>
      </c>
      <c r="AO12" s="143">
        <v>7</v>
      </c>
      <c r="AP12" s="143">
        <v>8</v>
      </c>
      <c r="AQ12" s="143">
        <v>8.8689999999999998</v>
      </c>
      <c r="AR12" s="143">
        <v>8.6080000000000005</v>
      </c>
      <c r="AS12" s="143">
        <v>8.7669999999999995</v>
      </c>
      <c r="AT12" s="143">
        <v>9.3409999999999993</v>
      </c>
      <c r="AU12" s="143">
        <v>10.673999999999999</v>
      </c>
      <c r="AV12" s="143">
        <v>12.653</v>
      </c>
      <c r="AW12" s="143">
        <v>13.920999999999999</v>
      </c>
      <c r="AX12" s="143">
        <v>12.601000000000001</v>
      </c>
      <c r="AY12" s="143">
        <v>14.76</v>
      </c>
      <c r="AZ12" s="143">
        <v>15.439</v>
      </c>
      <c r="BA12" s="143">
        <v>15.775</v>
      </c>
      <c r="BB12" s="143">
        <v>16.065999999999999</v>
      </c>
      <c r="BC12" s="143">
        <v>16.123000000000001</v>
      </c>
      <c r="BD12" s="143">
        <v>16.222000000000001</v>
      </c>
      <c r="BE12" s="143">
        <v>16.353000000000002</v>
      </c>
      <c r="BF12" s="143">
        <v>17.187999999999999</v>
      </c>
      <c r="BG12" s="143">
        <v>18.536000000000001</v>
      </c>
      <c r="BH12" s="143">
        <v>19.21</v>
      </c>
      <c r="BI12" s="143">
        <v>19.115849999999998</v>
      </c>
      <c r="BJ12" s="143">
        <v>19.204647819795415</v>
      </c>
      <c r="BK12" s="143">
        <v>20.031813160000006</v>
      </c>
      <c r="BL12" s="143">
        <v>221.46612579999999</v>
      </c>
      <c r="BM12" s="143">
        <v>32.464226920000009</v>
      </c>
      <c r="BN12" s="143">
        <v>32.271541450000001</v>
      </c>
      <c r="BO12" s="143">
        <v>32.125320869999996</v>
      </c>
      <c r="BP12" s="143">
        <v>32.399299220000003</v>
      </c>
      <c r="BQ12" s="143">
        <v>32.151345900000003</v>
      </c>
      <c r="BR12" s="143">
        <v>33.293720609999951</v>
      </c>
      <c r="BS12" s="143">
        <v>35.653026229999981</v>
      </c>
      <c r="BT12" s="143">
        <v>33.09609677000001</v>
      </c>
      <c r="BU12" s="143">
        <v>33.166871430000008</v>
      </c>
      <c r="BV12" s="143">
        <v>34.820699888652804</v>
      </c>
      <c r="BW12" s="143">
        <v>35.416584264368659</v>
      </c>
      <c r="BX12" s="143">
        <v>36.003039212218837</v>
      </c>
      <c r="BY12" s="143">
        <v>37.082924026286861</v>
      </c>
      <c r="BZ12" s="143">
        <v>38.524383062231621</v>
      </c>
      <c r="CA12" s="144">
        <v>39.528485954381537</v>
      </c>
    </row>
    <row r="13" spans="1:79" x14ac:dyDescent="0.4">
      <c r="A13" s="141"/>
      <c r="B13" s="148" t="s">
        <v>139</v>
      </c>
      <c r="C13" s="142" t="s">
        <v>140</v>
      </c>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f>+'Social Fund'!AQ12</f>
        <v>0</v>
      </c>
      <c r="AR13" s="143">
        <f>+'Social Fund'!AR12</f>
        <v>2.5100000000000001E-3</v>
      </c>
      <c r="AS13" s="143">
        <f>+'Social Fund'!AS12</f>
        <v>0.40648099999999998</v>
      </c>
      <c r="AT13" s="143">
        <f>+'Social Fund'!AT12</f>
        <v>8.6</v>
      </c>
      <c r="AU13" s="143">
        <f>+'Social Fund'!AU12</f>
        <v>23.253</v>
      </c>
      <c r="AV13" s="143">
        <f>+'Social Fund'!AV12</f>
        <v>15.308</v>
      </c>
      <c r="AW13" s="143">
        <f>+'Social Fund'!AW12</f>
        <v>12.185</v>
      </c>
      <c r="AX13" s="143">
        <f>+'Social Fund'!AX12</f>
        <v>0</v>
      </c>
      <c r="AY13" s="143">
        <f>+'Social Fund'!AY12</f>
        <v>59.960999999999999</v>
      </c>
      <c r="AZ13" s="143">
        <f>+'Social Fund'!AZ12</f>
        <v>41.031999999999996</v>
      </c>
      <c r="BA13" s="143">
        <f>+'Social Fund'!BA12</f>
        <v>0.58599999999999997</v>
      </c>
      <c r="BB13" s="143">
        <f>+'Social Fund'!BB12</f>
        <v>0</v>
      </c>
      <c r="BC13" s="143">
        <f>+'Social Fund'!BC12</f>
        <v>0.97199999999999998</v>
      </c>
      <c r="BD13" s="143">
        <f>+'Social Fund'!BD12</f>
        <v>29.518000000000001</v>
      </c>
      <c r="BE13" s="143">
        <f>+'Social Fund'!BE12</f>
        <v>16</v>
      </c>
      <c r="BF13" s="143">
        <f>+'Social Fund'!BF12</f>
        <v>14.147</v>
      </c>
      <c r="BG13" s="143">
        <f>+'Social Fund'!BG12</f>
        <v>6.3209999999999997</v>
      </c>
      <c r="BH13" s="143">
        <f>+'Social Fund'!BH12</f>
        <v>1.7869999999999999</v>
      </c>
      <c r="BI13" s="143">
        <f>+'Social Fund'!BI12</f>
        <v>8.8140000000000001</v>
      </c>
      <c r="BJ13" s="143">
        <f>+'Social Fund'!BJ12</f>
        <v>3.4359999999999999</v>
      </c>
      <c r="BK13" s="143">
        <f>+'Social Fund'!BK12</f>
        <v>3.99</v>
      </c>
      <c r="BL13" s="143">
        <f>+'Social Fund'!BL12</f>
        <v>211.09399999999999</v>
      </c>
      <c r="BM13" s="143">
        <f>+'Social Fund'!BM12</f>
        <v>298.26100000000002</v>
      </c>
      <c r="BN13" s="143">
        <f>+'Social Fund'!BN12</f>
        <v>435.41003044000001</v>
      </c>
      <c r="BO13" s="143">
        <f>+'Social Fund'!BO12</f>
        <v>128.72999999999999</v>
      </c>
      <c r="BP13" s="143">
        <f>+'Social Fund'!BP12</f>
        <v>141.73699999999999</v>
      </c>
      <c r="BQ13" s="143">
        <f>+'Social Fund'!BQ12</f>
        <v>8.4069999999999965</v>
      </c>
      <c r="BR13" s="143">
        <f>+'Social Fund'!BR12</f>
        <v>11.036000000000001</v>
      </c>
      <c r="BS13" s="143">
        <f>+'Social Fund'!BS12</f>
        <v>3.9260000000000019</v>
      </c>
      <c r="BT13" s="143">
        <f>+'Social Fund'!BT12</f>
        <v>3.2965944199999972</v>
      </c>
      <c r="BU13" s="143">
        <f>+'Social Fund'!BU12</f>
        <v>114.2644971</v>
      </c>
      <c r="BV13" s="143">
        <f>+'Social Fund'!BV12</f>
        <v>137.37039330571019</v>
      </c>
      <c r="BW13" s="143">
        <f>+'Social Fund'!BW12</f>
        <v>140.18785342006237</v>
      </c>
      <c r="BX13" s="143">
        <f>+'Social Fund'!BX12</f>
        <v>143.99129499896762</v>
      </c>
      <c r="BY13" s="143">
        <f>+'Social Fund'!BY12</f>
        <v>148.63744093630055</v>
      </c>
      <c r="BZ13" s="143">
        <f>+'Social Fund'!BZ12</f>
        <v>151.90078842590066</v>
      </c>
      <c r="CA13" s="144">
        <f>+'Social Fund'!CA12</f>
        <v>151.90078842590066</v>
      </c>
    </row>
    <row r="14" spans="1:79" x14ac:dyDescent="0.4">
      <c r="A14" s="141"/>
      <c r="B14" s="58" t="s">
        <v>22</v>
      </c>
      <c r="C14" s="142" t="s">
        <v>140</v>
      </c>
      <c r="D14" s="143">
        <f>+'Council Tax Benefit'!D4</f>
        <v>0</v>
      </c>
      <c r="E14" s="143">
        <f>+'Council Tax Benefit'!E4</f>
        <v>0</v>
      </c>
      <c r="F14" s="143">
        <f>+'Council Tax Benefit'!F4</f>
        <v>0</v>
      </c>
      <c r="G14" s="143">
        <f>+'Council Tax Benefit'!G4</f>
        <v>0</v>
      </c>
      <c r="H14" s="143">
        <f>+'Council Tax Benefit'!H4</f>
        <v>0</v>
      </c>
      <c r="I14" s="143">
        <f>+'Council Tax Benefit'!I4</f>
        <v>0</v>
      </c>
      <c r="J14" s="143">
        <f>+'Council Tax Benefit'!J4</f>
        <v>0</v>
      </c>
      <c r="K14" s="143">
        <f>+'Council Tax Benefit'!K4</f>
        <v>0</v>
      </c>
      <c r="L14" s="143">
        <f>+'Council Tax Benefit'!L4</f>
        <v>0</v>
      </c>
      <c r="M14" s="143">
        <f>+'Council Tax Benefit'!M4</f>
        <v>0</v>
      </c>
      <c r="N14" s="143">
        <f>+'Council Tax Benefit'!N4</f>
        <v>0</v>
      </c>
      <c r="O14" s="143">
        <f>+'Council Tax Benefit'!O4</f>
        <v>0</v>
      </c>
      <c r="P14" s="143">
        <f>+'Council Tax Benefit'!P4</f>
        <v>0</v>
      </c>
      <c r="Q14" s="143">
        <f>+'Council Tax Benefit'!Q4</f>
        <v>0</v>
      </c>
      <c r="R14" s="143">
        <f>+'Council Tax Benefit'!R4</f>
        <v>0</v>
      </c>
      <c r="S14" s="143">
        <f>+'Council Tax Benefit'!S4</f>
        <v>0</v>
      </c>
      <c r="T14" s="143">
        <f>+'Council Tax Benefit'!T4</f>
        <v>0</v>
      </c>
      <c r="U14" s="143">
        <f>+'Council Tax Benefit'!U4</f>
        <v>0</v>
      </c>
      <c r="V14" s="143">
        <f>+'Council Tax Benefit'!V4</f>
        <v>0</v>
      </c>
      <c r="W14" s="143">
        <f>+'Council Tax Benefit'!W4</f>
        <v>0</v>
      </c>
      <c r="X14" s="143">
        <f>+'Council Tax Benefit'!X4</f>
        <v>0</v>
      </c>
      <c r="Y14" s="143">
        <f>+'Council Tax Benefit'!Y4</f>
        <v>0</v>
      </c>
      <c r="Z14" s="143">
        <f>+'Council Tax Benefit'!Z4</f>
        <v>18</v>
      </c>
      <c r="AA14" s="143">
        <f>+'Council Tax Benefit'!AA4</f>
        <v>21</v>
      </c>
      <c r="AB14" s="143">
        <f>+'Council Tax Benefit'!AB4</f>
        <v>27</v>
      </c>
      <c r="AC14" s="143">
        <f>+'Council Tax Benefit'!AC4</f>
        <v>33</v>
      </c>
      <c r="AD14" s="143">
        <f>+'Council Tax Benefit'!AD4</f>
        <v>99</v>
      </c>
      <c r="AE14" s="143">
        <f>+'Council Tax Benefit'!AE4</f>
        <v>137</v>
      </c>
      <c r="AF14" s="143">
        <f>+'Council Tax Benefit'!AF4</f>
        <v>148</v>
      </c>
      <c r="AG14" s="143">
        <f>+'Council Tax Benefit'!AG4</f>
        <v>369</v>
      </c>
      <c r="AH14" s="143">
        <f>+'Council Tax Benefit'!AH4</f>
        <v>386</v>
      </c>
      <c r="AI14" s="143">
        <f>+'Council Tax Benefit'!AI4</f>
        <v>445</v>
      </c>
      <c r="AJ14" s="143">
        <f>+'Council Tax Benefit'!AJ4</f>
        <v>599</v>
      </c>
      <c r="AK14" s="143">
        <f>+'Council Tax Benefit'!AK4</f>
        <v>890.6</v>
      </c>
      <c r="AL14" s="143">
        <f>+'Council Tax Benefit'!AL4</f>
        <v>1083</v>
      </c>
      <c r="AM14" s="143">
        <f>+'Council Tax Benefit'!AM4</f>
        <v>1218</v>
      </c>
      <c r="AN14" s="143">
        <f>+'Council Tax Benefit'!AN4</f>
        <v>1354</v>
      </c>
      <c r="AO14" s="143">
        <f>+'Council Tax Benefit'!AO4</f>
        <v>1479</v>
      </c>
      <c r="AP14" s="143">
        <f>+'Council Tax Benefit'!AP4</f>
        <v>1635</v>
      </c>
      <c r="AQ14" s="143">
        <f>+'Council Tax Benefit'!AQ4</f>
        <v>1701</v>
      </c>
      <c r="AR14" s="143">
        <f>+'Council Tax Benefit'!AR4</f>
        <v>1365.134</v>
      </c>
      <c r="AS14" s="143">
        <f>+'Council Tax Benefit'!AS4</f>
        <v>1699.6620000000003</v>
      </c>
      <c r="AT14" s="143">
        <f>+'Council Tax Benefit'!AT4</f>
        <v>2122.81</v>
      </c>
      <c r="AU14" s="143">
        <f>+'Council Tax Benefit'!AU4</f>
        <v>1404.1669999999999</v>
      </c>
      <c r="AV14" s="143">
        <f>+'Council Tax Benefit'!AV4</f>
        <v>1692.576</v>
      </c>
      <c r="AW14" s="143">
        <f>+'Council Tax Benefit'!AW4</f>
        <v>1939.9</v>
      </c>
      <c r="AX14" s="143">
        <f>+'Council Tax Benefit'!AX4</f>
        <v>2077.2112939999997</v>
      </c>
      <c r="AY14" s="143">
        <f>+'Council Tax Benefit'!AY4</f>
        <v>2188.670932</v>
      </c>
      <c r="AZ14" s="143">
        <f>+'Council Tax Benefit'!AZ4</f>
        <v>2310.6117920000006</v>
      </c>
      <c r="BA14" s="143">
        <f>+'Council Tax Benefit'!BA4</f>
        <v>2394.678625</v>
      </c>
      <c r="BB14" s="143">
        <f>+'Council Tax Benefit'!BB4</f>
        <v>2452.404614999999</v>
      </c>
      <c r="BC14" s="143">
        <f>+'Council Tax Benefit'!BC4</f>
        <v>2510.8873257930913</v>
      </c>
      <c r="BD14" s="143">
        <f>+'Council Tax Benefit'!BD4</f>
        <v>2574.5184790181656</v>
      </c>
      <c r="BE14" s="143">
        <f>+'Council Tax Benefit'!BE4</f>
        <v>2685.8228541801273</v>
      </c>
      <c r="BF14" s="143">
        <f>+'Council Tax Benefit'!BF4</f>
        <v>2833.9392983749794</v>
      </c>
      <c r="BG14" s="143">
        <f>+'Council Tax Benefit'!BG4</f>
        <v>3226.13099526</v>
      </c>
      <c r="BH14" s="143">
        <f>+'Council Tax Benefit'!BH4</f>
        <v>3556.9849629183473</v>
      </c>
      <c r="BI14" s="143">
        <f>+'Council Tax Benefit'!BI4</f>
        <v>3774.089575</v>
      </c>
      <c r="BJ14" s="143">
        <f>+'Council Tax Benefit'!BJ4</f>
        <v>3941.0267050000002</v>
      </c>
      <c r="BK14" s="143">
        <f>+'Council Tax Benefit'!BK4</f>
        <v>4026.6875790000004</v>
      </c>
      <c r="BL14" s="143">
        <f>+'Council Tax Benefit'!BL4</f>
        <v>4234.4436619999997</v>
      </c>
      <c r="BM14" s="143">
        <f>+'Council Tax Benefit'!BM4</f>
        <v>4697.6782249999997</v>
      </c>
      <c r="BN14" s="143">
        <f>+'Council Tax Benefit'!BN4</f>
        <v>4924.7733250000001</v>
      </c>
      <c r="BO14" s="143">
        <f>+'Council Tax Benefit'!BO4</f>
        <v>4918.3788950000007</v>
      </c>
      <c r="BP14" s="143">
        <f>+'Council Tax Benefit'!BP4</f>
        <v>4911.948089999999</v>
      </c>
      <c r="BQ14" s="143"/>
      <c r="BR14" s="143"/>
      <c r="BS14" s="143"/>
      <c r="BT14" s="143"/>
      <c r="BU14" s="143"/>
      <c r="BV14" s="143"/>
      <c r="BW14" s="143"/>
      <c r="BX14" s="143"/>
      <c r="BY14" s="143"/>
      <c r="BZ14" s="143"/>
      <c r="CA14" s="144"/>
    </row>
    <row r="15" spans="1:79" ht="26.65" customHeight="1" x14ac:dyDescent="0.4">
      <c r="A15" s="141"/>
      <c r="B15" s="58" t="s">
        <v>141</v>
      </c>
      <c r="C15" s="142" t="s">
        <v>133</v>
      </c>
      <c r="D15" s="143">
        <v>0</v>
      </c>
      <c r="E15" s="143">
        <v>0</v>
      </c>
      <c r="F15" s="143">
        <v>0</v>
      </c>
      <c r="G15" s="143">
        <v>0</v>
      </c>
      <c r="H15" s="143">
        <v>0</v>
      </c>
      <c r="I15" s="143">
        <v>0</v>
      </c>
      <c r="J15" s="143">
        <v>0</v>
      </c>
      <c r="K15" s="143">
        <v>0</v>
      </c>
      <c r="L15" s="143">
        <v>0</v>
      </c>
      <c r="M15" s="143">
        <v>0</v>
      </c>
      <c r="N15" s="143">
        <v>0</v>
      </c>
      <c r="O15" s="143">
        <v>0</v>
      </c>
      <c r="P15" s="143">
        <v>0</v>
      </c>
      <c r="Q15" s="143">
        <v>0</v>
      </c>
      <c r="R15" s="143">
        <v>0</v>
      </c>
      <c r="S15" s="143">
        <v>0</v>
      </c>
      <c r="T15" s="143">
        <v>0</v>
      </c>
      <c r="U15" s="143">
        <v>0</v>
      </c>
      <c r="V15" s="143">
        <v>0</v>
      </c>
      <c r="W15" s="143">
        <v>0</v>
      </c>
      <c r="X15" s="143">
        <v>0</v>
      </c>
      <c r="Y15" s="143">
        <v>0</v>
      </c>
      <c r="Z15" s="143">
        <v>11</v>
      </c>
      <c r="AA15" s="143">
        <v>13.4</v>
      </c>
      <c r="AB15" s="143">
        <v>13.1</v>
      </c>
      <c r="AC15" s="143">
        <v>13.4</v>
      </c>
      <c r="AD15" s="143">
        <v>13.9</v>
      </c>
      <c r="AE15" s="143">
        <v>15.1</v>
      </c>
      <c r="AF15" s="143">
        <v>15</v>
      </c>
      <c r="AG15" s="143">
        <v>15.2</v>
      </c>
      <c r="AH15" s="143">
        <v>16</v>
      </c>
      <c r="AI15" s="143">
        <v>16</v>
      </c>
      <c r="AJ15" s="143">
        <v>16</v>
      </c>
      <c r="AK15" s="143">
        <v>17</v>
      </c>
      <c r="AL15" s="143">
        <v>17</v>
      </c>
      <c r="AM15" s="143">
        <v>17</v>
      </c>
      <c r="AN15" s="143">
        <v>17</v>
      </c>
      <c r="AO15" s="143">
        <v>18</v>
      </c>
      <c r="AP15" s="143">
        <v>18</v>
      </c>
      <c r="AQ15" s="143">
        <v>2.6080000000000001</v>
      </c>
      <c r="AR15" s="143">
        <v>0</v>
      </c>
      <c r="AS15" s="143">
        <v>0</v>
      </c>
      <c r="AT15" s="143">
        <v>0</v>
      </c>
      <c r="AU15" s="143">
        <v>0</v>
      </c>
      <c r="AV15" s="143">
        <v>0</v>
      </c>
      <c r="AW15" s="143">
        <v>0</v>
      </c>
      <c r="AX15" s="143">
        <v>0</v>
      </c>
      <c r="AY15" s="143">
        <v>0</v>
      </c>
      <c r="AZ15" s="143">
        <v>0</v>
      </c>
      <c r="BA15" s="143">
        <v>0</v>
      </c>
      <c r="BB15" s="143">
        <v>0</v>
      </c>
      <c r="BC15" s="143">
        <v>0</v>
      </c>
      <c r="BD15" s="143">
        <v>0</v>
      </c>
      <c r="BE15" s="143">
        <v>0</v>
      </c>
      <c r="BF15" s="143">
        <v>0</v>
      </c>
      <c r="BG15" s="143">
        <v>0</v>
      </c>
      <c r="BH15" s="143">
        <v>0</v>
      </c>
      <c r="BI15" s="143">
        <v>0</v>
      </c>
      <c r="BJ15" s="143">
        <v>0</v>
      </c>
      <c r="BK15" s="143">
        <v>0</v>
      </c>
      <c r="BL15" s="143">
        <v>0</v>
      </c>
      <c r="BM15" s="143">
        <v>0</v>
      </c>
      <c r="BN15" s="143">
        <v>0</v>
      </c>
      <c r="BO15" s="143">
        <v>0</v>
      </c>
      <c r="BP15" s="143">
        <v>0</v>
      </c>
      <c r="BQ15" s="143">
        <v>0</v>
      </c>
      <c r="BR15" s="143">
        <v>0</v>
      </c>
      <c r="BS15" s="143">
        <v>0</v>
      </c>
      <c r="BT15" s="143">
        <v>0</v>
      </c>
      <c r="BU15" s="143">
        <v>0</v>
      </c>
      <c r="BV15" s="143">
        <v>0</v>
      </c>
      <c r="BW15" s="143">
        <v>0</v>
      </c>
      <c r="BX15" s="143">
        <v>0</v>
      </c>
      <c r="BY15" s="143">
        <v>0</v>
      </c>
      <c r="BZ15" s="143">
        <v>0</v>
      </c>
      <c r="CA15" s="144">
        <v>0</v>
      </c>
    </row>
    <row r="16" spans="1:79" x14ac:dyDescent="0.4">
      <c r="A16" s="141"/>
      <c r="B16" s="58" t="s">
        <v>142</v>
      </c>
      <c r="C16" s="142" t="s">
        <v>130</v>
      </c>
      <c r="D16" s="143">
        <v>0</v>
      </c>
      <c r="E16" s="143">
        <v>0</v>
      </c>
      <c r="F16" s="143">
        <v>0</v>
      </c>
      <c r="G16" s="143">
        <v>0</v>
      </c>
      <c r="H16" s="143">
        <v>0</v>
      </c>
      <c r="I16" s="143">
        <v>0</v>
      </c>
      <c r="J16" s="143">
        <v>0</v>
      </c>
      <c r="K16" s="143">
        <v>0</v>
      </c>
      <c r="L16" s="143">
        <v>0</v>
      </c>
      <c r="M16" s="143">
        <v>0</v>
      </c>
      <c r="N16" s="143">
        <v>0</v>
      </c>
      <c r="O16" s="143">
        <v>0</v>
      </c>
      <c r="P16" s="143">
        <v>0</v>
      </c>
      <c r="Q16" s="143">
        <v>0</v>
      </c>
      <c r="R16" s="143">
        <v>0</v>
      </c>
      <c r="S16" s="143">
        <v>0</v>
      </c>
      <c r="T16" s="143">
        <v>0</v>
      </c>
      <c r="U16" s="143">
        <v>0</v>
      </c>
      <c r="V16" s="143">
        <v>0</v>
      </c>
      <c r="W16" s="143">
        <v>0</v>
      </c>
      <c r="X16" s="143">
        <v>0</v>
      </c>
      <c r="Y16" s="143">
        <v>0</v>
      </c>
      <c r="Z16" s="143">
        <v>0</v>
      </c>
      <c r="AA16" s="143">
        <v>0</v>
      </c>
      <c r="AB16" s="143">
        <v>0</v>
      </c>
      <c r="AC16" s="143">
        <v>0</v>
      </c>
      <c r="AD16" s="143">
        <v>0</v>
      </c>
      <c r="AE16" s="143">
        <v>0</v>
      </c>
      <c r="AF16" s="143">
        <v>0</v>
      </c>
      <c r="AG16" s="143">
        <v>0</v>
      </c>
      <c r="AH16" s="143">
        <v>0</v>
      </c>
      <c r="AI16" s="143">
        <v>0</v>
      </c>
      <c r="AJ16" s="143">
        <v>0</v>
      </c>
      <c r="AK16" s="143">
        <v>0</v>
      </c>
      <c r="AL16" s="143">
        <v>0</v>
      </c>
      <c r="AM16" s="143">
        <v>0</v>
      </c>
      <c r="AN16" s="143">
        <v>0</v>
      </c>
      <c r="AO16" s="143">
        <v>0</v>
      </c>
      <c r="AP16" s="143">
        <v>0</v>
      </c>
      <c r="AQ16" s="143">
        <v>0</v>
      </c>
      <c r="AR16" s="143">
        <v>0</v>
      </c>
      <c r="AS16" s="143">
        <v>0</v>
      </c>
      <c r="AT16" s="143">
        <v>0</v>
      </c>
      <c r="AU16" s="143">
        <v>0</v>
      </c>
      <c r="AV16" s="143">
        <v>1973.203</v>
      </c>
      <c r="AW16" s="143">
        <v>2772.2469999999998</v>
      </c>
      <c r="AX16" s="143">
        <v>3124.558</v>
      </c>
      <c r="AY16" s="143">
        <v>3801.788</v>
      </c>
      <c r="AZ16" s="143">
        <v>4497.8189999999995</v>
      </c>
      <c r="BA16" s="143">
        <v>4953.4069999999992</v>
      </c>
      <c r="BB16" s="143">
        <v>5316.1329999999989</v>
      </c>
      <c r="BC16" s="143">
        <v>5659.9930000000004</v>
      </c>
      <c r="BD16" s="143">
        <v>6043.639000000001</v>
      </c>
      <c r="BE16" s="143">
        <v>6580.0587643462241</v>
      </c>
      <c r="BF16" s="143">
        <v>7051.9688886240428</v>
      </c>
      <c r="BG16" s="143">
        <v>7582.0869577400717</v>
      </c>
      <c r="BH16" s="143">
        <v>8079.1630000000005</v>
      </c>
      <c r="BI16" s="143">
        <v>8618.3022954000007</v>
      </c>
      <c r="BJ16" s="143">
        <v>9155.4464638600002</v>
      </c>
      <c r="BK16" s="143">
        <v>9867.029829797455</v>
      </c>
      <c r="BL16" s="143">
        <v>10525.20336705</v>
      </c>
      <c r="BM16" s="143">
        <v>11458.592503259999</v>
      </c>
      <c r="BN16" s="143">
        <v>11876.615118280002</v>
      </c>
      <c r="BO16" s="143">
        <v>12565.735437840005</v>
      </c>
      <c r="BP16" s="143">
        <v>13430.149580209998</v>
      </c>
      <c r="BQ16" s="143">
        <v>13762.514588680802</v>
      </c>
      <c r="BR16" s="143">
        <v>13798.261242919998</v>
      </c>
      <c r="BS16" s="143">
        <v>13233.124968690001</v>
      </c>
      <c r="BT16" s="143">
        <v>11513.612393931196</v>
      </c>
      <c r="BU16" s="143">
        <v>9379.593293240021</v>
      </c>
      <c r="BV16" s="143">
        <v>7954.0978333513904</v>
      </c>
      <c r="BW16" s="143">
        <v>6099.7421691743602</v>
      </c>
      <c r="BX16" s="143">
        <v>5235.7883284657837</v>
      </c>
      <c r="BY16" s="143">
        <v>5210.1918401704679</v>
      </c>
      <c r="BZ16" s="143">
        <v>5223.2367285490609</v>
      </c>
      <c r="CA16" s="144">
        <v>5270.8223554599717</v>
      </c>
    </row>
    <row r="17" spans="1:79" x14ac:dyDescent="0.4">
      <c r="A17" s="141"/>
      <c r="B17" s="58" t="s">
        <v>143</v>
      </c>
      <c r="C17" s="142" t="s">
        <v>140</v>
      </c>
      <c r="D17" s="143">
        <v>0</v>
      </c>
      <c r="E17" s="143">
        <v>0</v>
      </c>
      <c r="F17" s="143">
        <v>0</v>
      </c>
      <c r="G17" s="143">
        <v>0</v>
      </c>
      <c r="H17" s="143">
        <v>0</v>
      </c>
      <c r="I17" s="143">
        <v>0</v>
      </c>
      <c r="J17" s="143">
        <v>0</v>
      </c>
      <c r="K17" s="143">
        <v>0</v>
      </c>
      <c r="L17" s="143">
        <v>0</v>
      </c>
      <c r="M17" s="143">
        <v>0</v>
      </c>
      <c r="N17" s="143">
        <v>0</v>
      </c>
      <c r="O17" s="143">
        <v>0</v>
      </c>
      <c r="P17" s="143">
        <v>0</v>
      </c>
      <c r="Q17" s="143">
        <v>0</v>
      </c>
      <c r="R17" s="143">
        <v>0</v>
      </c>
      <c r="S17" s="143">
        <v>0</v>
      </c>
      <c r="T17" s="143">
        <v>0</v>
      </c>
      <c r="U17" s="143">
        <v>0</v>
      </c>
      <c r="V17" s="143">
        <v>0</v>
      </c>
      <c r="W17" s="143">
        <v>0</v>
      </c>
      <c r="X17" s="143">
        <v>0</v>
      </c>
      <c r="Y17" s="143">
        <v>0</v>
      </c>
      <c r="Z17" s="143">
        <v>0</v>
      </c>
      <c r="AA17" s="143">
        <v>0</v>
      </c>
      <c r="AB17" s="143">
        <v>0</v>
      </c>
      <c r="AC17" s="143">
        <v>0</v>
      </c>
      <c r="AD17" s="143">
        <v>0</v>
      </c>
      <c r="AE17" s="143">
        <v>0</v>
      </c>
      <c r="AF17" s="143">
        <v>0</v>
      </c>
      <c r="AG17" s="143">
        <v>0</v>
      </c>
      <c r="AH17" s="143">
        <v>0</v>
      </c>
      <c r="AI17" s="143">
        <v>0</v>
      </c>
      <c r="AJ17" s="143">
        <v>0</v>
      </c>
      <c r="AK17" s="143">
        <v>0</v>
      </c>
      <c r="AL17" s="143">
        <v>0</v>
      </c>
      <c r="AM17" s="143">
        <v>0</v>
      </c>
      <c r="AN17" s="143">
        <v>0</v>
      </c>
      <c r="AO17" s="143">
        <v>0</v>
      </c>
      <c r="AP17" s="143">
        <v>0</v>
      </c>
      <c r="AQ17" s="143">
        <v>0</v>
      </c>
      <c r="AR17" s="143">
        <v>0</v>
      </c>
      <c r="AS17" s="143">
        <v>0</v>
      </c>
      <c r="AT17" s="143">
        <v>0</v>
      </c>
      <c r="AU17" s="143">
        <v>0</v>
      </c>
      <c r="AV17" s="143">
        <v>2.8769999999999998</v>
      </c>
      <c r="AW17" s="143">
        <v>7.2039999999999997</v>
      </c>
      <c r="AX17" s="143">
        <v>11.369</v>
      </c>
      <c r="AY17" s="143">
        <v>19.163</v>
      </c>
      <c r="AZ17" s="143">
        <v>34.027000000000001</v>
      </c>
      <c r="BA17" s="143">
        <v>42.026000000000003</v>
      </c>
      <c r="BB17" s="143">
        <v>48.832000000000001</v>
      </c>
      <c r="BC17" s="143">
        <v>39.287999999999997</v>
      </c>
      <c r="BD17" s="143">
        <v>-6.0999999999999999E-2</v>
      </c>
      <c r="BE17" s="143">
        <v>-8.6436562195121955E-2</v>
      </c>
      <c r="BF17" s="143">
        <v>-0.14737339999999999</v>
      </c>
      <c r="BG17" s="143">
        <v>8.5208560000000017E-2</v>
      </c>
      <c r="BH17" s="143">
        <v>-2.9000000000000001E-2</v>
      </c>
      <c r="BI17" s="143">
        <v>0</v>
      </c>
      <c r="BJ17" s="143">
        <v>0</v>
      </c>
      <c r="BK17" s="143">
        <v>0</v>
      </c>
      <c r="BL17" s="143">
        <v>0</v>
      </c>
      <c r="BM17" s="143">
        <v>0</v>
      </c>
      <c r="BN17" s="143">
        <v>0</v>
      </c>
      <c r="BO17" s="143">
        <v>0</v>
      </c>
      <c r="BP17" s="143">
        <v>0</v>
      </c>
      <c r="BQ17" s="143">
        <v>0</v>
      </c>
      <c r="BR17" s="143">
        <v>0</v>
      </c>
      <c r="BS17" s="143">
        <v>0</v>
      </c>
      <c r="BT17" s="143">
        <v>0</v>
      </c>
      <c r="BU17" s="143">
        <v>0</v>
      </c>
      <c r="BV17" s="143">
        <v>0</v>
      </c>
      <c r="BW17" s="143">
        <v>0</v>
      </c>
      <c r="BX17" s="143">
        <v>0</v>
      </c>
      <c r="BY17" s="143">
        <v>0</v>
      </c>
      <c r="BZ17" s="143">
        <v>0</v>
      </c>
      <c r="CA17" s="144">
        <v>0</v>
      </c>
    </row>
    <row r="18" spans="1:79" x14ac:dyDescent="0.4">
      <c r="A18" s="141"/>
      <c r="B18" s="58" t="s">
        <v>144</v>
      </c>
      <c r="C18" s="142" t="s">
        <v>140</v>
      </c>
      <c r="D18" s="143">
        <v>0</v>
      </c>
      <c r="E18" s="143">
        <v>0</v>
      </c>
      <c r="F18" s="143">
        <v>0</v>
      </c>
      <c r="G18" s="143">
        <v>0</v>
      </c>
      <c r="H18" s="143">
        <v>0</v>
      </c>
      <c r="I18" s="143">
        <v>0</v>
      </c>
      <c r="J18" s="143">
        <v>0</v>
      </c>
      <c r="K18" s="143">
        <v>0</v>
      </c>
      <c r="L18" s="143">
        <v>0</v>
      </c>
      <c r="M18" s="143">
        <v>0</v>
      </c>
      <c r="N18" s="143">
        <v>0</v>
      </c>
      <c r="O18" s="143">
        <v>0</v>
      </c>
      <c r="P18" s="143">
        <v>0</v>
      </c>
      <c r="Q18" s="143">
        <v>0</v>
      </c>
      <c r="R18" s="143">
        <v>0</v>
      </c>
      <c r="S18" s="143">
        <v>0</v>
      </c>
      <c r="T18" s="143">
        <v>0</v>
      </c>
      <c r="U18" s="143">
        <v>0</v>
      </c>
      <c r="V18" s="143">
        <v>0</v>
      </c>
      <c r="W18" s="143">
        <v>0</v>
      </c>
      <c r="X18" s="143">
        <v>0</v>
      </c>
      <c r="Y18" s="143">
        <v>0</v>
      </c>
      <c r="Z18" s="143">
        <v>0</v>
      </c>
      <c r="AA18" s="143">
        <v>0</v>
      </c>
      <c r="AB18" s="143">
        <v>0</v>
      </c>
      <c r="AC18" s="143">
        <v>0</v>
      </c>
      <c r="AD18" s="143">
        <v>0</v>
      </c>
      <c r="AE18" s="143">
        <v>0</v>
      </c>
      <c r="AF18" s="143">
        <v>0</v>
      </c>
      <c r="AG18" s="143">
        <v>0</v>
      </c>
      <c r="AH18" s="143">
        <v>0</v>
      </c>
      <c r="AI18" s="143">
        <v>0</v>
      </c>
      <c r="AJ18" s="143">
        <v>0</v>
      </c>
      <c r="AK18" s="143">
        <v>0</v>
      </c>
      <c r="AL18" s="143">
        <v>0</v>
      </c>
      <c r="AM18" s="143">
        <v>0</v>
      </c>
      <c r="AN18" s="143">
        <v>0</v>
      </c>
      <c r="AO18" s="143">
        <v>0</v>
      </c>
      <c r="AP18" s="143">
        <v>0</v>
      </c>
      <c r="AQ18" s="143">
        <v>0</v>
      </c>
      <c r="AR18" s="143">
        <v>0</v>
      </c>
      <c r="AS18" s="143">
        <v>0</v>
      </c>
      <c r="AT18" s="143">
        <v>0</v>
      </c>
      <c r="AU18" s="143">
        <v>0</v>
      </c>
      <c r="AV18" s="143">
        <v>0</v>
      </c>
      <c r="AW18" s="143">
        <v>0</v>
      </c>
      <c r="AX18" s="143">
        <v>0</v>
      </c>
      <c r="AY18" s="143">
        <v>0</v>
      </c>
      <c r="AZ18" s="143">
        <v>0</v>
      </c>
      <c r="BA18" s="143">
        <v>0</v>
      </c>
      <c r="BB18" s="143">
        <v>0</v>
      </c>
      <c r="BC18" s="143">
        <v>0</v>
      </c>
      <c r="BD18" s="143">
        <v>0</v>
      </c>
      <c r="BE18" s="143">
        <v>6.8540000000000001</v>
      </c>
      <c r="BF18" s="143">
        <v>13.107519600000002</v>
      </c>
      <c r="BG18" s="143">
        <v>14.986460219999998</v>
      </c>
      <c r="BH18" s="143">
        <v>16.622024122071426</v>
      </c>
      <c r="BI18" s="143">
        <v>17.693564299999998</v>
      </c>
      <c r="BJ18" s="143">
        <v>19.498030839999998</v>
      </c>
      <c r="BK18" s="143">
        <v>20.507303</v>
      </c>
      <c r="BL18" s="143">
        <v>21.180479929999997</v>
      </c>
      <c r="BM18" s="143">
        <v>21.798681950000002</v>
      </c>
      <c r="BN18" s="143">
        <v>21.362664119999998</v>
      </c>
      <c r="BO18" s="143">
        <v>22.339751259999996</v>
      </c>
      <c r="BP18" s="143">
        <v>56.572572000000001</v>
      </c>
      <c r="BQ18" s="143">
        <v>176.393889</v>
      </c>
      <c r="BR18" s="143">
        <v>199.78361200000001</v>
      </c>
      <c r="BS18" s="143">
        <v>163.36812400000002</v>
      </c>
      <c r="BT18" s="143">
        <v>183.73239999999998</v>
      </c>
      <c r="BU18" s="143">
        <v>223.48097613000002</v>
      </c>
      <c r="BV18" s="143">
        <v>153</v>
      </c>
      <c r="BW18" s="143">
        <v>139.5</v>
      </c>
      <c r="BX18" s="143">
        <v>126</v>
      </c>
      <c r="BY18" s="143">
        <v>126</v>
      </c>
      <c r="BZ18" s="143">
        <v>126</v>
      </c>
      <c r="CA18" s="144">
        <v>126</v>
      </c>
    </row>
    <row r="19" spans="1:79" x14ac:dyDescent="0.4">
      <c r="A19" s="141"/>
      <c r="B19" s="58" t="s">
        <v>145</v>
      </c>
      <c r="C19" s="142" t="s">
        <v>140</v>
      </c>
      <c r="D19" s="143">
        <v>0</v>
      </c>
      <c r="E19" s="143">
        <v>0</v>
      </c>
      <c r="F19" s="143">
        <v>0</v>
      </c>
      <c r="G19" s="143">
        <v>0</v>
      </c>
      <c r="H19" s="143">
        <v>0</v>
      </c>
      <c r="I19" s="143">
        <v>0</v>
      </c>
      <c r="J19" s="143">
        <v>0</v>
      </c>
      <c r="K19" s="143">
        <v>0</v>
      </c>
      <c r="L19" s="143">
        <v>0</v>
      </c>
      <c r="M19" s="143">
        <v>0</v>
      </c>
      <c r="N19" s="143">
        <v>0</v>
      </c>
      <c r="O19" s="143">
        <v>0</v>
      </c>
      <c r="P19" s="143">
        <v>0</v>
      </c>
      <c r="Q19" s="143">
        <v>0</v>
      </c>
      <c r="R19" s="143">
        <v>0</v>
      </c>
      <c r="S19" s="143">
        <v>0</v>
      </c>
      <c r="T19" s="143">
        <v>0</v>
      </c>
      <c r="U19" s="143">
        <v>0</v>
      </c>
      <c r="V19" s="143">
        <v>0</v>
      </c>
      <c r="W19" s="143">
        <v>0</v>
      </c>
      <c r="X19" s="143">
        <v>0</v>
      </c>
      <c r="Y19" s="143">
        <v>0</v>
      </c>
      <c r="Z19" s="143">
        <v>0</v>
      </c>
      <c r="AA19" s="143">
        <v>0</v>
      </c>
      <c r="AB19" s="143">
        <v>0</v>
      </c>
      <c r="AC19" s="143">
        <v>0</v>
      </c>
      <c r="AD19" s="143">
        <v>0</v>
      </c>
      <c r="AE19" s="143">
        <v>0</v>
      </c>
      <c r="AF19" s="143">
        <v>0</v>
      </c>
      <c r="AG19" s="143">
        <v>0</v>
      </c>
      <c r="AH19" s="143">
        <v>0</v>
      </c>
      <c r="AI19" s="143">
        <v>0</v>
      </c>
      <c r="AJ19" s="143">
        <v>0</v>
      </c>
      <c r="AK19" s="143">
        <v>0</v>
      </c>
      <c r="AL19" s="143">
        <v>0</v>
      </c>
      <c r="AM19" s="143">
        <v>0</v>
      </c>
      <c r="AN19" s="143">
        <v>0</v>
      </c>
      <c r="AO19" s="143">
        <v>0</v>
      </c>
      <c r="AP19" s="143">
        <v>0</v>
      </c>
      <c r="AQ19" s="143">
        <v>0</v>
      </c>
      <c r="AR19" s="143">
        <v>0</v>
      </c>
      <c r="AS19" s="143">
        <v>0</v>
      </c>
      <c r="AT19" s="143">
        <v>0</v>
      </c>
      <c r="AU19" s="143">
        <v>0</v>
      </c>
      <c r="AV19" s="143">
        <v>0</v>
      </c>
      <c r="AW19" s="143">
        <v>0</v>
      </c>
      <c r="AX19" s="143">
        <v>0</v>
      </c>
      <c r="AY19" s="143">
        <v>0</v>
      </c>
      <c r="AZ19" s="143">
        <v>3.1930000000000001</v>
      </c>
      <c r="BA19" s="143">
        <v>23.582999999999998</v>
      </c>
      <c r="BB19" s="143">
        <v>32.392000000000003</v>
      </c>
      <c r="BC19" s="143">
        <v>27.45</v>
      </c>
      <c r="BD19" s="143">
        <v>4.1689999999999996</v>
      </c>
      <c r="BE19" s="143">
        <v>6.0000000000000001E-3</v>
      </c>
      <c r="BF19" s="143">
        <v>4.2999999999999997E-2</v>
      </c>
      <c r="BG19" s="143">
        <v>0</v>
      </c>
      <c r="BH19" s="143">
        <v>0</v>
      </c>
      <c r="BI19" s="143">
        <v>0</v>
      </c>
      <c r="BJ19" s="143">
        <v>0</v>
      </c>
      <c r="BK19" s="143">
        <v>0</v>
      </c>
      <c r="BL19" s="143">
        <v>0</v>
      </c>
      <c r="BM19" s="143">
        <v>0</v>
      </c>
      <c r="BN19" s="143">
        <v>0</v>
      </c>
      <c r="BO19" s="143">
        <v>0</v>
      </c>
      <c r="BP19" s="143">
        <v>0</v>
      </c>
      <c r="BQ19" s="143">
        <v>0</v>
      </c>
      <c r="BR19" s="143">
        <v>0</v>
      </c>
      <c r="BS19" s="143">
        <v>0</v>
      </c>
      <c r="BT19" s="143">
        <v>0</v>
      </c>
      <c r="BU19" s="143">
        <v>0</v>
      </c>
      <c r="BV19" s="143">
        <v>0</v>
      </c>
      <c r="BW19" s="143">
        <v>0</v>
      </c>
      <c r="BX19" s="143">
        <v>0</v>
      </c>
      <c r="BY19" s="143">
        <v>0</v>
      </c>
      <c r="BZ19" s="143">
        <v>0</v>
      </c>
      <c r="CA19" s="144">
        <v>0</v>
      </c>
    </row>
    <row r="20" spans="1:79" ht="26.65" customHeight="1" x14ac:dyDescent="0.4">
      <c r="A20" s="141"/>
      <c r="B20" s="58" t="s">
        <v>146</v>
      </c>
      <c r="C20" s="147"/>
      <c r="D20" s="143">
        <f t="shared" ref="D20:BO20" si="2">SUM(D$21:D$22)</f>
        <v>0</v>
      </c>
      <c r="E20" s="143">
        <f t="shared" si="2"/>
        <v>0</v>
      </c>
      <c r="F20" s="143">
        <f t="shared" si="2"/>
        <v>0</v>
      </c>
      <c r="G20" s="143">
        <f t="shared" si="2"/>
        <v>0</v>
      </c>
      <c r="H20" s="143">
        <f t="shared" si="2"/>
        <v>0</v>
      </c>
      <c r="I20" s="143">
        <f t="shared" si="2"/>
        <v>0</v>
      </c>
      <c r="J20" s="143">
        <f t="shared" si="2"/>
        <v>0</v>
      </c>
      <c r="K20" s="143">
        <f t="shared" si="2"/>
        <v>0</v>
      </c>
      <c r="L20" s="143">
        <f t="shared" si="2"/>
        <v>0</v>
      </c>
      <c r="M20" s="143">
        <f t="shared" si="2"/>
        <v>0</v>
      </c>
      <c r="N20" s="143">
        <f t="shared" si="2"/>
        <v>0</v>
      </c>
      <c r="O20" s="143">
        <f t="shared" si="2"/>
        <v>0</v>
      </c>
      <c r="P20" s="143">
        <f t="shared" si="2"/>
        <v>0</v>
      </c>
      <c r="Q20" s="143">
        <f t="shared" si="2"/>
        <v>0</v>
      </c>
      <c r="R20" s="143">
        <f t="shared" si="2"/>
        <v>0</v>
      </c>
      <c r="S20" s="143">
        <f t="shared" si="2"/>
        <v>0</v>
      </c>
      <c r="T20" s="143">
        <f t="shared" si="2"/>
        <v>0</v>
      </c>
      <c r="U20" s="143">
        <f t="shared" si="2"/>
        <v>0</v>
      </c>
      <c r="V20" s="143">
        <f t="shared" si="2"/>
        <v>0</v>
      </c>
      <c r="W20" s="143">
        <f t="shared" si="2"/>
        <v>0</v>
      </c>
      <c r="X20" s="143">
        <f t="shared" si="2"/>
        <v>0</v>
      </c>
      <c r="Y20" s="143">
        <f t="shared" si="2"/>
        <v>0</v>
      </c>
      <c r="Z20" s="143">
        <f t="shared" si="2"/>
        <v>0</v>
      </c>
      <c r="AA20" s="143">
        <f t="shared" si="2"/>
        <v>0</v>
      </c>
      <c r="AB20" s="143">
        <f t="shared" si="2"/>
        <v>0</v>
      </c>
      <c r="AC20" s="143">
        <f t="shared" si="2"/>
        <v>0</v>
      </c>
      <c r="AD20" s="143">
        <f t="shared" si="2"/>
        <v>0</v>
      </c>
      <c r="AE20" s="143">
        <f t="shared" si="2"/>
        <v>0</v>
      </c>
      <c r="AF20" s="143">
        <f t="shared" si="2"/>
        <v>0</v>
      </c>
      <c r="AG20" s="143">
        <f t="shared" si="2"/>
        <v>0</v>
      </c>
      <c r="AH20" s="143">
        <f t="shared" si="2"/>
        <v>0</v>
      </c>
      <c r="AI20" s="143">
        <f t="shared" si="2"/>
        <v>0</v>
      </c>
      <c r="AJ20" s="143">
        <f t="shared" si="2"/>
        <v>0</v>
      </c>
      <c r="AK20" s="143">
        <f t="shared" si="2"/>
        <v>0</v>
      </c>
      <c r="AL20" s="143">
        <f t="shared" si="2"/>
        <v>0</v>
      </c>
      <c r="AM20" s="143">
        <f t="shared" si="2"/>
        <v>0</v>
      </c>
      <c r="AN20" s="143">
        <f t="shared" si="2"/>
        <v>0</v>
      </c>
      <c r="AO20" s="143">
        <f t="shared" si="2"/>
        <v>0</v>
      </c>
      <c r="AP20" s="143">
        <f t="shared" si="2"/>
        <v>0</v>
      </c>
      <c r="AQ20" s="143">
        <f t="shared" si="2"/>
        <v>0</v>
      </c>
      <c r="AR20" s="143">
        <f t="shared" si="2"/>
        <v>0</v>
      </c>
      <c r="AS20" s="143">
        <f t="shared" si="2"/>
        <v>0</v>
      </c>
      <c r="AT20" s="143">
        <f t="shared" si="2"/>
        <v>0</v>
      </c>
      <c r="AU20" s="143">
        <f t="shared" si="2"/>
        <v>0</v>
      </c>
      <c r="AV20" s="143">
        <f t="shared" si="2"/>
        <v>0</v>
      </c>
      <c r="AW20" s="143">
        <f t="shared" si="2"/>
        <v>0</v>
      </c>
      <c r="AX20" s="143">
        <f t="shared" si="2"/>
        <v>0</v>
      </c>
      <c r="AY20" s="143">
        <f t="shared" si="2"/>
        <v>0</v>
      </c>
      <c r="AZ20" s="143">
        <f t="shared" si="2"/>
        <v>0</v>
      </c>
      <c r="BA20" s="143">
        <f t="shared" si="2"/>
        <v>0</v>
      </c>
      <c r="BB20" s="143">
        <f t="shared" si="2"/>
        <v>0</v>
      </c>
      <c r="BC20" s="143">
        <f t="shared" si="2"/>
        <v>0</v>
      </c>
      <c r="BD20" s="143">
        <f t="shared" si="2"/>
        <v>0</v>
      </c>
      <c r="BE20" s="143">
        <f t="shared" si="2"/>
        <v>0</v>
      </c>
      <c r="BF20" s="143">
        <f t="shared" si="2"/>
        <v>0</v>
      </c>
      <c r="BG20" s="143">
        <f t="shared" si="2"/>
        <v>0</v>
      </c>
      <c r="BH20" s="143">
        <f t="shared" si="2"/>
        <v>0</v>
      </c>
      <c r="BI20" s="143">
        <f t="shared" si="2"/>
        <v>0</v>
      </c>
      <c r="BJ20" s="143">
        <f t="shared" si="2"/>
        <v>0</v>
      </c>
      <c r="BK20" s="143">
        <f t="shared" si="2"/>
        <v>0</v>
      </c>
      <c r="BL20" s="143">
        <f t="shared" si="2"/>
        <v>127.18792895</v>
      </c>
      <c r="BM20" s="143">
        <f t="shared" si="2"/>
        <v>1267.3993002300001</v>
      </c>
      <c r="BN20" s="143">
        <f t="shared" si="2"/>
        <v>2231.7483619</v>
      </c>
      <c r="BO20" s="143">
        <f t="shared" si="2"/>
        <v>3554.1022156099998</v>
      </c>
      <c r="BP20" s="143">
        <f t="shared" ref="BP20:CA20" si="3">SUM(BP$21:BP$22)</f>
        <v>6779.6544881600003</v>
      </c>
      <c r="BQ20" s="143">
        <f t="shared" si="3"/>
        <v>10436.707839979998</v>
      </c>
      <c r="BR20" s="143">
        <f t="shared" si="3"/>
        <v>12827.382151170001</v>
      </c>
      <c r="BS20" s="143">
        <f t="shared" si="3"/>
        <v>14271.548569180002</v>
      </c>
      <c r="BT20" s="143">
        <f t="shared" si="3"/>
        <v>14830.444816650002</v>
      </c>
      <c r="BU20" s="143">
        <f t="shared" si="3"/>
        <v>15352.892355199987</v>
      </c>
      <c r="BV20" s="143">
        <f t="shared" si="3"/>
        <v>14417.053660595266</v>
      </c>
      <c r="BW20" s="143">
        <f t="shared" si="3"/>
        <v>15547.65883284237</v>
      </c>
      <c r="BX20" s="143">
        <f t="shared" si="3"/>
        <v>15499.802707907867</v>
      </c>
      <c r="BY20" s="143">
        <f t="shared" si="3"/>
        <v>15572.401418051038</v>
      </c>
      <c r="BZ20" s="143">
        <f t="shared" si="3"/>
        <v>15651.48895002616</v>
      </c>
      <c r="CA20" s="144">
        <f t="shared" si="3"/>
        <v>15810.025888169479</v>
      </c>
    </row>
    <row r="21" spans="1:79" x14ac:dyDescent="0.4">
      <c r="A21" s="141"/>
      <c r="B21" s="68" t="s">
        <v>137</v>
      </c>
      <c r="C21" s="142" t="s">
        <v>133</v>
      </c>
      <c r="D21" s="143">
        <v>0</v>
      </c>
      <c r="E21" s="143">
        <v>0</v>
      </c>
      <c r="F21" s="143">
        <v>0</v>
      </c>
      <c r="G21" s="143">
        <v>0</v>
      </c>
      <c r="H21" s="143">
        <v>0</v>
      </c>
      <c r="I21" s="143">
        <v>0</v>
      </c>
      <c r="J21" s="143">
        <v>0</v>
      </c>
      <c r="K21" s="143">
        <v>0</v>
      </c>
      <c r="L21" s="143">
        <v>0</v>
      </c>
      <c r="M21" s="143">
        <v>0</v>
      </c>
      <c r="N21" s="143">
        <v>0</v>
      </c>
      <c r="O21" s="143">
        <v>0</v>
      </c>
      <c r="P21" s="143">
        <v>0</v>
      </c>
      <c r="Q21" s="143">
        <v>0</v>
      </c>
      <c r="R21" s="143">
        <v>0</v>
      </c>
      <c r="S21" s="143">
        <v>0</v>
      </c>
      <c r="T21" s="143">
        <v>0</v>
      </c>
      <c r="U21" s="143">
        <v>0</v>
      </c>
      <c r="V21" s="143">
        <v>0</v>
      </c>
      <c r="W21" s="143">
        <v>0</v>
      </c>
      <c r="X21" s="143">
        <v>0</v>
      </c>
      <c r="Y21" s="143">
        <v>0</v>
      </c>
      <c r="Z21" s="143">
        <v>0</v>
      </c>
      <c r="AA21" s="143">
        <v>0</v>
      </c>
      <c r="AB21" s="143">
        <v>0</v>
      </c>
      <c r="AC21" s="143">
        <v>0</v>
      </c>
      <c r="AD21" s="143">
        <v>0</v>
      </c>
      <c r="AE21" s="143">
        <v>0</v>
      </c>
      <c r="AF21" s="143">
        <v>0</v>
      </c>
      <c r="AG21" s="143">
        <v>0</v>
      </c>
      <c r="AH21" s="143">
        <v>0</v>
      </c>
      <c r="AI21" s="143">
        <v>0</v>
      </c>
      <c r="AJ21" s="143">
        <v>0</v>
      </c>
      <c r="AK21" s="143">
        <v>0</v>
      </c>
      <c r="AL21" s="143">
        <v>0</v>
      </c>
      <c r="AM21" s="143">
        <v>0</v>
      </c>
      <c r="AN21" s="143">
        <v>0</v>
      </c>
      <c r="AO21" s="143">
        <v>0</v>
      </c>
      <c r="AP21" s="143">
        <v>0</v>
      </c>
      <c r="AQ21" s="143">
        <v>0</v>
      </c>
      <c r="AR21" s="143">
        <v>0</v>
      </c>
      <c r="AS21" s="143">
        <v>0</v>
      </c>
      <c r="AT21" s="143">
        <v>0</v>
      </c>
      <c r="AU21" s="143">
        <v>0</v>
      </c>
      <c r="AV21" s="143">
        <v>0</v>
      </c>
      <c r="AW21" s="143">
        <v>0</v>
      </c>
      <c r="AX21" s="143">
        <v>0</v>
      </c>
      <c r="AY21" s="143">
        <v>0</v>
      </c>
      <c r="AZ21" s="143">
        <v>0</v>
      </c>
      <c r="BA21" s="143">
        <v>0</v>
      </c>
      <c r="BB21" s="143">
        <v>0</v>
      </c>
      <c r="BC21" s="143">
        <v>0</v>
      </c>
      <c r="BD21" s="143">
        <v>0</v>
      </c>
      <c r="BE21" s="143">
        <v>0</v>
      </c>
      <c r="BF21" s="143">
        <v>0</v>
      </c>
      <c r="BG21" s="143">
        <v>0</v>
      </c>
      <c r="BH21" s="143">
        <v>0</v>
      </c>
      <c r="BI21" s="143">
        <v>0</v>
      </c>
      <c r="BJ21" s="143">
        <v>0</v>
      </c>
      <c r="BK21" s="143">
        <v>0</v>
      </c>
      <c r="BL21" s="143">
        <v>64.379764080000001</v>
      </c>
      <c r="BM21" s="143">
        <v>580.96194385999991</v>
      </c>
      <c r="BN21" s="143">
        <v>954.84283312000014</v>
      </c>
      <c r="BO21" s="143">
        <v>1398.5169151799998</v>
      </c>
      <c r="BP21" s="143">
        <v>2304.75857546</v>
      </c>
      <c r="BQ21" s="143">
        <v>3538.8798924699986</v>
      </c>
      <c r="BR21" s="143">
        <v>4100.9191948399994</v>
      </c>
      <c r="BS21" s="143">
        <v>4456.6648349100024</v>
      </c>
      <c r="BT21" s="143">
        <v>4687.0089817599983</v>
      </c>
      <c r="BU21" s="143">
        <v>4711.3251268399608</v>
      </c>
      <c r="BV21" s="143">
        <v>4497.1376805946302</v>
      </c>
      <c r="BW21" s="143">
        <v>4590.0424000587736</v>
      </c>
      <c r="BX21" s="143">
        <v>4524.0573689214116</v>
      </c>
      <c r="BY21" s="143">
        <v>4443.1220173667725</v>
      </c>
      <c r="BZ21" s="143">
        <v>4372.6741217888284</v>
      </c>
      <c r="CA21" s="144">
        <v>4333.3198023375662</v>
      </c>
    </row>
    <row r="22" spans="1:79" x14ac:dyDescent="0.4">
      <c r="A22" s="141"/>
      <c r="B22" s="68" t="s">
        <v>147</v>
      </c>
      <c r="C22" s="142" t="s">
        <v>140</v>
      </c>
      <c r="D22" s="143">
        <v>0</v>
      </c>
      <c r="E22" s="143">
        <v>0</v>
      </c>
      <c r="F22" s="143">
        <v>0</v>
      </c>
      <c r="G22" s="143">
        <v>0</v>
      </c>
      <c r="H22" s="143">
        <v>0</v>
      </c>
      <c r="I22" s="143">
        <v>0</v>
      </c>
      <c r="J22" s="143">
        <v>0</v>
      </c>
      <c r="K22" s="143">
        <v>0</v>
      </c>
      <c r="L22" s="143">
        <v>0</v>
      </c>
      <c r="M22" s="143">
        <v>0</v>
      </c>
      <c r="N22" s="143">
        <v>0</v>
      </c>
      <c r="O22" s="143">
        <v>0</v>
      </c>
      <c r="P22" s="143">
        <v>0</v>
      </c>
      <c r="Q22" s="143">
        <v>0</v>
      </c>
      <c r="R22" s="143">
        <v>0</v>
      </c>
      <c r="S22" s="143">
        <v>0</v>
      </c>
      <c r="T22" s="143">
        <v>0</v>
      </c>
      <c r="U22" s="143">
        <v>0</v>
      </c>
      <c r="V22" s="143">
        <v>0</v>
      </c>
      <c r="W22" s="143">
        <v>0</v>
      </c>
      <c r="X22" s="143">
        <v>0</v>
      </c>
      <c r="Y22" s="143">
        <v>0</v>
      </c>
      <c r="Z22" s="143">
        <v>0</v>
      </c>
      <c r="AA22" s="143">
        <v>0</v>
      </c>
      <c r="AB22" s="143">
        <v>0</v>
      </c>
      <c r="AC22" s="143">
        <v>0</v>
      </c>
      <c r="AD22" s="143">
        <v>0</v>
      </c>
      <c r="AE22" s="143">
        <v>0</v>
      </c>
      <c r="AF22" s="143">
        <v>0</v>
      </c>
      <c r="AG22" s="143">
        <v>0</v>
      </c>
      <c r="AH22" s="143">
        <v>0</v>
      </c>
      <c r="AI22" s="143">
        <v>0</v>
      </c>
      <c r="AJ22" s="143">
        <v>0</v>
      </c>
      <c r="AK22" s="143">
        <v>0</v>
      </c>
      <c r="AL22" s="143">
        <v>0</v>
      </c>
      <c r="AM22" s="143">
        <v>0</v>
      </c>
      <c r="AN22" s="143">
        <v>0</v>
      </c>
      <c r="AO22" s="143">
        <v>0</v>
      </c>
      <c r="AP22" s="143">
        <v>0</v>
      </c>
      <c r="AQ22" s="143">
        <v>0</v>
      </c>
      <c r="AR22" s="143">
        <v>0</v>
      </c>
      <c r="AS22" s="143">
        <v>0</v>
      </c>
      <c r="AT22" s="143">
        <v>0</v>
      </c>
      <c r="AU22" s="143">
        <v>0</v>
      </c>
      <c r="AV22" s="143">
        <v>0</v>
      </c>
      <c r="AW22" s="143">
        <v>0</v>
      </c>
      <c r="AX22" s="143">
        <v>0</v>
      </c>
      <c r="AY22" s="143">
        <v>0</v>
      </c>
      <c r="AZ22" s="143">
        <v>0</v>
      </c>
      <c r="BA22" s="143">
        <v>0</v>
      </c>
      <c r="BB22" s="143">
        <v>0</v>
      </c>
      <c r="BC22" s="143">
        <v>0</v>
      </c>
      <c r="BD22" s="143">
        <v>0</v>
      </c>
      <c r="BE22" s="143">
        <v>0</v>
      </c>
      <c r="BF22" s="143">
        <v>0</v>
      </c>
      <c r="BG22" s="143">
        <v>0</v>
      </c>
      <c r="BH22" s="143">
        <v>0</v>
      </c>
      <c r="BI22" s="143">
        <v>0</v>
      </c>
      <c r="BJ22" s="143">
        <v>0</v>
      </c>
      <c r="BK22" s="143">
        <v>0</v>
      </c>
      <c r="BL22" s="143">
        <v>62.808164869999999</v>
      </c>
      <c r="BM22" s="143">
        <v>686.4373563700002</v>
      </c>
      <c r="BN22" s="143">
        <v>1276.9055287799997</v>
      </c>
      <c r="BO22" s="143">
        <v>2155.5853004300002</v>
      </c>
      <c r="BP22" s="143">
        <v>4474.8959127000007</v>
      </c>
      <c r="BQ22" s="143">
        <v>6897.8279475099998</v>
      </c>
      <c r="BR22" s="143">
        <v>8726.4629563300005</v>
      </c>
      <c r="BS22" s="143">
        <v>9814.883734269999</v>
      </c>
      <c r="BT22" s="143">
        <v>10143.435834890004</v>
      </c>
      <c r="BU22" s="143">
        <v>10641.567228360027</v>
      </c>
      <c r="BV22" s="143">
        <v>9919.9159800006364</v>
      </c>
      <c r="BW22" s="143">
        <v>10957.616432783596</v>
      </c>
      <c r="BX22" s="143">
        <v>10975.745338986455</v>
      </c>
      <c r="BY22" s="143">
        <v>11129.279400684267</v>
      </c>
      <c r="BZ22" s="143">
        <v>11278.814828237331</v>
      </c>
      <c r="CA22" s="144">
        <v>11476.706085831913</v>
      </c>
    </row>
    <row r="23" spans="1:79" x14ac:dyDescent="0.4">
      <c r="A23" s="141"/>
      <c r="B23" s="58" t="s">
        <v>148</v>
      </c>
      <c r="C23" s="142" t="s">
        <v>140</v>
      </c>
      <c r="D23" s="143">
        <v>0</v>
      </c>
      <c r="E23" s="143">
        <v>0</v>
      </c>
      <c r="F23" s="143">
        <v>0</v>
      </c>
      <c r="G23" s="143">
        <v>0</v>
      </c>
      <c r="H23" s="143">
        <v>0</v>
      </c>
      <c r="I23" s="143">
        <v>0</v>
      </c>
      <c r="J23" s="143">
        <v>0</v>
      </c>
      <c r="K23" s="143">
        <v>0</v>
      </c>
      <c r="L23" s="143">
        <v>0</v>
      </c>
      <c r="M23" s="143">
        <v>0</v>
      </c>
      <c r="N23" s="143">
        <v>0</v>
      </c>
      <c r="O23" s="143">
        <v>0</v>
      </c>
      <c r="P23" s="143">
        <v>0</v>
      </c>
      <c r="Q23" s="143">
        <v>0</v>
      </c>
      <c r="R23" s="143">
        <v>0</v>
      </c>
      <c r="S23" s="143">
        <v>0</v>
      </c>
      <c r="T23" s="143">
        <v>0</v>
      </c>
      <c r="U23" s="143">
        <v>0</v>
      </c>
      <c r="V23" s="143">
        <v>0</v>
      </c>
      <c r="W23" s="143">
        <v>0</v>
      </c>
      <c r="X23" s="143">
        <v>0</v>
      </c>
      <c r="Y23" s="143">
        <v>0</v>
      </c>
      <c r="Z23" s="143">
        <v>0</v>
      </c>
      <c r="AA23" s="143">
        <v>3.7</v>
      </c>
      <c r="AB23" s="143">
        <v>9.8000000000000007</v>
      </c>
      <c r="AC23" s="143">
        <v>12.6</v>
      </c>
      <c r="AD23" s="143">
        <v>11.8</v>
      </c>
      <c r="AE23" s="143">
        <v>11.9</v>
      </c>
      <c r="AF23" s="143">
        <v>17.600000000000001</v>
      </c>
      <c r="AG23" s="143">
        <v>25.3</v>
      </c>
      <c r="AH23" s="143">
        <v>24</v>
      </c>
      <c r="AI23" s="143">
        <v>27</v>
      </c>
      <c r="AJ23" s="143">
        <v>42</v>
      </c>
      <c r="AK23" s="143">
        <v>66</v>
      </c>
      <c r="AL23" s="143">
        <v>94</v>
      </c>
      <c r="AM23" s="143">
        <v>123</v>
      </c>
      <c r="AN23" s="143">
        <v>126</v>
      </c>
      <c r="AO23" s="143">
        <v>130</v>
      </c>
      <c r="AP23" s="143">
        <v>161</v>
      </c>
      <c r="AQ23" s="143">
        <v>179.708</v>
      </c>
      <c r="AR23" s="143">
        <v>394.245</v>
      </c>
      <c r="AS23" s="143">
        <v>425.16500000000002</v>
      </c>
      <c r="AT23" s="143">
        <v>494.35300000000001</v>
      </c>
      <c r="AU23" s="143">
        <v>626.245</v>
      </c>
      <c r="AV23" s="143">
        <v>928.67899999999997</v>
      </c>
      <c r="AW23" s="143">
        <v>1207.7750000000001</v>
      </c>
      <c r="AX23" s="143">
        <v>1440.797</v>
      </c>
      <c r="AY23" s="143">
        <v>1739.5630000000001</v>
      </c>
      <c r="AZ23" s="143">
        <v>2083.6799999999998</v>
      </c>
      <c r="BA23" s="143">
        <v>2326.3319999999999</v>
      </c>
      <c r="BB23" s="143">
        <v>2428.9789999999998</v>
      </c>
      <c r="BC23" s="143">
        <v>1895.7190000000001</v>
      </c>
      <c r="BD23" s="143">
        <v>1.71</v>
      </c>
      <c r="BE23" s="143">
        <v>-0.81900222</v>
      </c>
      <c r="BF23" s="143">
        <v>-0.73990369000000011</v>
      </c>
      <c r="BG23" s="143">
        <v>8.5208560000000017E-2</v>
      </c>
      <c r="BH23" s="143">
        <v>-2.9000000000000001E-2</v>
      </c>
      <c r="BI23" s="143">
        <v>0</v>
      </c>
      <c r="BJ23" s="143"/>
      <c r="BK23" s="143"/>
      <c r="BL23" s="143"/>
      <c r="BM23" s="143"/>
      <c r="BN23" s="143"/>
      <c r="BO23" s="143"/>
      <c r="BP23" s="143"/>
      <c r="BQ23" s="143"/>
      <c r="BR23" s="143"/>
      <c r="BS23" s="143"/>
      <c r="BT23" s="143"/>
      <c r="BU23" s="143"/>
      <c r="BV23" s="143"/>
      <c r="BW23" s="143"/>
      <c r="BX23" s="143"/>
      <c r="BY23" s="143"/>
      <c r="BZ23" s="143"/>
      <c r="CA23" s="144"/>
    </row>
    <row r="24" spans="1:79" x14ac:dyDescent="0.4">
      <c r="A24" s="141"/>
      <c r="B24" s="58" t="s">
        <v>149</v>
      </c>
      <c r="C24" s="142" t="s">
        <v>130</v>
      </c>
      <c r="D24" s="143"/>
      <c r="E24" s="143"/>
      <c r="F24" s="143"/>
      <c r="G24" s="143"/>
      <c r="H24" s="143"/>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v>3</v>
      </c>
      <c r="BJ24" s="143">
        <v>7</v>
      </c>
      <c r="BK24" s="143">
        <v>13.497025149999999</v>
      </c>
      <c r="BL24" s="143">
        <v>38.534542930000001</v>
      </c>
      <c r="BM24" s="143">
        <v>34.154483699999993</v>
      </c>
      <c r="BN24" s="143">
        <v>45.768576209999999</v>
      </c>
      <c r="BO24" s="143">
        <v>74.136923039999985</v>
      </c>
      <c r="BP24" s="143">
        <v>110.91288990999999</v>
      </c>
      <c r="BQ24" s="143">
        <v>159.75237205000002</v>
      </c>
      <c r="BR24" s="143">
        <v>187.89459571</v>
      </c>
      <c r="BS24" s="143">
        <v>208.81836001000002</v>
      </c>
      <c r="BT24" s="143">
        <v>194.73461820000003</v>
      </c>
      <c r="BU24" s="143">
        <v>217.75776851000001</v>
      </c>
      <c r="BV24" s="143">
        <v>228.8595849854008</v>
      </c>
      <c r="BW24" s="143">
        <v>239.0085427249453</v>
      </c>
      <c r="BX24" s="143">
        <v>247.10040085020412</v>
      </c>
      <c r="BY24" s="143">
        <v>257.764353267221</v>
      </c>
      <c r="BZ24" s="143">
        <v>266.11735885487911</v>
      </c>
      <c r="CA24" s="144">
        <v>273.45486622453791</v>
      </c>
    </row>
    <row r="25" spans="1:79" ht="26.65" customHeight="1" x14ac:dyDescent="0.4">
      <c r="A25" s="149"/>
      <c r="B25" s="58" t="s">
        <v>150</v>
      </c>
      <c r="C25" s="142" t="s">
        <v>140</v>
      </c>
      <c r="D25" s="143"/>
      <c r="E25" s="143"/>
      <c r="F25" s="143"/>
      <c r="G25" s="143"/>
      <c r="H25" s="143"/>
      <c r="I25" s="143"/>
      <c r="J25" s="143"/>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c r="AQ25" s="143">
        <v>14.981999999999999</v>
      </c>
      <c r="AR25" s="143">
        <v>19.041</v>
      </c>
      <c r="AS25" s="143">
        <v>23.1</v>
      </c>
      <c r="AT25" s="143">
        <v>29</v>
      </c>
      <c r="AU25" s="143">
        <v>37.561</v>
      </c>
      <c r="AV25" s="143">
        <v>46.265999999999998</v>
      </c>
      <c r="AW25" s="143">
        <v>59.125</v>
      </c>
      <c r="AX25" s="143">
        <v>60.497999999999998</v>
      </c>
      <c r="AY25" s="143">
        <v>46.542999999999999</v>
      </c>
      <c r="AZ25" s="143">
        <v>41.273000000000003</v>
      </c>
      <c r="BA25" s="143">
        <v>36.790999999999997</v>
      </c>
      <c r="BB25" s="143">
        <v>37.914999999999999</v>
      </c>
      <c r="BC25" s="143">
        <v>37.4</v>
      </c>
      <c r="BD25" s="143">
        <v>34.851999999999997</v>
      </c>
      <c r="BE25" s="143">
        <v>38</v>
      </c>
      <c r="BF25" s="143">
        <v>40.408999999999999</v>
      </c>
      <c r="BG25" s="143">
        <v>46.344000000000001</v>
      </c>
      <c r="BH25" s="143">
        <v>46.491</v>
      </c>
      <c r="BI25" s="143">
        <v>44.334000000000003</v>
      </c>
      <c r="BJ25" s="143">
        <v>46.637999999999998</v>
      </c>
      <c r="BK25" s="143">
        <v>46.658999999999999</v>
      </c>
      <c r="BL25" s="143">
        <v>50.039000000000001</v>
      </c>
      <c r="BM25" s="143">
        <v>47.561</v>
      </c>
      <c r="BN25" s="143">
        <v>44.601999999999997</v>
      </c>
      <c r="BO25" s="143">
        <v>46.558457389804701</v>
      </c>
      <c r="BP25" s="143">
        <v>43.945999999999998</v>
      </c>
      <c r="BQ25" s="143">
        <v>44.098999999999997</v>
      </c>
      <c r="BR25" s="143">
        <v>44.164999999999999</v>
      </c>
      <c r="BS25" s="143">
        <v>39.841999999999999</v>
      </c>
      <c r="BT25" s="143">
        <v>38.341528220000001</v>
      </c>
      <c r="BU25" s="143">
        <v>36.994</v>
      </c>
      <c r="BV25" s="143">
        <v>41.327039976218835</v>
      </c>
      <c r="BW25" s="143">
        <v>42.607906060780934</v>
      </c>
      <c r="BX25" s="143">
        <v>43.624621489726763</v>
      </c>
      <c r="BY25" s="143">
        <v>44.875902049764022</v>
      </c>
      <c r="BZ25" s="143">
        <v>46.087661142432978</v>
      </c>
      <c r="CA25" s="144">
        <v>47.366805680961555</v>
      </c>
    </row>
    <row r="26" spans="1:79" x14ac:dyDescent="0.4">
      <c r="A26" s="141"/>
      <c r="B26" s="58" t="s">
        <v>151</v>
      </c>
      <c r="C26" s="142" t="s">
        <v>133</v>
      </c>
      <c r="D26" s="143">
        <v>0</v>
      </c>
      <c r="E26" s="143">
        <v>0</v>
      </c>
      <c r="F26" s="143">
        <v>0</v>
      </c>
      <c r="G26" s="143">
        <v>0</v>
      </c>
      <c r="H26" s="143">
        <v>0</v>
      </c>
      <c r="I26" s="143">
        <v>0</v>
      </c>
      <c r="J26" s="143">
        <v>0</v>
      </c>
      <c r="K26" s="143">
        <v>0</v>
      </c>
      <c r="L26" s="143">
        <v>0</v>
      </c>
      <c r="M26" s="143">
        <v>0</v>
      </c>
      <c r="N26" s="143">
        <v>0</v>
      </c>
      <c r="O26" s="143">
        <v>0</v>
      </c>
      <c r="P26" s="143">
        <v>0</v>
      </c>
      <c r="Q26" s="143">
        <v>0</v>
      </c>
      <c r="R26" s="143">
        <v>0</v>
      </c>
      <c r="S26" s="143">
        <v>0</v>
      </c>
      <c r="T26" s="143">
        <v>0</v>
      </c>
      <c r="U26" s="143">
        <v>0</v>
      </c>
      <c r="V26" s="143">
        <v>0</v>
      </c>
      <c r="W26" s="143">
        <v>0</v>
      </c>
      <c r="X26" s="143">
        <v>0</v>
      </c>
      <c r="Y26" s="143">
        <v>0</v>
      </c>
      <c r="Z26" s="143">
        <v>0.7</v>
      </c>
      <c r="AA26" s="143">
        <v>0.8</v>
      </c>
      <c r="AB26" s="143">
        <v>0.9</v>
      </c>
      <c r="AC26" s="143">
        <v>1.1000000000000001</v>
      </c>
      <c r="AD26" s="143">
        <v>1.5</v>
      </c>
      <c r="AE26" s="143">
        <v>2</v>
      </c>
      <c r="AF26" s="143">
        <v>2.2000000000000002</v>
      </c>
      <c r="AG26" s="143">
        <v>2.1</v>
      </c>
      <c r="AH26" s="143">
        <v>2</v>
      </c>
      <c r="AI26" s="143">
        <v>2</v>
      </c>
      <c r="AJ26" s="143">
        <v>2</v>
      </c>
      <c r="AK26" s="143">
        <v>2</v>
      </c>
      <c r="AL26" s="143">
        <v>2</v>
      </c>
      <c r="AM26" s="143">
        <v>2</v>
      </c>
      <c r="AN26" s="143">
        <v>2</v>
      </c>
      <c r="AO26" s="143">
        <v>1</v>
      </c>
      <c r="AP26" s="143">
        <v>2</v>
      </c>
      <c r="AQ26" s="143">
        <v>1.4339999999999999</v>
      </c>
      <c r="AR26" s="143">
        <v>1.3520000000000001</v>
      </c>
      <c r="AS26" s="143">
        <v>1.355</v>
      </c>
      <c r="AT26" s="143">
        <v>1.5509999999999999</v>
      </c>
      <c r="AU26" s="143">
        <v>1.4710000000000001</v>
      </c>
      <c r="AV26" s="143">
        <v>2</v>
      </c>
      <c r="AW26" s="143">
        <v>1</v>
      </c>
      <c r="AX26" s="143">
        <v>1</v>
      </c>
      <c r="AY26" s="143">
        <v>1.7210000000000001</v>
      </c>
      <c r="AZ26" s="143">
        <v>1.496</v>
      </c>
      <c r="BA26" s="143">
        <v>1.5720000000000001</v>
      </c>
      <c r="BB26" s="143">
        <v>1.7769999999999999</v>
      </c>
      <c r="BC26" s="143">
        <v>1.359</v>
      </c>
      <c r="BD26" s="143">
        <v>1.452</v>
      </c>
      <c r="BE26" s="143">
        <v>1.6164412184601897</v>
      </c>
      <c r="BF26" s="143">
        <v>1.6007503600000001</v>
      </c>
      <c r="BG26" s="143">
        <v>0</v>
      </c>
      <c r="BH26" s="143">
        <v>0</v>
      </c>
      <c r="BI26" s="143">
        <v>0</v>
      </c>
      <c r="BJ26" s="143">
        <v>0</v>
      </c>
      <c r="BK26" s="143">
        <v>0</v>
      </c>
      <c r="BL26" s="143">
        <v>0</v>
      </c>
      <c r="BM26" s="143">
        <v>0</v>
      </c>
      <c r="BN26" s="143">
        <v>0</v>
      </c>
      <c r="BO26" s="143">
        <v>0</v>
      </c>
      <c r="BP26" s="143">
        <v>0</v>
      </c>
      <c r="BQ26" s="143">
        <v>0</v>
      </c>
      <c r="BR26" s="143">
        <v>0</v>
      </c>
      <c r="BS26" s="143">
        <v>0</v>
      </c>
      <c r="BT26" s="143">
        <v>0</v>
      </c>
      <c r="BU26" s="143">
        <v>0</v>
      </c>
      <c r="BV26" s="143">
        <v>0</v>
      </c>
      <c r="BW26" s="143">
        <v>0</v>
      </c>
      <c r="BX26" s="143">
        <v>0</v>
      </c>
      <c r="BY26" s="143">
        <v>0</v>
      </c>
      <c r="BZ26" s="143">
        <v>0</v>
      </c>
      <c r="CA26" s="144">
        <v>0</v>
      </c>
    </row>
    <row r="27" spans="1:79" x14ac:dyDescent="0.4">
      <c r="A27" s="141"/>
      <c r="B27" s="58" t="s">
        <v>152</v>
      </c>
      <c r="C27" s="142" t="s">
        <v>140</v>
      </c>
      <c r="D27" s="143">
        <v>0</v>
      </c>
      <c r="E27" s="143">
        <v>0</v>
      </c>
      <c r="F27" s="143">
        <v>0</v>
      </c>
      <c r="G27" s="143">
        <v>0</v>
      </c>
      <c r="H27" s="143">
        <v>0</v>
      </c>
      <c r="I27" s="143">
        <v>0</v>
      </c>
      <c r="J27" s="143">
        <v>0</v>
      </c>
      <c r="K27" s="143">
        <v>0</v>
      </c>
      <c r="L27" s="143">
        <v>0</v>
      </c>
      <c r="M27" s="143">
        <v>0</v>
      </c>
      <c r="N27" s="143">
        <v>0</v>
      </c>
      <c r="O27" s="143">
        <v>0</v>
      </c>
      <c r="P27" s="143">
        <v>0</v>
      </c>
      <c r="Q27" s="143">
        <v>0</v>
      </c>
      <c r="R27" s="143">
        <v>0</v>
      </c>
      <c r="S27" s="143">
        <v>0</v>
      </c>
      <c r="T27" s="143">
        <v>0</v>
      </c>
      <c r="U27" s="143">
        <v>0</v>
      </c>
      <c r="V27" s="143">
        <v>0</v>
      </c>
      <c r="W27" s="143">
        <v>0</v>
      </c>
      <c r="X27" s="143">
        <v>0</v>
      </c>
      <c r="Y27" s="143">
        <v>0</v>
      </c>
      <c r="Z27" s="143">
        <v>22</v>
      </c>
      <c r="AA27" s="143">
        <v>20</v>
      </c>
      <c r="AB27" s="143">
        <v>105</v>
      </c>
      <c r="AC27" s="143">
        <v>225</v>
      </c>
      <c r="AD27" s="143">
        <v>138</v>
      </c>
      <c r="AE27" s="143">
        <v>194</v>
      </c>
      <c r="AF27" s="143">
        <v>201</v>
      </c>
      <c r="AG27" s="143">
        <v>684</v>
      </c>
      <c r="AH27" s="143">
        <v>721</v>
      </c>
      <c r="AI27" s="143">
        <v>793</v>
      </c>
      <c r="AJ27" s="143">
        <v>1024</v>
      </c>
      <c r="AK27" s="143">
        <v>1655.6</v>
      </c>
      <c r="AL27" s="143">
        <v>2128</v>
      </c>
      <c r="AM27" s="143">
        <v>2516</v>
      </c>
      <c r="AN27" s="143">
        <v>2833</v>
      </c>
      <c r="AO27" s="143">
        <v>3177</v>
      </c>
      <c r="AP27" s="143">
        <v>3415</v>
      </c>
      <c r="AQ27" s="143">
        <v>3536</v>
      </c>
      <c r="AR27" s="143">
        <v>3723.4489999999996</v>
      </c>
      <c r="AS27" s="143">
        <v>4232.5370000000003</v>
      </c>
      <c r="AT27" s="143">
        <v>5095.3410000000003</v>
      </c>
      <c r="AU27" s="143">
        <v>6358.652</v>
      </c>
      <c r="AV27" s="143">
        <v>7812.0959999999995</v>
      </c>
      <c r="AW27" s="143">
        <v>9216.8450000000012</v>
      </c>
      <c r="AX27" s="143">
        <v>10103.235919999999</v>
      </c>
      <c r="AY27" s="143">
        <v>10874.666694000003</v>
      </c>
      <c r="AZ27" s="143">
        <v>11379.761964999998</v>
      </c>
      <c r="BA27" s="143">
        <v>11176.396122999999</v>
      </c>
      <c r="BB27" s="143">
        <v>11064.804220000002</v>
      </c>
      <c r="BC27" s="143">
        <v>11064.103816674598</v>
      </c>
      <c r="BD27" s="143">
        <v>11162.3689748</v>
      </c>
      <c r="BE27" s="143">
        <v>11588.695131</v>
      </c>
      <c r="BF27" s="143">
        <v>12636.220416</v>
      </c>
      <c r="BG27" s="143">
        <v>12347.373120710001</v>
      </c>
      <c r="BH27" s="143">
        <v>13157.570061439999</v>
      </c>
      <c r="BI27" s="143">
        <v>13928.205135</v>
      </c>
      <c r="BJ27" s="143">
        <v>14840.547586000004</v>
      </c>
      <c r="BK27" s="143">
        <v>15731.800594999997</v>
      </c>
      <c r="BL27" s="143">
        <f>SUM(BL28:BL30)</f>
        <v>17103.441162000006</v>
      </c>
      <c r="BM27" s="143">
        <f t="shared" ref="BM27:BW27" si="4">SUM(BM28:BM30)</f>
        <v>19989.231178000002</v>
      </c>
      <c r="BN27" s="143">
        <f t="shared" si="4"/>
        <v>21426.990300999998</v>
      </c>
      <c r="BO27" s="143">
        <f t="shared" si="4"/>
        <v>22820.290123000006</v>
      </c>
      <c r="BP27" s="143">
        <f t="shared" si="4"/>
        <v>23899.631612000001</v>
      </c>
      <c r="BQ27" s="143">
        <f t="shared" si="4"/>
        <v>24169.807673000003</v>
      </c>
      <c r="BR27" s="143">
        <f t="shared" si="4"/>
        <v>24316.565554999994</v>
      </c>
      <c r="BS27" s="143">
        <f t="shared" si="4"/>
        <v>24243.713647000004</v>
      </c>
      <c r="BT27" s="143">
        <f t="shared" si="4"/>
        <v>23440.599919000008</v>
      </c>
      <c r="BU27" s="143">
        <f t="shared" si="4"/>
        <v>22301.220213999997</v>
      </c>
      <c r="BV27" s="143">
        <f t="shared" si="4"/>
        <v>20669.395283528749</v>
      </c>
      <c r="BW27" s="143">
        <f t="shared" si="4"/>
        <v>23273.767998694377</v>
      </c>
      <c r="BX27" s="143">
        <f>SUM(BX28:BX30)</f>
        <v>23906.50710538396</v>
      </c>
      <c r="BY27" s="143">
        <f>SUM(BY28:BY30)</f>
        <v>24519.40476267926</v>
      </c>
      <c r="BZ27" s="143">
        <f>SUM(BZ28:BZ30)</f>
        <v>25172.353088357566</v>
      </c>
      <c r="CA27" s="144">
        <f>SUM(CA28:CA30)</f>
        <v>25731.683891486169</v>
      </c>
    </row>
    <row r="28" spans="1:79" x14ac:dyDescent="0.4">
      <c r="A28" s="141"/>
      <c r="B28" s="68" t="s">
        <v>153</v>
      </c>
      <c r="C28" s="142"/>
      <c r="D28" s="143"/>
      <c r="E28" s="143"/>
      <c r="F28" s="143"/>
      <c r="G28" s="143"/>
      <c r="H28" s="143"/>
      <c r="I28" s="143"/>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v>15141.776923958705</v>
      </c>
      <c r="BM28" s="143">
        <v>16923.255930776253</v>
      </c>
      <c r="BN28" s="143">
        <v>18018.287469340114</v>
      </c>
      <c r="BO28" s="143">
        <v>19055.311208911484</v>
      </c>
      <c r="BP28" s="143">
        <v>19879.676398880401</v>
      </c>
      <c r="BQ28" s="143">
        <v>20522.749055613676</v>
      </c>
      <c r="BR28" s="143">
        <v>21398.772408641653</v>
      </c>
      <c r="BS28" s="143">
        <v>21750.305519860998</v>
      </c>
      <c r="BT28" s="143">
        <v>21298.013079496453</v>
      </c>
      <c r="BU28" s="143">
        <v>20268.515139952928</v>
      </c>
      <c r="BV28" s="143">
        <v>19020.513206246866</v>
      </c>
      <c r="BW28" s="143">
        <v>20681.845719027435</v>
      </c>
      <c r="BX28" s="143">
        <v>21172.076269039499</v>
      </c>
      <c r="BY28" s="143">
        <v>21638.637905532451</v>
      </c>
      <c r="BZ28" s="143">
        <v>22149.359285481616</v>
      </c>
      <c r="CA28" s="144">
        <v>22597.608495506982</v>
      </c>
    </row>
    <row r="29" spans="1:79" x14ac:dyDescent="0.4">
      <c r="A29" s="141"/>
      <c r="B29" s="68" t="s">
        <v>154</v>
      </c>
      <c r="C29" s="142"/>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v>1613.425236041295</v>
      </c>
      <c r="BM29" s="143">
        <v>2679.944486223746</v>
      </c>
      <c r="BN29" s="143">
        <v>3009.2036966598816</v>
      </c>
      <c r="BO29" s="143">
        <v>3331.7742650885075</v>
      </c>
      <c r="BP29" s="143">
        <v>3573.0294971195967</v>
      </c>
      <c r="BQ29" s="143">
        <v>3176.1656353863264</v>
      </c>
      <c r="BR29" s="143">
        <v>2353.825090358343</v>
      </c>
      <c r="BS29" s="143">
        <v>1865.1421391390063</v>
      </c>
      <c r="BT29" s="143">
        <v>1596.4824745035512</v>
      </c>
      <c r="BU29" s="143">
        <v>1407.9342720470704</v>
      </c>
      <c r="BV29" s="143">
        <v>1075.7534630950727</v>
      </c>
      <c r="BW29" s="143">
        <v>2020.7579315997689</v>
      </c>
      <c r="BX29" s="143">
        <v>2141.8063941547807</v>
      </c>
      <c r="BY29" s="143">
        <v>2263.8798142549763</v>
      </c>
      <c r="BZ29" s="143">
        <v>2382.6699000008252</v>
      </c>
      <c r="CA29" s="144">
        <v>2474.6112393985672</v>
      </c>
    </row>
    <row r="30" spans="1:79" x14ac:dyDescent="0.4">
      <c r="A30" s="141"/>
      <c r="B30" s="68" t="s">
        <v>155</v>
      </c>
      <c r="C30" s="142"/>
      <c r="D30" s="143"/>
      <c r="E30" s="143"/>
      <c r="F30" s="143"/>
      <c r="G30" s="143"/>
      <c r="H30" s="143"/>
      <c r="I30" s="143"/>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v>348.23900200000571</v>
      </c>
      <c r="BM30" s="143">
        <v>386.0307610000018</v>
      </c>
      <c r="BN30" s="143">
        <v>399.49913500000184</v>
      </c>
      <c r="BO30" s="143">
        <v>433.20464900001389</v>
      </c>
      <c r="BP30" s="143">
        <v>446.92571600000156</v>
      </c>
      <c r="BQ30" s="143">
        <v>470.89298200000121</v>
      </c>
      <c r="BR30" s="143">
        <v>563.96805599999789</v>
      </c>
      <c r="BS30" s="143">
        <v>628.2659879999992</v>
      </c>
      <c r="BT30" s="143">
        <v>546.10436500000287</v>
      </c>
      <c r="BU30" s="143">
        <v>624.77080199999909</v>
      </c>
      <c r="BV30" s="143">
        <v>573.1286141868128</v>
      </c>
      <c r="BW30" s="143">
        <v>571.16434806717507</v>
      </c>
      <c r="BX30" s="143">
        <v>592.62444218968187</v>
      </c>
      <c r="BY30" s="143">
        <v>616.88704289183295</v>
      </c>
      <c r="BZ30" s="143">
        <v>640.32390287512465</v>
      </c>
      <c r="CA30" s="144">
        <v>659.46415658061892</v>
      </c>
    </row>
    <row r="31" spans="1:79" ht="26.65" customHeight="1" x14ac:dyDescent="0.4">
      <c r="A31" s="141"/>
      <c r="B31" s="58" t="s">
        <v>156</v>
      </c>
      <c r="C31" s="142" t="s">
        <v>133</v>
      </c>
      <c r="D31" s="143">
        <v>0</v>
      </c>
      <c r="E31" s="143">
        <v>0</v>
      </c>
      <c r="F31" s="143">
        <v>0</v>
      </c>
      <c r="G31" s="143">
        <v>0</v>
      </c>
      <c r="H31" s="143">
        <v>0</v>
      </c>
      <c r="I31" s="143">
        <v>0</v>
      </c>
      <c r="J31" s="143">
        <v>0</v>
      </c>
      <c r="K31" s="143">
        <v>0</v>
      </c>
      <c r="L31" s="143">
        <v>0</v>
      </c>
      <c r="M31" s="143">
        <v>0</v>
      </c>
      <c r="N31" s="143">
        <v>0</v>
      </c>
      <c r="O31" s="143">
        <v>0</v>
      </c>
      <c r="P31" s="143">
        <v>0</v>
      </c>
      <c r="Q31" s="143">
        <v>0</v>
      </c>
      <c r="R31" s="143">
        <v>0</v>
      </c>
      <c r="S31" s="143">
        <v>0</v>
      </c>
      <c r="T31" s="143">
        <v>0</v>
      </c>
      <c r="U31" s="143">
        <v>0</v>
      </c>
      <c r="V31" s="143">
        <v>0</v>
      </c>
      <c r="W31" s="143">
        <v>0</v>
      </c>
      <c r="X31" s="143">
        <v>0</v>
      </c>
      <c r="Y31" s="143">
        <v>0</v>
      </c>
      <c r="Z31" s="143">
        <v>0</v>
      </c>
      <c r="AA31" s="143">
        <v>0</v>
      </c>
      <c r="AB31" s="143">
        <v>0</v>
      </c>
      <c r="AC31" s="143">
        <v>0</v>
      </c>
      <c r="AD31" s="143">
        <v>0</v>
      </c>
      <c r="AE31" s="143">
        <v>0</v>
      </c>
      <c r="AF31" s="143">
        <v>0</v>
      </c>
      <c r="AG31" s="143">
        <v>0</v>
      </c>
      <c r="AH31" s="143">
        <v>0</v>
      </c>
      <c r="AI31" s="143">
        <v>0</v>
      </c>
      <c r="AJ31" s="143">
        <v>0</v>
      </c>
      <c r="AK31" s="143">
        <v>0</v>
      </c>
      <c r="AL31" s="143">
        <v>0</v>
      </c>
      <c r="AM31" s="143">
        <v>0</v>
      </c>
      <c r="AN31" s="143">
        <v>0</v>
      </c>
      <c r="AO31" s="143">
        <v>0</v>
      </c>
      <c r="AP31" s="143">
        <v>0</v>
      </c>
      <c r="AQ31" s="143">
        <v>0</v>
      </c>
      <c r="AR31" s="143">
        <v>0</v>
      </c>
      <c r="AS31" s="143">
        <v>0</v>
      </c>
      <c r="AT31" s="143">
        <v>0</v>
      </c>
      <c r="AU31" s="143">
        <v>0</v>
      </c>
      <c r="AV31" s="143">
        <v>0</v>
      </c>
      <c r="AW31" s="143">
        <v>0</v>
      </c>
      <c r="AX31" s="143">
        <v>0</v>
      </c>
      <c r="AY31" s="143">
        <v>7622.94</v>
      </c>
      <c r="AZ31" s="143">
        <v>7661.6239999999998</v>
      </c>
      <c r="BA31" s="143">
        <v>7412.2720000000008</v>
      </c>
      <c r="BB31" s="143">
        <v>7250.59</v>
      </c>
      <c r="BC31" s="143">
        <v>6790.04</v>
      </c>
      <c r="BD31" s="143">
        <v>6766.183</v>
      </c>
      <c r="BE31" s="143">
        <v>6749.0433528570848</v>
      </c>
      <c r="BF31" s="143">
        <v>6757.9545089520052</v>
      </c>
      <c r="BG31" s="143">
        <v>6724.1235550023994</v>
      </c>
      <c r="BH31" s="143">
        <v>6662.027000000001</v>
      </c>
      <c r="BI31" s="143">
        <v>6649.9306075200002</v>
      </c>
      <c r="BJ31" s="143">
        <v>6566.1693209299992</v>
      </c>
      <c r="BK31" s="143">
        <v>6657.0001817393668</v>
      </c>
      <c r="BL31" s="143">
        <v>6515.8436022599981</v>
      </c>
      <c r="BM31" s="143">
        <v>6108.3423565899993</v>
      </c>
      <c r="BN31" s="143">
        <v>5556.0370140352561</v>
      </c>
      <c r="BO31" s="143">
        <v>4935.2797263499997</v>
      </c>
      <c r="BP31" s="143">
        <v>3275.8454461099996</v>
      </c>
      <c r="BQ31" s="143">
        <v>1186.7982191800004</v>
      </c>
      <c r="BR31" s="143">
        <v>244.52811802000028</v>
      </c>
      <c r="BS31" s="143">
        <v>61.927221750000022</v>
      </c>
      <c r="BT31" s="143">
        <v>14.895368320000003</v>
      </c>
      <c r="BU31" s="143">
        <v>8.9284635499999947</v>
      </c>
      <c r="BV31" s="143">
        <v>2.6178961937010197</v>
      </c>
      <c r="BW31" s="143">
        <v>0.89325099068244285</v>
      </c>
      <c r="BX31" s="143">
        <v>0.93539474625409369</v>
      </c>
      <c r="BY31" s="143">
        <v>0.6995514550628803</v>
      </c>
      <c r="BZ31" s="143">
        <v>0.46988894690646626</v>
      </c>
      <c r="CA31" s="144">
        <v>0.23202771716148191</v>
      </c>
    </row>
    <row r="32" spans="1:79" x14ac:dyDescent="0.4">
      <c r="A32" s="141"/>
      <c r="B32" s="58" t="s">
        <v>26</v>
      </c>
      <c r="C32" s="142" t="s">
        <v>140</v>
      </c>
      <c r="D32" s="143">
        <v>62.5</v>
      </c>
      <c r="E32" s="143">
        <v>75.2</v>
      </c>
      <c r="F32" s="143">
        <v>84.5</v>
      </c>
      <c r="G32" s="143">
        <v>94.6</v>
      </c>
      <c r="H32" s="143">
        <v>118.6</v>
      </c>
      <c r="I32" s="143">
        <v>120.3</v>
      </c>
      <c r="J32" s="143">
        <v>125.4</v>
      </c>
      <c r="K32" s="143">
        <v>114.1</v>
      </c>
      <c r="L32" s="143">
        <v>121.3</v>
      </c>
      <c r="M32" s="143">
        <v>119.6</v>
      </c>
      <c r="N32" s="143">
        <v>131.80000000000001</v>
      </c>
      <c r="O32" s="143">
        <v>158.5</v>
      </c>
      <c r="P32" s="143">
        <v>179.5</v>
      </c>
      <c r="Q32" s="143">
        <v>171.1</v>
      </c>
      <c r="R32" s="143">
        <v>199.8</v>
      </c>
      <c r="S32" s="143">
        <v>217.4</v>
      </c>
      <c r="T32" s="143">
        <v>223.3</v>
      </c>
      <c r="U32" s="143">
        <v>245.9</v>
      </c>
      <c r="V32" s="143">
        <v>297.5</v>
      </c>
      <c r="W32" s="143">
        <v>385.7</v>
      </c>
      <c r="X32" s="143">
        <v>428.9</v>
      </c>
      <c r="Y32" s="143">
        <v>470.7</v>
      </c>
      <c r="Z32" s="143">
        <v>523.79999999999995</v>
      </c>
      <c r="AA32" s="143">
        <v>641.4</v>
      </c>
      <c r="AB32" s="143">
        <v>703.5</v>
      </c>
      <c r="AC32" s="143">
        <v>703.7</v>
      </c>
      <c r="AD32" s="143">
        <v>959.4</v>
      </c>
      <c r="AE32" s="143">
        <v>1308.2</v>
      </c>
      <c r="AF32" s="143">
        <v>1715.3</v>
      </c>
      <c r="AG32" s="143">
        <v>1431</v>
      </c>
      <c r="AH32" s="143">
        <v>1561</v>
      </c>
      <c r="AI32" s="143">
        <v>1675</v>
      </c>
      <c r="AJ32" s="143">
        <v>2165</v>
      </c>
      <c r="AK32" s="143">
        <v>3245.05</v>
      </c>
      <c r="AL32" s="143">
        <v>4612</v>
      </c>
      <c r="AM32" s="143">
        <v>5592</v>
      </c>
      <c r="AN32" s="143">
        <v>6470</v>
      </c>
      <c r="AO32" s="143">
        <v>7446</v>
      </c>
      <c r="AP32" s="143">
        <v>7965</v>
      </c>
      <c r="AQ32" s="143">
        <v>7956</v>
      </c>
      <c r="AR32" s="143">
        <v>7581.9769999999999</v>
      </c>
      <c r="AS32" s="143">
        <v>7675.058</v>
      </c>
      <c r="AT32" s="143">
        <v>8895.1850000000013</v>
      </c>
      <c r="AU32" s="143">
        <v>11646.02289951173</v>
      </c>
      <c r="AV32" s="143">
        <v>14789.988000000001</v>
      </c>
      <c r="AW32" s="143">
        <v>16109.623</v>
      </c>
      <c r="AX32" s="143">
        <v>16387.047999999999</v>
      </c>
      <c r="AY32" s="143">
        <v>16692.532999999999</v>
      </c>
      <c r="AZ32" s="143">
        <v>14444.695</v>
      </c>
      <c r="BA32" s="143">
        <v>11965.317000000001</v>
      </c>
      <c r="BB32" s="143">
        <v>11790.69</v>
      </c>
      <c r="BC32" s="143">
        <v>12082.322</v>
      </c>
      <c r="BD32" s="143">
        <v>13121.226999999999</v>
      </c>
      <c r="BE32" s="143">
        <v>14100.907119412172</v>
      </c>
      <c r="BF32" s="143">
        <v>14237.3147109526</v>
      </c>
      <c r="BG32" s="143">
        <v>12859.01825241993</v>
      </c>
      <c r="BH32" s="143">
        <v>10028.913</v>
      </c>
      <c r="BI32" s="143">
        <v>9149.9960046050001</v>
      </c>
      <c r="BJ32" s="143">
        <v>8838.7708489100005</v>
      </c>
      <c r="BK32" s="143">
        <v>9027.9858692587677</v>
      </c>
      <c r="BL32" s="143">
        <v>8684.733409389999</v>
      </c>
      <c r="BM32" s="143">
        <v>8373.7599778200001</v>
      </c>
      <c r="BN32" s="143">
        <v>7856.3960060182071</v>
      </c>
      <c r="BO32" s="143">
        <v>6997.2154425199997</v>
      </c>
      <c r="BP32" s="143">
        <v>5308.9188794399988</v>
      </c>
      <c r="BQ32" s="143">
        <v>3582.8260193800015</v>
      </c>
      <c r="BR32" s="143">
        <v>2893.4764718200004</v>
      </c>
      <c r="BS32" s="143">
        <v>2539.1118484000003</v>
      </c>
      <c r="BT32" s="143">
        <v>2231.8766785900025</v>
      </c>
      <c r="BU32" s="143">
        <v>2138.7000447000005</v>
      </c>
      <c r="BV32" s="143">
        <v>1771.5002022775543</v>
      </c>
      <c r="BW32" s="143">
        <v>2142.2102576689226</v>
      </c>
      <c r="BX32" s="143">
        <v>2136.8829601154457</v>
      </c>
      <c r="BY32" s="143">
        <v>2156.5161460436088</v>
      </c>
      <c r="BZ32" s="143">
        <v>2231.3052963316177</v>
      </c>
      <c r="CA32" s="144">
        <v>2254.2827375413331</v>
      </c>
    </row>
    <row r="33" spans="1:79" x14ac:dyDescent="0.4">
      <c r="A33" s="150"/>
      <c r="B33" s="58" t="s">
        <v>157</v>
      </c>
      <c r="C33" s="142" t="s">
        <v>140</v>
      </c>
      <c r="D33" s="143">
        <v>0</v>
      </c>
      <c r="E33" s="143">
        <v>0</v>
      </c>
      <c r="F33" s="143">
        <v>0</v>
      </c>
      <c r="G33" s="143">
        <v>0</v>
      </c>
      <c r="H33" s="143">
        <v>0</v>
      </c>
      <c r="I33" s="143">
        <v>0</v>
      </c>
      <c r="J33" s="143">
        <v>0</v>
      </c>
      <c r="K33" s="143">
        <v>0</v>
      </c>
      <c r="L33" s="143">
        <v>0</v>
      </c>
      <c r="M33" s="143">
        <v>0</v>
      </c>
      <c r="N33" s="143">
        <v>0</v>
      </c>
      <c r="O33" s="143">
        <v>0</v>
      </c>
      <c r="P33" s="143">
        <v>0</v>
      </c>
      <c r="Q33" s="143">
        <v>0</v>
      </c>
      <c r="R33" s="143">
        <v>0</v>
      </c>
      <c r="S33" s="143">
        <v>0</v>
      </c>
      <c r="T33" s="143">
        <v>0</v>
      </c>
      <c r="U33" s="143">
        <v>0</v>
      </c>
      <c r="V33" s="143">
        <v>0</v>
      </c>
      <c r="W33" s="143">
        <v>0</v>
      </c>
      <c r="X33" s="143">
        <v>0</v>
      </c>
      <c r="Y33" s="143">
        <v>0</v>
      </c>
      <c r="Z33" s="143">
        <v>0</v>
      </c>
      <c r="AA33" s="143">
        <v>0</v>
      </c>
      <c r="AB33" s="143">
        <v>0</v>
      </c>
      <c r="AC33" s="143">
        <v>0</v>
      </c>
      <c r="AD33" s="143">
        <v>0</v>
      </c>
      <c r="AE33" s="143">
        <v>0</v>
      </c>
      <c r="AF33" s="143">
        <v>0</v>
      </c>
      <c r="AG33" s="143">
        <v>0</v>
      </c>
      <c r="AH33" s="143">
        <v>0</v>
      </c>
      <c r="AI33" s="143">
        <v>0</v>
      </c>
      <c r="AJ33" s="143">
        <v>0</v>
      </c>
      <c r="AK33" s="143">
        <v>0</v>
      </c>
      <c r="AL33" s="143">
        <v>0</v>
      </c>
      <c r="AM33" s="143">
        <v>0</v>
      </c>
      <c r="AN33" s="143">
        <v>0</v>
      </c>
      <c r="AO33" s="143">
        <v>0</v>
      </c>
      <c r="AP33" s="143">
        <v>0</v>
      </c>
      <c r="AQ33" s="143">
        <v>0</v>
      </c>
      <c r="AR33" s="143">
        <v>1.2749999999999999</v>
      </c>
      <c r="AS33" s="143">
        <v>10.731</v>
      </c>
      <c r="AT33" s="143">
        <v>24.417000000000002</v>
      </c>
      <c r="AU33" s="143">
        <v>45.9</v>
      </c>
      <c r="AV33" s="143">
        <v>86.460999999999999</v>
      </c>
      <c r="AW33" s="143">
        <v>112.84399999999999</v>
      </c>
      <c r="AX33" s="143">
        <v>101.313</v>
      </c>
      <c r="AY33" s="143">
        <v>104.523</v>
      </c>
      <c r="AZ33" s="143">
        <v>109.417</v>
      </c>
      <c r="BA33" s="143">
        <v>107.491</v>
      </c>
      <c r="BB33" s="143">
        <v>112.054</v>
      </c>
      <c r="BC33" s="143">
        <v>125.285</v>
      </c>
      <c r="BD33" s="143">
        <v>132.35599999999999</v>
      </c>
      <c r="BE33" s="143">
        <v>148.73699999999999</v>
      </c>
      <c r="BF33" s="143">
        <v>168.34100000000001</v>
      </c>
      <c r="BG33" s="143">
        <v>189.08099999999999</v>
      </c>
      <c r="BH33" s="143">
        <v>209.41499999999999</v>
      </c>
      <c r="BI33" s="143">
        <v>231.1134238570055</v>
      </c>
      <c r="BJ33" s="143">
        <v>259.31581324546704</v>
      </c>
      <c r="BK33" s="143">
        <v>296.238</v>
      </c>
      <c r="BL33" s="143">
        <v>324.96100000000001</v>
      </c>
      <c r="BM33" s="143">
        <v>341.1</v>
      </c>
      <c r="BN33" s="143">
        <v>349.83600000000001</v>
      </c>
      <c r="BO33" s="143">
        <v>325.97800000000001</v>
      </c>
      <c r="BP33" s="143">
        <v>304.01600000000002</v>
      </c>
      <c r="BQ33" s="143">
        <v>285.58</v>
      </c>
      <c r="BR33" s="143">
        <v>271.61900000000003</v>
      </c>
      <c r="BS33" s="143">
        <v>0</v>
      </c>
      <c r="BT33" s="143">
        <v>0</v>
      </c>
      <c r="BU33" s="143">
        <v>0</v>
      </c>
      <c r="BV33" s="143">
        <v>0</v>
      </c>
      <c r="BW33" s="143">
        <v>0</v>
      </c>
      <c r="BX33" s="143">
        <v>0</v>
      </c>
      <c r="BY33" s="143">
        <v>0</v>
      </c>
      <c r="BZ33" s="143">
        <v>0</v>
      </c>
      <c r="CA33" s="144">
        <v>0</v>
      </c>
    </row>
    <row r="34" spans="1:79" x14ac:dyDescent="0.4">
      <c r="A34" s="141"/>
      <c r="B34" s="58" t="s">
        <v>158</v>
      </c>
      <c r="C34" s="142" t="s">
        <v>130</v>
      </c>
      <c r="D34" s="143">
        <v>0</v>
      </c>
      <c r="E34" s="143">
        <v>0</v>
      </c>
      <c r="F34" s="143">
        <v>0</v>
      </c>
      <c r="G34" s="143">
        <v>0</v>
      </c>
      <c r="H34" s="143">
        <v>0</v>
      </c>
      <c r="I34" s="143">
        <v>0</v>
      </c>
      <c r="J34" s="143">
        <v>0</v>
      </c>
      <c r="K34" s="143">
        <v>0</v>
      </c>
      <c r="L34" s="143">
        <v>0</v>
      </c>
      <c r="M34" s="143">
        <v>0</v>
      </c>
      <c r="N34" s="143">
        <v>0</v>
      </c>
      <c r="O34" s="143">
        <v>0</v>
      </c>
      <c r="P34" s="143">
        <v>0</v>
      </c>
      <c r="Q34" s="143">
        <v>0</v>
      </c>
      <c r="R34" s="143">
        <v>0</v>
      </c>
      <c r="S34" s="143">
        <v>0</v>
      </c>
      <c r="T34" s="143">
        <v>0</v>
      </c>
      <c r="U34" s="143">
        <v>0</v>
      </c>
      <c r="V34" s="143">
        <v>0</v>
      </c>
      <c r="W34" s="143">
        <v>0</v>
      </c>
      <c r="X34" s="143">
        <v>0</v>
      </c>
      <c r="Y34" s="143">
        <v>0</v>
      </c>
      <c r="Z34" s="143">
        <v>76.699999999999989</v>
      </c>
      <c r="AA34" s="143">
        <v>83.800000000000011</v>
      </c>
      <c r="AB34" s="143">
        <v>92.7</v>
      </c>
      <c r="AC34" s="143">
        <v>103.7</v>
      </c>
      <c r="AD34" s="143">
        <v>130.79999999999998</v>
      </c>
      <c r="AE34" s="143">
        <v>171.1</v>
      </c>
      <c r="AF34" s="143">
        <v>196.7</v>
      </c>
      <c r="AG34" s="143">
        <v>224.6</v>
      </c>
      <c r="AH34" s="143">
        <v>253</v>
      </c>
      <c r="AI34" s="143">
        <v>285</v>
      </c>
      <c r="AJ34" s="143">
        <v>329</v>
      </c>
      <c r="AK34" s="143">
        <v>367</v>
      </c>
      <c r="AL34" s="143">
        <v>399</v>
      </c>
      <c r="AM34" s="143">
        <v>428</v>
      </c>
      <c r="AN34" s="143">
        <v>441</v>
      </c>
      <c r="AO34" s="143">
        <v>470</v>
      </c>
      <c r="AP34" s="143">
        <v>505</v>
      </c>
      <c r="AQ34" s="143">
        <v>514.10199999999998</v>
      </c>
      <c r="AR34" s="143">
        <v>513.58299999999997</v>
      </c>
      <c r="AS34" s="143">
        <v>533.13800000000003</v>
      </c>
      <c r="AT34" s="143">
        <v>584.37099999999998</v>
      </c>
      <c r="AU34" s="143">
        <v>654.65499413448993</v>
      </c>
      <c r="AV34" s="143">
        <v>667.50399999999991</v>
      </c>
      <c r="AW34" s="143">
        <v>686.28399999999988</v>
      </c>
      <c r="AX34" s="143">
        <v>706.56499999999994</v>
      </c>
      <c r="AY34" s="143">
        <v>730.84699999999987</v>
      </c>
      <c r="AZ34" s="143">
        <v>742.93900000000008</v>
      </c>
      <c r="BA34" s="143">
        <v>746.97900000000004</v>
      </c>
      <c r="BB34" s="143">
        <v>760.91300000000001</v>
      </c>
      <c r="BC34" s="143">
        <v>753.17499999999995</v>
      </c>
      <c r="BD34" s="143">
        <v>759</v>
      </c>
      <c r="BE34" s="143">
        <v>778.45800000000008</v>
      </c>
      <c r="BF34" s="143">
        <v>782.50758261258761</v>
      </c>
      <c r="BG34" s="143">
        <v>783.48695761035617</v>
      </c>
      <c r="BH34" s="143">
        <v>794.55200000000002</v>
      </c>
      <c r="BI34" s="143">
        <v>787.58934177900016</v>
      </c>
      <c r="BJ34" s="143">
        <v>790.4603985399998</v>
      </c>
      <c r="BK34" s="143">
        <v>794.80543098380008</v>
      </c>
      <c r="BL34" s="143">
        <v>816.22339083000008</v>
      </c>
      <c r="BM34" s="143">
        <v>843.82698400000015</v>
      </c>
      <c r="BN34" s="143">
        <v>888.44639182000003</v>
      </c>
      <c r="BO34" s="143">
        <v>887.63814664999995</v>
      </c>
      <c r="BP34" s="143">
        <v>905.24794301000009</v>
      </c>
      <c r="BQ34" s="143">
        <v>900.69442791999995</v>
      </c>
      <c r="BR34" s="143">
        <v>907.95083237504912</v>
      </c>
      <c r="BS34" s="143">
        <v>892.04744098111667</v>
      </c>
      <c r="BT34" s="143">
        <v>861.11320264999961</v>
      </c>
      <c r="BU34" s="143">
        <v>840.41455076000034</v>
      </c>
      <c r="BV34" s="143">
        <v>840.23226864731475</v>
      </c>
      <c r="BW34" s="143">
        <v>850.31469235952477</v>
      </c>
      <c r="BX34" s="143">
        <v>851.15421308122075</v>
      </c>
      <c r="BY34" s="143">
        <v>852.58338574489574</v>
      </c>
      <c r="BZ34" s="143">
        <v>854.96186392858635</v>
      </c>
      <c r="CA34" s="144">
        <v>860.54034957723638</v>
      </c>
    </row>
    <row r="35" spans="1:79" x14ac:dyDescent="0.4">
      <c r="A35" s="141"/>
      <c r="B35" s="58" t="s">
        <v>159</v>
      </c>
      <c r="C35" s="142" t="s">
        <v>133</v>
      </c>
      <c r="D35" s="143">
        <v>0</v>
      </c>
      <c r="E35" s="143">
        <v>0</v>
      </c>
      <c r="F35" s="143">
        <v>0</v>
      </c>
      <c r="G35" s="143">
        <v>0</v>
      </c>
      <c r="H35" s="143">
        <v>0</v>
      </c>
      <c r="I35" s="143">
        <v>0</v>
      </c>
      <c r="J35" s="143">
        <v>0</v>
      </c>
      <c r="K35" s="143">
        <v>0</v>
      </c>
      <c r="L35" s="143">
        <v>0</v>
      </c>
      <c r="M35" s="143">
        <v>0</v>
      </c>
      <c r="N35" s="143">
        <v>0</v>
      </c>
      <c r="O35" s="143">
        <v>0</v>
      </c>
      <c r="P35" s="143">
        <v>0</v>
      </c>
      <c r="Q35" s="143">
        <v>0</v>
      </c>
      <c r="R35" s="143">
        <v>0</v>
      </c>
      <c r="S35" s="143">
        <v>0</v>
      </c>
      <c r="T35" s="143">
        <v>0</v>
      </c>
      <c r="U35" s="143">
        <v>0</v>
      </c>
      <c r="V35" s="143">
        <v>0</v>
      </c>
      <c r="W35" s="143">
        <v>0</v>
      </c>
      <c r="X35" s="143">
        <v>0</v>
      </c>
      <c r="Y35" s="143">
        <v>0</v>
      </c>
      <c r="Z35" s="143">
        <v>0</v>
      </c>
      <c r="AA35" s="143">
        <v>91</v>
      </c>
      <c r="AB35" s="143">
        <v>196</v>
      </c>
      <c r="AC35" s="143">
        <v>241.541</v>
      </c>
      <c r="AD35" s="143">
        <v>319.58499999999998</v>
      </c>
      <c r="AE35" s="143">
        <v>448.238</v>
      </c>
      <c r="AF35" s="143">
        <v>562.80799999999999</v>
      </c>
      <c r="AG35" s="143">
        <v>701.21900000000005</v>
      </c>
      <c r="AH35" s="143">
        <v>840</v>
      </c>
      <c r="AI35" s="143">
        <v>995</v>
      </c>
      <c r="AJ35" s="143">
        <v>1150</v>
      </c>
      <c r="AK35" s="143">
        <v>1370</v>
      </c>
      <c r="AL35" s="143">
        <v>1593</v>
      </c>
      <c r="AM35" s="143">
        <v>1872</v>
      </c>
      <c r="AN35" s="143">
        <v>2142</v>
      </c>
      <c r="AO35" s="143">
        <v>2349</v>
      </c>
      <c r="AP35" s="143">
        <v>2673.8379999999997</v>
      </c>
      <c r="AQ35" s="143">
        <v>2968.4050000000002</v>
      </c>
      <c r="AR35" s="143">
        <v>3359.3579999999997</v>
      </c>
      <c r="AS35" s="143">
        <v>3836.6360000000004</v>
      </c>
      <c r="AT35" s="143">
        <v>4431.0190000000002</v>
      </c>
      <c r="AU35" s="143">
        <v>5485.4179999999997</v>
      </c>
      <c r="AV35" s="143">
        <v>6209.6019999999999</v>
      </c>
      <c r="AW35" s="143">
        <v>7067.8279999999995</v>
      </c>
      <c r="AX35" s="143">
        <v>7705.134</v>
      </c>
      <c r="AY35" s="143">
        <v>271</v>
      </c>
      <c r="AZ35" s="143">
        <v>0</v>
      </c>
      <c r="BA35" s="143">
        <v>0</v>
      </c>
      <c r="BB35" s="143">
        <v>0</v>
      </c>
      <c r="BC35" s="143">
        <v>0</v>
      </c>
      <c r="BD35" s="143">
        <v>0</v>
      </c>
      <c r="BE35" s="143">
        <v>0</v>
      </c>
      <c r="BF35" s="143">
        <v>0</v>
      </c>
      <c r="BG35" s="143">
        <v>0</v>
      </c>
      <c r="BH35" s="143">
        <v>0</v>
      </c>
      <c r="BI35" s="143">
        <v>0</v>
      </c>
      <c r="BJ35" s="143">
        <v>0</v>
      </c>
      <c r="BK35" s="143">
        <v>0</v>
      </c>
      <c r="BL35" s="143">
        <v>0</v>
      </c>
      <c r="BM35" s="143">
        <v>0</v>
      </c>
      <c r="BN35" s="143">
        <v>0</v>
      </c>
      <c r="BO35" s="143">
        <v>0</v>
      </c>
      <c r="BP35" s="143">
        <v>0</v>
      </c>
      <c r="BQ35" s="143">
        <v>0</v>
      </c>
      <c r="BR35" s="143">
        <v>0</v>
      </c>
      <c r="BS35" s="143">
        <v>0</v>
      </c>
      <c r="BT35" s="143">
        <v>0</v>
      </c>
      <c r="BU35" s="143">
        <v>0</v>
      </c>
      <c r="BV35" s="143">
        <v>0</v>
      </c>
      <c r="BW35" s="143">
        <v>0</v>
      </c>
      <c r="BX35" s="143">
        <v>0</v>
      </c>
      <c r="BY35" s="143">
        <v>0</v>
      </c>
      <c r="BZ35" s="143">
        <v>0</v>
      </c>
      <c r="CA35" s="144">
        <v>0</v>
      </c>
    </row>
    <row r="36" spans="1:79" ht="26.65" customHeight="1" x14ac:dyDescent="0.4">
      <c r="A36" s="141"/>
      <c r="B36" s="58" t="s">
        <v>160</v>
      </c>
      <c r="C36" s="142" t="s">
        <v>140</v>
      </c>
      <c r="D36" s="143">
        <v>0</v>
      </c>
      <c r="E36" s="143">
        <v>0</v>
      </c>
      <c r="F36" s="143">
        <v>0</v>
      </c>
      <c r="G36" s="143">
        <v>0</v>
      </c>
      <c r="H36" s="143">
        <v>0</v>
      </c>
      <c r="I36" s="143">
        <v>0</v>
      </c>
      <c r="J36" s="143">
        <v>0</v>
      </c>
      <c r="K36" s="143">
        <v>0</v>
      </c>
      <c r="L36" s="143">
        <v>0</v>
      </c>
      <c r="M36" s="143">
        <v>0</v>
      </c>
      <c r="N36" s="143">
        <v>0</v>
      </c>
      <c r="O36" s="143">
        <v>0</v>
      </c>
      <c r="P36" s="143">
        <v>0</v>
      </c>
      <c r="Q36" s="143">
        <v>0</v>
      </c>
      <c r="R36" s="143">
        <v>0</v>
      </c>
      <c r="S36" s="143">
        <v>0</v>
      </c>
      <c r="T36" s="143">
        <v>0</v>
      </c>
      <c r="U36" s="143">
        <v>0</v>
      </c>
      <c r="V36" s="143">
        <v>0</v>
      </c>
      <c r="W36" s="143">
        <v>0</v>
      </c>
      <c r="X36" s="143">
        <v>0</v>
      </c>
      <c r="Y36" s="143">
        <v>0</v>
      </c>
      <c r="Z36" s="143">
        <v>0</v>
      </c>
      <c r="AA36" s="143">
        <v>0</v>
      </c>
      <c r="AB36" s="143">
        <v>0</v>
      </c>
      <c r="AC36" s="143">
        <v>0</v>
      </c>
      <c r="AD36" s="143">
        <v>0</v>
      </c>
      <c r="AE36" s="143">
        <v>0</v>
      </c>
      <c r="AF36" s="143">
        <v>0</v>
      </c>
      <c r="AG36" s="143">
        <v>0</v>
      </c>
      <c r="AH36" s="143">
        <v>0</v>
      </c>
      <c r="AI36" s="143">
        <v>0</v>
      </c>
      <c r="AJ36" s="143">
        <v>0</v>
      </c>
      <c r="AK36" s="143">
        <v>0</v>
      </c>
      <c r="AL36" s="143">
        <v>0</v>
      </c>
      <c r="AM36" s="143">
        <v>0</v>
      </c>
      <c r="AN36" s="143">
        <v>0</v>
      </c>
      <c r="AO36" s="143">
        <v>0</v>
      </c>
      <c r="AP36" s="143">
        <v>0</v>
      </c>
      <c r="AQ36" s="143">
        <v>0</v>
      </c>
      <c r="AR36" s="143">
        <v>0</v>
      </c>
      <c r="AS36" s="143">
        <v>0</v>
      </c>
      <c r="AT36" s="143">
        <v>0</v>
      </c>
      <c r="AU36" s="143">
        <v>0</v>
      </c>
      <c r="AV36" s="143">
        <v>0</v>
      </c>
      <c r="AW36" s="143">
        <v>0</v>
      </c>
      <c r="AX36" s="143">
        <v>0</v>
      </c>
      <c r="AY36" s="143">
        <v>0</v>
      </c>
      <c r="AZ36" s="143">
        <v>0</v>
      </c>
      <c r="BA36" s="143">
        <v>0</v>
      </c>
      <c r="BB36" s="143">
        <v>0</v>
      </c>
      <c r="BC36" s="143">
        <v>0</v>
      </c>
      <c r="BD36" s="143">
        <v>0</v>
      </c>
      <c r="BE36" s="143">
        <v>0</v>
      </c>
      <c r="BF36" s="143">
        <v>0</v>
      </c>
      <c r="BG36" s="143">
        <v>0</v>
      </c>
      <c r="BH36" s="143">
        <v>0</v>
      </c>
      <c r="BI36" s="143">
        <v>0</v>
      </c>
      <c r="BJ36" s="143">
        <v>0</v>
      </c>
      <c r="BK36" s="143">
        <v>0</v>
      </c>
      <c r="BL36" s="143">
        <v>90.849720650000009</v>
      </c>
      <c r="BM36" s="143">
        <v>106.96880001999999</v>
      </c>
      <c r="BN36" s="143">
        <v>109.92031101000002</v>
      </c>
      <c r="BO36" s="143">
        <v>115.96021940000001</v>
      </c>
      <c r="BP36" s="143">
        <v>110.02752643000001</v>
      </c>
      <c r="BQ36" s="143">
        <v>101.38309716000001</v>
      </c>
      <c r="BR36" s="143">
        <v>15.698963300000001</v>
      </c>
      <c r="BS36" s="143">
        <v>0</v>
      </c>
      <c r="BT36" s="143">
        <v>0</v>
      </c>
      <c r="BU36" s="143">
        <v>0</v>
      </c>
      <c r="BV36" s="143">
        <v>0</v>
      </c>
      <c r="BW36" s="143">
        <v>0</v>
      </c>
      <c r="BX36" s="143">
        <v>0</v>
      </c>
      <c r="BY36" s="143">
        <v>0</v>
      </c>
      <c r="BZ36" s="143">
        <v>0</v>
      </c>
      <c r="CA36" s="144">
        <v>0</v>
      </c>
    </row>
    <row r="37" spans="1:79" x14ac:dyDescent="0.4">
      <c r="A37" s="141"/>
      <c r="B37" s="58" t="s">
        <v>161</v>
      </c>
      <c r="C37" s="142" t="s">
        <v>130</v>
      </c>
      <c r="D37" s="143">
        <v>0</v>
      </c>
      <c r="E37" s="143">
        <v>0</v>
      </c>
      <c r="F37" s="143">
        <v>0</v>
      </c>
      <c r="G37" s="143">
        <v>0</v>
      </c>
      <c r="H37" s="143">
        <v>0</v>
      </c>
      <c r="I37" s="143">
        <v>0</v>
      </c>
      <c r="J37" s="143">
        <v>0</v>
      </c>
      <c r="K37" s="143">
        <v>0</v>
      </c>
      <c r="L37" s="143">
        <v>0</v>
      </c>
      <c r="M37" s="143">
        <v>0</v>
      </c>
      <c r="N37" s="143">
        <v>0</v>
      </c>
      <c r="O37" s="143">
        <v>0</v>
      </c>
      <c r="P37" s="143">
        <v>0</v>
      </c>
      <c r="Q37" s="143">
        <v>0</v>
      </c>
      <c r="R37" s="143">
        <v>0</v>
      </c>
      <c r="S37" s="143">
        <v>0</v>
      </c>
      <c r="T37" s="143">
        <v>0</v>
      </c>
      <c r="U37" s="143">
        <v>0</v>
      </c>
      <c r="V37" s="143">
        <v>0</v>
      </c>
      <c r="W37" s="143">
        <v>0</v>
      </c>
      <c r="X37" s="143">
        <v>0</v>
      </c>
      <c r="Y37" s="143">
        <v>0</v>
      </c>
      <c r="Z37" s="143">
        <v>0</v>
      </c>
      <c r="AA37" s="143">
        <v>0</v>
      </c>
      <c r="AB37" s="143">
        <v>0</v>
      </c>
      <c r="AC37" s="143">
        <v>0</v>
      </c>
      <c r="AD37" s="143">
        <v>0</v>
      </c>
      <c r="AE37" s="143">
        <v>0</v>
      </c>
      <c r="AF37" s="143">
        <v>0</v>
      </c>
      <c r="AG37" s="143">
        <v>0</v>
      </c>
      <c r="AH37" s="143">
        <v>0</v>
      </c>
      <c r="AI37" s="143">
        <v>0</v>
      </c>
      <c r="AJ37" s="143">
        <v>0</v>
      </c>
      <c r="AK37" s="143">
        <v>0</v>
      </c>
      <c r="AL37" s="143">
        <v>0</v>
      </c>
      <c r="AM37" s="143">
        <v>0</v>
      </c>
      <c r="AN37" s="143">
        <v>0</v>
      </c>
      <c r="AO37" s="143">
        <v>0</v>
      </c>
      <c r="AP37" s="143">
        <v>0</v>
      </c>
      <c r="AQ37" s="143">
        <v>0</v>
      </c>
      <c r="AR37" s="143">
        <v>0</v>
      </c>
      <c r="AS37" s="143">
        <v>0</v>
      </c>
      <c r="AT37" s="143">
        <v>0</v>
      </c>
      <c r="AU37" s="143">
        <v>0</v>
      </c>
      <c r="AV37" s="143">
        <v>0</v>
      </c>
      <c r="AW37" s="143">
        <v>0</v>
      </c>
      <c r="AX37" s="143">
        <v>0</v>
      </c>
      <c r="AY37" s="143">
        <v>0</v>
      </c>
      <c r="AZ37" s="143">
        <v>0</v>
      </c>
      <c r="BA37" s="143">
        <v>0</v>
      </c>
      <c r="BB37" s="143">
        <v>0</v>
      </c>
      <c r="BC37" s="143">
        <v>0</v>
      </c>
      <c r="BD37" s="143">
        <v>0</v>
      </c>
      <c r="BE37" s="143">
        <v>5.2569999999999997</v>
      </c>
      <c r="BF37" s="143">
        <v>5.6630000000000003</v>
      </c>
      <c r="BG37" s="143">
        <v>4.9935427399999996</v>
      </c>
      <c r="BH37" s="143">
        <v>18.285</v>
      </c>
      <c r="BI37" s="143">
        <v>38.134147140000003</v>
      </c>
      <c r="BJ37" s="143">
        <v>40.277408909999998</v>
      </c>
      <c r="BK37" s="143">
        <v>46.931080800000004</v>
      </c>
      <c r="BL37" s="143">
        <v>38.630065660000305</v>
      </c>
      <c r="BM37" s="143">
        <v>48.46444386000001</v>
      </c>
      <c r="BN37" s="143">
        <v>60.721072239999998</v>
      </c>
      <c r="BO37" s="143">
        <v>52.361478550000008</v>
      </c>
      <c r="BP37" s="143">
        <v>56.829980329999998</v>
      </c>
      <c r="BQ37" s="143">
        <v>0.62293946000000011</v>
      </c>
      <c r="BR37" s="143">
        <v>0.20971916999999998</v>
      </c>
      <c r="BS37" s="143">
        <v>0.15176113999999999</v>
      </c>
      <c r="BT37" s="143">
        <v>0</v>
      </c>
      <c r="BU37" s="143">
        <v>0</v>
      </c>
      <c r="BV37" s="143">
        <v>0</v>
      </c>
      <c r="BW37" s="143">
        <v>0</v>
      </c>
      <c r="BX37" s="143">
        <v>0</v>
      </c>
      <c r="BY37" s="143">
        <v>0</v>
      </c>
      <c r="BZ37" s="143">
        <v>0</v>
      </c>
      <c r="CA37" s="144">
        <v>0</v>
      </c>
    </row>
    <row r="38" spans="1:79" x14ac:dyDescent="0.4">
      <c r="A38" s="141"/>
      <c r="B38" s="58" t="s">
        <v>162</v>
      </c>
      <c r="C38" s="147"/>
      <c r="D38" s="143">
        <f t="shared" ref="D38:BG38" si="5">SUM(D$39:D$40)</f>
        <v>0</v>
      </c>
      <c r="E38" s="143">
        <f t="shared" si="5"/>
        <v>0</v>
      </c>
      <c r="F38" s="143">
        <f t="shared" si="5"/>
        <v>0</v>
      </c>
      <c r="G38" s="143">
        <f t="shared" si="5"/>
        <v>0</v>
      </c>
      <c r="H38" s="143">
        <f t="shared" si="5"/>
        <v>0</v>
      </c>
      <c r="I38" s="143">
        <f t="shared" si="5"/>
        <v>0</v>
      </c>
      <c r="J38" s="143">
        <f t="shared" si="5"/>
        <v>0</v>
      </c>
      <c r="K38" s="143">
        <f t="shared" si="5"/>
        <v>0</v>
      </c>
      <c r="L38" s="143">
        <f t="shared" si="5"/>
        <v>0</v>
      </c>
      <c r="M38" s="143">
        <f t="shared" si="5"/>
        <v>0</v>
      </c>
      <c r="N38" s="143">
        <f t="shared" si="5"/>
        <v>0</v>
      </c>
      <c r="O38" s="143">
        <f t="shared" si="5"/>
        <v>0</v>
      </c>
      <c r="P38" s="143">
        <f t="shared" si="5"/>
        <v>0</v>
      </c>
      <c r="Q38" s="143">
        <f t="shared" si="5"/>
        <v>0</v>
      </c>
      <c r="R38" s="143">
        <f t="shared" si="5"/>
        <v>0</v>
      </c>
      <c r="S38" s="143">
        <f t="shared" si="5"/>
        <v>0</v>
      </c>
      <c r="T38" s="143">
        <f t="shared" si="5"/>
        <v>0</v>
      </c>
      <c r="U38" s="143">
        <f t="shared" si="5"/>
        <v>0</v>
      </c>
      <c r="V38" s="143">
        <f t="shared" si="5"/>
        <v>0</v>
      </c>
      <c r="W38" s="143">
        <f t="shared" si="5"/>
        <v>0</v>
      </c>
      <c r="X38" s="143">
        <f t="shared" si="5"/>
        <v>0</v>
      </c>
      <c r="Y38" s="143">
        <f t="shared" si="5"/>
        <v>0</v>
      </c>
      <c r="Z38" s="143">
        <f t="shared" si="5"/>
        <v>0</v>
      </c>
      <c r="AA38" s="143">
        <f t="shared" si="5"/>
        <v>0</v>
      </c>
      <c r="AB38" s="143">
        <f t="shared" si="5"/>
        <v>0</v>
      </c>
      <c r="AC38" s="143">
        <f t="shared" si="5"/>
        <v>0</v>
      </c>
      <c r="AD38" s="143">
        <f t="shared" si="5"/>
        <v>0</v>
      </c>
      <c r="AE38" s="143">
        <f t="shared" si="5"/>
        <v>0</v>
      </c>
      <c r="AF38" s="143">
        <f t="shared" si="5"/>
        <v>0</v>
      </c>
      <c r="AG38" s="143">
        <f t="shared" si="5"/>
        <v>0</v>
      </c>
      <c r="AH38" s="143">
        <f t="shared" si="5"/>
        <v>0</v>
      </c>
      <c r="AI38" s="143">
        <f t="shared" si="5"/>
        <v>0</v>
      </c>
      <c r="AJ38" s="143">
        <f t="shared" si="5"/>
        <v>0</v>
      </c>
      <c r="AK38" s="143">
        <f t="shared" si="5"/>
        <v>0</v>
      </c>
      <c r="AL38" s="143">
        <f t="shared" si="5"/>
        <v>0</v>
      </c>
      <c r="AM38" s="143">
        <f t="shared" si="5"/>
        <v>0</v>
      </c>
      <c r="AN38" s="143">
        <f t="shared" si="5"/>
        <v>0</v>
      </c>
      <c r="AO38" s="143">
        <f t="shared" si="5"/>
        <v>0</v>
      </c>
      <c r="AP38" s="143">
        <f t="shared" si="5"/>
        <v>0</v>
      </c>
      <c r="AQ38" s="143">
        <f t="shared" si="5"/>
        <v>0</v>
      </c>
      <c r="AR38" s="143">
        <f t="shared" si="5"/>
        <v>0</v>
      </c>
      <c r="AS38" s="143">
        <f t="shared" si="5"/>
        <v>0</v>
      </c>
      <c r="AT38" s="143">
        <f t="shared" si="5"/>
        <v>0</v>
      </c>
      <c r="AU38" s="143">
        <f t="shared" si="5"/>
        <v>0</v>
      </c>
      <c r="AV38" s="143">
        <f t="shared" si="5"/>
        <v>0</v>
      </c>
      <c r="AW38" s="143">
        <f t="shared" si="5"/>
        <v>0</v>
      </c>
      <c r="AX38" s="143">
        <f t="shared" si="5"/>
        <v>0</v>
      </c>
      <c r="AY38" s="143">
        <f t="shared" si="5"/>
        <v>0</v>
      </c>
      <c r="AZ38" s="143">
        <f t="shared" si="5"/>
        <v>2165.9229999999998</v>
      </c>
      <c r="BA38" s="143">
        <f t="shared" si="5"/>
        <v>3893.4660000000003</v>
      </c>
      <c r="BB38" s="143">
        <f t="shared" si="5"/>
        <v>3557.6930000000002</v>
      </c>
      <c r="BC38" s="143">
        <f t="shared" si="5"/>
        <v>3255.0860000000002</v>
      </c>
      <c r="BD38" s="143">
        <f t="shared" si="5"/>
        <v>2882.2200000000003</v>
      </c>
      <c r="BE38" s="143">
        <f t="shared" si="5"/>
        <v>2605.5709014073173</v>
      </c>
      <c r="BF38" s="143">
        <f t="shared" si="5"/>
        <v>2624.1158686900003</v>
      </c>
      <c r="BG38" s="143">
        <f t="shared" si="5"/>
        <v>2559.18840136366</v>
      </c>
      <c r="BH38" s="143">
        <f>SUM(BH$39:BH$40)</f>
        <v>2204.4830000000002</v>
      </c>
      <c r="BI38" s="143">
        <f>SUM(BI$39:BI$40)</f>
        <v>2311.2043118300003</v>
      </c>
      <c r="BJ38" s="143">
        <f>SUM(BJ$39:BJ$40)</f>
        <v>2439.7983671900001</v>
      </c>
      <c r="BK38" s="143">
        <f>SUM(BK$39:BK$40)</f>
        <v>2241.4881393452138</v>
      </c>
      <c r="BL38" s="143">
        <f t="shared" ref="BL38:CA38" si="6">SUM(BL$39:BL$40)</f>
        <v>2856.8277160099997</v>
      </c>
      <c r="BM38" s="143">
        <f t="shared" si="6"/>
        <v>4684.0175697100003</v>
      </c>
      <c r="BN38" s="143">
        <f t="shared" si="6"/>
        <v>4473.4852258236315</v>
      </c>
      <c r="BO38" s="143">
        <f t="shared" si="6"/>
        <v>4933.9849943699983</v>
      </c>
      <c r="BP38" s="143">
        <f t="shared" si="6"/>
        <v>5169.8070100499999</v>
      </c>
      <c r="BQ38" s="143">
        <f t="shared" si="6"/>
        <v>4338.0295486261903</v>
      </c>
      <c r="BR38" s="143">
        <f t="shared" si="6"/>
        <v>3065.0410876799992</v>
      </c>
      <c r="BS38" s="143">
        <f t="shared" si="6"/>
        <v>2313.51601579</v>
      </c>
      <c r="BT38" s="143">
        <f t="shared" si="6"/>
        <v>1875.4784224599998</v>
      </c>
      <c r="BU38" s="143">
        <f t="shared" si="6"/>
        <v>1666.9844684099987</v>
      </c>
      <c r="BV38" s="143">
        <f t="shared" si="6"/>
        <v>1352.4453753320392</v>
      </c>
      <c r="BW38" s="143">
        <f t="shared" si="6"/>
        <v>2221.7429030317812</v>
      </c>
      <c r="BX38" s="143">
        <f t="shared" si="6"/>
        <v>2318.244394505221</v>
      </c>
      <c r="BY38" s="143">
        <f t="shared" si="6"/>
        <v>2417.8366349408006</v>
      </c>
      <c r="BZ38" s="143">
        <f t="shared" si="6"/>
        <v>2511.6672182115212</v>
      </c>
      <c r="CA38" s="144">
        <f t="shared" si="6"/>
        <v>2567.5907842407146</v>
      </c>
    </row>
    <row r="39" spans="1:79" x14ac:dyDescent="0.4">
      <c r="A39" s="141"/>
      <c r="B39" s="68" t="s">
        <v>137</v>
      </c>
      <c r="C39" s="142" t="s">
        <v>133</v>
      </c>
      <c r="D39" s="143">
        <v>0</v>
      </c>
      <c r="E39" s="143">
        <v>0</v>
      </c>
      <c r="F39" s="143">
        <v>0</v>
      </c>
      <c r="G39" s="143">
        <v>0</v>
      </c>
      <c r="H39" s="143">
        <v>0</v>
      </c>
      <c r="I39" s="143">
        <v>0</v>
      </c>
      <c r="J39" s="143">
        <v>0</v>
      </c>
      <c r="K39" s="143">
        <v>0</v>
      </c>
      <c r="L39" s="143">
        <v>0</v>
      </c>
      <c r="M39" s="143">
        <v>0</v>
      </c>
      <c r="N39" s="143">
        <v>0</v>
      </c>
      <c r="O39" s="143">
        <v>0</v>
      </c>
      <c r="P39" s="143">
        <v>0</v>
      </c>
      <c r="Q39" s="143">
        <v>0</v>
      </c>
      <c r="R39" s="143">
        <v>0</v>
      </c>
      <c r="S39" s="143">
        <v>0</v>
      </c>
      <c r="T39" s="143">
        <v>0</v>
      </c>
      <c r="U39" s="143">
        <v>0</v>
      </c>
      <c r="V39" s="143">
        <v>0</v>
      </c>
      <c r="W39" s="143">
        <v>0</v>
      </c>
      <c r="X39" s="143">
        <v>0</v>
      </c>
      <c r="Y39" s="143">
        <v>0</v>
      </c>
      <c r="Z39" s="143">
        <v>0</v>
      </c>
      <c r="AA39" s="143">
        <v>0</v>
      </c>
      <c r="AB39" s="143">
        <v>0</v>
      </c>
      <c r="AC39" s="143">
        <v>0</v>
      </c>
      <c r="AD39" s="143">
        <v>0</v>
      </c>
      <c r="AE39" s="143">
        <v>0</v>
      </c>
      <c r="AF39" s="143">
        <v>0</v>
      </c>
      <c r="AG39" s="143">
        <v>0</v>
      </c>
      <c r="AH39" s="143">
        <v>0</v>
      </c>
      <c r="AI39" s="143">
        <v>0</v>
      </c>
      <c r="AJ39" s="143">
        <v>0</v>
      </c>
      <c r="AK39" s="143">
        <v>0</v>
      </c>
      <c r="AL39" s="143">
        <v>0</v>
      </c>
      <c r="AM39" s="143">
        <v>0</v>
      </c>
      <c r="AN39" s="143">
        <v>0</v>
      </c>
      <c r="AO39" s="143">
        <v>0</v>
      </c>
      <c r="AP39" s="143">
        <v>0</v>
      </c>
      <c r="AQ39" s="143">
        <v>0</v>
      </c>
      <c r="AR39" s="143">
        <v>0</v>
      </c>
      <c r="AS39" s="143">
        <v>0</v>
      </c>
      <c r="AT39" s="143">
        <v>0</v>
      </c>
      <c r="AU39" s="143">
        <v>0</v>
      </c>
      <c r="AV39" s="143">
        <v>0</v>
      </c>
      <c r="AW39" s="143">
        <v>0</v>
      </c>
      <c r="AX39" s="143">
        <v>0</v>
      </c>
      <c r="AY39" s="143">
        <v>0</v>
      </c>
      <c r="AZ39" s="143">
        <v>332.70800000000008</v>
      </c>
      <c r="BA39" s="143">
        <v>475.00800000000004</v>
      </c>
      <c r="BB39" s="143">
        <v>474.24400000000003</v>
      </c>
      <c r="BC39" s="143">
        <v>459.01900000000001</v>
      </c>
      <c r="BD39" s="143">
        <v>446.95400000000001</v>
      </c>
      <c r="BE39" s="143">
        <v>469.76190140731705</v>
      </c>
      <c r="BF39" s="143">
        <v>518.64773074999994</v>
      </c>
      <c r="BG39" s="143">
        <v>507.20891397539998</v>
      </c>
      <c r="BH39" s="143">
        <v>445.23599999999999</v>
      </c>
      <c r="BI39" s="143">
        <v>486.24370455000002</v>
      </c>
      <c r="BJ39" s="143">
        <v>477.92547793</v>
      </c>
      <c r="BK39" s="143">
        <v>424.03039473491737</v>
      </c>
      <c r="BL39" s="143">
        <v>727.70019646000003</v>
      </c>
      <c r="BM39" s="143">
        <v>1088.6921164999999</v>
      </c>
      <c r="BN39" s="143">
        <v>801.16036899012533</v>
      </c>
      <c r="BO39" s="143">
        <v>749.87685299999998</v>
      </c>
      <c r="BP39" s="143">
        <v>662.33543288999988</v>
      </c>
      <c r="BQ39" s="143">
        <v>526.70929591000004</v>
      </c>
      <c r="BR39" s="143">
        <v>369.21073870999999</v>
      </c>
      <c r="BS39" s="143">
        <v>309.89859552000007</v>
      </c>
      <c r="BT39" s="143">
        <v>264.26859475999998</v>
      </c>
      <c r="BU39" s="143">
        <v>224.26502880999996</v>
      </c>
      <c r="BV39" s="143">
        <v>207.21385224979605</v>
      </c>
      <c r="BW39" s="143">
        <v>293.96004759550289</v>
      </c>
      <c r="BX39" s="143">
        <v>306.31306860879886</v>
      </c>
      <c r="BY39" s="143">
        <v>320.11777669272396</v>
      </c>
      <c r="BZ39" s="143">
        <v>330.22446033501484</v>
      </c>
      <c r="CA39" s="144">
        <v>338.35009757653523</v>
      </c>
    </row>
    <row r="40" spans="1:79" x14ac:dyDescent="0.4">
      <c r="A40" s="141"/>
      <c r="B40" s="68" t="s">
        <v>147</v>
      </c>
      <c r="C40" s="142" t="s">
        <v>140</v>
      </c>
      <c r="D40" s="143">
        <v>0</v>
      </c>
      <c r="E40" s="143">
        <v>0</v>
      </c>
      <c r="F40" s="143">
        <v>0</v>
      </c>
      <c r="G40" s="143">
        <v>0</v>
      </c>
      <c r="H40" s="143">
        <v>0</v>
      </c>
      <c r="I40" s="143">
        <v>0</v>
      </c>
      <c r="J40" s="143">
        <v>0</v>
      </c>
      <c r="K40" s="143">
        <v>0</v>
      </c>
      <c r="L40" s="143">
        <v>0</v>
      </c>
      <c r="M40" s="143">
        <v>0</v>
      </c>
      <c r="N40" s="143">
        <v>0</v>
      </c>
      <c r="O40" s="143">
        <v>0</v>
      </c>
      <c r="P40" s="143">
        <v>0</v>
      </c>
      <c r="Q40" s="143">
        <v>0</v>
      </c>
      <c r="R40" s="143">
        <v>0</v>
      </c>
      <c r="S40" s="143">
        <v>0</v>
      </c>
      <c r="T40" s="143">
        <v>0</v>
      </c>
      <c r="U40" s="143">
        <v>0</v>
      </c>
      <c r="V40" s="143">
        <v>0</v>
      </c>
      <c r="W40" s="143">
        <v>0</v>
      </c>
      <c r="X40" s="143">
        <v>0</v>
      </c>
      <c r="Y40" s="143">
        <v>0</v>
      </c>
      <c r="Z40" s="143">
        <v>0</v>
      </c>
      <c r="AA40" s="143">
        <v>0</v>
      </c>
      <c r="AB40" s="143">
        <v>0</v>
      </c>
      <c r="AC40" s="143">
        <v>0</v>
      </c>
      <c r="AD40" s="143">
        <v>0</v>
      </c>
      <c r="AE40" s="143">
        <v>0</v>
      </c>
      <c r="AF40" s="143">
        <v>0</v>
      </c>
      <c r="AG40" s="143">
        <v>0</v>
      </c>
      <c r="AH40" s="143">
        <v>0</v>
      </c>
      <c r="AI40" s="143">
        <v>0</v>
      </c>
      <c r="AJ40" s="143">
        <v>0</v>
      </c>
      <c r="AK40" s="143">
        <v>0</v>
      </c>
      <c r="AL40" s="143">
        <v>0</v>
      </c>
      <c r="AM40" s="143">
        <v>0</v>
      </c>
      <c r="AN40" s="143">
        <v>0</v>
      </c>
      <c r="AO40" s="143">
        <v>0</v>
      </c>
      <c r="AP40" s="143">
        <v>0</v>
      </c>
      <c r="AQ40" s="143">
        <v>0</v>
      </c>
      <c r="AR40" s="143">
        <v>0</v>
      </c>
      <c r="AS40" s="143">
        <v>0</v>
      </c>
      <c r="AT40" s="143">
        <v>0</v>
      </c>
      <c r="AU40" s="143">
        <v>0</v>
      </c>
      <c r="AV40" s="143">
        <v>0</v>
      </c>
      <c r="AW40" s="143">
        <v>0</v>
      </c>
      <c r="AX40" s="143">
        <v>0</v>
      </c>
      <c r="AY40" s="143">
        <v>0</v>
      </c>
      <c r="AZ40" s="143">
        <v>1833.2149999999999</v>
      </c>
      <c r="BA40" s="143">
        <v>3418.4580000000001</v>
      </c>
      <c r="BB40" s="143">
        <v>3083.4490000000001</v>
      </c>
      <c r="BC40" s="143">
        <v>2796.067</v>
      </c>
      <c r="BD40" s="143">
        <v>2435.2660000000001</v>
      </c>
      <c r="BE40" s="143">
        <v>2135.8090000000002</v>
      </c>
      <c r="BF40" s="143">
        <v>2105.4681379400004</v>
      </c>
      <c r="BG40" s="143">
        <v>2051.9794873882602</v>
      </c>
      <c r="BH40" s="143">
        <v>1759.2470000000001</v>
      </c>
      <c r="BI40" s="143">
        <v>1824.9606072800002</v>
      </c>
      <c r="BJ40" s="143">
        <v>1961.87288926</v>
      </c>
      <c r="BK40" s="143">
        <v>1817.4577446102965</v>
      </c>
      <c r="BL40" s="143">
        <v>2129.1275195499998</v>
      </c>
      <c r="BM40" s="143">
        <v>3595.32545321</v>
      </c>
      <c r="BN40" s="143">
        <v>3672.3248568335066</v>
      </c>
      <c r="BO40" s="143">
        <v>4184.1081413699985</v>
      </c>
      <c r="BP40" s="143">
        <v>4507.4715771600004</v>
      </c>
      <c r="BQ40" s="143">
        <v>3811.3202527161902</v>
      </c>
      <c r="BR40" s="143">
        <v>2695.8303489699992</v>
      </c>
      <c r="BS40" s="143">
        <v>2003.6174202700001</v>
      </c>
      <c r="BT40" s="143">
        <v>1611.2098276999998</v>
      </c>
      <c r="BU40" s="143">
        <v>1442.7194395999989</v>
      </c>
      <c r="BV40" s="143">
        <v>1145.2315230822433</v>
      </c>
      <c r="BW40" s="143">
        <v>1927.7828554362782</v>
      </c>
      <c r="BX40" s="143">
        <v>2011.9313258964223</v>
      </c>
      <c r="BY40" s="143">
        <v>2097.7188582480767</v>
      </c>
      <c r="BZ40" s="143">
        <v>2181.4427578765062</v>
      </c>
      <c r="CA40" s="144">
        <v>2229.2406866641795</v>
      </c>
    </row>
    <row r="41" spans="1:79" ht="26.25" customHeight="1" x14ac:dyDescent="0.4">
      <c r="A41" s="141"/>
      <c r="B41" s="58" t="s">
        <v>163</v>
      </c>
      <c r="C41" s="142" t="s">
        <v>133</v>
      </c>
      <c r="D41" s="143">
        <v>0</v>
      </c>
      <c r="E41" s="143">
        <v>0</v>
      </c>
      <c r="F41" s="143">
        <v>0</v>
      </c>
      <c r="G41" s="143">
        <v>0</v>
      </c>
      <c r="H41" s="143">
        <v>0</v>
      </c>
      <c r="I41" s="143">
        <v>0</v>
      </c>
      <c r="J41" s="143">
        <v>0</v>
      </c>
      <c r="K41" s="143">
        <v>0</v>
      </c>
      <c r="L41" s="143">
        <v>0</v>
      </c>
      <c r="M41" s="143">
        <v>0</v>
      </c>
      <c r="N41" s="143">
        <v>0</v>
      </c>
      <c r="O41" s="143">
        <v>0</v>
      </c>
      <c r="P41" s="143">
        <v>0</v>
      </c>
      <c r="Q41" s="143">
        <v>0</v>
      </c>
      <c r="R41" s="143">
        <v>0</v>
      </c>
      <c r="S41" s="143">
        <v>0</v>
      </c>
      <c r="T41" s="143">
        <v>0</v>
      </c>
      <c r="U41" s="143">
        <v>0</v>
      </c>
      <c r="V41" s="143">
        <v>0</v>
      </c>
      <c r="W41" s="143">
        <v>0</v>
      </c>
      <c r="X41" s="143">
        <v>0</v>
      </c>
      <c r="Y41" s="143">
        <v>0</v>
      </c>
      <c r="Z41" s="143">
        <v>40</v>
      </c>
      <c r="AA41" s="143">
        <v>42</v>
      </c>
      <c r="AB41" s="143">
        <v>42</v>
      </c>
      <c r="AC41" s="143">
        <v>42</v>
      </c>
      <c r="AD41" s="143">
        <v>47</v>
      </c>
      <c r="AE41" s="143">
        <v>55</v>
      </c>
      <c r="AF41" s="143">
        <v>81</v>
      </c>
      <c r="AG41" s="143">
        <v>92</v>
      </c>
      <c r="AH41" s="143">
        <v>105</v>
      </c>
      <c r="AI41" s="143">
        <v>125</v>
      </c>
      <c r="AJ41" s="143">
        <v>149</v>
      </c>
      <c r="AK41" s="143">
        <v>158</v>
      </c>
      <c r="AL41" s="143">
        <v>152</v>
      </c>
      <c r="AM41" s="143">
        <v>141</v>
      </c>
      <c r="AN41" s="143">
        <v>161</v>
      </c>
      <c r="AO41" s="143">
        <v>164</v>
      </c>
      <c r="AP41" s="143">
        <v>168.30699999999999</v>
      </c>
      <c r="AQ41" s="143">
        <v>50.746000000000002</v>
      </c>
      <c r="AR41" s="143">
        <v>26.87</v>
      </c>
      <c r="AS41" s="143">
        <v>30.309000000000001</v>
      </c>
      <c r="AT41" s="143">
        <v>33.664999999999999</v>
      </c>
      <c r="AU41" s="143">
        <v>30.951000000000001</v>
      </c>
      <c r="AV41" s="143">
        <v>31.5</v>
      </c>
      <c r="AW41" s="143">
        <v>33</v>
      </c>
      <c r="AX41" s="143">
        <v>27</v>
      </c>
      <c r="AY41" s="143">
        <v>28.556999999999999</v>
      </c>
      <c r="AZ41" s="143">
        <v>32.725000000000001</v>
      </c>
      <c r="BA41" s="143">
        <v>35.762999999999998</v>
      </c>
      <c r="BB41" s="143">
        <v>38.264000000000003</v>
      </c>
      <c r="BC41" s="143">
        <v>38.268000000000001</v>
      </c>
      <c r="BD41" s="143">
        <v>44.713000000000001</v>
      </c>
      <c r="BE41" s="143">
        <v>55.794706500000004</v>
      </c>
      <c r="BF41" s="143">
        <v>68.735896129999986</v>
      </c>
      <c r="BG41" s="143">
        <v>127.61983736719999</v>
      </c>
      <c r="BH41" s="143">
        <v>149.76499999999999</v>
      </c>
      <c r="BI41" s="143">
        <v>163.62538309999999</v>
      </c>
      <c r="BJ41" s="143">
        <v>175.38975154999997</v>
      </c>
      <c r="BK41" s="143">
        <v>246.68661228606564</v>
      </c>
      <c r="BL41" s="143">
        <v>320.89652102000002</v>
      </c>
      <c r="BM41" s="143">
        <v>344.51753750999995</v>
      </c>
      <c r="BN41" s="143">
        <v>343.25488572749998</v>
      </c>
      <c r="BO41" s="143">
        <v>365.53661895000005</v>
      </c>
      <c r="BP41" s="143">
        <v>395.77258469999998</v>
      </c>
      <c r="BQ41" s="143">
        <v>399.99203899000008</v>
      </c>
      <c r="BR41" s="143">
        <v>416.55604172</v>
      </c>
      <c r="BS41" s="143">
        <v>441.36019572999982</v>
      </c>
      <c r="BT41" s="143">
        <v>437.16954765999998</v>
      </c>
      <c r="BU41" s="143">
        <v>427.42290979000001</v>
      </c>
      <c r="BV41" s="143">
        <v>431.4507251851897</v>
      </c>
      <c r="BW41" s="143">
        <v>448.17026986692787</v>
      </c>
      <c r="BX41" s="143">
        <v>463.39939305702984</v>
      </c>
      <c r="BY41" s="143">
        <v>470.94670907213811</v>
      </c>
      <c r="BZ41" s="143">
        <v>484.87678380772093</v>
      </c>
      <c r="CA41" s="144">
        <v>501.00097251433408</v>
      </c>
    </row>
    <row r="42" spans="1:79" x14ac:dyDescent="0.4">
      <c r="A42" s="141"/>
      <c r="B42" s="58" t="s">
        <v>164</v>
      </c>
      <c r="C42" s="142" t="s">
        <v>133</v>
      </c>
      <c r="D42" s="143">
        <v>0</v>
      </c>
      <c r="E42" s="143">
        <v>0</v>
      </c>
      <c r="F42" s="143">
        <v>0</v>
      </c>
      <c r="G42" s="143">
        <v>0</v>
      </c>
      <c r="H42" s="143">
        <v>0</v>
      </c>
      <c r="I42" s="143">
        <v>0</v>
      </c>
      <c r="J42" s="143">
        <v>0</v>
      </c>
      <c r="K42" s="143">
        <v>0</v>
      </c>
      <c r="L42" s="143">
        <v>0</v>
      </c>
      <c r="M42" s="143">
        <v>0</v>
      </c>
      <c r="N42" s="143">
        <v>0</v>
      </c>
      <c r="O42" s="143">
        <v>0</v>
      </c>
      <c r="P42" s="143">
        <v>0</v>
      </c>
      <c r="Q42" s="143">
        <v>0</v>
      </c>
      <c r="R42" s="143">
        <v>0</v>
      </c>
      <c r="S42" s="143">
        <v>0</v>
      </c>
      <c r="T42" s="143">
        <v>0</v>
      </c>
      <c r="U42" s="143">
        <v>0</v>
      </c>
      <c r="V42" s="143">
        <v>0</v>
      </c>
      <c r="W42" s="143">
        <v>0</v>
      </c>
      <c r="X42" s="143">
        <v>0</v>
      </c>
      <c r="Y42" s="143">
        <v>0</v>
      </c>
      <c r="Z42" s="143">
        <v>0</v>
      </c>
      <c r="AA42" s="143">
        <v>0</v>
      </c>
      <c r="AB42" s="143">
        <v>0</v>
      </c>
      <c r="AC42" s="143">
        <v>0</v>
      </c>
      <c r="AD42" s="143">
        <v>0</v>
      </c>
      <c r="AE42" s="143">
        <v>0</v>
      </c>
      <c r="AF42" s="143">
        <v>0</v>
      </c>
      <c r="AG42" s="143">
        <v>0</v>
      </c>
      <c r="AH42" s="143">
        <v>16</v>
      </c>
      <c r="AI42" s="143">
        <v>16</v>
      </c>
      <c r="AJ42" s="143">
        <v>16</v>
      </c>
      <c r="AK42" s="143">
        <v>16</v>
      </c>
      <c r="AL42" s="143">
        <v>16</v>
      </c>
      <c r="AM42" s="143">
        <v>17</v>
      </c>
      <c r="AN42" s="143">
        <v>18</v>
      </c>
      <c r="AO42" s="143">
        <v>17</v>
      </c>
      <c r="AP42" s="143">
        <v>14</v>
      </c>
      <c r="AQ42" s="143">
        <v>0.434</v>
      </c>
      <c r="AR42" s="143">
        <v>0</v>
      </c>
      <c r="AS42" s="143">
        <v>0</v>
      </c>
      <c r="AT42" s="143">
        <v>0</v>
      </c>
      <c r="AU42" s="143">
        <v>0</v>
      </c>
      <c r="AV42" s="143">
        <v>0</v>
      </c>
      <c r="AW42" s="143">
        <v>0</v>
      </c>
      <c r="AX42" s="143">
        <v>0</v>
      </c>
      <c r="AY42" s="143">
        <v>0</v>
      </c>
      <c r="AZ42" s="143">
        <v>0</v>
      </c>
      <c r="BA42" s="143">
        <v>0</v>
      </c>
      <c r="BB42" s="143">
        <v>0</v>
      </c>
      <c r="BC42" s="143">
        <v>0</v>
      </c>
      <c r="BD42" s="143">
        <v>0</v>
      </c>
      <c r="BE42" s="143">
        <v>0</v>
      </c>
      <c r="BF42" s="143">
        <v>0</v>
      </c>
      <c r="BG42" s="143">
        <v>0</v>
      </c>
      <c r="BH42" s="143">
        <v>0</v>
      </c>
      <c r="BI42" s="143">
        <v>0</v>
      </c>
      <c r="BJ42" s="143">
        <v>0</v>
      </c>
      <c r="BK42" s="143">
        <v>0</v>
      </c>
      <c r="BL42" s="143">
        <v>0</v>
      </c>
      <c r="BM42" s="143">
        <v>0</v>
      </c>
      <c r="BN42" s="143">
        <v>0</v>
      </c>
      <c r="BO42" s="143"/>
      <c r="BP42" s="143"/>
      <c r="BQ42" s="143"/>
      <c r="BR42" s="143"/>
      <c r="BS42" s="143"/>
      <c r="BT42" s="143"/>
      <c r="BU42" s="143"/>
      <c r="BV42" s="143"/>
      <c r="BW42" s="143"/>
      <c r="BX42" s="143"/>
      <c r="BY42" s="143"/>
      <c r="BZ42" s="143"/>
      <c r="CA42" s="144"/>
    </row>
    <row r="43" spans="1:79" x14ac:dyDescent="0.4">
      <c r="A43" s="150"/>
      <c r="B43" s="58" t="s">
        <v>165</v>
      </c>
      <c r="C43" s="142" t="s">
        <v>130</v>
      </c>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v>5.5109329999999996</v>
      </c>
      <c r="BM43" s="143">
        <v>7.0408049999999998</v>
      </c>
      <c r="BN43" s="143">
        <v>9.2482140000000008</v>
      </c>
      <c r="BO43" s="143">
        <v>9.5133209999999995</v>
      </c>
      <c r="BP43" s="143">
        <v>9.4075343484310903</v>
      </c>
      <c r="BQ43" s="143">
        <v>9.2168086836232543</v>
      </c>
      <c r="BR43" s="143">
        <v>37.532187830000005</v>
      </c>
      <c r="BS43" s="143">
        <v>43.794516459999997</v>
      </c>
      <c r="BT43" s="143">
        <v>41.280517799999998</v>
      </c>
      <c r="BU43" s="143">
        <v>48.629247100000001</v>
      </c>
      <c r="BV43" s="143">
        <v>40.589526618458983</v>
      </c>
      <c r="BW43" s="143">
        <v>44.302053604921433</v>
      </c>
      <c r="BX43" s="143">
        <v>45.09949056981003</v>
      </c>
      <c r="BY43" s="143">
        <v>46.001480381206242</v>
      </c>
      <c r="BZ43" s="143">
        <v>46.921509988830351</v>
      </c>
      <c r="CA43" s="144">
        <v>47.85994018860697</v>
      </c>
    </row>
    <row r="44" spans="1:79" x14ac:dyDescent="0.4">
      <c r="A44" s="141"/>
      <c r="B44" s="58" t="s">
        <v>166</v>
      </c>
      <c r="C44" s="142" t="s">
        <v>130</v>
      </c>
      <c r="D44" s="143">
        <v>0</v>
      </c>
      <c r="E44" s="143">
        <v>0</v>
      </c>
      <c r="F44" s="143">
        <v>0</v>
      </c>
      <c r="G44" s="143">
        <v>0</v>
      </c>
      <c r="H44" s="143">
        <v>0</v>
      </c>
      <c r="I44" s="143">
        <v>0</v>
      </c>
      <c r="J44" s="143">
        <v>0</v>
      </c>
      <c r="K44" s="143">
        <v>0</v>
      </c>
      <c r="L44" s="143">
        <v>0</v>
      </c>
      <c r="M44" s="143">
        <v>0</v>
      </c>
      <c r="N44" s="143">
        <v>0</v>
      </c>
      <c r="O44" s="143">
        <v>0</v>
      </c>
      <c r="P44" s="143">
        <v>0</v>
      </c>
      <c r="Q44" s="143">
        <v>0</v>
      </c>
      <c r="R44" s="143">
        <v>0</v>
      </c>
      <c r="S44" s="143">
        <v>0</v>
      </c>
      <c r="T44" s="143">
        <v>0</v>
      </c>
      <c r="U44" s="143">
        <v>0</v>
      </c>
      <c r="V44" s="143">
        <v>0</v>
      </c>
      <c r="W44" s="143">
        <v>0</v>
      </c>
      <c r="X44" s="143">
        <v>0</v>
      </c>
      <c r="Y44" s="143">
        <v>0</v>
      </c>
      <c r="Z44" s="143">
        <v>0</v>
      </c>
      <c r="AA44" s="143">
        <v>0</v>
      </c>
      <c r="AB44" s="143">
        <v>0</v>
      </c>
      <c r="AC44" s="143">
        <v>0</v>
      </c>
      <c r="AD44" s="143">
        <v>0</v>
      </c>
      <c r="AE44" s="143">
        <v>0.2</v>
      </c>
      <c r="AF44" s="143">
        <v>8.1999999999999993</v>
      </c>
      <c r="AG44" s="143">
        <v>19.8</v>
      </c>
      <c r="AH44" s="143">
        <v>47</v>
      </c>
      <c r="AI44" s="143">
        <v>79</v>
      </c>
      <c r="AJ44" s="143">
        <v>125</v>
      </c>
      <c r="AK44" s="143">
        <v>173</v>
      </c>
      <c r="AL44" s="143">
        <v>236</v>
      </c>
      <c r="AM44" s="143">
        <v>304</v>
      </c>
      <c r="AN44" s="143">
        <v>356</v>
      </c>
      <c r="AO44" s="143">
        <v>422</v>
      </c>
      <c r="AP44" s="143">
        <v>514</v>
      </c>
      <c r="AQ44" s="143">
        <v>596.22199999999998</v>
      </c>
      <c r="AR44" s="143">
        <v>675.34</v>
      </c>
      <c r="AS44" s="143">
        <v>769.49900000000002</v>
      </c>
      <c r="AT44" s="143">
        <v>883.25800000000004</v>
      </c>
      <c r="AU44" s="143">
        <v>1061.8779999999999</v>
      </c>
      <c r="AV44" s="143">
        <v>68.302000000000007</v>
      </c>
      <c r="AW44" s="143">
        <v>0</v>
      </c>
      <c r="AX44" s="143">
        <v>0</v>
      </c>
      <c r="AY44" s="143">
        <v>0</v>
      </c>
      <c r="AZ44" s="143">
        <v>0</v>
      </c>
      <c r="BA44" s="143">
        <v>0</v>
      </c>
      <c r="BB44" s="143">
        <v>0</v>
      </c>
      <c r="BC44" s="143">
        <v>0</v>
      </c>
      <c r="BD44" s="143">
        <v>0</v>
      </c>
      <c r="BE44" s="143">
        <v>0</v>
      </c>
      <c r="BF44" s="143">
        <v>0</v>
      </c>
      <c r="BG44" s="143">
        <v>0</v>
      </c>
      <c r="BH44" s="143">
        <v>0</v>
      </c>
      <c r="BI44" s="143">
        <v>0</v>
      </c>
      <c r="BJ44" s="143">
        <v>0</v>
      </c>
      <c r="BK44" s="143">
        <v>0</v>
      </c>
      <c r="BL44" s="143">
        <v>0</v>
      </c>
      <c r="BM44" s="143">
        <v>0</v>
      </c>
      <c r="BN44" s="143">
        <v>0</v>
      </c>
      <c r="BO44" s="143">
        <v>0</v>
      </c>
      <c r="BP44" s="143">
        <v>0</v>
      </c>
      <c r="BQ44" s="143">
        <v>0</v>
      </c>
      <c r="BR44" s="143">
        <v>0</v>
      </c>
      <c r="BS44" s="143">
        <v>0</v>
      </c>
      <c r="BT44" s="143">
        <v>0</v>
      </c>
      <c r="BU44" s="143">
        <v>0</v>
      </c>
      <c r="BV44" s="143">
        <v>0</v>
      </c>
      <c r="BW44" s="143">
        <v>0</v>
      </c>
      <c r="BX44" s="143">
        <v>0</v>
      </c>
      <c r="BY44" s="143">
        <v>0</v>
      </c>
      <c r="BZ44" s="143">
        <v>0</v>
      </c>
      <c r="CA44" s="144">
        <v>0</v>
      </c>
    </row>
    <row r="45" spans="1:79" x14ac:dyDescent="0.4">
      <c r="A45" s="150"/>
      <c r="B45" s="58" t="s">
        <v>29</v>
      </c>
      <c r="C45" s="142" t="s">
        <v>130</v>
      </c>
      <c r="D45" s="143">
        <v>0</v>
      </c>
      <c r="E45" s="143">
        <v>0</v>
      </c>
      <c r="F45" s="143">
        <v>0</v>
      </c>
      <c r="G45" s="143">
        <v>0</v>
      </c>
      <c r="H45" s="143">
        <v>0</v>
      </c>
      <c r="I45" s="143">
        <v>0</v>
      </c>
      <c r="J45" s="143">
        <v>0</v>
      </c>
      <c r="K45" s="143">
        <v>0</v>
      </c>
      <c r="L45" s="143">
        <v>0</v>
      </c>
      <c r="M45" s="143">
        <v>0</v>
      </c>
      <c r="N45" s="143">
        <v>0</v>
      </c>
      <c r="O45" s="143">
        <v>0</v>
      </c>
      <c r="P45" s="143">
        <v>0</v>
      </c>
      <c r="Q45" s="143">
        <v>0</v>
      </c>
      <c r="R45" s="143">
        <v>0</v>
      </c>
      <c r="S45" s="143">
        <v>0</v>
      </c>
      <c r="T45" s="143">
        <v>0</v>
      </c>
      <c r="U45" s="143">
        <v>0</v>
      </c>
      <c r="V45" s="143">
        <v>0</v>
      </c>
      <c r="W45" s="143">
        <v>0</v>
      </c>
      <c r="X45" s="143">
        <v>0</v>
      </c>
      <c r="Y45" s="143">
        <v>0</v>
      </c>
      <c r="Z45" s="143">
        <v>0</v>
      </c>
      <c r="AA45" s="143">
        <v>0</v>
      </c>
      <c r="AB45" s="143">
        <v>0</v>
      </c>
      <c r="AC45" s="143">
        <v>0</v>
      </c>
      <c r="AD45" s="143">
        <v>0</v>
      </c>
      <c r="AE45" s="143">
        <v>0</v>
      </c>
      <c r="AF45" s="143">
        <v>0</v>
      </c>
      <c r="AG45" s="143">
        <v>0</v>
      </c>
      <c r="AH45" s="143">
        <v>0</v>
      </c>
      <c r="AI45" s="143">
        <v>0</v>
      </c>
      <c r="AJ45" s="143">
        <v>0</v>
      </c>
      <c r="AK45" s="143">
        <v>0</v>
      </c>
      <c r="AL45" s="143">
        <v>0</v>
      </c>
      <c r="AM45" s="143">
        <v>0</v>
      </c>
      <c r="AN45" s="143">
        <v>0</v>
      </c>
      <c r="AO45" s="143">
        <v>0</v>
      </c>
      <c r="AP45" s="143">
        <v>0</v>
      </c>
      <c r="AQ45" s="143">
        <v>0</v>
      </c>
      <c r="AR45" s="143">
        <v>0</v>
      </c>
      <c r="AS45" s="143">
        <v>0</v>
      </c>
      <c r="AT45" s="143">
        <v>0</v>
      </c>
      <c r="AU45" s="143">
        <v>0</v>
      </c>
      <c r="AV45" s="143">
        <v>0</v>
      </c>
      <c r="AW45" s="143">
        <v>0</v>
      </c>
      <c r="AX45" s="143">
        <v>0</v>
      </c>
      <c r="AY45" s="143">
        <v>0</v>
      </c>
      <c r="AZ45" s="143">
        <v>0</v>
      </c>
      <c r="BA45" s="143">
        <v>0</v>
      </c>
      <c r="BB45" s="143">
        <v>0</v>
      </c>
      <c r="BC45" s="143">
        <v>0.56699999999999995</v>
      </c>
      <c r="BD45" s="143">
        <v>42.750999999999998</v>
      </c>
      <c r="BE45" s="143">
        <v>82</v>
      </c>
      <c r="BF45" s="143">
        <v>180.13019312</v>
      </c>
      <c r="BG45" s="143">
        <v>139.34738139999999</v>
      </c>
      <c r="BH45" s="143">
        <v>87.293999999999997</v>
      </c>
      <c r="BI45" s="143">
        <v>71.74855457999999</v>
      </c>
      <c r="BJ45" s="143">
        <v>86.415832980000019</v>
      </c>
      <c r="BK45" s="143">
        <v>109.97339909</v>
      </c>
      <c r="BL45" s="143">
        <v>112.23410000000001</v>
      </c>
      <c r="BM45" s="143">
        <v>115.10395912999999</v>
      </c>
      <c r="BN45" s="143">
        <v>138.13980000000001</v>
      </c>
      <c r="BO45" s="143">
        <v>47.019696670000002</v>
      </c>
      <c r="BP45" s="143">
        <v>1.39356865</v>
      </c>
      <c r="BQ45" s="143">
        <v>0.86930000000000007</v>
      </c>
      <c r="BR45" s="143">
        <v>0.41239731999999996</v>
      </c>
      <c r="BS45" s="143">
        <v>9.3574789999999977E-2</v>
      </c>
      <c r="BT45" s="143">
        <v>2.7997579999999994E-2</v>
      </c>
      <c r="BU45" s="143">
        <v>3.2353730000000004E-2</v>
      </c>
      <c r="BV45" s="143">
        <v>0</v>
      </c>
      <c r="BW45" s="143">
        <v>0</v>
      </c>
      <c r="BX45" s="143">
        <v>0</v>
      </c>
      <c r="BY45" s="143">
        <v>0</v>
      </c>
      <c r="BZ45" s="143">
        <v>0</v>
      </c>
      <c r="CA45" s="144">
        <v>0</v>
      </c>
    </row>
    <row r="46" spans="1:79" ht="26.65" customHeight="1" x14ac:dyDescent="0.4">
      <c r="A46" s="150"/>
      <c r="B46" s="58" t="s">
        <v>167</v>
      </c>
      <c r="C46" s="142" t="s">
        <v>130</v>
      </c>
      <c r="D46" s="143">
        <v>0</v>
      </c>
      <c r="E46" s="143">
        <v>0</v>
      </c>
      <c r="F46" s="143">
        <v>0</v>
      </c>
      <c r="G46" s="143">
        <v>0</v>
      </c>
      <c r="H46" s="143">
        <v>0</v>
      </c>
      <c r="I46" s="143">
        <v>0</v>
      </c>
      <c r="J46" s="143">
        <v>0</v>
      </c>
      <c r="K46" s="143">
        <v>0</v>
      </c>
      <c r="L46" s="143">
        <v>0</v>
      </c>
      <c r="M46" s="143">
        <v>0</v>
      </c>
      <c r="N46" s="143">
        <v>0</v>
      </c>
      <c r="O46" s="143">
        <v>0</v>
      </c>
      <c r="P46" s="143">
        <v>0</v>
      </c>
      <c r="Q46" s="143">
        <v>0</v>
      </c>
      <c r="R46" s="143">
        <v>0</v>
      </c>
      <c r="S46" s="143">
        <v>0</v>
      </c>
      <c r="T46" s="143">
        <v>0</v>
      </c>
      <c r="U46" s="143">
        <v>0</v>
      </c>
      <c r="V46" s="143">
        <v>0</v>
      </c>
      <c r="W46" s="143">
        <v>0</v>
      </c>
      <c r="X46" s="143">
        <v>0</v>
      </c>
      <c r="Y46" s="143">
        <v>0</v>
      </c>
      <c r="Z46" s="143">
        <v>0</v>
      </c>
      <c r="AA46" s="143">
        <v>0</v>
      </c>
      <c r="AB46" s="143">
        <v>0</v>
      </c>
      <c r="AC46" s="143">
        <v>0</v>
      </c>
      <c r="AD46" s="143">
        <v>0</v>
      </c>
      <c r="AE46" s="143">
        <v>0</v>
      </c>
      <c r="AF46" s="143">
        <v>0</v>
      </c>
      <c r="AG46" s="143">
        <v>0</v>
      </c>
      <c r="AH46" s="143">
        <v>0</v>
      </c>
      <c r="AI46" s="143">
        <v>0</v>
      </c>
      <c r="AJ46" s="143">
        <v>0</v>
      </c>
      <c r="AK46" s="143">
        <v>0</v>
      </c>
      <c r="AL46" s="143">
        <v>0</v>
      </c>
      <c r="AM46" s="143">
        <v>0</v>
      </c>
      <c r="AN46" s="143">
        <v>0</v>
      </c>
      <c r="AO46" s="143">
        <v>0</v>
      </c>
      <c r="AP46" s="143">
        <v>0</v>
      </c>
      <c r="AQ46" s="143">
        <v>0</v>
      </c>
      <c r="AR46" s="143">
        <v>0</v>
      </c>
      <c r="AS46" s="143">
        <v>0</v>
      </c>
      <c r="AT46" s="143">
        <v>0</v>
      </c>
      <c r="AU46" s="143">
        <v>0</v>
      </c>
      <c r="AV46" s="143">
        <v>0</v>
      </c>
      <c r="AW46" s="143">
        <v>0</v>
      </c>
      <c r="AX46" s="143">
        <v>0</v>
      </c>
      <c r="AY46" s="143">
        <v>0</v>
      </c>
      <c r="AZ46" s="143">
        <v>0</v>
      </c>
      <c r="BA46" s="143">
        <v>0</v>
      </c>
      <c r="BB46" s="143">
        <v>0</v>
      </c>
      <c r="BC46" s="143">
        <v>0</v>
      </c>
      <c r="BD46" s="143">
        <v>0</v>
      </c>
      <c r="BE46" s="143">
        <v>0</v>
      </c>
      <c r="BF46" s="143">
        <v>0</v>
      </c>
      <c r="BG46" s="143">
        <v>0</v>
      </c>
      <c r="BH46" s="143">
        <v>0</v>
      </c>
      <c r="BI46" s="143">
        <v>0</v>
      </c>
      <c r="BJ46" s="143">
        <v>0</v>
      </c>
      <c r="BK46" s="143">
        <v>0</v>
      </c>
      <c r="BL46" s="143">
        <v>0</v>
      </c>
      <c r="BM46" s="143">
        <v>0</v>
      </c>
      <c r="BN46" s="143">
        <v>0</v>
      </c>
      <c r="BO46" s="143">
        <v>5.1059946700000003</v>
      </c>
      <c r="BP46" s="143">
        <v>18.281430299999997</v>
      </c>
      <c r="BQ46" s="143">
        <v>32.793243410000002</v>
      </c>
      <c r="BR46" s="143">
        <v>31.126738449999994</v>
      </c>
      <c r="BS46" s="143">
        <v>22.156157419999996</v>
      </c>
      <c r="BT46" s="143">
        <v>20.333625230000003</v>
      </c>
      <c r="BU46" s="143">
        <v>14.29373391</v>
      </c>
      <c r="BV46" s="143">
        <v>12.65214778</v>
      </c>
      <c r="BW46" s="143">
        <v>6.6092165300000003</v>
      </c>
      <c r="BX46" s="143">
        <v>0</v>
      </c>
      <c r="BY46" s="143">
        <v>0</v>
      </c>
      <c r="BZ46" s="143">
        <v>0</v>
      </c>
      <c r="CA46" s="144">
        <v>0</v>
      </c>
    </row>
    <row r="47" spans="1:79" x14ac:dyDescent="0.4">
      <c r="A47" s="141"/>
      <c r="B47" s="58" t="s">
        <v>168</v>
      </c>
      <c r="C47" s="142" t="s">
        <v>130</v>
      </c>
      <c r="D47" s="143">
        <v>0</v>
      </c>
      <c r="E47" s="143">
        <v>0</v>
      </c>
      <c r="F47" s="143">
        <v>0</v>
      </c>
      <c r="G47" s="143">
        <v>0</v>
      </c>
      <c r="H47" s="143">
        <v>0</v>
      </c>
      <c r="I47" s="143">
        <v>0</v>
      </c>
      <c r="J47" s="143">
        <v>0</v>
      </c>
      <c r="K47" s="143">
        <v>0</v>
      </c>
      <c r="L47" s="143">
        <v>0</v>
      </c>
      <c r="M47" s="143">
        <v>0</v>
      </c>
      <c r="N47" s="143">
        <v>0</v>
      </c>
      <c r="O47" s="143">
        <v>0</v>
      </c>
      <c r="P47" s="143">
        <v>0</v>
      </c>
      <c r="Q47" s="143">
        <v>0</v>
      </c>
      <c r="R47" s="143">
        <v>0</v>
      </c>
      <c r="S47" s="143">
        <v>0</v>
      </c>
      <c r="T47" s="143">
        <v>0</v>
      </c>
      <c r="U47" s="143">
        <v>0</v>
      </c>
      <c r="V47" s="143">
        <v>0</v>
      </c>
      <c r="W47" s="143">
        <v>0</v>
      </c>
      <c r="X47" s="143">
        <v>0</v>
      </c>
      <c r="Y47" s="143">
        <v>0</v>
      </c>
      <c r="Z47" s="143">
        <v>0</v>
      </c>
      <c r="AA47" s="143">
        <v>0</v>
      </c>
      <c r="AB47" s="143">
        <v>0</v>
      </c>
      <c r="AC47" s="143">
        <v>0</v>
      </c>
      <c r="AD47" s="143">
        <v>0</v>
      </c>
      <c r="AE47" s="143">
        <v>0</v>
      </c>
      <c r="AF47" s="143">
        <v>17.8</v>
      </c>
      <c r="AG47" s="143">
        <v>6</v>
      </c>
      <c r="AH47" s="143">
        <v>22</v>
      </c>
      <c r="AI47" s="143">
        <v>43</v>
      </c>
      <c r="AJ47" s="143">
        <v>61</v>
      </c>
      <c r="AK47" s="143">
        <v>76</v>
      </c>
      <c r="AL47" s="143">
        <v>91</v>
      </c>
      <c r="AM47" s="143">
        <v>107</v>
      </c>
      <c r="AN47" s="143">
        <v>120</v>
      </c>
      <c r="AO47" s="143">
        <v>134</v>
      </c>
      <c r="AP47" s="143">
        <v>148</v>
      </c>
      <c r="AQ47" s="143">
        <v>162.69300000000001</v>
      </c>
      <c r="AR47" s="143">
        <v>179.143</v>
      </c>
      <c r="AS47" s="143">
        <v>199.464</v>
      </c>
      <c r="AT47" s="143">
        <v>228.85900000000001</v>
      </c>
      <c r="AU47" s="143">
        <v>248.62757479708401</v>
      </c>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c r="BT47" s="143"/>
      <c r="BU47" s="143"/>
      <c r="BV47" s="143"/>
      <c r="BW47" s="143"/>
      <c r="BX47" s="143"/>
      <c r="BY47" s="143"/>
      <c r="BZ47" s="143"/>
      <c r="CA47" s="144"/>
    </row>
    <row r="48" spans="1:79" x14ac:dyDescent="0.4">
      <c r="A48" s="141"/>
      <c r="B48" s="58" t="s">
        <v>169</v>
      </c>
      <c r="C48" s="142" t="s">
        <v>130</v>
      </c>
      <c r="D48" s="143">
        <v>0</v>
      </c>
      <c r="E48" s="143">
        <v>0</v>
      </c>
      <c r="F48" s="143">
        <v>0</v>
      </c>
      <c r="G48" s="143">
        <v>0</v>
      </c>
      <c r="H48" s="143">
        <v>0</v>
      </c>
      <c r="I48" s="143">
        <v>0</v>
      </c>
      <c r="J48" s="143">
        <v>0</v>
      </c>
      <c r="K48" s="143">
        <v>0</v>
      </c>
      <c r="L48" s="143">
        <v>0</v>
      </c>
      <c r="M48" s="143">
        <v>0</v>
      </c>
      <c r="N48" s="143">
        <v>0</v>
      </c>
      <c r="O48" s="143">
        <v>0</v>
      </c>
      <c r="P48" s="143">
        <v>0</v>
      </c>
      <c r="Q48" s="143">
        <v>0</v>
      </c>
      <c r="R48" s="143">
        <v>0</v>
      </c>
      <c r="S48" s="143">
        <v>0</v>
      </c>
      <c r="T48" s="143">
        <v>0</v>
      </c>
      <c r="U48" s="143">
        <v>0</v>
      </c>
      <c r="V48" s="143">
        <v>0</v>
      </c>
      <c r="W48" s="143">
        <v>0</v>
      </c>
      <c r="X48" s="143">
        <v>0</v>
      </c>
      <c r="Y48" s="143">
        <v>0</v>
      </c>
      <c r="Z48" s="143">
        <v>0</v>
      </c>
      <c r="AA48" s="143">
        <v>0</v>
      </c>
      <c r="AB48" s="143">
        <v>0</v>
      </c>
      <c r="AC48" s="143">
        <v>0</v>
      </c>
      <c r="AD48" s="143">
        <v>0</v>
      </c>
      <c r="AE48" s="143">
        <v>0</v>
      </c>
      <c r="AF48" s="143">
        <v>0</v>
      </c>
      <c r="AG48" s="143">
        <v>0</v>
      </c>
      <c r="AH48" s="143">
        <v>0</v>
      </c>
      <c r="AI48" s="143">
        <v>0</v>
      </c>
      <c r="AJ48" s="143">
        <v>0</v>
      </c>
      <c r="AK48" s="143">
        <v>0</v>
      </c>
      <c r="AL48" s="143">
        <v>0</v>
      </c>
      <c r="AM48" s="143">
        <v>0</v>
      </c>
      <c r="AN48" s="143">
        <v>0</v>
      </c>
      <c r="AO48" s="143">
        <v>0</v>
      </c>
      <c r="AP48" s="143">
        <v>0</v>
      </c>
      <c r="AQ48" s="143">
        <v>0</v>
      </c>
      <c r="AR48" s="143">
        <v>0</v>
      </c>
      <c r="AS48" s="143">
        <v>0</v>
      </c>
      <c r="AT48" s="143">
        <v>0</v>
      </c>
      <c r="AU48" s="143">
        <v>0</v>
      </c>
      <c r="AV48" s="143">
        <v>0</v>
      </c>
      <c r="AW48" s="143">
        <v>0</v>
      </c>
      <c r="AX48" s="143">
        <v>0</v>
      </c>
      <c r="AY48" s="143">
        <v>0</v>
      </c>
      <c r="AZ48" s="143">
        <v>0</v>
      </c>
      <c r="BA48" s="143">
        <v>0</v>
      </c>
      <c r="BB48" s="143">
        <v>0</v>
      </c>
      <c r="BC48" s="143">
        <v>0</v>
      </c>
      <c r="BD48" s="143">
        <v>0</v>
      </c>
      <c r="BE48" s="143">
        <v>0</v>
      </c>
      <c r="BF48" s="143">
        <v>0</v>
      </c>
      <c r="BG48" s="143">
        <v>0</v>
      </c>
      <c r="BH48" s="143">
        <v>0</v>
      </c>
      <c r="BI48" s="143">
        <v>878.05845391999992</v>
      </c>
      <c r="BJ48" s="143">
        <v>0</v>
      </c>
      <c r="BK48" s="143">
        <v>0</v>
      </c>
      <c r="BL48" s="143">
        <v>0</v>
      </c>
      <c r="BM48" s="143">
        <v>0</v>
      </c>
      <c r="BN48" s="143">
        <v>0</v>
      </c>
      <c r="BO48" s="143">
        <v>0</v>
      </c>
      <c r="BP48" s="143">
        <v>0</v>
      </c>
      <c r="BQ48" s="143">
        <v>0</v>
      </c>
      <c r="BR48" s="143">
        <v>0</v>
      </c>
      <c r="BS48" s="143">
        <v>0</v>
      </c>
      <c r="BT48" s="143">
        <v>0</v>
      </c>
      <c r="BU48" s="143">
        <v>0</v>
      </c>
      <c r="BV48" s="143">
        <v>0</v>
      </c>
      <c r="BW48" s="143">
        <v>0</v>
      </c>
      <c r="BX48" s="143">
        <v>0</v>
      </c>
      <c r="BY48" s="143">
        <v>0</v>
      </c>
      <c r="BZ48" s="143">
        <v>0</v>
      </c>
      <c r="CA48" s="144">
        <v>0</v>
      </c>
    </row>
    <row r="49" spans="1:79" x14ac:dyDescent="0.4">
      <c r="A49" s="141"/>
      <c r="B49" s="58" t="s">
        <v>170</v>
      </c>
      <c r="C49" s="142" t="s">
        <v>130</v>
      </c>
      <c r="D49" s="143">
        <v>0</v>
      </c>
      <c r="E49" s="143">
        <v>0</v>
      </c>
      <c r="F49" s="143">
        <v>0</v>
      </c>
      <c r="G49" s="143">
        <v>0</v>
      </c>
      <c r="H49" s="143">
        <v>0</v>
      </c>
      <c r="I49" s="143">
        <v>0</v>
      </c>
      <c r="J49" s="143">
        <v>0</v>
      </c>
      <c r="K49" s="143">
        <v>0</v>
      </c>
      <c r="L49" s="143">
        <v>0</v>
      </c>
      <c r="M49" s="143">
        <v>0</v>
      </c>
      <c r="N49" s="143">
        <v>0</v>
      </c>
      <c r="O49" s="143">
        <v>0</v>
      </c>
      <c r="P49" s="143">
        <v>0</v>
      </c>
      <c r="Q49" s="143">
        <v>0</v>
      </c>
      <c r="R49" s="143">
        <v>0</v>
      </c>
      <c r="S49" s="143">
        <v>0</v>
      </c>
      <c r="T49" s="143">
        <v>0</v>
      </c>
      <c r="U49" s="143">
        <v>0</v>
      </c>
      <c r="V49" s="143">
        <v>0</v>
      </c>
      <c r="W49" s="143">
        <v>0</v>
      </c>
      <c r="X49" s="143">
        <v>0</v>
      </c>
      <c r="Y49" s="143">
        <v>0</v>
      </c>
      <c r="Z49" s="143">
        <v>0</v>
      </c>
      <c r="AA49" s="143">
        <v>0</v>
      </c>
      <c r="AB49" s="143">
        <v>0</v>
      </c>
      <c r="AC49" s="143">
        <v>0</v>
      </c>
      <c r="AD49" s="143">
        <v>0</v>
      </c>
      <c r="AE49" s="143">
        <v>0</v>
      </c>
      <c r="AF49" s="143">
        <v>0</v>
      </c>
      <c r="AG49" s="143">
        <v>0</v>
      </c>
      <c r="AH49" s="143">
        <v>0</v>
      </c>
      <c r="AI49" s="143">
        <v>0</v>
      </c>
      <c r="AJ49" s="143">
        <v>0</v>
      </c>
      <c r="AK49" s="143">
        <v>0</v>
      </c>
      <c r="AL49" s="143">
        <v>0</v>
      </c>
      <c r="AM49" s="143">
        <v>0</v>
      </c>
      <c r="AN49" s="143">
        <v>0</v>
      </c>
      <c r="AO49" s="143">
        <v>0</v>
      </c>
      <c r="AP49" s="143">
        <v>0</v>
      </c>
      <c r="AQ49" s="143">
        <v>0</v>
      </c>
      <c r="AR49" s="143">
        <v>0</v>
      </c>
      <c r="AS49" s="143">
        <v>0</v>
      </c>
      <c r="AT49" s="143">
        <v>0</v>
      </c>
      <c r="AU49" s="143">
        <v>0</v>
      </c>
      <c r="AV49" s="143">
        <v>0</v>
      </c>
      <c r="AW49" s="143">
        <v>0</v>
      </c>
      <c r="AX49" s="143">
        <v>0</v>
      </c>
      <c r="AY49" s="143">
        <v>0</v>
      </c>
      <c r="AZ49" s="143">
        <v>0</v>
      </c>
      <c r="BA49" s="143">
        <v>0</v>
      </c>
      <c r="BB49" s="143">
        <v>0</v>
      </c>
      <c r="BC49" s="143">
        <v>0</v>
      </c>
      <c r="BD49" s="143">
        <v>0</v>
      </c>
      <c r="BE49" s="143">
        <v>0</v>
      </c>
      <c r="BF49" s="143">
        <v>0</v>
      </c>
      <c r="BG49" s="143">
        <v>0</v>
      </c>
      <c r="BH49" s="143">
        <v>512.54700000000003</v>
      </c>
      <c r="BI49" s="143">
        <v>253.96029677999999</v>
      </c>
      <c r="BJ49" s="143">
        <v>0</v>
      </c>
      <c r="BK49" s="143">
        <v>0</v>
      </c>
      <c r="BL49" s="143">
        <v>0</v>
      </c>
      <c r="BM49" s="143">
        <v>0</v>
      </c>
      <c r="BN49" s="143">
        <v>0</v>
      </c>
      <c r="BO49" s="143">
        <v>0</v>
      </c>
      <c r="BP49" s="143">
        <v>0</v>
      </c>
      <c r="BQ49" s="143">
        <v>0</v>
      </c>
      <c r="BR49" s="143">
        <v>0</v>
      </c>
      <c r="BS49" s="143">
        <v>0</v>
      </c>
      <c r="BT49" s="143">
        <v>0</v>
      </c>
      <c r="BU49" s="143">
        <v>0</v>
      </c>
      <c r="BV49" s="143">
        <v>0</v>
      </c>
      <c r="BW49" s="143">
        <v>0</v>
      </c>
      <c r="BX49" s="143">
        <v>0</v>
      </c>
      <c r="BY49" s="143">
        <v>0</v>
      </c>
      <c r="BZ49" s="143">
        <v>0</v>
      </c>
      <c r="CA49" s="144">
        <v>0</v>
      </c>
    </row>
    <row r="50" spans="1:79" x14ac:dyDescent="0.4">
      <c r="A50" s="141"/>
      <c r="B50" s="58" t="s">
        <v>171</v>
      </c>
      <c r="C50" s="142" t="s">
        <v>130</v>
      </c>
      <c r="D50" s="143">
        <v>0</v>
      </c>
      <c r="E50" s="143">
        <v>0</v>
      </c>
      <c r="F50" s="143">
        <v>0</v>
      </c>
      <c r="G50" s="143">
        <v>0</v>
      </c>
      <c r="H50" s="143">
        <v>0</v>
      </c>
      <c r="I50" s="143">
        <v>0</v>
      </c>
      <c r="J50" s="143">
        <v>0</v>
      </c>
      <c r="K50" s="143">
        <v>0</v>
      </c>
      <c r="L50" s="143">
        <v>0</v>
      </c>
      <c r="M50" s="143">
        <v>0</v>
      </c>
      <c r="N50" s="143">
        <v>0</v>
      </c>
      <c r="O50" s="143">
        <v>0</v>
      </c>
      <c r="P50" s="143">
        <v>0</v>
      </c>
      <c r="Q50" s="143">
        <v>0</v>
      </c>
      <c r="R50" s="143">
        <v>0</v>
      </c>
      <c r="S50" s="143">
        <v>0</v>
      </c>
      <c r="T50" s="143">
        <v>0</v>
      </c>
      <c r="U50" s="143">
        <v>0</v>
      </c>
      <c r="V50" s="143">
        <v>0</v>
      </c>
      <c r="W50" s="143">
        <v>0</v>
      </c>
      <c r="X50" s="143">
        <v>0</v>
      </c>
      <c r="Y50" s="143">
        <v>0</v>
      </c>
      <c r="Z50" s="143">
        <v>0</v>
      </c>
      <c r="AA50" s="143">
        <v>0</v>
      </c>
      <c r="AB50" s="143">
        <v>0</v>
      </c>
      <c r="AC50" s="143">
        <v>0</v>
      </c>
      <c r="AD50" s="143">
        <v>0</v>
      </c>
      <c r="AE50" s="143">
        <v>0</v>
      </c>
      <c r="AF50" s="143">
        <v>0</v>
      </c>
      <c r="AG50" s="143">
        <v>0</v>
      </c>
      <c r="AH50" s="143">
        <v>0</v>
      </c>
      <c r="AI50" s="143">
        <v>0</v>
      </c>
      <c r="AJ50" s="143">
        <v>0</v>
      </c>
      <c r="AK50" s="143">
        <v>0</v>
      </c>
      <c r="AL50" s="143">
        <v>0</v>
      </c>
      <c r="AM50" s="143">
        <v>0</v>
      </c>
      <c r="AN50" s="143">
        <v>0</v>
      </c>
      <c r="AO50" s="143">
        <v>0</v>
      </c>
      <c r="AP50" s="143">
        <v>0</v>
      </c>
      <c r="AQ50" s="143">
        <v>0</v>
      </c>
      <c r="AR50" s="143">
        <v>0</v>
      </c>
      <c r="AS50" s="143">
        <v>0</v>
      </c>
      <c r="AT50" s="143">
        <v>0</v>
      </c>
      <c r="AU50" s="143">
        <v>0</v>
      </c>
      <c r="AV50" s="143">
        <v>0</v>
      </c>
      <c r="AW50" s="143">
        <v>0</v>
      </c>
      <c r="AX50" s="143">
        <v>0</v>
      </c>
      <c r="AY50" s="143">
        <v>0</v>
      </c>
      <c r="AZ50" s="143">
        <v>0</v>
      </c>
      <c r="BA50" s="143">
        <v>0</v>
      </c>
      <c r="BB50" s="143">
        <v>0</v>
      </c>
      <c r="BC50" s="143">
        <v>0</v>
      </c>
      <c r="BD50" s="143">
        <v>305.50299999999999</v>
      </c>
      <c r="BE50" s="143">
        <v>364.963506</v>
      </c>
      <c r="BF50" s="143">
        <v>374.49799999999999</v>
      </c>
      <c r="BG50" s="143">
        <v>411.85500000000002</v>
      </c>
      <c r="BH50" s="143">
        <v>435.49299999999999</v>
      </c>
      <c r="BI50" s="143">
        <v>460.57299999999998</v>
      </c>
      <c r="BJ50" s="143">
        <v>487.84199999999998</v>
      </c>
      <c r="BK50" s="143">
        <v>509.73661300000003</v>
      </c>
      <c r="BL50" s="143">
        <v>527.65851588422947</v>
      </c>
      <c r="BM50" s="143">
        <v>548.84926471978326</v>
      </c>
      <c r="BN50" s="143">
        <v>578.13293398888891</v>
      </c>
      <c r="BO50" s="143">
        <v>587.18538852998768</v>
      </c>
      <c r="BP50" s="143">
        <v>595.99799999999993</v>
      </c>
      <c r="BQ50" s="143">
        <v>606.39532681999992</v>
      </c>
      <c r="BR50" s="143">
        <v>611.93929700000001</v>
      </c>
      <c r="BS50" s="143">
        <v>621.7497810999995</v>
      </c>
      <c r="BT50" s="143">
        <v>627.55100000000004</v>
      </c>
      <c r="BU50" s="143">
        <v>654.75289959999998</v>
      </c>
      <c r="BV50" s="143">
        <v>468</v>
      </c>
      <c r="BW50" s="143">
        <v>247</v>
      </c>
      <c r="BX50" s="143">
        <v>0</v>
      </c>
      <c r="BY50" s="143">
        <v>0</v>
      </c>
      <c r="BZ50" s="143">
        <v>0</v>
      </c>
      <c r="CA50" s="144">
        <v>0</v>
      </c>
    </row>
    <row r="51" spans="1:79" ht="26.65" customHeight="1" x14ac:dyDescent="0.4">
      <c r="A51" s="141"/>
      <c r="B51" s="58" t="s">
        <v>30</v>
      </c>
      <c r="C51" s="142" t="s">
        <v>140</v>
      </c>
      <c r="D51" s="143">
        <v>0</v>
      </c>
      <c r="E51" s="143">
        <v>0</v>
      </c>
      <c r="F51" s="143">
        <v>0</v>
      </c>
      <c r="G51" s="143">
        <v>0</v>
      </c>
      <c r="H51" s="143">
        <v>0</v>
      </c>
      <c r="I51" s="143">
        <v>0</v>
      </c>
      <c r="J51" s="143">
        <v>0</v>
      </c>
      <c r="K51" s="143">
        <v>0</v>
      </c>
      <c r="L51" s="143">
        <v>0</v>
      </c>
      <c r="M51" s="143">
        <v>0</v>
      </c>
      <c r="N51" s="143">
        <v>0</v>
      </c>
      <c r="O51" s="143">
        <v>0</v>
      </c>
      <c r="P51" s="143">
        <v>0</v>
      </c>
      <c r="Q51" s="143">
        <v>0</v>
      </c>
      <c r="R51" s="143">
        <v>0</v>
      </c>
      <c r="S51" s="143">
        <v>0</v>
      </c>
      <c r="T51" s="143">
        <v>0</v>
      </c>
      <c r="U51" s="143">
        <v>0</v>
      </c>
      <c r="V51" s="143">
        <v>0</v>
      </c>
      <c r="W51" s="143">
        <v>0</v>
      </c>
      <c r="X51" s="143">
        <v>0</v>
      </c>
      <c r="Y51" s="143">
        <v>0</v>
      </c>
      <c r="Z51" s="143">
        <v>0</v>
      </c>
      <c r="AA51" s="143">
        <v>0</v>
      </c>
      <c r="AB51" s="143">
        <v>0</v>
      </c>
      <c r="AC51" s="143">
        <v>0</v>
      </c>
      <c r="AD51" s="143">
        <v>0</v>
      </c>
      <c r="AE51" s="143">
        <v>0</v>
      </c>
      <c r="AF51" s="143">
        <v>0</v>
      </c>
      <c r="AG51" s="143">
        <v>0</v>
      </c>
      <c r="AH51" s="143">
        <v>0</v>
      </c>
      <c r="AI51" s="143">
        <v>0</v>
      </c>
      <c r="AJ51" s="143">
        <v>0</v>
      </c>
      <c r="AK51" s="143">
        <v>0</v>
      </c>
      <c r="AL51" s="143">
        <v>0</v>
      </c>
      <c r="AM51" s="143">
        <v>0</v>
      </c>
      <c r="AN51" s="143">
        <v>0</v>
      </c>
      <c r="AO51" s="143">
        <v>0</v>
      </c>
      <c r="AP51" s="143">
        <v>0</v>
      </c>
      <c r="AQ51" s="143">
        <v>0</v>
      </c>
      <c r="AR51" s="143">
        <v>0</v>
      </c>
      <c r="AS51" s="143">
        <v>0</v>
      </c>
      <c r="AT51" s="143">
        <v>0</v>
      </c>
      <c r="AU51" s="143">
        <v>0</v>
      </c>
      <c r="AV51" s="143">
        <v>0</v>
      </c>
      <c r="AW51" s="143">
        <v>0</v>
      </c>
      <c r="AX51" s="143">
        <v>0</v>
      </c>
      <c r="AY51" s="143">
        <v>0</v>
      </c>
      <c r="AZ51" s="143">
        <v>0</v>
      </c>
      <c r="BA51" s="143">
        <v>0</v>
      </c>
      <c r="BB51" s="143">
        <v>0</v>
      </c>
      <c r="BC51" s="143">
        <v>0</v>
      </c>
      <c r="BD51" s="143">
        <v>0</v>
      </c>
      <c r="BE51" s="143">
        <v>0</v>
      </c>
      <c r="BF51" s="143">
        <v>0</v>
      </c>
      <c r="BG51" s="143">
        <v>2336.1031234350612</v>
      </c>
      <c r="BH51" s="143">
        <v>5970.616</v>
      </c>
      <c r="BI51" s="143">
        <v>6426.2752195999992</v>
      </c>
      <c r="BJ51" s="143">
        <v>6868.5436595999981</v>
      </c>
      <c r="BK51" s="143">
        <v>7367.1248207140325</v>
      </c>
      <c r="BL51" s="143">
        <v>7703.3184822999983</v>
      </c>
      <c r="BM51" s="143">
        <v>8128.8851483599992</v>
      </c>
      <c r="BN51" s="143">
        <v>8242.1568431600008</v>
      </c>
      <c r="BO51" s="143">
        <v>8052.1531093100002</v>
      </c>
      <c r="BP51" s="143">
        <v>7510.8751163199995</v>
      </c>
      <c r="BQ51" s="143">
        <v>7041.5234761999718</v>
      </c>
      <c r="BR51" s="143">
        <v>6576.0799377400017</v>
      </c>
      <c r="BS51" s="143">
        <v>6078.7060508699969</v>
      </c>
      <c r="BT51" s="143">
        <v>5665.5855551100012</v>
      </c>
      <c r="BU51" s="143">
        <v>5367.6480182400001</v>
      </c>
      <c r="BV51" s="143">
        <v>5155.9441013089208</v>
      </c>
      <c r="BW51" s="143">
        <v>5035.3835914441534</v>
      </c>
      <c r="BX51" s="143">
        <v>4872.9109941234619</v>
      </c>
      <c r="BY51" s="143">
        <v>4651.3126517303763</v>
      </c>
      <c r="BZ51" s="143">
        <v>4507.5645585644006</v>
      </c>
      <c r="CA51" s="144">
        <v>4442.4052956946189</v>
      </c>
    </row>
    <row r="52" spans="1:79" x14ac:dyDescent="0.4">
      <c r="A52" s="141"/>
      <c r="B52" s="151" t="s">
        <v>172</v>
      </c>
      <c r="C52" s="142" t="s">
        <v>130</v>
      </c>
      <c r="D52" s="143">
        <v>0</v>
      </c>
      <c r="E52" s="143">
        <v>0</v>
      </c>
      <c r="F52" s="143">
        <v>0</v>
      </c>
      <c r="G52" s="143">
        <v>0</v>
      </c>
      <c r="H52" s="143">
        <v>0</v>
      </c>
      <c r="I52" s="143">
        <v>0</v>
      </c>
      <c r="J52" s="143">
        <v>0</v>
      </c>
      <c r="K52" s="143">
        <v>0</v>
      </c>
      <c r="L52" s="143">
        <v>0</v>
      </c>
      <c r="M52" s="143">
        <v>0</v>
      </c>
      <c r="N52" s="143">
        <v>0</v>
      </c>
      <c r="O52" s="143">
        <v>0</v>
      </c>
      <c r="P52" s="143">
        <v>0</v>
      </c>
      <c r="Q52" s="143">
        <v>0</v>
      </c>
      <c r="R52" s="143">
        <v>0</v>
      </c>
      <c r="S52" s="143">
        <v>0</v>
      </c>
      <c r="T52" s="143">
        <v>0</v>
      </c>
      <c r="U52" s="143">
        <v>0</v>
      </c>
      <c r="V52" s="143">
        <v>0</v>
      </c>
      <c r="W52" s="143">
        <v>0</v>
      </c>
      <c r="X52" s="143">
        <v>0</v>
      </c>
      <c r="Y52" s="143">
        <v>0</v>
      </c>
      <c r="Z52" s="143">
        <v>0</v>
      </c>
      <c r="AA52" s="143">
        <v>0</v>
      </c>
      <c r="AB52" s="143">
        <v>0</v>
      </c>
      <c r="AC52" s="143">
        <v>0</v>
      </c>
      <c r="AD52" s="143">
        <v>0</v>
      </c>
      <c r="AE52" s="143">
        <v>0</v>
      </c>
      <c r="AF52" s="143">
        <v>0</v>
      </c>
      <c r="AG52" s="143">
        <v>0</v>
      </c>
      <c r="AH52" s="143">
        <v>0</v>
      </c>
      <c r="AI52" s="143">
        <v>0</v>
      </c>
      <c r="AJ52" s="143">
        <v>0</v>
      </c>
      <c r="AK52" s="143">
        <v>0</v>
      </c>
      <c r="AL52" s="143">
        <v>0</v>
      </c>
      <c r="AM52" s="143">
        <v>0</v>
      </c>
      <c r="AN52" s="143">
        <v>0</v>
      </c>
      <c r="AO52" s="143">
        <v>0</v>
      </c>
      <c r="AP52" s="143">
        <v>0</v>
      </c>
      <c r="AQ52" s="143">
        <v>0</v>
      </c>
      <c r="AR52" s="143">
        <v>0</v>
      </c>
      <c r="AS52" s="143">
        <v>0</v>
      </c>
      <c r="AT52" s="143">
        <v>0</v>
      </c>
      <c r="AU52" s="143">
        <v>0</v>
      </c>
      <c r="AV52" s="143">
        <v>0</v>
      </c>
      <c r="AW52" s="143">
        <v>0</v>
      </c>
      <c r="AX52" s="143">
        <v>0</v>
      </c>
      <c r="AY52" s="143">
        <v>0</v>
      </c>
      <c r="AZ52" s="143">
        <v>0</v>
      </c>
      <c r="BA52" s="143">
        <v>0</v>
      </c>
      <c r="BB52" s="143">
        <v>0</v>
      </c>
      <c r="BC52" s="143">
        <v>0</v>
      </c>
      <c r="BD52" s="143">
        <v>0</v>
      </c>
      <c r="BE52" s="143">
        <v>0</v>
      </c>
      <c r="BF52" s="143">
        <v>0</v>
      </c>
      <c r="BG52" s="143">
        <v>0</v>
      </c>
      <c r="BH52" s="143">
        <v>0</v>
      </c>
      <c r="BI52" s="143">
        <v>0</v>
      </c>
      <c r="BJ52" s="143">
        <v>0</v>
      </c>
      <c r="BK52" s="143">
        <v>0</v>
      </c>
      <c r="BL52" s="143">
        <v>0</v>
      </c>
      <c r="BM52" s="143">
        <v>0</v>
      </c>
      <c r="BN52" s="143">
        <v>0</v>
      </c>
      <c r="BO52" s="143">
        <v>0</v>
      </c>
      <c r="BP52" s="143">
        <v>0</v>
      </c>
      <c r="BQ52" s="143">
        <v>160.53506744000006</v>
      </c>
      <c r="BR52" s="143">
        <v>1564.5904814800003</v>
      </c>
      <c r="BS52" s="143">
        <v>3004.5842815999968</v>
      </c>
      <c r="BT52" s="143">
        <v>5160.3793347999208</v>
      </c>
      <c r="BU52" s="143">
        <v>8649.7824964016072</v>
      </c>
      <c r="BV52" s="143">
        <v>10229.278790201079</v>
      </c>
      <c r="BW52" s="143">
        <v>14071.312946941334</v>
      </c>
      <c r="BX52" s="143">
        <v>15421.489086044579</v>
      </c>
      <c r="BY52" s="143">
        <v>16279.71378140711</v>
      </c>
      <c r="BZ52" s="143">
        <v>17289.991215311547</v>
      </c>
      <c r="CA52" s="144">
        <v>18359.696331660161</v>
      </c>
    </row>
    <row r="53" spans="1:79" x14ac:dyDescent="0.4">
      <c r="A53" s="150"/>
      <c r="B53" s="152" t="s">
        <v>173</v>
      </c>
      <c r="C53" s="142" t="s">
        <v>130</v>
      </c>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v>3.4569999999999999</v>
      </c>
      <c r="AY53" s="143">
        <v>4.1285950413223143</v>
      </c>
      <c r="AZ53" s="143">
        <v>5.4580000000000002</v>
      </c>
      <c r="BA53" s="143">
        <v>4.9669999999999996</v>
      </c>
      <c r="BB53" s="143">
        <v>8.2967250384024585</v>
      </c>
      <c r="BC53" s="143">
        <v>10.563000000000001</v>
      </c>
      <c r="BD53" s="143">
        <v>11.87267336961207</v>
      </c>
      <c r="BE53" s="143">
        <v>14.399096999999999</v>
      </c>
      <c r="BF53" s="143">
        <v>19.709695</v>
      </c>
      <c r="BG53" s="143">
        <v>19.340500802146213</v>
      </c>
      <c r="BH53" s="143">
        <v>20.643089</v>
      </c>
      <c r="BI53" s="143">
        <v>46.53799999999999</v>
      </c>
      <c r="BJ53" s="143">
        <v>32.67</v>
      </c>
      <c r="BK53" s="143">
        <v>27.44</v>
      </c>
      <c r="BL53" s="143">
        <v>31.553068</v>
      </c>
      <c r="BM53" s="143">
        <v>35.207568999999999</v>
      </c>
      <c r="BN53" s="143">
        <v>38.218910999999999</v>
      </c>
      <c r="BO53" s="143">
        <v>37.692900000000002</v>
      </c>
      <c r="BP53" s="143">
        <v>42.019909411804896</v>
      </c>
      <c r="BQ53" s="143">
        <v>45.458691636376749</v>
      </c>
      <c r="BR53" s="143">
        <v>44.789727000000006</v>
      </c>
      <c r="BS53" s="143">
        <v>46.053681000000005</v>
      </c>
      <c r="BT53" s="143">
        <v>42.152442999999998</v>
      </c>
      <c r="BU53" s="143">
        <v>41.088430800000005</v>
      </c>
      <c r="BV53" s="143">
        <v>42.880791540008573</v>
      </c>
      <c r="BW53" s="143">
        <v>43.633464049835609</v>
      </c>
      <c r="BX53" s="143">
        <v>43.939084264195721</v>
      </c>
      <c r="BY53" s="143">
        <v>44.189724396080088</v>
      </c>
      <c r="BZ53" s="143">
        <v>44.317316981639927</v>
      </c>
      <c r="CA53" s="144">
        <v>45.203663321272714</v>
      </c>
    </row>
    <row r="54" spans="1:79" x14ac:dyDescent="0.4">
      <c r="A54" s="141"/>
      <c r="B54" s="58" t="s">
        <v>174</v>
      </c>
      <c r="C54" s="142" t="s">
        <v>130</v>
      </c>
      <c r="D54" s="143">
        <v>0</v>
      </c>
      <c r="E54" s="143">
        <v>0</v>
      </c>
      <c r="F54" s="143">
        <v>0</v>
      </c>
      <c r="G54" s="143">
        <v>0</v>
      </c>
      <c r="H54" s="143">
        <v>0</v>
      </c>
      <c r="I54" s="143">
        <v>0</v>
      </c>
      <c r="J54" s="143">
        <v>0</v>
      </c>
      <c r="K54" s="143">
        <v>0</v>
      </c>
      <c r="L54" s="143">
        <v>0</v>
      </c>
      <c r="M54" s="143">
        <v>0</v>
      </c>
      <c r="N54" s="143">
        <v>0</v>
      </c>
      <c r="O54" s="143">
        <v>0</v>
      </c>
      <c r="P54" s="143">
        <v>0</v>
      </c>
      <c r="Q54" s="143">
        <v>0</v>
      </c>
      <c r="R54" s="143">
        <v>0</v>
      </c>
      <c r="S54" s="143">
        <v>0</v>
      </c>
      <c r="T54" s="143">
        <v>0</v>
      </c>
      <c r="U54" s="143">
        <v>0</v>
      </c>
      <c r="V54" s="143">
        <v>0</v>
      </c>
      <c r="W54" s="143">
        <v>0</v>
      </c>
      <c r="X54" s="143">
        <v>0</v>
      </c>
      <c r="Y54" s="143">
        <v>0</v>
      </c>
      <c r="Z54" s="143">
        <v>0</v>
      </c>
      <c r="AA54" s="143">
        <v>0</v>
      </c>
      <c r="AB54" s="143">
        <v>0</v>
      </c>
      <c r="AC54" s="143">
        <v>0</v>
      </c>
      <c r="AD54" s="143">
        <v>0</v>
      </c>
      <c r="AE54" s="143">
        <v>0</v>
      </c>
      <c r="AF54" s="143">
        <v>0</v>
      </c>
      <c r="AG54" s="143">
        <v>0</v>
      </c>
      <c r="AH54" s="143">
        <v>0</v>
      </c>
      <c r="AI54" s="143">
        <v>0</v>
      </c>
      <c r="AJ54" s="143">
        <v>0</v>
      </c>
      <c r="AK54" s="143">
        <v>0</v>
      </c>
      <c r="AL54" s="143">
        <v>0</v>
      </c>
      <c r="AM54" s="143">
        <v>0</v>
      </c>
      <c r="AN54" s="143">
        <v>0</v>
      </c>
      <c r="AO54" s="143">
        <v>0</v>
      </c>
      <c r="AP54" s="143">
        <v>0</v>
      </c>
      <c r="AQ54" s="143">
        <v>0</v>
      </c>
      <c r="AR54" s="143">
        <v>0</v>
      </c>
      <c r="AS54" s="143">
        <v>0</v>
      </c>
      <c r="AT54" s="143">
        <v>0</v>
      </c>
      <c r="AU54" s="143">
        <v>0</v>
      </c>
      <c r="AV54" s="143">
        <v>0</v>
      </c>
      <c r="AW54" s="143">
        <v>0</v>
      </c>
      <c r="AX54" s="143">
        <v>0</v>
      </c>
      <c r="AY54" s="143">
        <v>0</v>
      </c>
      <c r="AZ54" s="143">
        <v>0</v>
      </c>
      <c r="BA54" s="143">
        <v>0</v>
      </c>
      <c r="BB54" s="143">
        <v>0</v>
      </c>
      <c r="BC54" s="143">
        <v>0</v>
      </c>
      <c r="BD54" s="143">
        <v>0</v>
      </c>
      <c r="BE54" s="143">
        <v>0</v>
      </c>
      <c r="BF54" s="143">
        <v>0</v>
      </c>
      <c r="BG54" s="143">
        <v>0</v>
      </c>
      <c r="BH54" s="143">
        <v>0</v>
      </c>
      <c r="BI54" s="143">
        <v>0</v>
      </c>
      <c r="BJ54" s="143">
        <v>0</v>
      </c>
      <c r="BK54" s="143">
        <v>0</v>
      </c>
      <c r="BL54" s="143">
        <v>55.084215560000004</v>
      </c>
      <c r="BM54" s="143">
        <v>63.075896640000003</v>
      </c>
      <c r="BN54" s="143">
        <v>61.896868359999999</v>
      </c>
      <c r="BO54" s="143">
        <v>39.035515199999999</v>
      </c>
      <c r="BP54" s="143">
        <v>27.879101479999999</v>
      </c>
      <c r="BQ54" s="143">
        <v>25.215089500000001</v>
      </c>
      <c r="BR54" s="143">
        <v>4.0992899999999999</v>
      </c>
      <c r="BS54" s="143">
        <v>0</v>
      </c>
      <c r="BT54" s="143">
        <v>0</v>
      </c>
      <c r="BU54" s="143">
        <v>0</v>
      </c>
      <c r="BV54" s="143">
        <v>0</v>
      </c>
      <c r="BW54" s="143">
        <v>0</v>
      </c>
      <c r="BX54" s="143">
        <v>0</v>
      </c>
      <c r="BY54" s="143">
        <v>0</v>
      </c>
      <c r="BZ54" s="143">
        <v>0</v>
      </c>
      <c r="CA54" s="144">
        <v>0</v>
      </c>
    </row>
    <row r="55" spans="1:79" x14ac:dyDescent="0.4">
      <c r="A55" s="141"/>
      <c r="B55" s="58" t="s">
        <v>175</v>
      </c>
      <c r="C55" s="142" t="s">
        <v>133</v>
      </c>
      <c r="D55" s="143">
        <v>0</v>
      </c>
      <c r="E55" s="143">
        <v>0</v>
      </c>
      <c r="F55" s="143">
        <v>0</v>
      </c>
      <c r="G55" s="143">
        <v>0</v>
      </c>
      <c r="H55" s="143">
        <v>0</v>
      </c>
      <c r="I55" s="143">
        <v>0</v>
      </c>
      <c r="J55" s="143">
        <v>0</v>
      </c>
      <c r="K55" s="143">
        <v>0</v>
      </c>
      <c r="L55" s="143">
        <v>0</v>
      </c>
      <c r="M55" s="143">
        <v>0</v>
      </c>
      <c r="N55" s="143">
        <v>0</v>
      </c>
      <c r="O55" s="143">
        <v>0</v>
      </c>
      <c r="P55" s="143">
        <v>0</v>
      </c>
      <c r="Q55" s="143">
        <v>0</v>
      </c>
      <c r="R55" s="143">
        <v>0</v>
      </c>
      <c r="S55" s="143">
        <v>0</v>
      </c>
      <c r="T55" s="143">
        <v>0</v>
      </c>
      <c r="U55" s="143">
        <v>0</v>
      </c>
      <c r="V55" s="143">
        <v>0</v>
      </c>
      <c r="W55" s="143">
        <v>0</v>
      </c>
      <c r="X55" s="143">
        <v>0</v>
      </c>
      <c r="Y55" s="143">
        <v>0</v>
      </c>
      <c r="Z55" s="143">
        <v>0</v>
      </c>
      <c r="AA55" s="143">
        <v>0</v>
      </c>
      <c r="AB55" s="143">
        <v>0</v>
      </c>
      <c r="AC55" s="143">
        <v>0</v>
      </c>
      <c r="AD55" s="143">
        <v>0</v>
      </c>
      <c r="AE55" s="143">
        <v>0</v>
      </c>
      <c r="AF55" s="143">
        <v>0</v>
      </c>
      <c r="AG55" s="143">
        <v>0</v>
      </c>
      <c r="AH55" s="143">
        <v>0</v>
      </c>
      <c r="AI55" s="143">
        <v>0</v>
      </c>
      <c r="AJ55" s="143">
        <v>0</v>
      </c>
      <c r="AK55" s="143">
        <v>0</v>
      </c>
      <c r="AL55" s="143">
        <v>0</v>
      </c>
      <c r="AM55" s="143">
        <v>0</v>
      </c>
      <c r="AN55" s="143">
        <v>0</v>
      </c>
      <c r="AO55" s="143">
        <v>0</v>
      </c>
      <c r="AP55" s="143">
        <v>0</v>
      </c>
      <c r="AQ55" s="143">
        <v>94.289000000000001</v>
      </c>
      <c r="AR55" s="143">
        <v>3.1640000000000001</v>
      </c>
      <c r="AS55" s="143">
        <v>0</v>
      </c>
      <c r="AT55" s="143">
        <v>0</v>
      </c>
      <c r="AU55" s="143">
        <v>0</v>
      </c>
      <c r="AV55" s="143">
        <v>0</v>
      </c>
      <c r="AW55" s="143">
        <v>0</v>
      </c>
      <c r="AX55" s="143">
        <v>0</v>
      </c>
      <c r="AY55" s="143">
        <v>0</v>
      </c>
      <c r="AZ55" s="143">
        <v>0</v>
      </c>
      <c r="BA55" s="143">
        <v>0</v>
      </c>
      <c r="BB55" s="143">
        <v>0</v>
      </c>
      <c r="BC55" s="143">
        <v>0</v>
      </c>
      <c r="BD55" s="143">
        <v>0</v>
      </c>
      <c r="BE55" s="143">
        <v>0</v>
      </c>
      <c r="BF55" s="143">
        <v>0</v>
      </c>
      <c r="BG55" s="143">
        <v>0</v>
      </c>
      <c r="BH55" s="143">
        <v>0</v>
      </c>
      <c r="BI55" s="143">
        <v>0</v>
      </c>
      <c r="BJ55" s="143">
        <v>0</v>
      </c>
      <c r="BK55" s="143">
        <v>0</v>
      </c>
      <c r="BL55" s="143">
        <v>0</v>
      </c>
      <c r="BM55" s="143">
        <v>0</v>
      </c>
      <c r="BN55" s="143">
        <v>0</v>
      </c>
      <c r="BO55" s="143">
        <v>0</v>
      </c>
      <c r="BP55" s="143">
        <v>0</v>
      </c>
      <c r="BQ55" s="143">
        <v>0</v>
      </c>
      <c r="BR55" s="143">
        <v>0</v>
      </c>
      <c r="BS55" s="143">
        <v>0</v>
      </c>
      <c r="BT55" s="143">
        <v>0</v>
      </c>
      <c r="BU55" s="143">
        <v>0</v>
      </c>
      <c r="BV55" s="143">
        <v>0</v>
      </c>
      <c r="BW55" s="143">
        <v>0</v>
      </c>
      <c r="BX55" s="143">
        <v>0</v>
      </c>
      <c r="BY55" s="143">
        <v>0</v>
      </c>
      <c r="BZ55" s="143">
        <v>0</v>
      </c>
      <c r="CA55" s="144">
        <v>0</v>
      </c>
    </row>
    <row r="56" spans="1:79" ht="26.65" customHeight="1" x14ac:dyDescent="0.4">
      <c r="A56" s="141"/>
      <c r="B56" s="58" t="s">
        <v>176</v>
      </c>
      <c r="C56" s="142" t="s">
        <v>130</v>
      </c>
      <c r="D56" s="143">
        <v>0</v>
      </c>
      <c r="E56" s="143">
        <v>0</v>
      </c>
      <c r="F56" s="143">
        <v>0</v>
      </c>
      <c r="G56" s="143">
        <v>0</v>
      </c>
      <c r="H56" s="143">
        <v>0</v>
      </c>
      <c r="I56" s="143">
        <v>0</v>
      </c>
      <c r="J56" s="143">
        <v>0</v>
      </c>
      <c r="K56" s="143">
        <v>0</v>
      </c>
      <c r="L56" s="143">
        <v>0</v>
      </c>
      <c r="M56" s="143">
        <v>0</v>
      </c>
      <c r="N56" s="143">
        <v>0</v>
      </c>
      <c r="O56" s="143">
        <v>0</v>
      </c>
      <c r="P56" s="143">
        <v>0</v>
      </c>
      <c r="Q56" s="143">
        <v>0</v>
      </c>
      <c r="R56" s="143">
        <v>0</v>
      </c>
      <c r="S56" s="143">
        <v>0</v>
      </c>
      <c r="T56" s="143">
        <v>0</v>
      </c>
      <c r="U56" s="143">
        <v>0</v>
      </c>
      <c r="V56" s="143">
        <v>0</v>
      </c>
      <c r="W56" s="143">
        <v>0</v>
      </c>
      <c r="X56" s="143">
        <v>0</v>
      </c>
      <c r="Y56" s="143">
        <v>0</v>
      </c>
      <c r="Z56" s="143">
        <v>0</v>
      </c>
      <c r="AA56" s="143">
        <v>0</v>
      </c>
      <c r="AB56" s="143">
        <v>0</v>
      </c>
      <c r="AC56" s="143">
        <v>0</v>
      </c>
      <c r="AD56" s="143">
        <v>0</v>
      </c>
      <c r="AE56" s="143">
        <v>11.6</v>
      </c>
      <c r="AF56" s="143">
        <v>33.9</v>
      </c>
      <c r="AG56" s="143">
        <v>44.5</v>
      </c>
      <c r="AH56" s="143">
        <v>69</v>
      </c>
      <c r="AI56" s="143">
        <v>85</v>
      </c>
      <c r="AJ56" s="143">
        <v>108</v>
      </c>
      <c r="AK56" s="143">
        <v>130</v>
      </c>
      <c r="AL56" s="143">
        <v>154</v>
      </c>
      <c r="AM56" s="143">
        <v>182</v>
      </c>
      <c r="AN56" s="143">
        <v>236</v>
      </c>
      <c r="AO56" s="143">
        <v>266</v>
      </c>
      <c r="AP56" s="143">
        <v>285</v>
      </c>
      <c r="AQ56" s="143">
        <v>295.17</v>
      </c>
      <c r="AR56" s="143">
        <v>316.22399999999999</v>
      </c>
      <c r="AS56" s="143">
        <v>345.99400000000003</v>
      </c>
      <c r="AT56" s="143">
        <v>428.738</v>
      </c>
      <c r="AU56" s="143">
        <v>596.20899999999983</v>
      </c>
      <c r="AV56" s="143">
        <v>640.11500000000001</v>
      </c>
      <c r="AW56" s="143">
        <v>703.23900000000003</v>
      </c>
      <c r="AX56" s="143">
        <v>775.55</v>
      </c>
      <c r="AY56" s="143">
        <v>820.41200000000003</v>
      </c>
      <c r="AZ56" s="143">
        <v>905.78099999999995</v>
      </c>
      <c r="BA56" s="143">
        <v>998.82600000000002</v>
      </c>
      <c r="BB56" s="143">
        <v>984.22199999999998</v>
      </c>
      <c r="BC56" s="143">
        <v>1006.239</v>
      </c>
      <c r="BD56" s="143">
        <v>1014.208</v>
      </c>
      <c r="BE56" s="143">
        <v>1039.6609860351221</v>
      </c>
      <c r="BF56" s="143">
        <v>957.64443993986208</v>
      </c>
      <c r="BG56" s="143">
        <v>936.04611806509195</v>
      </c>
      <c r="BH56" s="143">
        <v>918.404</v>
      </c>
      <c r="BI56" s="143">
        <v>900.21167600999991</v>
      </c>
      <c r="BJ56" s="143">
        <v>903.50131326000019</v>
      </c>
      <c r="BK56" s="143">
        <v>898.33186294287157</v>
      </c>
      <c r="BL56" s="143">
        <v>887.43066768000006</v>
      </c>
      <c r="BM56" s="143">
        <v>906.54925574000004</v>
      </c>
      <c r="BN56" s="143">
        <v>888.26432449502204</v>
      </c>
      <c r="BO56" s="143">
        <v>880.68628874000012</v>
      </c>
      <c r="BP56" s="143">
        <v>886.86491193999996</v>
      </c>
      <c r="BQ56" s="143">
        <v>859.72773397999993</v>
      </c>
      <c r="BR56" s="143">
        <v>735.16706013999999</v>
      </c>
      <c r="BS56" s="143">
        <v>469.59270565999998</v>
      </c>
      <c r="BT56" s="143">
        <v>234.28937808999993</v>
      </c>
      <c r="BU56" s="143">
        <v>119.58597665000002</v>
      </c>
      <c r="BV56" s="143">
        <v>98.728732560005014</v>
      </c>
      <c r="BW56" s="143">
        <v>94.682405759208592</v>
      </c>
      <c r="BX56" s="143">
        <v>90.803711798624363</v>
      </c>
      <c r="BY56" s="143">
        <v>87.029590566383035</v>
      </c>
      <c r="BZ56" s="143">
        <v>83.165158228166078</v>
      </c>
      <c r="CA56" s="144">
        <v>79.279090028103752</v>
      </c>
    </row>
    <row r="57" spans="1:79" x14ac:dyDescent="0.4">
      <c r="A57" s="141"/>
      <c r="B57" s="58" t="s">
        <v>177</v>
      </c>
      <c r="C57" s="142" t="s">
        <v>133</v>
      </c>
      <c r="D57" s="143">
        <v>43.5</v>
      </c>
      <c r="E57" s="143">
        <v>65.5</v>
      </c>
      <c r="F57" s="143">
        <v>68.599999999999994</v>
      </c>
      <c r="G57" s="143">
        <v>63.3</v>
      </c>
      <c r="H57" s="143">
        <v>79.2</v>
      </c>
      <c r="I57" s="143">
        <v>84.9</v>
      </c>
      <c r="J57" s="143">
        <v>84.5</v>
      </c>
      <c r="K57" s="143">
        <v>99.6</v>
      </c>
      <c r="L57" s="143">
        <v>96.7</v>
      </c>
      <c r="M57" s="143">
        <v>111.4</v>
      </c>
      <c r="N57" s="143">
        <v>133.5</v>
      </c>
      <c r="O57" s="143">
        <v>130.6</v>
      </c>
      <c r="P57" s="143">
        <v>135</v>
      </c>
      <c r="Q57" s="143">
        <v>154.6</v>
      </c>
      <c r="R57" s="143">
        <v>161.5</v>
      </c>
      <c r="S57" s="143">
        <v>191.4</v>
      </c>
      <c r="T57" s="143">
        <v>200.9</v>
      </c>
      <c r="U57" s="143">
        <v>248.5</v>
      </c>
      <c r="V57" s="143">
        <v>261.8</v>
      </c>
      <c r="W57" s="143">
        <v>322.89999999999998</v>
      </c>
      <c r="X57" s="143">
        <v>348.4</v>
      </c>
      <c r="Y57" s="143">
        <v>382.7</v>
      </c>
      <c r="Z57" s="143">
        <v>373.7</v>
      </c>
      <c r="AA57" s="143">
        <v>322.7</v>
      </c>
      <c r="AB57" s="143">
        <v>290.60000000000002</v>
      </c>
      <c r="AC57" s="143">
        <v>306.26799999999997</v>
      </c>
      <c r="AD57" s="143">
        <v>345.32</v>
      </c>
      <c r="AE57" s="143">
        <v>425.15600000000001</v>
      </c>
      <c r="AF57" s="143">
        <v>496.142</v>
      </c>
      <c r="AG57" s="143">
        <v>585.375</v>
      </c>
      <c r="AH57" s="143">
        <v>696</v>
      </c>
      <c r="AI57" s="143">
        <v>655</v>
      </c>
      <c r="AJ57" s="143">
        <v>654</v>
      </c>
      <c r="AK57" s="143">
        <v>680</v>
      </c>
      <c r="AL57" s="143">
        <v>554</v>
      </c>
      <c r="AM57" s="143">
        <v>265</v>
      </c>
      <c r="AN57" s="143">
        <v>279</v>
      </c>
      <c r="AO57" s="143">
        <v>276</v>
      </c>
      <c r="AP57" s="143">
        <v>179</v>
      </c>
      <c r="AQ57" s="143">
        <v>193.001</v>
      </c>
      <c r="AR57" s="143">
        <v>191.96</v>
      </c>
      <c r="AS57" s="143">
        <v>203.69200000000001</v>
      </c>
      <c r="AT57" s="143">
        <v>216.292</v>
      </c>
      <c r="AU57" s="143">
        <v>273.512</v>
      </c>
      <c r="AV57" s="143">
        <v>364</v>
      </c>
      <c r="AW57" s="143">
        <v>365</v>
      </c>
      <c r="AX57" s="143">
        <v>341.84</v>
      </c>
      <c r="AY57" s="143">
        <v>12</v>
      </c>
      <c r="AZ57" s="143">
        <v>0</v>
      </c>
      <c r="BA57" s="143">
        <v>0</v>
      </c>
      <c r="BB57" s="143">
        <v>0</v>
      </c>
      <c r="BC57" s="143">
        <v>0</v>
      </c>
      <c r="BD57" s="143">
        <v>0</v>
      </c>
      <c r="BE57" s="143">
        <v>0</v>
      </c>
      <c r="BF57" s="143">
        <v>0</v>
      </c>
      <c r="BG57" s="143">
        <v>0</v>
      </c>
      <c r="BH57" s="143">
        <v>0</v>
      </c>
      <c r="BI57" s="143">
        <v>0</v>
      </c>
      <c r="BJ57" s="143">
        <v>0</v>
      </c>
      <c r="BK57" s="143">
        <v>0</v>
      </c>
      <c r="BL57" s="143">
        <v>0</v>
      </c>
      <c r="BM57" s="143">
        <v>0</v>
      </c>
      <c r="BN57" s="143">
        <v>0</v>
      </c>
      <c r="BO57" s="143">
        <v>0</v>
      </c>
      <c r="BP57" s="143">
        <v>0</v>
      </c>
      <c r="BQ57" s="143">
        <v>0</v>
      </c>
      <c r="BR57" s="143">
        <v>0</v>
      </c>
      <c r="BS57" s="143">
        <v>0</v>
      </c>
      <c r="BT57" s="143">
        <v>0</v>
      </c>
      <c r="BU57" s="143">
        <v>0</v>
      </c>
      <c r="BV57" s="143">
        <v>0</v>
      </c>
      <c r="BW57" s="143">
        <v>0</v>
      </c>
      <c r="BX57" s="143">
        <v>0</v>
      </c>
      <c r="BY57" s="143">
        <v>0</v>
      </c>
      <c r="BZ57" s="143">
        <v>0</v>
      </c>
      <c r="CA57" s="144">
        <v>0</v>
      </c>
    </row>
    <row r="58" spans="1:79" x14ac:dyDescent="0.4">
      <c r="A58" s="141"/>
      <c r="B58" s="58" t="s">
        <v>178</v>
      </c>
      <c r="C58" s="142" t="s">
        <v>140</v>
      </c>
      <c r="D58" s="143">
        <v>0</v>
      </c>
      <c r="E58" s="143">
        <v>0</v>
      </c>
      <c r="F58" s="143">
        <v>0</v>
      </c>
      <c r="G58" s="143">
        <v>0</v>
      </c>
      <c r="H58" s="143">
        <v>0</v>
      </c>
      <c r="I58" s="143">
        <v>0</v>
      </c>
      <c r="J58" s="143">
        <v>0</v>
      </c>
      <c r="K58" s="143">
        <v>0</v>
      </c>
      <c r="L58" s="143">
        <v>0</v>
      </c>
      <c r="M58" s="143">
        <v>0</v>
      </c>
      <c r="N58" s="143">
        <v>0</v>
      </c>
      <c r="O58" s="143">
        <v>0</v>
      </c>
      <c r="P58" s="143">
        <v>0</v>
      </c>
      <c r="Q58" s="143">
        <v>0</v>
      </c>
      <c r="R58" s="143">
        <v>0</v>
      </c>
      <c r="S58" s="143">
        <v>0</v>
      </c>
      <c r="T58" s="143">
        <v>0</v>
      </c>
      <c r="U58" s="143">
        <v>0</v>
      </c>
      <c r="V58" s="143">
        <v>0</v>
      </c>
      <c r="W58" s="143">
        <v>0</v>
      </c>
      <c r="X58" s="143">
        <v>0</v>
      </c>
      <c r="Y58" s="143">
        <v>0</v>
      </c>
      <c r="Z58" s="143">
        <v>0</v>
      </c>
      <c r="AA58" s="143">
        <v>0</v>
      </c>
      <c r="AB58" s="143">
        <v>0</v>
      </c>
      <c r="AC58" s="143">
        <v>0</v>
      </c>
      <c r="AD58" s="143">
        <v>0</v>
      </c>
      <c r="AE58" s="143">
        <v>0</v>
      </c>
      <c r="AF58" s="143">
        <v>0</v>
      </c>
      <c r="AG58" s="143">
        <v>0</v>
      </c>
      <c r="AH58" s="143">
        <v>0</v>
      </c>
      <c r="AI58" s="143">
        <v>0</v>
      </c>
      <c r="AJ58" s="143">
        <v>0</v>
      </c>
      <c r="AK58" s="143">
        <v>0</v>
      </c>
      <c r="AL58" s="143">
        <v>0</v>
      </c>
      <c r="AM58" s="143">
        <v>0</v>
      </c>
      <c r="AN58" s="143">
        <v>0</v>
      </c>
      <c r="AO58" s="143">
        <v>0</v>
      </c>
      <c r="AP58" s="143">
        <v>0</v>
      </c>
      <c r="AQ58" s="143">
        <v>0</v>
      </c>
      <c r="AR58" s="143">
        <v>118</v>
      </c>
      <c r="AS58" s="143">
        <v>93</v>
      </c>
      <c r="AT58" s="143">
        <v>98.4</v>
      </c>
      <c r="AU58" s="143">
        <v>126.66799999999999</v>
      </c>
      <c r="AV58" s="143">
        <v>127.428</v>
      </c>
      <c r="AW58" s="143">
        <v>139.703</v>
      </c>
      <c r="AX58" s="143">
        <v>134.45699999999999</v>
      </c>
      <c r="AY58" s="143">
        <v>137.58500000000001</v>
      </c>
      <c r="AZ58" s="143">
        <v>134.505</v>
      </c>
      <c r="BA58" s="143">
        <v>128.536</v>
      </c>
      <c r="BB58" s="143">
        <v>142.53099999999998</v>
      </c>
      <c r="BC58" s="143">
        <v>129.44200000000001</v>
      </c>
      <c r="BD58" s="143">
        <v>126.22099999999999</v>
      </c>
      <c r="BE58" s="143">
        <v>136</v>
      </c>
      <c r="BF58" s="143">
        <v>135.53100000000001</v>
      </c>
      <c r="BG58" s="143">
        <v>154.86799999999999</v>
      </c>
      <c r="BH58" s="143">
        <v>160.81200000000001</v>
      </c>
      <c r="BI58" s="143">
        <v>190.72200000000001</v>
      </c>
      <c r="BJ58" s="143">
        <v>272.476</v>
      </c>
      <c r="BK58" s="143">
        <v>234.56</v>
      </c>
      <c r="BL58" s="143">
        <v>217.55500000000001</v>
      </c>
      <c r="BM58" s="143">
        <v>270.00200000000001</v>
      </c>
      <c r="BN58" s="143">
        <v>273.28648482000006</v>
      </c>
      <c r="BO58" s="143">
        <v>126.68199999999999</v>
      </c>
      <c r="BP58" s="143">
        <v>96.879000000000005</v>
      </c>
      <c r="BQ58" s="143">
        <v>8.7829999999999995</v>
      </c>
      <c r="BR58" s="143">
        <v>0</v>
      </c>
      <c r="BS58" s="143">
        <v>0</v>
      </c>
      <c r="BT58" s="143">
        <v>0</v>
      </c>
      <c r="BU58" s="143">
        <v>0</v>
      </c>
      <c r="BV58" s="143">
        <v>0</v>
      </c>
      <c r="BW58" s="143">
        <v>0</v>
      </c>
      <c r="BX58" s="143">
        <v>0</v>
      </c>
      <c r="BY58" s="143">
        <v>0</v>
      </c>
      <c r="BZ58" s="143">
        <v>0</v>
      </c>
      <c r="CA58" s="144">
        <v>0</v>
      </c>
    </row>
    <row r="59" spans="1:79" x14ac:dyDescent="0.4">
      <c r="A59" s="149"/>
      <c r="B59" s="58" t="s">
        <v>179</v>
      </c>
      <c r="C59" s="142" t="s">
        <v>130</v>
      </c>
      <c r="D59" s="143">
        <v>0</v>
      </c>
      <c r="E59" s="143">
        <v>0</v>
      </c>
      <c r="F59" s="143">
        <v>0</v>
      </c>
      <c r="G59" s="143">
        <v>0</v>
      </c>
      <c r="H59" s="143">
        <v>0</v>
      </c>
      <c r="I59" s="143">
        <v>0</v>
      </c>
      <c r="J59" s="143">
        <v>0</v>
      </c>
      <c r="K59" s="143">
        <v>0</v>
      </c>
      <c r="L59" s="143">
        <v>0</v>
      </c>
      <c r="M59" s="143">
        <v>0</v>
      </c>
      <c r="N59" s="143">
        <v>0</v>
      </c>
      <c r="O59" s="143">
        <v>0</v>
      </c>
      <c r="P59" s="143">
        <v>0</v>
      </c>
      <c r="Q59" s="143">
        <v>0</v>
      </c>
      <c r="R59" s="143">
        <v>0</v>
      </c>
      <c r="S59" s="143">
        <v>0</v>
      </c>
      <c r="T59" s="143">
        <v>0</v>
      </c>
      <c r="U59" s="143">
        <v>0</v>
      </c>
      <c r="V59" s="143">
        <v>0</v>
      </c>
      <c r="W59" s="143">
        <v>0</v>
      </c>
      <c r="X59" s="143">
        <v>0</v>
      </c>
      <c r="Y59" s="143">
        <v>0</v>
      </c>
      <c r="Z59" s="143">
        <v>0</v>
      </c>
      <c r="AA59" s="143">
        <v>0</v>
      </c>
      <c r="AB59" s="143">
        <v>0</v>
      </c>
      <c r="AC59" s="143">
        <v>0</v>
      </c>
      <c r="AD59" s="143">
        <v>0</v>
      </c>
      <c r="AE59" s="143">
        <v>0</v>
      </c>
      <c r="AF59" s="143">
        <v>0</v>
      </c>
      <c r="AG59" s="143">
        <v>0</v>
      </c>
      <c r="AH59" s="143">
        <v>0</v>
      </c>
      <c r="AI59" s="143">
        <v>0</v>
      </c>
      <c r="AJ59" s="143">
        <v>0</v>
      </c>
      <c r="AK59" s="143">
        <v>0</v>
      </c>
      <c r="AL59" s="143">
        <v>0</v>
      </c>
      <c r="AM59" s="143">
        <v>0</v>
      </c>
      <c r="AN59" s="143">
        <v>0</v>
      </c>
      <c r="AO59" s="143">
        <v>0</v>
      </c>
      <c r="AP59" s="143">
        <v>1</v>
      </c>
      <c r="AQ59" s="143">
        <v>0.68200000000000005</v>
      </c>
      <c r="AR59" s="143">
        <v>0.71099999999999997</v>
      </c>
      <c r="AS59" s="143">
        <v>0.05</v>
      </c>
      <c r="AT59" s="143">
        <v>4.3999999999999997E-2</v>
      </c>
      <c r="AU59" s="143">
        <v>1.0529999999999999</v>
      </c>
      <c r="AV59" s="143">
        <v>1.0680000000000001</v>
      </c>
      <c r="AW59" s="143">
        <v>2.0219999999999998</v>
      </c>
      <c r="AX59" s="143">
        <v>1.901</v>
      </c>
      <c r="AY59" s="143">
        <v>2.9769999999999999</v>
      </c>
      <c r="AZ59" s="143">
        <v>2.5939999999999999</v>
      </c>
      <c r="BA59" s="143">
        <v>3.1680000000000001</v>
      </c>
      <c r="BB59" s="143">
        <v>4.3739999999999997</v>
      </c>
      <c r="BC59" s="143">
        <v>6.6749999999999998</v>
      </c>
      <c r="BD59" s="143">
        <v>1.966</v>
      </c>
      <c r="BE59" s="143">
        <v>8.6959999999999997</v>
      </c>
      <c r="BF59" s="143">
        <v>7.1639999999999997</v>
      </c>
      <c r="BG59" s="143">
        <v>5.907</v>
      </c>
      <c r="BH59" s="143">
        <v>7.7169999999999996</v>
      </c>
      <c r="BI59" s="143">
        <v>8.1300000000000008</v>
      </c>
      <c r="BJ59" s="143">
        <v>9.604000000000001</v>
      </c>
      <c r="BK59" s="143">
        <v>12.0015</v>
      </c>
      <c r="BL59" s="143">
        <v>16.099019999999999</v>
      </c>
      <c r="BM59" s="143">
        <v>16.099019999999999</v>
      </c>
      <c r="BN59" s="143">
        <v>16.099019999999999</v>
      </c>
      <c r="BO59" s="143">
        <v>16.098934999999997</v>
      </c>
      <c r="BP59" s="143">
        <v>16.099</v>
      </c>
      <c r="BQ59" s="143">
        <v>16.099019999999999</v>
      </c>
      <c r="BR59" s="143">
        <v>16.099020000000042</v>
      </c>
      <c r="BS59" s="143">
        <v>13.170465000000043</v>
      </c>
      <c r="BT59" s="143">
        <v>0</v>
      </c>
      <c r="BU59" s="143">
        <v>0</v>
      </c>
      <c r="BV59" s="143">
        <v>0</v>
      </c>
      <c r="BW59" s="143">
        <v>0</v>
      </c>
      <c r="BX59" s="143">
        <v>0</v>
      </c>
      <c r="BY59" s="143">
        <v>0</v>
      </c>
      <c r="BZ59" s="143">
        <v>0</v>
      </c>
      <c r="CA59" s="144">
        <v>0</v>
      </c>
    </row>
    <row r="60" spans="1:79" x14ac:dyDescent="0.4">
      <c r="A60" s="141"/>
      <c r="B60" s="58" t="s">
        <v>32</v>
      </c>
      <c r="C60" s="147"/>
      <c r="D60" s="143">
        <f>SUM(D61:D62)</f>
        <v>176.4</v>
      </c>
      <c r="E60" s="143">
        <f t="shared" ref="E60:BP60" si="7">SUM(E61:E62)</f>
        <v>248.9</v>
      </c>
      <c r="F60" s="143">
        <f t="shared" si="7"/>
        <v>248.6</v>
      </c>
      <c r="G60" s="143">
        <f t="shared" si="7"/>
        <v>275.2</v>
      </c>
      <c r="H60" s="143">
        <f t="shared" si="7"/>
        <v>315.5</v>
      </c>
      <c r="I60" s="143">
        <f t="shared" si="7"/>
        <v>334.1</v>
      </c>
      <c r="J60" s="143">
        <f t="shared" si="7"/>
        <v>348.1</v>
      </c>
      <c r="K60" s="143">
        <f t="shared" si="7"/>
        <v>432.5</v>
      </c>
      <c r="L60" s="143">
        <f t="shared" si="7"/>
        <v>447.9</v>
      </c>
      <c r="M60" s="143">
        <f t="shared" si="7"/>
        <v>482.1</v>
      </c>
      <c r="N60" s="143">
        <f t="shared" si="7"/>
        <v>617.4</v>
      </c>
      <c r="O60" s="143">
        <f t="shared" si="7"/>
        <v>657</v>
      </c>
      <c r="P60" s="143">
        <f t="shared" si="7"/>
        <v>676.9</v>
      </c>
      <c r="Q60" s="143">
        <f t="shared" si="7"/>
        <v>783.9</v>
      </c>
      <c r="R60" s="143">
        <f t="shared" si="7"/>
        <v>807.1</v>
      </c>
      <c r="S60" s="143">
        <f t="shared" si="7"/>
        <v>958.8</v>
      </c>
      <c r="T60" s="143">
        <f t="shared" si="7"/>
        <v>1014.7</v>
      </c>
      <c r="U60" s="143">
        <f t="shared" si="7"/>
        <v>1237.8</v>
      </c>
      <c r="V60" s="143">
        <f t="shared" si="7"/>
        <v>1271.5999999999999</v>
      </c>
      <c r="W60" s="143">
        <f t="shared" si="7"/>
        <v>1384.6</v>
      </c>
      <c r="X60" s="143">
        <f t="shared" si="7"/>
        <v>1543.3</v>
      </c>
      <c r="Y60" s="143">
        <f t="shared" si="7"/>
        <v>1626.9</v>
      </c>
      <c r="Z60" s="143">
        <f t="shared" si="7"/>
        <v>1785.2</v>
      </c>
      <c r="AA60" s="143">
        <f t="shared" si="7"/>
        <v>2068.1999999999998</v>
      </c>
      <c r="AB60" s="143">
        <f t="shared" si="7"/>
        <v>2395.6</v>
      </c>
      <c r="AC60" s="143">
        <f t="shared" si="7"/>
        <v>2779.8</v>
      </c>
      <c r="AD60" s="143">
        <f t="shared" si="7"/>
        <v>3609</v>
      </c>
      <c r="AE60" s="143">
        <f t="shared" si="7"/>
        <v>4824.8999999999996</v>
      </c>
      <c r="AF60" s="143">
        <f t="shared" si="7"/>
        <v>5687.1</v>
      </c>
      <c r="AG60" s="143">
        <f t="shared" si="7"/>
        <v>6627.5</v>
      </c>
      <c r="AH60" s="143">
        <f t="shared" si="7"/>
        <v>7589</v>
      </c>
      <c r="AI60" s="143">
        <f t="shared" si="7"/>
        <v>8852</v>
      </c>
      <c r="AJ60" s="143">
        <f t="shared" si="7"/>
        <v>10564</v>
      </c>
      <c r="AK60" s="143">
        <f t="shared" si="7"/>
        <v>12165</v>
      </c>
      <c r="AL60" s="143">
        <f t="shared" si="7"/>
        <v>13589</v>
      </c>
      <c r="AM60" s="143">
        <f t="shared" si="7"/>
        <v>14654</v>
      </c>
      <c r="AN60" s="143">
        <f t="shared" si="7"/>
        <v>15307</v>
      </c>
      <c r="AO60" s="143">
        <f t="shared" si="7"/>
        <v>16625</v>
      </c>
      <c r="AP60" s="143">
        <f t="shared" si="7"/>
        <v>17816.453000000001</v>
      </c>
      <c r="AQ60" s="143">
        <f t="shared" si="7"/>
        <v>18685.544999999998</v>
      </c>
      <c r="AR60" s="143">
        <f t="shared" si="7"/>
        <v>19273.72</v>
      </c>
      <c r="AS60" s="143">
        <f t="shared" si="7"/>
        <v>20731.936000000002</v>
      </c>
      <c r="AT60" s="143">
        <f t="shared" si="7"/>
        <v>22734.863000000001</v>
      </c>
      <c r="AU60" s="143">
        <f t="shared" si="7"/>
        <v>25578.864000000001</v>
      </c>
      <c r="AV60" s="143">
        <f t="shared" si="7"/>
        <v>26741.489000000001</v>
      </c>
      <c r="AW60" s="143">
        <f t="shared" si="7"/>
        <v>28219.280000000002</v>
      </c>
      <c r="AX60" s="143">
        <f t="shared" si="7"/>
        <v>28779.506000000001</v>
      </c>
      <c r="AY60" s="143">
        <f t="shared" si="7"/>
        <v>29998.344000000005</v>
      </c>
      <c r="AZ60" s="143">
        <f t="shared" si="7"/>
        <v>32024.285999999996</v>
      </c>
      <c r="BA60" s="143">
        <f t="shared" si="7"/>
        <v>33586</v>
      </c>
      <c r="BB60" s="143">
        <f t="shared" si="7"/>
        <v>35603.290999999997</v>
      </c>
      <c r="BC60" s="143">
        <f t="shared" si="7"/>
        <v>37802.438000000002</v>
      </c>
      <c r="BD60" s="143">
        <f t="shared" si="7"/>
        <v>38745.199999999997</v>
      </c>
      <c r="BE60" s="143">
        <f t="shared" si="7"/>
        <v>41921.603135450001</v>
      </c>
      <c r="BF60" s="143">
        <f t="shared" si="7"/>
        <v>44367.258565528275</v>
      </c>
      <c r="BG60" s="143">
        <f t="shared" si="7"/>
        <v>46506.352382756908</v>
      </c>
      <c r="BH60" s="143">
        <f t="shared" si="7"/>
        <v>48801.804999999993</v>
      </c>
      <c r="BI60" s="143">
        <f t="shared" si="7"/>
        <v>51422.462685709994</v>
      </c>
      <c r="BJ60" s="143">
        <f t="shared" si="7"/>
        <v>53663.45674691999</v>
      </c>
      <c r="BK60" s="143">
        <f t="shared" si="7"/>
        <v>57593.742352232308</v>
      </c>
      <c r="BL60" s="143">
        <f t="shared" si="7"/>
        <v>61584.34965923</v>
      </c>
      <c r="BM60" s="143">
        <f t="shared" si="7"/>
        <v>66895.841990320012</v>
      </c>
      <c r="BN60" s="143">
        <f t="shared" si="7"/>
        <v>69835.141333070002</v>
      </c>
      <c r="BO60" s="143">
        <f t="shared" si="7"/>
        <v>74150.519898250001</v>
      </c>
      <c r="BP60" s="143">
        <f t="shared" si="7"/>
        <v>79809.006438810029</v>
      </c>
      <c r="BQ60" s="143">
        <f t="shared" ref="BQ60:CA60" si="8">SUM(BQ61:BQ62)</f>
        <v>83110.340476999991</v>
      </c>
      <c r="BR60" s="143">
        <f t="shared" si="8"/>
        <v>86515.830874880034</v>
      </c>
      <c r="BS60" s="143">
        <f t="shared" si="8"/>
        <v>89367.86147389999</v>
      </c>
      <c r="BT60" s="143">
        <f t="shared" si="8"/>
        <v>91580.290263549963</v>
      </c>
      <c r="BU60" s="143">
        <f t="shared" si="8"/>
        <v>93800.446975290004</v>
      </c>
      <c r="BV60" s="143">
        <f t="shared" si="8"/>
        <v>96695.945078643228</v>
      </c>
      <c r="BW60" s="143">
        <f t="shared" si="8"/>
        <v>98898.389168967056</v>
      </c>
      <c r="BX60" s="143">
        <f t="shared" si="8"/>
        <v>100920.46973313829</v>
      </c>
      <c r="BY60" s="143">
        <f t="shared" si="8"/>
        <v>105543.4986500127</v>
      </c>
      <c r="BZ60" s="143">
        <f t="shared" si="8"/>
        <v>111040.88784552753</v>
      </c>
      <c r="CA60" s="144">
        <f t="shared" si="8"/>
        <v>117478.63856998882</v>
      </c>
    </row>
    <row r="61" spans="1:79" x14ac:dyDescent="0.4">
      <c r="A61" s="141"/>
      <c r="B61" s="68" t="s">
        <v>137</v>
      </c>
      <c r="C61" s="142" t="s">
        <v>133</v>
      </c>
      <c r="D61" s="143">
        <v>176.4</v>
      </c>
      <c r="E61" s="143">
        <v>248.9</v>
      </c>
      <c r="F61" s="143">
        <v>248.6</v>
      </c>
      <c r="G61" s="143">
        <v>275.2</v>
      </c>
      <c r="H61" s="143">
        <v>315.5</v>
      </c>
      <c r="I61" s="143">
        <v>334.1</v>
      </c>
      <c r="J61" s="143">
        <v>348.1</v>
      </c>
      <c r="K61" s="143">
        <v>432.5</v>
      </c>
      <c r="L61" s="143">
        <v>447.9</v>
      </c>
      <c r="M61" s="143">
        <v>482.1</v>
      </c>
      <c r="N61" s="143">
        <v>617.4</v>
      </c>
      <c r="O61" s="143">
        <v>657</v>
      </c>
      <c r="P61" s="143">
        <v>676.9</v>
      </c>
      <c r="Q61" s="143">
        <v>783.9</v>
      </c>
      <c r="R61" s="143">
        <v>807.1</v>
      </c>
      <c r="S61" s="143">
        <v>958.8</v>
      </c>
      <c r="T61" s="143">
        <v>1014.7</v>
      </c>
      <c r="U61" s="143">
        <v>1237.8</v>
      </c>
      <c r="V61" s="143">
        <v>1271.5999999999999</v>
      </c>
      <c r="W61" s="143">
        <v>1384.6</v>
      </c>
      <c r="X61" s="143">
        <v>1543.3</v>
      </c>
      <c r="Y61" s="143">
        <v>1626.9</v>
      </c>
      <c r="Z61" s="143">
        <v>1777.8</v>
      </c>
      <c r="AA61" s="143">
        <v>2045.3</v>
      </c>
      <c r="AB61" s="143">
        <v>2368.6</v>
      </c>
      <c r="AC61" s="143">
        <v>2752</v>
      </c>
      <c r="AD61" s="143">
        <v>3578.4</v>
      </c>
      <c r="AE61" s="143">
        <v>4791</v>
      </c>
      <c r="AF61" s="143">
        <v>5651.3</v>
      </c>
      <c r="AG61" s="143">
        <v>6591.6</v>
      </c>
      <c r="AH61" s="143">
        <v>7552</v>
      </c>
      <c r="AI61" s="143">
        <v>8816</v>
      </c>
      <c r="AJ61" s="143">
        <v>10526</v>
      </c>
      <c r="AK61" s="143">
        <v>12126</v>
      </c>
      <c r="AL61" s="143">
        <v>13549</v>
      </c>
      <c r="AM61" s="143">
        <v>14613</v>
      </c>
      <c r="AN61" s="143">
        <v>15268</v>
      </c>
      <c r="AO61" s="143">
        <v>16584</v>
      </c>
      <c r="AP61" s="143">
        <v>17779.453000000001</v>
      </c>
      <c r="AQ61" s="143">
        <v>18648.391</v>
      </c>
      <c r="AR61" s="143">
        <v>19237.593000000001</v>
      </c>
      <c r="AS61" s="143">
        <v>20697.363000000001</v>
      </c>
      <c r="AT61" s="143">
        <v>22699.034</v>
      </c>
      <c r="AU61" s="143">
        <v>25543.024000000001</v>
      </c>
      <c r="AV61" s="143">
        <v>26705.927</v>
      </c>
      <c r="AW61" s="143">
        <v>28183.114000000001</v>
      </c>
      <c r="AX61" s="143">
        <v>28744.81</v>
      </c>
      <c r="AY61" s="143">
        <v>29962.569000000003</v>
      </c>
      <c r="AZ61" s="143">
        <v>31994.560999999998</v>
      </c>
      <c r="BA61" s="143">
        <v>33556.756999999998</v>
      </c>
      <c r="BB61" s="143">
        <v>35574.510999999999</v>
      </c>
      <c r="BC61" s="143">
        <v>37774.760999999999</v>
      </c>
      <c r="BD61" s="143">
        <v>38717.656999999999</v>
      </c>
      <c r="BE61" s="143">
        <v>41893.0018538</v>
      </c>
      <c r="BF61" s="143">
        <v>44338.400971748277</v>
      </c>
      <c r="BG61" s="143">
        <v>46476.654559836905</v>
      </c>
      <c r="BH61" s="143">
        <v>48771.517999999996</v>
      </c>
      <c r="BI61" s="143">
        <v>51391.939927299994</v>
      </c>
      <c r="BJ61" s="143">
        <v>53629.367547699992</v>
      </c>
      <c r="BK61" s="143">
        <v>57554.148143162311</v>
      </c>
      <c r="BL61" s="143">
        <v>61539.334872430001</v>
      </c>
      <c r="BM61" s="143">
        <v>66848.160442100008</v>
      </c>
      <c r="BN61" s="143">
        <v>69777.042747119995</v>
      </c>
      <c r="BO61" s="143">
        <v>74087.953530660001</v>
      </c>
      <c r="BP61" s="143">
        <v>79733.982094140025</v>
      </c>
      <c r="BQ61" s="143">
        <v>83014.68745279999</v>
      </c>
      <c r="BR61" s="143">
        <v>86427.717724600036</v>
      </c>
      <c r="BS61" s="143">
        <v>89274.966169329986</v>
      </c>
      <c r="BT61" s="143">
        <v>91481.012978129962</v>
      </c>
      <c r="BU61" s="143">
        <v>93695.825169830001</v>
      </c>
      <c r="BV61" s="143">
        <v>96583.698278264652</v>
      </c>
      <c r="BW61" s="143">
        <v>98776.717009355139</v>
      </c>
      <c r="BX61" s="143">
        <v>100791.15362394809</v>
      </c>
      <c r="BY61" s="143">
        <v>105404.01662380235</v>
      </c>
      <c r="BZ61" s="143">
        <v>110892.94494629478</v>
      </c>
      <c r="CA61" s="144">
        <v>117321.02402680824</v>
      </c>
    </row>
    <row r="62" spans="1:79" x14ac:dyDescent="0.4">
      <c r="A62" s="141"/>
      <c r="B62" s="68" t="s">
        <v>138</v>
      </c>
      <c r="C62" s="142" t="s">
        <v>130</v>
      </c>
      <c r="D62" s="143">
        <v>0</v>
      </c>
      <c r="E62" s="143">
        <v>0</v>
      </c>
      <c r="F62" s="143">
        <v>0</v>
      </c>
      <c r="G62" s="143">
        <v>0</v>
      </c>
      <c r="H62" s="143">
        <v>0</v>
      </c>
      <c r="I62" s="143">
        <v>0</v>
      </c>
      <c r="J62" s="143">
        <v>0</v>
      </c>
      <c r="K62" s="143">
        <v>0</v>
      </c>
      <c r="L62" s="143">
        <v>0</v>
      </c>
      <c r="M62" s="143">
        <v>0</v>
      </c>
      <c r="N62" s="143">
        <v>0</v>
      </c>
      <c r="O62" s="143">
        <v>0</v>
      </c>
      <c r="P62" s="143">
        <v>0</v>
      </c>
      <c r="Q62" s="143">
        <v>0</v>
      </c>
      <c r="R62" s="143">
        <v>0</v>
      </c>
      <c r="S62" s="143">
        <v>0</v>
      </c>
      <c r="T62" s="143">
        <v>0</v>
      </c>
      <c r="U62" s="143">
        <v>0</v>
      </c>
      <c r="V62" s="143">
        <v>0</v>
      </c>
      <c r="W62" s="143">
        <v>0</v>
      </c>
      <c r="X62" s="143">
        <v>0</v>
      </c>
      <c r="Y62" s="143">
        <v>0</v>
      </c>
      <c r="Z62" s="143">
        <v>7.4</v>
      </c>
      <c r="AA62" s="143">
        <v>22.9</v>
      </c>
      <c r="AB62" s="143">
        <v>27</v>
      </c>
      <c r="AC62" s="143">
        <v>27.8</v>
      </c>
      <c r="AD62" s="143">
        <v>30.6</v>
      </c>
      <c r="AE62" s="143">
        <v>33.9</v>
      </c>
      <c r="AF62" s="143">
        <v>35.799999999999997</v>
      </c>
      <c r="AG62" s="143">
        <v>35.9</v>
      </c>
      <c r="AH62" s="143">
        <v>37</v>
      </c>
      <c r="AI62" s="143">
        <v>36</v>
      </c>
      <c r="AJ62" s="143">
        <v>38</v>
      </c>
      <c r="AK62" s="143">
        <v>39</v>
      </c>
      <c r="AL62" s="143">
        <v>40</v>
      </c>
      <c r="AM62" s="143">
        <v>41</v>
      </c>
      <c r="AN62" s="143">
        <v>39</v>
      </c>
      <c r="AO62" s="143">
        <v>41</v>
      </c>
      <c r="AP62" s="143">
        <v>37</v>
      </c>
      <c r="AQ62" s="143">
        <v>37.154000000000003</v>
      </c>
      <c r="AR62" s="143">
        <v>36.127000000000002</v>
      </c>
      <c r="AS62" s="143">
        <v>34.573</v>
      </c>
      <c r="AT62" s="143">
        <v>35.829000000000001</v>
      </c>
      <c r="AU62" s="143">
        <v>35.840000000000003</v>
      </c>
      <c r="AV62" s="143">
        <v>35.561999999999998</v>
      </c>
      <c r="AW62" s="143">
        <v>36.165999999999997</v>
      </c>
      <c r="AX62" s="143">
        <v>34.695999999999998</v>
      </c>
      <c r="AY62" s="143">
        <v>35.774999999999999</v>
      </c>
      <c r="AZ62" s="143">
        <v>29.725000000000001</v>
      </c>
      <c r="BA62" s="143">
        <v>29.242999999999999</v>
      </c>
      <c r="BB62" s="143">
        <v>28.78</v>
      </c>
      <c r="BC62" s="143">
        <v>27.677</v>
      </c>
      <c r="BD62" s="143">
        <v>27.542999999999999</v>
      </c>
      <c r="BE62" s="143">
        <v>28.601281650000001</v>
      </c>
      <c r="BF62" s="143">
        <v>28.857593779999998</v>
      </c>
      <c r="BG62" s="143">
        <v>29.69782292</v>
      </c>
      <c r="BH62" s="143">
        <v>30.286999999999999</v>
      </c>
      <c r="BI62" s="143">
        <v>30.522758409999998</v>
      </c>
      <c r="BJ62" s="143">
        <v>34.089199220000005</v>
      </c>
      <c r="BK62" s="143">
        <v>39.594209070000005</v>
      </c>
      <c r="BL62" s="143">
        <v>45.014786799999996</v>
      </c>
      <c r="BM62" s="143">
        <v>47.681548220000018</v>
      </c>
      <c r="BN62" s="143">
        <v>58.09858595</v>
      </c>
      <c r="BO62" s="143">
        <v>62.566367589999992</v>
      </c>
      <c r="BP62" s="143">
        <v>75.024344669999962</v>
      </c>
      <c r="BQ62" s="143">
        <v>95.653024200000061</v>
      </c>
      <c r="BR62" s="143">
        <v>88.113150280000013</v>
      </c>
      <c r="BS62" s="143">
        <v>92.895304570000008</v>
      </c>
      <c r="BT62" s="143">
        <v>99.277285419999984</v>
      </c>
      <c r="BU62" s="143">
        <v>104.62180545999999</v>
      </c>
      <c r="BV62" s="143">
        <v>112.24680037856973</v>
      </c>
      <c r="BW62" s="143">
        <v>121.67215961191175</v>
      </c>
      <c r="BX62" s="143">
        <v>129.31610919019488</v>
      </c>
      <c r="BY62" s="143">
        <v>139.48202621035259</v>
      </c>
      <c r="BZ62" s="143">
        <v>147.94289923274869</v>
      </c>
      <c r="CA62" s="144">
        <v>157.61454318058435</v>
      </c>
    </row>
    <row r="63" spans="1:79" ht="26.25" customHeight="1" x14ac:dyDescent="0.4">
      <c r="A63" s="141"/>
      <c r="B63" s="58" t="s">
        <v>180</v>
      </c>
      <c r="C63" s="142" t="s">
        <v>133</v>
      </c>
      <c r="D63" s="143">
        <v>0</v>
      </c>
      <c r="E63" s="143">
        <v>0</v>
      </c>
      <c r="F63" s="143">
        <v>0</v>
      </c>
      <c r="G63" s="143">
        <v>0</v>
      </c>
      <c r="H63" s="143">
        <v>0</v>
      </c>
      <c r="I63" s="143">
        <v>0</v>
      </c>
      <c r="J63" s="143">
        <v>0</v>
      </c>
      <c r="K63" s="143">
        <v>0</v>
      </c>
      <c r="L63" s="143">
        <v>0</v>
      </c>
      <c r="M63" s="143">
        <v>0</v>
      </c>
      <c r="N63" s="143">
        <v>0</v>
      </c>
      <c r="O63" s="143">
        <v>0</v>
      </c>
      <c r="P63" s="143">
        <v>0</v>
      </c>
      <c r="Q63" s="143">
        <v>0</v>
      </c>
      <c r="R63" s="143">
        <v>0</v>
      </c>
      <c r="S63" s="143">
        <v>0</v>
      </c>
      <c r="T63" s="143">
        <v>0</v>
      </c>
      <c r="U63" s="143">
        <v>0</v>
      </c>
      <c r="V63" s="143">
        <v>0</v>
      </c>
      <c r="W63" s="143">
        <v>0</v>
      </c>
      <c r="X63" s="143">
        <v>0</v>
      </c>
      <c r="Y63" s="143">
        <v>0</v>
      </c>
      <c r="Z63" s="143">
        <v>0</v>
      </c>
      <c r="AA63" s="143">
        <v>0</v>
      </c>
      <c r="AB63" s="143">
        <v>0</v>
      </c>
      <c r="AC63" s="143">
        <v>0</v>
      </c>
      <c r="AD63" s="143">
        <v>0</v>
      </c>
      <c r="AE63" s="143">
        <v>0</v>
      </c>
      <c r="AF63" s="143">
        <v>0</v>
      </c>
      <c r="AG63" s="143">
        <v>0</v>
      </c>
      <c r="AH63" s="143">
        <v>0</v>
      </c>
      <c r="AI63" s="143">
        <v>0</v>
      </c>
      <c r="AJ63" s="143">
        <v>0</v>
      </c>
      <c r="AK63" s="143">
        <v>0</v>
      </c>
      <c r="AL63" s="143">
        <v>0</v>
      </c>
      <c r="AM63" s="143">
        <v>0</v>
      </c>
      <c r="AN63" s="143">
        <v>0</v>
      </c>
      <c r="AO63" s="143">
        <v>0</v>
      </c>
      <c r="AP63" s="143">
        <v>0</v>
      </c>
      <c r="AQ63" s="143">
        <v>0</v>
      </c>
      <c r="AR63" s="143">
        <v>0</v>
      </c>
      <c r="AS63" s="143">
        <v>0</v>
      </c>
      <c r="AT63" s="143">
        <v>0</v>
      </c>
      <c r="AU63" s="143">
        <v>0</v>
      </c>
      <c r="AV63" s="143">
        <v>0</v>
      </c>
      <c r="AW63" s="143">
        <v>0</v>
      </c>
      <c r="AX63" s="143">
        <v>0</v>
      </c>
      <c r="AY63" s="143">
        <v>0</v>
      </c>
      <c r="AZ63" s="143">
        <v>0</v>
      </c>
      <c r="BA63" s="143">
        <v>0</v>
      </c>
      <c r="BB63" s="143">
        <v>0</v>
      </c>
      <c r="BC63" s="143">
        <v>0</v>
      </c>
      <c r="BD63" s="143">
        <v>0</v>
      </c>
      <c r="BE63" s="143">
        <v>0</v>
      </c>
      <c r="BF63" s="143">
        <v>0</v>
      </c>
      <c r="BG63" s="143">
        <v>0</v>
      </c>
      <c r="BH63" s="143">
        <v>0</v>
      </c>
      <c r="BI63" s="143">
        <v>0</v>
      </c>
      <c r="BJ63" s="143">
        <v>0</v>
      </c>
      <c r="BK63" s="143">
        <v>0</v>
      </c>
      <c r="BL63" s="143">
        <v>9.8403037599999994</v>
      </c>
      <c r="BM63" s="143">
        <v>0.25143872</v>
      </c>
      <c r="BN63" s="143">
        <v>-1.7732257699999998</v>
      </c>
      <c r="BO63" s="143">
        <v>5.1625466999999992</v>
      </c>
      <c r="BP63" s="143">
        <v>2.0412564999999998</v>
      </c>
      <c r="BQ63" s="143">
        <v>2.5456364999999996</v>
      </c>
      <c r="BR63" s="143">
        <v>1.8016614399999999</v>
      </c>
      <c r="BS63" s="143">
        <v>2.7500172299999996</v>
      </c>
      <c r="BT63" s="143">
        <v>1.9444570200000002</v>
      </c>
      <c r="BU63" s="143">
        <v>3.2643377500000001</v>
      </c>
      <c r="BV63" s="143">
        <v>3.1205856384327362</v>
      </c>
      <c r="BW63" s="143">
        <v>3.1205856384327362</v>
      </c>
      <c r="BX63" s="143">
        <v>3.1205856384327362</v>
      </c>
      <c r="BY63" s="143">
        <v>3.1205856384327362</v>
      </c>
      <c r="BZ63" s="143">
        <v>3.1205856384327362</v>
      </c>
      <c r="CA63" s="144">
        <v>3.1205856384327362</v>
      </c>
    </row>
    <row r="64" spans="1:79" x14ac:dyDescent="0.4">
      <c r="A64" s="141"/>
      <c r="B64" s="58" t="s">
        <v>181</v>
      </c>
      <c r="C64" s="142" t="s">
        <v>133</v>
      </c>
      <c r="D64" s="143">
        <v>0</v>
      </c>
      <c r="E64" s="143">
        <v>0</v>
      </c>
      <c r="F64" s="143">
        <v>0</v>
      </c>
      <c r="G64" s="143">
        <v>0</v>
      </c>
      <c r="H64" s="143">
        <v>0</v>
      </c>
      <c r="I64" s="143">
        <v>0</v>
      </c>
      <c r="J64" s="143">
        <v>0</v>
      </c>
      <c r="K64" s="143">
        <v>0</v>
      </c>
      <c r="L64" s="143">
        <v>0</v>
      </c>
      <c r="M64" s="143">
        <v>0</v>
      </c>
      <c r="N64" s="143">
        <v>0</v>
      </c>
      <c r="O64" s="143">
        <v>0</v>
      </c>
      <c r="P64" s="143">
        <v>0</v>
      </c>
      <c r="Q64" s="143">
        <v>0</v>
      </c>
      <c r="R64" s="143">
        <v>0</v>
      </c>
      <c r="S64" s="143">
        <v>0</v>
      </c>
      <c r="T64" s="143">
        <v>0</v>
      </c>
      <c r="U64" s="143">
        <v>0</v>
      </c>
      <c r="V64" s="143">
        <v>0</v>
      </c>
      <c r="W64" s="143">
        <v>0</v>
      </c>
      <c r="X64" s="143">
        <v>0</v>
      </c>
      <c r="Y64" s="143">
        <v>0</v>
      </c>
      <c r="Z64" s="143">
        <v>0</v>
      </c>
      <c r="AA64" s="143">
        <v>0</v>
      </c>
      <c r="AB64" s="143">
        <v>0</v>
      </c>
      <c r="AC64" s="143">
        <v>0</v>
      </c>
      <c r="AD64" s="143">
        <v>0</v>
      </c>
      <c r="AE64" s="143">
        <v>0</v>
      </c>
      <c r="AF64" s="143">
        <v>0</v>
      </c>
      <c r="AG64" s="143">
        <v>0</v>
      </c>
      <c r="AH64" s="143">
        <v>0</v>
      </c>
      <c r="AI64" s="143">
        <v>0</v>
      </c>
      <c r="AJ64" s="143">
        <v>0</v>
      </c>
      <c r="AK64" s="143">
        <v>0</v>
      </c>
      <c r="AL64" s="143">
        <v>0</v>
      </c>
      <c r="AM64" s="143">
        <v>0</v>
      </c>
      <c r="AN64" s="143">
        <v>0</v>
      </c>
      <c r="AO64" s="143">
        <v>0</v>
      </c>
      <c r="AP64" s="143">
        <v>0</v>
      </c>
      <c r="AQ64" s="143">
        <v>193</v>
      </c>
      <c r="AR64" s="143">
        <v>250</v>
      </c>
      <c r="AS64" s="143">
        <v>286</v>
      </c>
      <c r="AT64" s="143">
        <v>314</v>
      </c>
      <c r="AU64" s="143">
        <v>408</v>
      </c>
      <c r="AV64" s="143">
        <v>434</v>
      </c>
      <c r="AW64" s="143">
        <v>416</v>
      </c>
      <c r="AX64" s="143">
        <v>480</v>
      </c>
      <c r="AY64" s="143">
        <v>524.29999999999995</v>
      </c>
      <c r="AZ64" s="143">
        <v>340.8</v>
      </c>
      <c r="BA64" s="143">
        <v>502</v>
      </c>
      <c r="BB64" s="143">
        <v>553</v>
      </c>
      <c r="BC64" s="143">
        <v>635</v>
      </c>
      <c r="BD64" s="143">
        <v>648</v>
      </c>
      <c r="BE64" s="143">
        <v>635.94107848647479</v>
      </c>
      <c r="BF64" s="143">
        <v>723.75621958442548</v>
      </c>
      <c r="BG64" s="143">
        <v>1035</v>
      </c>
      <c r="BH64" s="143">
        <v>1291.17</v>
      </c>
      <c r="BI64" s="143">
        <v>1183.6549443026729</v>
      </c>
      <c r="BJ64" s="143">
        <v>1312.9542119951134</v>
      </c>
      <c r="BK64" s="143">
        <v>1623.1882790812579</v>
      </c>
      <c r="BL64" s="143">
        <v>1949.4219162508432</v>
      </c>
      <c r="BM64" s="143">
        <v>2026.2023687265355</v>
      </c>
      <c r="BN64" s="143">
        <v>2134.4746846376861</v>
      </c>
      <c r="BO64" s="143">
        <v>2194.8675095390704</v>
      </c>
      <c r="BP64" s="143">
        <v>2244.5398762216823</v>
      </c>
      <c r="BQ64" s="143">
        <v>2236</v>
      </c>
      <c r="BR64" s="143">
        <v>2260</v>
      </c>
      <c r="BS64" s="143">
        <v>2352</v>
      </c>
      <c r="BT64" s="143">
        <v>2385</v>
      </c>
      <c r="BU64" s="143">
        <v>2377.2951364247951</v>
      </c>
      <c r="BV64" s="143">
        <v>2489.595123715817</v>
      </c>
      <c r="BW64" s="143">
        <v>2576.5995554770425</v>
      </c>
      <c r="BX64" s="143">
        <v>2646.8368742329794</v>
      </c>
      <c r="BY64" s="143">
        <v>2725.8079500230683</v>
      </c>
      <c r="BZ64" s="143">
        <v>2822.5718800642935</v>
      </c>
      <c r="CA64" s="144">
        <v>2904.5236179039189</v>
      </c>
    </row>
    <row r="65" spans="1:79" x14ac:dyDescent="0.4">
      <c r="A65" s="141"/>
      <c r="B65" s="58" t="s">
        <v>182</v>
      </c>
      <c r="C65" s="142" t="s">
        <v>133</v>
      </c>
      <c r="D65" s="143">
        <v>0</v>
      </c>
      <c r="E65" s="143">
        <v>0</v>
      </c>
      <c r="F65" s="143">
        <v>0</v>
      </c>
      <c r="G65" s="143">
        <v>0</v>
      </c>
      <c r="H65" s="143">
        <v>0</v>
      </c>
      <c r="I65" s="143">
        <v>0</v>
      </c>
      <c r="J65" s="143">
        <v>0</v>
      </c>
      <c r="K65" s="143">
        <v>0</v>
      </c>
      <c r="L65" s="143">
        <v>0</v>
      </c>
      <c r="M65" s="143">
        <v>0</v>
      </c>
      <c r="N65" s="143">
        <v>0</v>
      </c>
      <c r="O65" s="143">
        <v>0</v>
      </c>
      <c r="P65" s="143">
        <v>0</v>
      </c>
      <c r="Q65" s="143">
        <v>0</v>
      </c>
      <c r="R65" s="143">
        <v>0</v>
      </c>
      <c r="S65" s="143">
        <v>0</v>
      </c>
      <c r="T65" s="143">
        <v>0</v>
      </c>
      <c r="U65" s="143">
        <v>0</v>
      </c>
      <c r="V65" s="143">
        <v>0</v>
      </c>
      <c r="W65" s="143">
        <v>0</v>
      </c>
      <c r="X65" s="143">
        <v>0</v>
      </c>
      <c r="Y65" s="143">
        <v>0</v>
      </c>
      <c r="Z65" s="143">
        <v>0</v>
      </c>
      <c r="AA65" s="143">
        <v>0</v>
      </c>
      <c r="AB65" s="143">
        <v>0</v>
      </c>
      <c r="AC65" s="143">
        <v>0</v>
      </c>
      <c r="AD65" s="143">
        <v>0</v>
      </c>
      <c r="AE65" s="143">
        <v>0</v>
      </c>
      <c r="AF65" s="143">
        <v>0</v>
      </c>
      <c r="AG65" s="143">
        <v>0</v>
      </c>
      <c r="AH65" s="143">
        <v>0</v>
      </c>
      <c r="AI65" s="143">
        <v>0</v>
      </c>
      <c r="AJ65" s="143">
        <v>0</v>
      </c>
      <c r="AK65" s="143">
        <v>0</v>
      </c>
      <c r="AL65" s="143">
        <v>0</v>
      </c>
      <c r="AM65" s="143">
        <v>500</v>
      </c>
      <c r="AN65" s="143">
        <v>508</v>
      </c>
      <c r="AO65" s="143">
        <v>545</v>
      </c>
      <c r="AP65" s="143">
        <v>757</v>
      </c>
      <c r="AQ65" s="143">
        <v>840</v>
      </c>
      <c r="AR65" s="143">
        <v>898</v>
      </c>
      <c r="AS65" s="143">
        <v>949</v>
      </c>
      <c r="AT65" s="143">
        <v>941</v>
      </c>
      <c r="AU65" s="143">
        <v>781</v>
      </c>
      <c r="AV65" s="143">
        <v>688</v>
      </c>
      <c r="AW65" s="143">
        <v>659</v>
      </c>
      <c r="AX65" s="143">
        <v>80</v>
      </c>
      <c r="AY65" s="143">
        <v>36.299999999999997</v>
      </c>
      <c r="AZ65" s="143">
        <v>97.6</v>
      </c>
      <c r="BA65" s="143">
        <v>26</v>
      </c>
      <c r="BB65" s="143">
        <v>27</v>
      </c>
      <c r="BC65" s="143">
        <v>66</v>
      </c>
      <c r="BD65" s="143">
        <v>67</v>
      </c>
      <c r="BE65" s="143">
        <v>69</v>
      </c>
      <c r="BF65" s="143">
        <v>70</v>
      </c>
      <c r="BG65" s="143">
        <v>79.728606106509176</v>
      </c>
      <c r="BH65" s="143">
        <v>43</v>
      </c>
      <c r="BI65" s="143">
        <v>41</v>
      </c>
      <c r="BJ65" s="143">
        <v>45</v>
      </c>
      <c r="BK65" s="143">
        <v>43.47423573035443</v>
      </c>
      <c r="BL65" s="143">
        <v>46.203362466202719</v>
      </c>
      <c r="BM65" s="143">
        <v>46.819417065825782</v>
      </c>
      <c r="BN65" s="143">
        <v>44.415302132907541</v>
      </c>
      <c r="BO65" s="143">
        <v>47.37944846742954</v>
      </c>
      <c r="BP65" s="143">
        <v>56</v>
      </c>
      <c r="BQ65" s="143">
        <v>50</v>
      </c>
      <c r="BR65" s="143">
        <v>5</v>
      </c>
      <c r="BS65" s="143">
        <v>0</v>
      </c>
      <c r="BT65" s="143">
        <v>0</v>
      </c>
      <c r="BU65" s="143">
        <v>0</v>
      </c>
      <c r="BV65" s="143">
        <v>0</v>
      </c>
      <c r="BW65" s="143">
        <v>0</v>
      </c>
      <c r="BX65" s="143">
        <v>0</v>
      </c>
      <c r="BY65" s="143">
        <v>0</v>
      </c>
      <c r="BZ65" s="143">
        <v>0</v>
      </c>
      <c r="CA65" s="144">
        <v>0</v>
      </c>
    </row>
    <row r="66" spans="1:79" x14ac:dyDescent="0.4">
      <c r="A66" s="141"/>
      <c r="B66" s="58" t="s">
        <v>183</v>
      </c>
      <c r="C66" s="142" t="s">
        <v>140</v>
      </c>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143"/>
      <c r="BR66" s="143"/>
      <c r="BS66" s="143"/>
      <c r="BT66" s="143"/>
      <c r="BU66" s="143"/>
      <c r="BV66" s="143">
        <v>0.14816228019991343</v>
      </c>
      <c r="BW66" s="143">
        <v>0.46594333147221412</v>
      </c>
      <c r="BX66" s="143">
        <v>0.81061989266342116</v>
      </c>
      <c r="BY66" s="143">
        <v>1.1595423780711223</v>
      </c>
      <c r="BZ66" s="143">
        <v>1.4975307026824578</v>
      </c>
      <c r="CA66" s="144">
        <v>1.8339379196582444</v>
      </c>
    </row>
    <row r="67" spans="1:79" x14ac:dyDescent="0.4">
      <c r="A67" s="150"/>
      <c r="B67" s="58" t="s">
        <v>184</v>
      </c>
      <c r="C67" s="142" t="s">
        <v>140</v>
      </c>
      <c r="D67" s="143"/>
      <c r="E67" s="143"/>
      <c r="F67" s="143"/>
      <c r="G67" s="143"/>
      <c r="H67" s="143"/>
      <c r="I67" s="143"/>
      <c r="J67" s="143"/>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3"/>
      <c r="AI67" s="143"/>
      <c r="AJ67" s="143"/>
      <c r="AK67" s="143"/>
      <c r="AL67" s="143"/>
      <c r="AM67" s="143"/>
      <c r="AN67" s="143"/>
      <c r="AO67" s="143"/>
      <c r="AP67" s="143"/>
      <c r="AQ67" s="143">
        <v>14</v>
      </c>
      <c r="AR67" s="143">
        <v>15</v>
      </c>
      <c r="AS67" s="143">
        <v>15</v>
      </c>
      <c r="AT67" s="143">
        <v>19</v>
      </c>
      <c r="AU67" s="143">
        <v>22.698</v>
      </c>
      <c r="AV67" s="143">
        <v>22.576000000000001</v>
      </c>
      <c r="AW67" s="143">
        <v>23.443000000000001</v>
      </c>
      <c r="AX67" s="143">
        <v>22.434000000000001</v>
      </c>
      <c r="AY67" s="143">
        <v>21.899000000000001</v>
      </c>
      <c r="AZ67" s="143">
        <v>22.006</v>
      </c>
      <c r="BA67" s="143">
        <v>19.994</v>
      </c>
      <c r="BB67" s="143">
        <v>18.376999999999999</v>
      </c>
      <c r="BC67" s="143">
        <v>17.431000000000001</v>
      </c>
      <c r="BD67" s="143">
        <v>44.381999999999998</v>
      </c>
      <c r="BE67" s="143">
        <v>61</v>
      </c>
      <c r="BF67" s="143">
        <v>110.63800000000001</v>
      </c>
      <c r="BG67" s="143">
        <v>120.54600000000001</v>
      </c>
      <c r="BH67" s="143">
        <v>119.50700000000001</v>
      </c>
      <c r="BI67" s="143">
        <v>120.578</v>
      </c>
      <c r="BJ67" s="143">
        <v>120.111</v>
      </c>
      <c r="BK67" s="143">
        <v>123.071</v>
      </c>
      <c r="BL67" s="143">
        <v>133.291</v>
      </c>
      <c r="BM67" s="143">
        <v>138.81399999999999</v>
      </c>
      <c r="BN67" s="143">
        <v>130.89869660000002</v>
      </c>
      <c r="BO67" s="143">
        <v>46.04</v>
      </c>
      <c r="BP67" s="143">
        <v>39.037999999999997</v>
      </c>
      <c r="BQ67" s="143">
        <v>37.116999999999997</v>
      </c>
      <c r="BR67" s="143">
        <v>33.851999999999997</v>
      </c>
      <c r="BS67" s="143">
        <v>30.114000000000001</v>
      </c>
      <c r="BT67" s="143">
        <v>27.888000000000002</v>
      </c>
      <c r="BU67" s="143">
        <v>25.613999999999965</v>
      </c>
      <c r="BV67" s="143">
        <v>24.232730753199526</v>
      </c>
      <c r="BW67" s="143">
        <v>24.368822739579823</v>
      </c>
      <c r="BX67" s="143">
        <v>24.300057064348263</v>
      </c>
      <c r="BY67" s="143">
        <v>24.336722145110848</v>
      </c>
      <c r="BZ67" s="143">
        <v>24.315974504960405</v>
      </c>
      <c r="CA67" s="144">
        <v>24.278115743746913</v>
      </c>
    </row>
    <row r="68" spans="1:79" x14ac:dyDescent="0.4">
      <c r="A68" s="150"/>
      <c r="B68" s="58"/>
      <c r="C68" s="142"/>
      <c r="D68" s="143"/>
      <c r="E68" s="143"/>
      <c r="F68" s="143"/>
      <c r="G68" s="143"/>
      <c r="H68" s="143"/>
      <c r="I68" s="143"/>
      <c r="J68" s="143"/>
      <c r="K68" s="143"/>
      <c r="L68" s="143"/>
      <c r="M68" s="143"/>
      <c r="N68" s="143"/>
      <c r="O68" s="143"/>
      <c r="P68" s="143"/>
      <c r="Q68" s="143"/>
      <c r="R68" s="143"/>
      <c r="S68" s="143"/>
      <c r="T68" s="143"/>
      <c r="U68" s="143"/>
      <c r="V68" s="143"/>
      <c r="W68" s="143"/>
      <c r="X68" s="143"/>
      <c r="Y68" s="143"/>
      <c r="Z68" s="143"/>
      <c r="AA68" s="143"/>
      <c r="AB68" s="143"/>
      <c r="AC68" s="143"/>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143"/>
      <c r="BR68" s="143"/>
      <c r="BS68" s="143"/>
      <c r="BT68" s="143"/>
      <c r="BU68" s="143"/>
      <c r="BV68" s="143"/>
      <c r="BW68" s="143"/>
      <c r="BX68" s="143"/>
      <c r="BY68" s="143"/>
      <c r="BZ68" s="143"/>
      <c r="CA68" s="144"/>
    </row>
    <row r="69" spans="1:79" x14ac:dyDescent="0.4">
      <c r="A69" s="153"/>
      <c r="B69" s="58" t="s">
        <v>185</v>
      </c>
      <c r="C69" s="142" t="s">
        <v>133</v>
      </c>
      <c r="D69" s="143">
        <v>15.2</v>
      </c>
      <c r="E69" s="143">
        <v>19.2</v>
      </c>
      <c r="F69" s="143">
        <v>17</v>
      </c>
      <c r="G69" s="143">
        <v>14.8</v>
      </c>
      <c r="H69" s="143">
        <v>26.8</v>
      </c>
      <c r="I69" s="143">
        <v>22.2</v>
      </c>
      <c r="J69" s="143">
        <v>15.7</v>
      </c>
      <c r="K69" s="143">
        <v>15.7</v>
      </c>
      <c r="L69" s="143">
        <v>20.9</v>
      </c>
      <c r="M69" s="143">
        <v>25.4</v>
      </c>
      <c r="N69" s="143">
        <v>49.4</v>
      </c>
      <c r="O69" s="143">
        <v>41.9</v>
      </c>
      <c r="P69" s="143">
        <v>30.2</v>
      </c>
      <c r="Q69" s="143">
        <v>36.299999999999997</v>
      </c>
      <c r="R69" s="143">
        <v>64.5</v>
      </c>
      <c r="S69" s="143">
        <v>64.599999999999994</v>
      </c>
      <c r="T69" s="143">
        <v>44.9</v>
      </c>
      <c r="U69" s="143">
        <v>49.2</v>
      </c>
      <c r="V69" s="143">
        <v>78.3</v>
      </c>
      <c r="W69" s="143">
        <v>121.7</v>
      </c>
      <c r="X69" s="143">
        <v>123.3</v>
      </c>
      <c r="Y69" s="143">
        <v>127.1</v>
      </c>
      <c r="Z69" s="143">
        <v>150.4</v>
      </c>
      <c r="AA69" s="143">
        <v>239.4</v>
      </c>
      <c r="AB69" s="143">
        <v>209.1</v>
      </c>
      <c r="AC69" s="143">
        <v>174.09</v>
      </c>
      <c r="AD69" s="143">
        <v>214.12200000000001</v>
      </c>
      <c r="AE69" s="143">
        <v>454.38499999999999</v>
      </c>
      <c r="AF69" s="143">
        <v>558.846</v>
      </c>
      <c r="AG69" s="143">
        <v>628.82600000000002</v>
      </c>
      <c r="AH69" s="143">
        <v>632</v>
      </c>
      <c r="AI69" s="143">
        <v>653</v>
      </c>
      <c r="AJ69" s="143">
        <v>1280</v>
      </c>
      <c r="AK69" s="143">
        <v>1702</v>
      </c>
      <c r="AL69" s="143">
        <v>1500</v>
      </c>
      <c r="AM69" s="143">
        <v>1497</v>
      </c>
      <c r="AN69" s="143">
        <v>1578</v>
      </c>
      <c r="AO69" s="143">
        <v>1589</v>
      </c>
      <c r="AP69" s="143">
        <v>1734</v>
      </c>
      <c r="AQ69" s="143">
        <v>1467.9280000000001</v>
      </c>
      <c r="AR69" s="143">
        <v>1106.7449999999999</v>
      </c>
      <c r="AS69" s="143">
        <v>733.41</v>
      </c>
      <c r="AT69" s="143">
        <v>869.84</v>
      </c>
      <c r="AU69" s="143">
        <v>1603.8150000000001</v>
      </c>
      <c r="AV69" s="143">
        <v>1760.1579999999999</v>
      </c>
      <c r="AW69" s="143">
        <v>1651.7639999999999</v>
      </c>
      <c r="AX69" s="143">
        <v>1299.4829999999999</v>
      </c>
      <c r="AY69" s="143">
        <v>1101.827</v>
      </c>
      <c r="AZ69" s="143">
        <v>587.298</v>
      </c>
      <c r="BA69" s="143"/>
      <c r="BB69" s="143"/>
      <c r="BC69" s="143"/>
      <c r="BD69" s="143"/>
      <c r="BE69" s="143"/>
      <c r="BF69" s="143"/>
      <c r="BG69" s="143"/>
      <c r="BH69" s="143"/>
      <c r="BI69" s="143"/>
      <c r="BJ69" s="143"/>
      <c r="BK69" s="143"/>
      <c r="BL69" s="143"/>
      <c r="BM69" s="143"/>
      <c r="BN69" s="143"/>
      <c r="BO69" s="143"/>
      <c r="BP69" s="143"/>
      <c r="BQ69" s="143"/>
      <c r="BR69" s="143"/>
      <c r="BS69" s="143"/>
      <c r="BT69" s="143"/>
      <c r="BU69" s="143"/>
      <c r="BV69" s="143"/>
      <c r="BW69" s="143"/>
      <c r="BX69" s="143"/>
      <c r="BY69" s="143"/>
      <c r="BZ69" s="143"/>
      <c r="CA69" s="144"/>
    </row>
    <row r="70" spans="1:79" ht="26.65" customHeight="1" x14ac:dyDescent="0.4">
      <c r="A70" s="141"/>
      <c r="B70" s="151" t="s">
        <v>186</v>
      </c>
      <c r="C70" s="142"/>
      <c r="D70" s="143"/>
      <c r="E70" s="143"/>
      <c r="F70" s="143"/>
      <c r="G70" s="143"/>
      <c r="H70" s="143"/>
      <c r="I70" s="143"/>
      <c r="J70" s="143"/>
      <c r="K70" s="143"/>
      <c r="L70" s="143"/>
      <c r="M70" s="143"/>
      <c r="N70" s="143"/>
      <c r="O70" s="143"/>
      <c r="P70" s="143"/>
      <c r="Q70" s="143"/>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f t="shared" ref="BQ70:BV70" si="9">SUM(BQ71:BQ72)</f>
        <v>5.8574696600000031</v>
      </c>
      <c r="BR70" s="143">
        <f t="shared" si="9"/>
        <v>56.150329630000009</v>
      </c>
      <c r="BS70" s="143">
        <f t="shared" si="9"/>
        <v>490.79643462000007</v>
      </c>
      <c r="BT70" s="143">
        <f t="shared" si="9"/>
        <v>1585.2890467599993</v>
      </c>
      <c r="BU70" s="143">
        <f t="shared" si="9"/>
        <v>3321.8002079199987</v>
      </c>
      <c r="BV70" s="143">
        <f t="shared" si="9"/>
        <v>8251.1124887730766</v>
      </c>
      <c r="BW70" s="143"/>
      <c r="BX70" s="143"/>
      <c r="BY70" s="143"/>
      <c r="BZ70" s="143"/>
      <c r="CA70" s="144"/>
    </row>
    <row r="71" spans="1:79" x14ac:dyDescent="0.4">
      <c r="A71" s="141"/>
      <c r="B71" s="154" t="s">
        <v>187</v>
      </c>
      <c r="C71" s="142" t="s">
        <v>140</v>
      </c>
      <c r="D71" s="143"/>
      <c r="E71" s="143"/>
      <c r="F71" s="143"/>
      <c r="G71" s="143"/>
      <c r="H71" s="143"/>
      <c r="I71" s="143"/>
      <c r="J71" s="143"/>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v>0.78372308559481874</v>
      </c>
      <c r="BR71" s="143">
        <v>5.5093570434945436</v>
      </c>
      <c r="BS71" s="143">
        <v>33.767518813665085</v>
      </c>
      <c r="BT71" s="143">
        <v>663.99284076682591</v>
      </c>
      <c r="BU71" s="143">
        <v>1978.6518314276341</v>
      </c>
      <c r="BV71" s="143">
        <v>6451.4841349398803</v>
      </c>
      <c r="BW71" s="143"/>
      <c r="BX71" s="143"/>
      <c r="BY71" s="143"/>
      <c r="BZ71" s="143"/>
      <c r="CA71" s="144"/>
    </row>
    <row r="72" spans="1:79" x14ac:dyDescent="0.4">
      <c r="A72" s="141"/>
      <c r="B72" s="154" t="s">
        <v>188</v>
      </c>
      <c r="C72" s="142" t="s">
        <v>140</v>
      </c>
      <c r="D72" s="143"/>
      <c r="E72" s="143"/>
      <c r="F72" s="143"/>
      <c r="G72" s="143"/>
      <c r="H72" s="143"/>
      <c r="I72" s="143"/>
      <c r="J72" s="143"/>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3"/>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143">
        <v>5.0737465744051846</v>
      </c>
      <c r="BR72" s="143">
        <v>50.640972586505463</v>
      </c>
      <c r="BS72" s="143">
        <v>457.02891580633496</v>
      </c>
      <c r="BT72" s="143">
        <v>921.29620599317343</v>
      </c>
      <c r="BU72" s="143">
        <v>1343.1483764923646</v>
      </c>
      <c r="BV72" s="143">
        <v>1799.6283538331966</v>
      </c>
      <c r="BW72" s="143"/>
      <c r="BX72" s="143"/>
      <c r="BY72" s="143"/>
      <c r="BZ72" s="143"/>
      <c r="CA72" s="144"/>
    </row>
    <row r="73" spans="1:79" x14ac:dyDescent="0.4">
      <c r="A73" s="141"/>
      <c r="B73" s="151" t="s">
        <v>750</v>
      </c>
      <c r="C73" s="142"/>
      <c r="D73" s="143"/>
      <c r="E73" s="143"/>
      <c r="F73" s="143"/>
      <c r="G73" s="143"/>
      <c r="H73" s="143"/>
      <c r="I73" s="143"/>
      <c r="J73" s="143"/>
      <c r="K73" s="143"/>
      <c r="L73" s="143"/>
      <c r="M73" s="143"/>
      <c r="N73" s="143"/>
      <c r="O73" s="143"/>
      <c r="P73" s="143"/>
      <c r="Q73" s="143"/>
      <c r="R73" s="143"/>
      <c r="S73" s="143"/>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f t="shared" ref="BW73:CA73" si="10">SUM(BW74:BW75)</f>
        <v>1067.0420252229471</v>
      </c>
      <c r="BX73" s="143">
        <f t="shared" si="10"/>
        <v>1181.470954585378</v>
      </c>
      <c r="BY73" s="143">
        <f t="shared" si="10"/>
        <v>1278.3833448359367</v>
      </c>
      <c r="BZ73" s="143">
        <f t="shared" si="10"/>
        <v>1540.947031757401</v>
      </c>
      <c r="CA73" s="144">
        <f t="shared" si="10"/>
        <v>1963.9097269591357</v>
      </c>
    </row>
    <row r="74" spans="1:79" x14ac:dyDescent="0.4">
      <c r="A74" s="141"/>
      <c r="B74" s="154" t="s">
        <v>187</v>
      </c>
      <c r="C74" s="142" t="s">
        <v>140</v>
      </c>
      <c r="D74" s="143"/>
      <c r="E74" s="143"/>
      <c r="F74" s="143"/>
      <c r="G74" s="143"/>
      <c r="H74" s="143"/>
      <c r="I74" s="143"/>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c r="BT74" s="143"/>
      <c r="BU74" s="143"/>
      <c r="BV74" s="143"/>
      <c r="BW74" s="143">
        <v>1067.0420252229471</v>
      </c>
      <c r="BX74" s="143">
        <v>1181.470954585378</v>
      </c>
      <c r="BY74" s="143">
        <v>1278.3833448359367</v>
      </c>
      <c r="BZ74" s="143">
        <v>1540.947031757401</v>
      </c>
      <c r="CA74" s="144">
        <v>1963.9097269591357</v>
      </c>
    </row>
    <row r="75" spans="1:79" x14ac:dyDescent="0.4">
      <c r="A75" s="141"/>
      <c r="B75" s="154" t="s">
        <v>188</v>
      </c>
      <c r="C75" s="142" t="s">
        <v>140</v>
      </c>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3"/>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143"/>
      <c r="BR75" s="143"/>
      <c r="BS75" s="143"/>
      <c r="BT75" s="143"/>
      <c r="BU75" s="143"/>
      <c r="BV75" s="143"/>
      <c r="BW75" s="143">
        <v>0</v>
      </c>
      <c r="BX75" s="143">
        <v>0</v>
      </c>
      <c r="BY75" s="143">
        <v>0</v>
      </c>
      <c r="BZ75" s="143">
        <v>0</v>
      </c>
      <c r="CA75" s="144">
        <v>0</v>
      </c>
    </row>
    <row r="76" spans="1:79" ht="26.25" customHeight="1" x14ac:dyDescent="0.4">
      <c r="A76" s="150"/>
      <c r="B76" s="58" t="s">
        <v>189</v>
      </c>
      <c r="C76" s="142" t="s">
        <v>130</v>
      </c>
      <c r="D76" s="143">
        <v>0</v>
      </c>
      <c r="E76" s="143">
        <v>0</v>
      </c>
      <c r="F76" s="143">
        <v>0</v>
      </c>
      <c r="G76" s="143">
        <v>0</v>
      </c>
      <c r="H76" s="143">
        <v>0</v>
      </c>
      <c r="I76" s="143">
        <v>0</v>
      </c>
      <c r="J76" s="143">
        <v>0</v>
      </c>
      <c r="K76" s="143">
        <v>0</v>
      </c>
      <c r="L76" s="143">
        <v>0</v>
      </c>
      <c r="M76" s="143">
        <v>0</v>
      </c>
      <c r="N76" s="143">
        <v>0</v>
      </c>
      <c r="O76" s="143">
        <v>0</v>
      </c>
      <c r="P76" s="143">
        <v>0</v>
      </c>
      <c r="Q76" s="143">
        <v>0</v>
      </c>
      <c r="R76" s="143">
        <v>0</v>
      </c>
      <c r="S76" s="143">
        <v>0</v>
      </c>
      <c r="T76" s="143">
        <v>0</v>
      </c>
      <c r="U76" s="143">
        <v>0</v>
      </c>
      <c r="V76" s="143">
        <v>0</v>
      </c>
      <c r="W76" s="143">
        <v>0</v>
      </c>
      <c r="X76" s="143">
        <v>0</v>
      </c>
      <c r="Y76" s="143">
        <v>0</v>
      </c>
      <c r="Z76" s="143">
        <v>0</v>
      </c>
      <c r="AA76" s="143">
        <v>0</v>
      </c>
      <c r="AB76" s="143">
        <v>0</v>
      </c>
      <c r="AC76" s="143">
        <v>0</v>
      </c>
      <c r="AD76" s="143">
        <v>0</v>
      </c>
      <c r="AE76" s="143">
        <v>0</v>
      </c>
      <c r="AF76" s="143">
        <v>0</v>
      </c>
      <c r="AG76" s="143">
        <v>0</v>
      </c>
      <c r="AH76" s="143">
        <v>0</v>
      </c>
      <c r="AI76" s="143">
        <v>0</v>
      </c>
      <c r="AJ76" s="143">
        <v>0</v>
      </c>
      <c r="AK76" s="143">
        <v>0</v>
      </c>
      <c r="AL76" s="143">
        <v>0</v>
      </c>
      <c r="AM76" s="143">
        <v>0</v>
      </c>
      <c r="AN76" s="143">
        <v>0</v>
      </c>
      <c r="AO76" s="143">
        <v>0</v>
      </c>
      <c r="AP76" s="143">
        <v>0</v>
      </c>
      <c r="AQ76" s="143">
        <v>0</v>
      </c>
      <c r="AR76" s="143">
        <v>0</v>
      </c>
      <c r="AS76" s="143">
        <v>0</v>
      </c>
      <c r="AT76" s="143">
        <v>0</v>
      </c>
      <c r="AU76" s="143">
        <v>0</v>
      </c>
      <c r="AV76" s="143">
        <v>0</v>
      </c>
      <c r="AW76" s="143">
        <v>2.5999999999999999E-2</v>
      </c>
      <c r="AX76" s="143">
        <v>1.7000000000000001E-2</v>
      </c>
      <c r="AY76" s="143">
        <v>0</v>
      </c>
      <c r="AZ76" s="143">
        <v>8.9999999999999993E-3</v>
      </c>
      <c r="BA76" s="143">
        <v>1.2E-2</v>
      </c>
      <c r="BB76" s="143">
        <v>0</v>
      </c>
      <c r="BC76" s="143">
        <v>0.06</v>
      </c>
      <c r="BD76" s="143">
        <v>60.734000000000002</v>
      </c>
      <c r="BE76" s="143">
        <v>6.5244999999999997</v>
      </c>
      <c r="BF76" s="143">
        <v>0.56799999999999995</v>
      </c>
      <c r="BG76" s="143">
        <v>0.47799999999999998</v>
      </c>
      <c r="BH76" s="143">
        <v>0.42899999999999999</v>
      </c>
      <c r="BI76" s="143">
        <v>0.5</v>
      </c>
      <c r="BJ76" s="143">
        <v>0.38900000000000001</v>
      </c>
      <c r="BK76" s="143">
        <v>0.2</v>
      </c>
      <c r="BL76" s="143">
        <v>0</v>
      </c>
      <c r="BM76" s="143">
        <v>0.29149999999999998</v>
      </c>
      <c r="BN76" s="143">
        <v>9.1499999999999998E-2</v>
      </c>
      <c r="BO76" s="143">
        <v>0</v>
      </c>
      <c r="BP76" s="143">
        <v>0</v>
      </c>
      <c r="BQ76" s="143">
        <v>2.1110000000001961E-4</v>
      </c>
      <c r="BR76" s="143">
        <v>9.9999999999999978E-2</v>
      </c>
      <c r="BS76" s="143">
        <v>0.38</v>
      </c>
      <c r="BT76" s="143">
        <v>0.72</v>
      </c>
      <c r="BU76" s="143">
        <v>0.72</v>
      </c>
      <c r="BV76" s="143">
        <v>0.72</v>
      </c>
      <c r="BW76" s="143">
        <v>0.72</v>
      </c>
      <c r="BX76" s="143">
        <v>0.72</v>
      </c>
      <c r="BY76" s="143">
        <v>0.72</v>
      </c>
      <c r="BZ76" s="143">
        <v>0.72</v>
      </c>
      <c r="CA76" s="144">
        <v>0.72</v>
      </c>
    </row>
    <row r="77" spans="1:79" x14ac:dyDescent="0.4">
      <c r="A77" s="141"/>
      <c r="B77" s="58" t="s">
        <v>190</v>
      </c>
      <c r="C77" s="142" t="s">
        <v>130</v>
      </c>
      <c r="D77" s="143">
        <v>86</v>
      </c>
      <c r="E77" s="143">
        <v>83.8</v>
      </c>
      <c r="F77" s="143">
        <v>81.3</v>
      </c>
      <c r="G77" s="143">
        <v>79.400000000000006</v>
      </c>
      <c r="H77" s="143">
        <v>86.8</v>
      </c>
      <c r="I77" s="143">
        <v>82.7</v>
      </c>
      <c r="J77" s="143">
        <v>86.7</v>
      </c>
      <c r="K77" s="143">
        <v>88.4</v>
      </c>
      <c r="L77" s="143">
        <v>89</v>
      </c>
      <c r="M77" s="143">
        <v>90.8</v>
      </c>
      <c r="N77" s="143">
        <v>100.5</v>
      </c>
      <c r="O77" s="143">
        <v>99.2</v>
      </c>
      <c r="P77" s="143">
        <v>95.8</v>
      </c>
      <c r="Q77" s="143">
        <v>103.6</v>
      </c>
      <c r="R77" s="143">
        <v>101.9</v>
      </c>
      <c r="S77" s="143">
        <v>109.9</v>
      </c>
      <c r="T77" s="143">
        <v>110.4</v>
      </c>
      <c r="U77" s="143">
        <v>120.9</v>
      </c>
      <c r="V77" s="143">
        <v>118.4</v>
      </c>
      <c r="W77" s="143">
        <v>120.8</v>
      </c>
      <c r="X77" s="143">
        <v>124.7</v>
      </c>
      <c r="Y77" s="143">
        <v>124.6</v>
      </c>
      <c r="Z77" s="143">
        <v>128</v>
      </c>
      <c r="AA77" s="143">
        <v>136.69999999999999</v>
      </c>
      <c r="AB77" s="143">
        <v>149.69999999999999</v>
      </c>
      <c r="AC77" s="143">
        <v>164</v>
      </c>
      <c r="AD77" s="143">
        <v>203.9</v>
      </c>
      <c r="AE77" s="143">
        <v>258.10000000000002</v>
      </c>
      <c r="AF77" s="143">
        <v>282.89999999999998</v>
      </c>
      <c r="AG77" s="143">
        <v>309.60000000000002</v>
      </c>
      <c r="AH77" s="143">
        <v>340</v>
      </c>
      <c r="AI77" s="143">
        <v>375</v>
      </c>
      <c r="AJ77" s="143">
        <v>424</v>
      </c>
      <c r="AK77" s="143">
        <v>479</v>
      </c>
      <c r="AL77" s="143">
        <v>504</v>
      </c>
      <c r="AM77" s="143">
        <v>524</v>
      </c>
      <c r="AN77" s="143">
        <v>544</v>
      </c>
      <c r="AO77" s="143">
        <v>581</v>
      </c>
      <c r="AP77" s="143">
        <v>590</v>
      </c>
      <c r="AQ77" s="143">
        <v>599</v>
      </c>
      <c r="AR77" s="143">
        <v>610.34400000000005</v>
      </c>
      <c r="AS77" s="143">
        <v>640.85199999999998</v>
      </c>
      <c r="AT77" s="143">
        <v>821.56471568504003</v>
      </c>
      <c r="AU77" s="143">
        <v>966.63</v>
      </c>
      <c r="AV77" s="143">
        <v>1157.8209999999999</v>
      </c>
      <c r="AW77" s="143">
        <v>1286.308</v>
      </c>
      <c r="AX77" s="143">
        <v>1146.847</v>
      </c>
      <c r="AY77" s="143">
        <v>1257.923</v>
      </c>
      <c r="AZ77" s="143">
        <v>1351.4369999999999</v>
      </c>
      <c r="BA77" s="143">
        <v>1288.18</v>
      </c>
      <c r="BB77" s="143">
        <v>1263.556</v>
      </c>
      <c r="BC77" s="143">
        <v>1255.5229999999999</v>
      </c>
      <c r="BD77" s="143">
        <v>1395.876</v>
      </c>
      <c r="BE77" s="143">
        <v>1238</v>
      </c>
      <c r="BF77" s="143"/>
      <c r="BG77" s="143"/>
      <c r="BH77" s="143"/>
      <c r="BI77" s="143"/>
      <c r="BJ77" s="143"/>
      <c r="BK77" s="143"/>
      <c r="BL77" s="143"/>
      <c r="BM77" s="143"/>
      <c r="BN77" s="143"/>
      <c r="BO77" s="143"/>
      <c r="BP77" s="143"/>
      <c r="BQ77" s="143"/>
      <c r="BR77" s="143"/>
      <c r="BS77" s="143"/>
      <c r="BT77" s="143"/>
      <c r="BU77" s="143"/>
      <c r="BV77" s="143"/>
      <c r="BW77" s="143"/>
      <c r="BX77" s="143"/>
      <c r="BY77" s="143"/>
      <c r="BZ77" s="143"/>
      <c r="CA77" s="144"/>
    </row>
    <row r="78" spans="1:79" x14ac:dyDescent="0.4">
      <c r="A78" s="141"/>
      <c r="B78" s="58" t="s">
        <v>191</v>
      </c>
      <c r="C78" s="142" t="s">
        <v>130</v>
      </c>
      <c r="D78" s="143">
        <v>0</v>
      </c>
      <c r="E78" s="143">
        <v>0</v>
      </c>
      <c r="F78" s="143">
        <v>0</v>
      </c>
      <c r="G78" s="143">
        <v>0</v>
      </c>
      <c r="H78" s="143">
        <v>0</v>
      </c>
      <c r="I78" s="143">
        <v>0</v>
      </c>
      <c r="J78" s="143">
        <v>0</v>
      </c>
      <c r="K78" s="143">
        <v>0</v>
      </c>
      <c r="L78" s="143">
        <v>0</v>
      </c>
      <c r="M78" s="143">
        <v>0</v>
      </c>
      <c r="N78" s="143">
        <v>0</v>
      </c>
      <c r="O78" s="143">
        <v>0</v>
      </c>
      <c r="P78" s="143">
        <v>0</v>
      </c>
      <c r="Q78" s="143">
        <v>0</v>
      </c>
      <c r="R78" s="143">
        <v>0</v>
      </c>
      <c r="S78" s="143">
        <v>0</v>
      </c>
      <c r="T78" s="143">
        <v>0</v>
      </c>
      <c r="U78" s="143">
        <v>0</v>
      </c>
      <c r="V78" s="143">
        <v>0</v>
      </c>
      <c r="W78" s="143">
        <v>0</v>
      </c>
      <c r="X78" s="143">
        <v>0</v>
      </c>
      <c r="Y78" s="143">
        <v>0</v>
      </c>
      <c r="Z78" s="143">
        <v>0</v>
      </c>
      <c r="AA78" s="143">
        <v>0</v>
      </c>
      <c r="AB78" s="143">
        <v>0</v>
      </c>
      <c r="AC78" s="143">
        <v>0</v>
      </c>
      <c r="AD78" s="143">
        <v>0</v>
      </c>
      <c r="AE78" s="143">
        <v>0</v>
      </c>
      <c r="AF78" s="143">
        <v>0</v>
      </c>
      <c r="AG78" s="143">
        <v>0</v>
      </c>
      <c r="AH78" s="143">
        <v>0</v>
      </c>
      <c r="AI78" s="143">
        <v>0</v>
      </c>
      <c r="AJ78" s="143">
        <v>0</v>
      </c>
      <c r="AK78" s="143">
        <v>0</v>
      </c>
      <c r="AL78" s="143">
        <v>0</v>
      </c>
      <c r="AM78" s="143">
        <v>0</v>
      </c>
      <c r="AN78" s="143">
        <v>0</v>
      </c>
      <c r="AO78" s="143">
        <v>0</v>
      </c>
      <c r="AP78" s="143">
        <v>0</v>
      </c>
      <c r="AQ78" s="143">
        <v>0</v>
      </c>
      <c r="AR78" s="143">
        <v>0</v>
      </c>
      <c r="AS78" s="143">
        <v>0</v>
      </c>
      <c r="AT78" s="143">
        <v>0</v>
      </c>
      <c r="AU78" s="143">
        <v>0</v>
      </c>
      <c r="AV78" s="143">
        <v>0</v>
      </c>
      <c r="AW78" s="143">
        <v>0</v>
      </c>
      <c r="AX78" s="143">
        <v>0</v>
      </c>
      <c r="AY78" s="143">
        <v>0</v>
      </c>
      <c r="AZ78" s="143">
        <v>0</v>
      </c>
      <c r="BA78" s="143">
        <v>190.64</v>
      </c>
      <c r="BB78" s="143">
        <v>194.422</v>
      </c>
      <c r="BC78" s="143">
        <v>759.476</v>
      </c>
      <c r="BD78" s="143">
        <v>1749.268</v>
      </c>
      <c r="BE78" s="143">
        <v>1680.5630000000001</v>
      </c>
      <c r="BF78" s="143">
        <v>1705.4359999999999</v>
      </c>
      <c r="BG78" s="143">
        <v>1915.596</v>
      </c>
      <c r="BH78" s="143">
        <v>1962.34</v>
      </c>
      <c r="BI78" s="143">
        <v>1981.7470000000001</v>
      </c>
      <c r="BJ78" s="143">
        <v>2015.0229999999999</v>
      </c>
      <c r="BK78" s="143">
        <v>2070.2523382699997</v>
      </c>
      <c r="BL78" s="143">
        <v>2700.6948084699998</v>
      </c>
      <c r="BM78" s="143">
        <v>2734.8132516599994</v>
      </c>
      <c r="BN78" s="143">
        <v>2759.4819029400005</v>
      </c>
      <c r="BO78" s="143">
        <v>2149.2390251900001</v>
      </c>
      <c r="BP78" s="143">
        <v>2144.0899999999997</v>
      </c>
      <c r="BQ78" s="143">
        <v>2140.0809990000007</v>
      </c>
      <c r="BR78" s="143">
        <v>2116.9060000000004</v>
      </c>
      <c r="BS78" s="143">
        <v>2073.8220000000001</v>
      </c>
      <c r="BT78" s="143">
        <v>2049.3676714200001</v>
      </c>
      <c r="BU78" s="143">
        <v>2022.5266947100001</v>
      </c>
      <c r="BV78" s="143">
        <v>1966.9256662385944</v>
      </c>
      <c r="BW78" s="143">
        <v>1932.4415265457349</v>
      </c>
      <c r="BX78" s="143">
        <v>1939.7535588925909</v>
      </c>
      <c r="BY78" s="143">
        <v>1969.2403206267898</v>
      </c>
      <c r="BZ78" s="143">
        <v>2004.9283646643382</v>
      </c>
      <c r="CA78" s="144">
        <v>2045.7989283140707</v>
      </c>
    </row>
    <row r="79" spans="1:79" x14ac:dyDescent="0.4">
      <c r="A79" s="141"/>
      <c r="B79" s="58" t="s">
        <v>192</v>
      </c>
      <c r="C79" s="142" t="s">
        <v>140</v>
      </c>
      <c r="D79" s="143">
        <v>0</v>
      </c>
      <c r="E79" s="143">
        <v>0</v>
      </c>
      <c r="F79" s="143">
        <v>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c r="W79" s="143">
        <v>0</v>
      </c>
      <c r="X79" s="143">
        <v>0</v>
      </c>
      <c r="Y79" s="143">
        <v>0</v>
      </c>
      <c r="Z79" s="143">
        <v>0</v>
      </c>
      <c r="AA79" s="143">
        <v>0</v>
      </c>
      <c r="AB79" s="143">
        <v>0</v>
      </c>
      <c r="AC79" s="143">
        <v>0</v>
      </c>
      <c r="AD79" s="143">
        <v>0</v>
      </c>
      <c r="AE79" s="143">
        <v>0</v>
      </c>
      <c r="AF79" s="143">
        <v>0</v>
      </c>
      <c r="AG79" s="143">
        <v>0</v>
      </c>
      <c r="AH79" s="143">
        <v>0</v>
      </c>
      <c r="AI79" s="143">
        <v>0</v>
      </c>
      <c r="AJ79" s="143">
        <v>0</v>
      </c>
      <c r="AK79" s="143">
        <v>0</v>
      </c>
      <c r="AL79" s="143">
        <v>0</v>
      </c>
      <c r="AM79" s="143">
        <v>0</v>
      </c>
      <c r="AN79" s="143">
        <v>0</v>
      </c>
      <c r="AO79" s="143">
        <v>0</v>
      </c>
      <c r="AP79" s="143">
        <v>0</v>
      </c>
      <c r="AQ79" s="143">
        <v>0</v>
      </c>
      <c r="AR79" s="143">
        <v>33.869999999999997</v>
      </c>
      <c r="AS79" s="143">
        <v>25.613</v>
      </c>
      <c r="AT79" s="143">
        <v>10.731</v>
      </c>
      <c r="AU79" s="143">
        <v>4.2610000000000001</v>
      </c>
      <c r="AV79" s="143">
        <v>2.2210000000000001</v>
      </c>
      <c r="AW79" s="143">
        <v>1.3009999999999999</v>
      </c>
      <c r="AX79" s="143">
        <v>0.84199999999999997</v>
      </c>
      <c r="AY79" s="143">
        <v>1.5860000000000001</v>
      </c>
      <c r="AZ79" s="143">
        <v>0</v>
      </c>
      <c r="BA79" s="143">
        <v>0.22500000000000001</v>
      </c>
      <c r="BB79" s="143">
        <v>0.53600000000000003</v>
      </c>
      <c r="BC79" s="143">
        <v>0.21700000000000003</v>
      </c>
      <c r="BD79" s="143">
        <v>4.3999999999999997E-2</v>
      </c>
      <c r="BE79" s="143">
        <v>0.34199999999999997</v>
      </c>
      <c r="BF79" s="143">
        <v>0.34199999999999997</v>
      </c>
      <c r="BG79" s="143">
        <v>0.127</v>
      </c>
      <c r="BH79" s="143">
        <v>8.6999999999999994E-2</v>
      </c>
      <c r="BI79" s="143">
        <v>0</v>
      </c>
      <c r="BJ79" s="143">
        <v>0</v>
      </c>
      <c r="BK79" s="143">
        <v>0</v>
      </c>
      <c r="BL79" s="143">
        <v>0</v>
      </c>
      <c r="BM79" s="143">
        <v>0</v>
      </c>
      <c r="BN79" s="143">
        <v>0</v>
      </c>
      <c r="BO79" s="143">
        <v>0</v>
      </c>
      <c r="BP79" s="143">
        <v>0</v>
      </c>
      <c r="BQ79" s="143">
        <v>0</v>
      </c>
      <c r="BR79" s="143">
        <v>0</v>
      </c>
      <c r="BS79" s="143">
        <v>0</v>
      </c>
      <c r="BT79" s="143">
        <v>0</v>
      </c>
      <c r="BU79" s="143">
        <v>0</v>
      </c>
      <c r="BV79" s="143">
        <v>0</v>
      </c>
      <c r="BW79" s="143">
        <v>0</v>
      </c>
      <c r="BX79" s="143">
        <v>0</v>
      </c>
      <c r="BY79" s="143">
        <v>0</v>
      </c>
      <c r="BZ79" s="143">
        <v>0</v>
      </c>
      <c r="CA79" s="144">
        <v>0</v>
      </c>
    </row>
    <row r="80" spans="1:79" x14ac:dyDescent="0.4">
      <c r="A80" s="141"/>
      <c r="B80" s="58" t="s">
        <v>193</v>
      </c>
      <c r="C80" s="142" t="s">
        <v>130</v>
      </c>
      <c r="D80" s="143">
        <v>12.1</v>
      </c>
      <c r="E80" s="143">
        <v>23</v>
      </c>
      <c r="F80" s="143">
        <v>26.9</v>
      </c>
      <c r="G80" s="143">
        <v>27.7</v>
      </c>
      <c r="H80" s="143">
        <v>33.1</v>
      </c>
      <c r="I80" s="143">
        <v>38.5</v>
      </c>
      <c r="J80" s="143">
        <v>41.8</v>
      </c>
      <c r="K80" s="143">
        <v>49.7</v>
      </c>
      <c r="L80" s="143">
        <v>53</v>
      </c>
      <c r="M80" s="143">
        <v>55.8</v>
      </c>
      <c r="N80" s="143">
        <v>71</v>
      </c>
      <c r="O80" s="143">
        <v>74.3</v>
      </c>
      <c r="P80" s="143">
        <v>75.900000000000006</v>
      </c>
      <c r="Q80" s="143">
        <v>89.6</v>
      </c>
      <c r="R80" s="143">
        <v>91.7</v>
      </c>
      <c r="S80" s="143">
        <v>109.7</v>
      </c>
      <c r="T80" s="143">
        <v>116.8</v>
      </c>
      <c r="U80" s="143">
        <v>137.80000000000001</v>
      </c>
      <c r="V80" s="143">
        <v>138.69999999999999</v>
      </c>
      <c r="W80" s="143">
        <v>145.69999999999999</v>
      </c>
      <c r="X80" s="143">
        <v>152.5</v>
      </c>
      <c r="Y80" s="143">
        <v>158.9</v>
      </c>
      <c r="Z80" s="143">
        <v>0</v>
      </c>
      <c r="AA80" s="143">
        <v>0</v>
      </c>
      <c r="AB80" s="143">
        <v>0</v>
      </c>
      <c r="AC80" s="143">
        <v>0</v>
      </c>
      <c r="AD80" s="143">
        <v>0</v>
      </c>
      <c r="AE80" s="143">
        <v>0</v>
      </c>
      <c r="AF80" s="143">
        <v>0</v>
      </c>
      <c r="AG80" s="143">
        <v>0</v>
      </c>
      <c r="AH80" s="143">
        <v>0</v>
      </c>
      <c r="AI80" s="143">
        <v>0.06</v>
      </c>
      <c r="AJ80" s="143">
        <v>0.06</v>
      </c>
      <c r="AK80" s="143">
        <v>0.06</v>
      </c>
      <c r="AL80" s="143">
        <v>0.06</v>
      </c>
      <c r="AM80" s="143">
        <v>0.06</v>
      </c>
      <c r="AN80" s="143">
        <v>0.06</v>
      </c>
      <c r="AO80" s="143">
        <v>0.06</v>
      </c>
      <c r="AP80" s="143">
        <v>0.06</v>
      </c>
      <c r="AQ80" s="143">
        <v>0.06</v>
      </c>
      <c r="AR80" s="143">
        <v>0.06</v>
      </c>
      <c r="AS80" s="143">
        <v>0.06</v>
      </c>
      <c r="AT80" s="143">
        <v>0.01</v>
      </c>
      <c r="AU80" s="143">
        <v>0</v>
      </c>
      <c r="AV80" s="143">
        <v>2.4990000000020953</v>
      </c>
      <c r="AW80" s="143">
        <v>0</v>
      </c>
      <c r="AX80" s="143">
        <v>0</v>
      </c>
      <c r="AY80" s="143">
        <v>-6.8000008352109287E-5</v>
      </c>
      <c r="AZ80" s="143">
        <v>0</v>
      </c>
      <c r="BA80" s="143">
        <v>0.64500900000683026</v>
      </c>
      <c r="BB80" s="143">
        <v>8.6000000030500817E-2</v>
      </c>
      <c r="BC80" s="143">
        <v>0.93610000001639126</v>
      </c>
      <c r="BD80" s="143">
        <v>0.23865792713151279</v>
      </c>
      <c r="BE80" s="143">
        <v>0.17703000000000024</v>
      </c>
      <c r="BF80" s="143">
        <v>0.19800000000000006</v>
      </c>
      <c r="BG80" s="143">
        <v>0.15174200000000004</v>
      </c>
      <c r="BH80" s="143">
        <v>0</v>
      </c>
      <c r="BI80" s="143">
        <v>0</v>
      </c>
      <c r="BJ80" s="143">
        <v>-0.14862890000000004</v>
      </c>
      <c r="BK80" s="143">
        <v>0</v>
      </c>
      <c r="BL80" s="143">
        <v>0</v>
      </c>
      <c r="BM80" s="143">
        <v>0</v>
      </c>
      <c r="BN80" s="143">
        <v>0</v>
      </c>
      <c r="BO80" s="143">
        <v>0</v>
      </c>
      <c r="BP80" s="143">
        <v>0</v>
      </c>
      <c r="BQ80" s="143">
        <v>0</v>
      </c>
      <c r="BR80" s="143">
        <v>0</v>
      </c>
      <c r="BS80" s="143">
        <v>0</v>
      </c>
      <c r="BT80" s="143">
        <v>0</v>
      </c>
      <c r="BU80" s="143">
        <v>0</v>
      </c>
      <c r="BV80" s="143">
        <v>0</v>
      </c>
      <c r="BW80" s="143">
        <v>0</v>
      </c>
      <c r="BX80" s="143">
        <v>0</v>
      </c>
      <c r="BY80" s="143">
        <v>0</v>
      </c>
      <c r="BZ80" s="143">
        <v>0</v>
      </c>
      <c r="CA80" s="144">
        <v>0</v>
      </c>
    </row>
    <row r="81" spans="1:79" s="97" customFormat="1" ht="26.25" customHeight="1" x14ac:dyDescent="0.4">
      <c r="A81" s="155"/>
      <c r="B81" s="64" t="s">
        <v>194</v>
      </c>
      <c r="C81" s="156"/>
      <c r="D81" s="54">
        <f t="shared" ref="D81:BO81" si="11">SUM(D$5:D$10,D$13:D$20,D$23:D$27,D$31:D$38,D$41:D$60,D$63:D$80)</f>
        <v>471.3</v>
      </c>
      <c r="E81" s="54">
        <f t="shared" si="11"/>
        <v>597.79999999999995</v>
      </c>
      <c r="F81" s="54">
        <f t="shared" si="11"/>
        <v>610.49999999999989</v>
      </c>
      <c r="G81" s="54">
        <f t="shared" si="11"/>
        <v>642.1</v>
      </c>
      <c r="H81" s="54">
        <f t="shared" si="11"/>
        <v>775.19999999999993</v>
      </c>
      <c r="I81" s="54">
        <f t="shared" si="11"/>
        <v>816.70000000000016</v>
      </c>
      <c r="J81" s="54">
        <f t="shared" si="11"/>
        <v>839.2</v>
      </c>
      <c r="K81" s="54">
        <f t="shared" si="11"/>
        <v>942.30000000000007</v>
      </c>
      <c r="L81" s="54">
        <f t="shared" si="11"/>
        <v>980.8</v>
      </c>
      <c r="M81" s="54">
        <f t="shared" si="11"/>
        <v>1051.0999999999999</v>
      </c>
      <c r="N81" s="54">
        <f t="shared" si="11"/>
        <v>1287</v>
      </c>
      <c r="O81" s="54">
        <f t="shared" si="11"/>
        <v>1350.4</v>
      </c>
      <c r="P81" s="54">
        <f t="shared" si="11"/>
        <v>1389.8000000000002</v>
      </c>
      <c r="Q81" s="54">
        <f t="shared" si="11"/>
        <v>1553.0999999999997</v>
      </c>
      <c r="R81" s="54">
        <f t="shared" si="11"/>
        <v>1645.8000000000002</v>
      </c>
      <c r="S81" s="54">
        <f t="shared" si="11"/>
        <v>1890.6000000000001</v>
      </c>
      <c r="T81" s="54">
        <f t="shared" si="11"/>
        <v>1962.1000000000001</v>
      </c>
      <c r="U81" s="54">
        <f t="shared" si="11"/>
        <v>2322.4</v>
      </c>
      <c r="V81" s="54">
        <f t="shared" si="11"/>
        <v>2456.5</v>
      </c>
      <c r="W81" s="54">
        <f t="shared" si="11"/>
        <v>2789.5999999999995</v>
      </c>
      <c r="X81" s="54">
        <f t="shared" si="11"/>
        <v>3172.2</v>
      </c>
      <c r="Y81" s="54">
        <f t="shared" si="11"/>
        <v>3392.1</v>
      </c>
      <c r="Z81" s="54">
        <f t="shared" si="11"/>
        <v>3636.5000000000005</v>
      </c>
      <c r="AA81" s="54">
        <f t="shared" si="11"/>
        <v>4229.8</v>
      </c>
      <c r="AB81" s="54">
        <f t="shared" si="11"/>
        <v>4897.7</v>
      </c>
      <c r="AC81" s="54">
        <f t="shared" si="11"/>
        <v>5504.9989999999998</v>
      </c>
      <c r="AD81" s="54">
        <f t="shared" si="11"/>
        <v>6901.7269999999999</v>
      </c>
      <c r="AE81" s="54">
        <f t="shared" si="11"/>
        <v>9337.5789999999997</v>
      </c>
      <c r="AF81" s="54">
        <f t="shared" si="11"/>
        <v>11114.196</v>
      </c>
      <c r="AG81" s="54">
        <f t="shared" si="11"/>
        <v>13367.12</v>
      </c>
      <c r="AH81" s="54">
        <f t="shared" si="11"/>
        <v>15873</v>
      </c>
      <c r="AI81" s="54">
        <f t="shared" si="11"/>
        <v>18777.060000000001</v>
      </c>
      <c r="AJ81" s="54">
        <f t="shared" si="11"/>
        <v>22658.06</v>
      </c>
      <c r="AK81" s="54">
        <f t="shared" si="11"/>
        <v>27698.31</v>
      </c>
      <c r="AL81" s="54">
        <f t="shared" si="11"/>
        <v>31628.06</v>
      </c>
      <c r="AM81" s="54">
        <f t="shared" si="11"/>
        <v>35332.06</v>
      </c>
      <c r="AN81" s="54">
        <f t="shared" si="11"/>
        <v>38251.06</v>
      </c>
      <c r="AO81" s="54">
        <f t="shared" si="11"/>
        <v>41768.06</v>
      </c>
      <c r="AP81" s="54">
        <f t="shared" si="11"/>
        <v>44917.657999999996</v>
      </c>
      <c r="AQ81" s="54">
        <f t="shared" si="11"/>
        <v>46700.743999999992</v>
      </c>
      <c r="AR81" s="54">
        <f t="shared" si="11"/>
        <v>47317.750509999998</v>
      </c>
      <c r="AS81" s="54">
        <f t="shared" si="11"/>
        <v>50314.249480999992</v>
      </c>
      <c r="AT81" s="54">
        <f t="shared" si="11"/>
        <v>56478.799715685047</v>
      </c>
      <c r="AU81" s="54">
        <f t="shared" si="11"/>
        <v>66302.888468443314</v>
      </c>
      <c r="AV81" s="54">
        <f t="shared" si="11"/>
        <v>75257.45199999999</v>
      </c>
      <c r="AW81" s="54">
        <f t="shared" si="11"/>
        <v>82437.566000000006</v>
      </c>
      <c r="AX81" s="54">
        <f t="shared" si="11"/>
        <v>84862.667213999986</v>
      </c>
      <c r="AY81" s="54">
        <f t="shared" si="11"/>
        <v>88710.819153041331</v>
      </c>
      <c r="AZ81" s="54">
        <f t="shared" si="11"/>
        <v>92217.949756999995</v>
      </c>
      <c r="BA81" s="54">
        <f t="shared" si="11"/>
        <v>93347.393757000013</v>
      </c>
      <c r="BB81" s="54">
        <f t="shared" si="11"/>
        <v>95565.317560038413</v>
      </c>
      <c r="BC81" s="54">
        <f t="shared" si="11"/>
        <v>99048.585242467729</v>
      </c>
      <c r="BD81" s="54">
        <f t="shared" si="11"/>
        <v>101373.84078511488</v>
      </c>
      <c r="BE81" s="54">
        <f t="shared" si="11"/>
        <v>106706.03289265554</v>
      </c>
      <c r="BF81" s="54">
        <f t="shared" si="11"/>
        <v>110301.5590763475</v>
      </c>
      <c r="BG81" s="54">
        <f t="shared" si="11"/>
        <v>105790.62308501704</v>
      </c>
      <c r="BH81" s="54">
        <f t="shared" si="11"/>
        <v>111092.52413748042</v>
      </c>
      <c r="BI81" s="54">
        <f t="shared" si="11"/>
        <v>115802.99954677367</v>
      </c>
      <c r="BJ81" s="54">
        <f t="shared" si="11"/>
        <v>119213.89655344037</v>
      </c>
      <c r="BK81" s="54">
        <f t="shared" si="11"/>
        <v>126242.20586285737</v>
      </c>
      <c r="BL81" s="54">
        <f t="shared" si="11"/>
        <v>135757.16542445365</v>
      </c>
      <c r="BM81" s="54">
        <f t="shared" si="11"/>
        <v>148004.00969052216</v>
      </c>
      <c r="BN81" s="54">
        <f t="shared" si="11"/>
        <v>153361.5551698035</v>
      </c>
      <c r="BO81" s="54">
        <f t="shared" si="11"/>
        <v>158960.44687856638</v>
      </c>
      <c r="BP81" s="54">
        <f t="shared" ref="BP81" si="12">SUM(BP$5:BP$10,BP$13:BP$20,BP$23:BP$27,BP$31:BP$38,BP$41:BP$60,BP$63:BP$80)</f>
        <v>166552.67893256198</v>
      </c>
      <c r="BQ81" s="54">
        <f t="shared" ref="BQ81:BZ81" si="13">SUM(BQ$5:BQ$10,BQ$13:BQ$20,BQ$23:BQ$27,BQ$31:BQ$38,BQ$41:BQ$60,BQ$63:BQ$70,BQ73,BQ$76:BQ$80)</f>
        <v>164132.18598876672</v>
      </c>
      <c r="BR81" s="54">
        <f t="shared" si="13"/>
        <v>168287.22403787507</v>
      </c>
      <c r="BS81" s="54">
        <f t="shared" si="13"/>
        <v>171804.1474829411</v>
      </c>
      <c r="BT81" s="54">
        <f t="shared" si="13"/>
        <v>173921.33810721006</v>
      </c>
      <c r="BU81" s="54">
        <f t="shared" si="13"/>
        <v>178185.45783062404</v>
      </c>
      <c r="BV81" s="54">
        <f t="shared" si="13"/>
        <v>182673.12495147352</v>
      </c>
      <c r="BW81" s="54">
        <f t="shared" si="13"/>
        <v>184704.50862928058</v>
      </c>
      <c r="BX81" s="54">
        <f t="shared" si="13"/>
        <v>188007.07078704325</v>
      </c>
      <c r="BY81" s="54">
        <f t="shared" si="13"/>
        <v>194685.96744188579</v>
      </c>
      <c r="BZ81" s="54">
        <f t="shared" si="13"/>
        <v>202832.98645121354</v>
      </c>
      <c r="CA81" s="55">
        <f>SUM(CA$5:CA$10,CA$13:CA$20,CA$23:CA$27,CA$31:CA$38,CA$41:CA$60,CA$63:CA$70,CA73,CA$76:CA$80)</f>
        <v>212091.23071357628</v>
      </c>
    </row>
    <row r="82" spans="1:79" ht="26.25" customHeight="1" x14ac:dyDescent="0.4">
      <c r="A82" s="141"/>
      <c r="B82" s="151" t="s">
        <v>195</v>
      </c>
      <c r="C82" s="147"/>
      <c r="D82" s="157">
        <f t="shared" ref="D82:BO82" si="14">SUMIF($C$5:$C$80,"(C)",D$5:D$80)</f>
        <v>250.8</v>
      </c>
      <c r="E82" s="157">
        <f t="shared" si="14"/>
        <v>354.9</v>
      </c>
      <c r="F82" s="157">
        <f t="shared" si="14"/>
        <v>355.9</v>
      </c>
      <c r="G82" s="157">
        <f t="shared" si="14"/>
        <v>377.3</v>
      </c>
      <c r="H82" s="157">
        <f t="shared" si="14"/>
        <v>449.5</v>
      </c>
      <c r="I82" s="157">
        <f t="shared" si="14"/>
        <v>471.7</v>
      </c>
      <c r="J82" s="157">
        <f t="shared" si="14"/>
        <v>480.3</v>
      </c>
      <c r="K82" s="157">
        <f t="shared" si="14"/>
        <v>583.5</v>
      </c>
      <c r="L82" s="157">
        <f t="shared" si="14"/>
        <v>603.69999999999993</v>
      </c>
      <c r="M82" s="157">
        <f t="shared" si="14"/>
        <v>662.69999999999993</v>
      </c>
      <c r="N82" s="157">
        <f t="shared" si="14"/>
        <v>857.8</v>
      </c>
      <c r="O82" s="157">
        <f t="shared" si="14"/>
        <v>891</v>
      </c>
      <c r="P82" s="157">
        <f t="shared" si="14"/>
        <v>907.6</v>
      </c>
      <c r="Q82" s="157">
        <f t="shared" si="14"/>
        <v>1054.8</v>
      </c>
      <c r="R82" s="157">
        <f t="shared" si="14"/>
        <v>1117.0999999999999</v>
      </c>
      <c r="S82" s="157">
        <f t="shared" si="14"/>
        <v>1313.7999999999997</v>
      </c>
      <c r="T82" s="157">
        <f t="shared" si="14"/>
        <v>1368.5</v>
      </c>
      <c r="U82" s="157">
        <f t="shared" si="14"/>
        <v>1671.5</v>
      </c>
      <c r="V82" s="157">
        <f t="shared" si="14"/>
        <v>1752.6999999999998</v>
      </c>
      <c r="W82" s="157">
        <f t="shared" si="14"/>
        <v>1977.2</v>
      </c>
      <c r="X82" s="157">
        <f t="shared" si="14"/>
        <v>2169</v>
      </c>
      <c r="Y82" s="157">
        <f t="shared" si="14"/>
        <v>2298.7000000000003</v>
      </c>
      <c r="Z82" s="157">
        <f t="shared" si="14"/>
        <v>2521.6</v>
      </c>
      <c r="AA82" s="157">
        <f t="shared" si="14"/>
        <v>2950.6</v>
      </c>
      <c r="AB82" s="157">
        <f t="shared" si="14"/>
        <v>3340.2999999999997</v>
      </c>
      <c r="AC82" s="157">
        <f t="shared" si="14"/>
        <v>3852.5990000000002</v>
      </c>
      <c r="AD82" s="157">
        <f t="shared" si="14"/>
        <v>4918.3270000000002</v>
      </c>
      <c r="AE82" s="157">
        <f t="shared" si="14"/>
        <v>6583.9790000000003</v>
      </c>
      <c r="AF82" s="157">
        <f t="shared" si="14"/>
        <v>7801.2960000000003</v>
      </c>
      <c r="AG82" s="157">
        <f t="shared" si="14"/>
        <v>9082.32</v>
      </c>
      <c r="AH82" s="157">
        <f t="shared" si="14"/>
        <v>10460</v>
      </c>
      <c r="AI82" s="157">
        <f t="shared" si="14"/>
        <v>11937</v>
      </c>
      <c r="AJ82" s="157">
        <f t="shared" si="14"/>
        <v>14529</v>
      </c>
      <c r="AK82" s="157">
        <f t="shared" si="14"/>
        <v>16863</v>
      </c>
      <c r="AL82" s="157">
        <f t="shared" si="14"/>
        <v>18210</v>
      </c>
      <c r="AM82" s="157">
        <f t="shared" si="14"/>
        <v>19798</v>
      </c>
      <c r="AN82" s="157">
        <f t="shared" si="14"/>
        <v>20863</v>
      </c>
      <c r="AO82" s="157">
        <f t="shared" si="14"/>
        <v>22448</v>
      </c>
      <c r="AP82" s="157">
        <f t="shared" si="14"/>
        <v>24257.598000000002</v>
      </c>
      <c r="AQ82" s="157">
        <f t="shared" si="14"/>
        <v>25406.486000000001</v>
      </c>
      <c r="AR82" s="157">
        <f t="shared" si="14"/>
        <v>26034.205999999998</v>
      </c>
      <c r="AS82" s="157">
        <f t="shared" si="14"/>
        <v>27702.068000000003</v>
      </c>
      <c r="AT82" s="157">
        <f t="shared" si="14"/>
        <v>30508.146000000001</v>
      </c>
      <c r="AU82" s="157">
        <f t="shared" si="14"/>
        <v>35252.114000000001</v>
      </c>
      <c r="AV82" s="157">
        <f t="shared" si="14"/>
        <v>37320.296999999999</v>
      </c>
      <c r="AW82" s="157">
        <f t="shared" si="14"/>
        <v>39538.795000000006</v>
      </c>
      <c r="AX82" s="157">
        <f t="shared" si="14"/>
        <v>39824.572</v>
      </c>
      <c r="AY82" s="157">
        <f t="shared" si="14"/>
        <v>40701.778000000006</v>
      </c>
      <c r="AZ82" s="157">
        <f t="shared" si="14"/>
        <v>42158.667000000001</v>
      </c>
      <c r="BA82" s="157">
        <f t="shared" si="14"/>
        <v>43119.707999999999</v>
      </c>
      <c r="BB82" s="157">
        <f t="shared" si="14"/>
        <v>45018.209000000003</v>
      </c>
      <c r="BC82" s="157">
        <f t="shared" si="14"/>
        <v>46884.317999999999</v>
      </c>
      <c r="BD82" s="157">
        <f t="shared" si="14"/>
        <v>47796.771000000001</v>
      </c>
      <c r="BE82" s="157">
        <f t="shared" si="14"/>
        <v>51093.595998929333</v>
      </c>
      <c r="BF82" s="157">
        <f t="shared" si="14"/>
        <v>53686.5287096147</v>
      </c>
      <c r="BG82" s="157">
        <f t="shared" si="14"/>
        <v>56079.337540435692</v>
      </c>
      <c r="BH82" s="157">
        <f t="shared" si="14"/>
        <v>58408.538999999997</v>
      </c>
      <c r="BI82" s="157">
        <f t="shared" si="14"/>
        <v>60914.807692682669</v>
      </c>
      <c r="BJ82" s="157">
        <f t="shared" si="14"/>
        <v>63129.216045855108</v>
      </c>
      <c r="BK82" s="157">
        <f t="shared" si="14"/>
        <v>67411.978362963171</v>
      </c>
      <c r="BL82" s="157">
        <f t="shared" si="14"/>
        <v>72671.184816889407</v>
      </c>
      <c r="BM82" s="157">
        <f t="shared" si="14"/>
        <v>77814.820358342375</v>
      </c>
      <c r="BN82" s="157">
        <f t="shared" si="14"/>
        <v>80345.367492594727</v>
      </c>
      <c r="BO82" s="157">
        <f t="shared" si="14"/>
        <v>84501.883808506493</v>
      </c>
      <c r="BP82" s="157">
        <f t="shared" ref="BP82:CA82" si="15">SUMIF($C$5:$C$80,"(C)",BP$5:BP$80)</f>
        <v>89391.276039061704</v>
      </c>
      <c r="BQ82" s="157">
        <f t="shared" si="15"/>
        <v>91660.368819799987</v>
      </c>
      <c r="BR82" s="157">
        <f t="shared" si="15"/>
        <v>94520.993083800029</v>
      </c>
      <c r="BS82" s="157">
        <f t="shared" si="15"/>
        <v>97596.057103989995</v>
      </c>
      <c r="BT82" s="157">
        <f t="shared" si="15"/>
        <v>99955.057583039961</v>
      </c>
      <c r="BU82" s="157">
        <f t="shared" si="15"/>
        <v>102076.92803589244</v>
      </c>
      <c r="BV82" s="157">
        <f t="shared" si="15"/>
        <v>104804.72890324872</v>
      </c>
      <c r="BW82" s="157">
        <f t="shared" si="15"/>
        <v>107235.23673370859</v>
      </c>
      <c r="BX82" s="157">
        <f t="shared" si="15"/>
        <v>109242.26290055281</v>
      </c>
      <c r="BY82" s="157">
        <f t="shared" si="15"/>
        <v>113845.60672077419</v>
      </c>
      <c r="BZ82" s="157">
        <f t="shared" si="15"/>
        <v>119360.7586851791</v>
      </c>
      <c r="CA82" s="158">
        <f t="shared" si="15"/>
        <v>125834.75105578103</v>
      </c>
    </row>
    <row r="83" spans="1:79" s="58" customFormat="1" x14ac:dyDescent="0.4">
      <c r="A83" s="141"/>
      <c r="B83" s="151" t="s">
        <v>196</v>
      </c>
      <c r="C83" s="147"/>
      <c r="D83" s="157">
        <f t="shared" ref="D83:BO83" si="16">SUMIF($C$5:$C$80,"(IR)",D$5:D$80)</f>
        <v>62.5</v>
      </c>
      <c r="E83" s="157">
        <f t="shared" si="16"/>
        <v>75.2</v>
      </c>
      <c r="F83" s="157">
        <f t="shared" si="16"/>
        <v>84.5</v>
      </c>
      <c r="G83" s="157">
        <f t="shared" si="16"/>
        <v>94.6</v>
      </c>
      <c r="H83" s="157">
        <f t="shared" si="16"/>
        <v>118.6</v>
      </c>
      <c r="I83" s="157">
        <f t="shared" si="16"/>
        <v>120.3</v>
      </c>
      <c r="J83" s="157">
        <f t="shared" si="16"/>
        <v>125.4</v>
      </c>
      <c r="K83" s="157">
        <f t="shared" si="16"/>
        <v>114.1</v>
      </c>
      <c r="L83" s="157">
        <f t="shared" si="16"/>
        <v>121.3</v>
      </c>
      <c r="M83" s="157">
        <f t="shared" si="16"/>
        <v>119.6</v>
      </c>
      <c r="N83" s="157">
        <f t="shared" si="16"/>
        <v>131.80000000000001</v>
      </c>
      <c r="O83" s="157">
        <f t="shared" si="16"/>
        <v>158.5</v>
      </c>
      <c r="P83" s="157">
        <f t="shared" si="16"/>
        <v>179.5</v>
      </c>
      <c r="Q83" s="157">
        <f t="shared" si="16"/>
        <v>171.1</v>
      </c>
      <c r="R83" s="157">
        <f t="shared" si="16"/>
        <v>199.8</v>
      </c>
      <c r="S83" s="157">
        <f t="shared" si="16"/>
        <v>217.4</v>
      </c>
      <c r="T83" s="157">
        <f t="shared" si="16"/>
        <v>223.3</v>
      </c>
      <c r="U83" s="157">
        <f t="shared" si="16"/>
        <v>245.9</v>
      </c>
      <c r="V83" s="157">
        <f t="shared" si="16"/>
        <v>297.5</v>
      </c>
      <c r="W83" s="157">
        <f t="shared" si="16"/>
        <v>385.7</v>
      </c>
      <c r="X83" s="157">
        <f t="shared" si="16"/>
        <v>428.9</v>
      </c>
      <c r="Y83" s="157">
        <f t="shared" si="16"/>
        <v>470.7</v>
      </c>
      <c r="Z83" s="157">
        <f t="shared" si="16"/>
        <v>563.79999999999995</v>
      </c>
      <c r="AA83" s="157">
        <f t="shared" si="16"/>
        <v>686.1</v>
      </c>
      <c r="AB83" s="157">
        <f t="shared" si="16"/>
        <v>845.3</v>
      </c>
      <c r="AC83" s="157">
        <f t="shared" si="16"/>
        <v>974.30000000000007</v>
      </c>
      <c r="AD83" s="157">
        <f t="shared" si="16"/>
        <v>1208.2</v>
      </c>
      <c r="AE83" s="157">
        <f t="shared" si="16"/>
        <v>1651.1</v>
      </c>
      <c r="AF83" s="157">
        <f t="shared" si="16"/>
        <v>2081.9</v>
      </c>
      <c r="AG83" s="157">
        <f t="shared" si="16"/>
        <v>2509.3000000000002</v>
      </c>
      <c r="AH83" s="157">
        <f t="shared" si="16"/>
        <v>2692</v>
      </c>
      <c r="AI83" s="157">
        <f t="shared" si="16"/>
        <v>2940</v>
      </c>
      <c r="AJ83" s="157">
        <f t="shared" si="16"/>
        <v>3830</v>
      </c>
      <c r="AK83" s="157">
        <f t="shared" si="16"/>
        <v>5857.25</v>
      </c>
      <c r="AL83" s="157">
        <f t="shared" si="16"/>
        <v>7917</v>
      </c>
      <c r="AM83" s="157">
        <f t="shared" si="16"/>
        <v>9449</v>
      </c>
      <c r="AN83" s="157">
        <f t="shared" si="16"/>
        <v>10783</v>
      </c>
      <c r="AO83" s="157">
        <f t="shared" si="16"/>
        <v>12232</v>
      </c>
      <c r="AP83" s="157">
        <f t="shared" si="16"/>
        <v>13176</v>
      </c>
      <c r="AQ83" s="157">
        <f t="shared" si="16"/>
        <v>13401.69</v>
      </c>
      <c r="AR83" s="157">
        <f t="shared" si="16"/>
        <v>13251.99351</v>
      </c>
      <c r="AS83" s="157">
        <f t="shared" si="16"/>
        <v>14200.272480999998</v>
      </c>
      <c r="AT83" s="157">
        <f t="shared" si="16"/>
        <v>16797.837000000003</v>
      </c>
      <c r="AU83" s="157">
        <f t="shared" si="16"/>
        <v>20295.427899511735</v>
      </c>
      <c r="AV83" s="157">
        <f t="shared" si="16"/>
        <v>25526.476000000002</v>
      </c>
      <c r="AW83" s="157">
        <f t="shared" si="16"/>
        <v>28829.948</v>
      </c>
      <c r="AX83" s="157">
        <f t="shared" si="16"/>
        <v>30339.205213999998</v>
      </c>
      <c r="AY83" s="157">
        <f t="shared" si="16"/>
        <v>31886.693626000004</v>
      </c>
      <c r="AZ83" s="157">
        <f t="shared" si="16"/>
        <v>32437.416757000003</v>
      </c>
      <c r="BA83" s="157">
        <f t="shared" si="16"/>
        <v>31640.413747999999</v>
      </c>
      <c r="BB83" s="157">
        <f t="shared" si="16"/>
        <v>31212.963835000002</v>
      </c>
      <c r="BC83" s="157">
        <f t="shared" si="16"/>
        <v>30726.584142467687</v>
      </c>
      <c r="BD83" s="157">
        <f t="shared" si="16"/>
        <v>29666.571453818167</v>
      </c>
      <c r="BE83" s="157">
        <f t="shared" si="16"/>
        <v>30917.267665810108</v>
      </c>
      <c r="BF83" s="157">
        <f t="shared" si="16"/>
        <v>32294.613805777575</v>
      </c>
      <c r="BG83" s="157">
        <f t="shared" si="16"/>
        <v>33353.048856553258</v>
      </c>
      <c r="BH83" s="157">
        <f t="shared" si="16"/>
        <v>35027.99404848041</v>
      </c>
      <c r="BI83" s="157">
        <f t="shared" si="16"/>
        <v>35716.781529642009</v>
      </c>
      <c r="BJ83" s="157">
        <f t="shared" si="16"/>
        <v>37172.236532855473</v>
      </c>
      <c r="BK83" s="157">
        <f t="shared" si="16"/>
        <v>38696.081911583096</v>
      </c>
      <c r="BL83" s="157">
        <f t="shared" si="16"/>
        <v>40966.842600689997</v>
      </c>
      <c r="BM83" s="157">
        <f t="shared" si="16"/>
        <v>46695.822820729991</v>
      </c>
      <c r="BN83" s="157">
        <f t="shared" si="16"/>
        <v>48764.863047781706</v>
      </c>
      <c r="BO83" s="157">
        <f t="shared" si="16"/>
        <v>49940.019439679818</v>
      </c>
      <c r="BP83" s="157">
        <f t="shared" ref="BP83:CA83" si="17">SUMIF($C$5:$C$80,"(IR)",BP$5:BP$80)</f>
        <v>51405.957286050005</v>
      </c>
      <c r="BQ83" s="157">
        <f t="shared" si="17"/>
        <v>46170.925824626167</v>
      </c>
      <c r="BR83" s="157">
        <f t="shared" si="17"/>
        <v>45840.720174789989</v>
      </c>
      <c r="BS83" s="157">
        <f t="shared" si="17"/>
        <v>45408.07925943</v>
      </c>
      <c r="BT83" s="157">
        <f t="shared" si="17"/>
        <v>44931.255384690012</v>
      </c>
      <c r="BU83" s="157">
        <f t="shared" si="17"/>
        <v>45614.008626050017</v>
      </c>
      <c r="BV83" s="157">
        <f t="shared" si="17"/>
        <v>47269.177905286509</v>
      </c>
      <c r="BW83" s="157">
        <f t="shared" si="17"/>
        <v>44750.933686802171</v>
      </c>
      <c r="BX83" s="157">
        <f t="shared" si="17"/>
        <v>45424.175272536828</v>
      </c>
      <c r="BY83" s="157">
        <f t="shared" si="17"/>
        <v>46177.624771730771</v>
      </c>
      <c r="BZ83" s="157">
        <f t="shared" si="17"/>
        <v>47262.229515900806</v>
      </c>
      <c r="CA83" s="158">
        <f t="shared" si="17"/>
        <v>48449.608071947623</v>
      </c>
    </row>
    <row r="84" spans="1:79" x14ac:dyDescent="0.4">
      <c r="A84" s="141"/>
      <c r="B84" s="151" t="s">
        <v>197</v>
      </c>
      <c r="C84" s="147"/>
      <c r="D84" s="157">
        <f t="shared" ref="D84:BO84" si="18">SUMIF($C$5:$C$80,"(NC / NIR)",D$5:D$80)</f>
        <v>158</v>
      </c>
      <c r="E84" s="157">
        <f t="shared" si="18"/>
        <v>167.7</v>
      </c>
      <c r="F84" s="157">
        <f t="shared" si="18"/>
        <v>170.1</v>
      </c>
      <c r="G84" s="157">
        <f t="shared" si="18"/>
        <v>170.2</v>
      </c>
      <c r="H84" s="157">
        <f t="shared" si="18"/>
        <v>207.1</v>
      </c>
      <c r="I84" s="157">
        <f t="shared" si="18"/>
        <v>224.7</v>
      </c>
      <c r="J84" s="157">
        <f t="shared" si="18"/>
        <v>233.5</v>
      </c>
      <c r="K84" s="157">
        <f t="shared" si="18"/>
        <v>244.7</v>
      </c>
      <c r="L84" s="157">
        <f t="shared" si="18"/>
        <v>255.8</v>
      </c>
      <c r="M84" s="157">
        <f t="shared" si="18"/>
        <v>268.8</v>
      </c>
      <c r="N84" s="157">
        <f t="shared" si="18"/>
        <v>297.39999999999998</v>
      </c>
      <c r="O84" s="157">
        <f t="shared" si="18"/>
        <v>300.90000000000003</v>
      </c>
      <c r="P84" s="157">
        <f t="shared" si="18"/>
        <v>302.70000000000005</v>
      </c>
      <c r="Q84" s="157">
        <f t="shared" si="18"/>
        <v>327.2</v>
      </c>
      <c r="R84" s="157">
        <f t="shared" si="18"/>
        <v>328.90000000000003</v>
      </c>
      <c r="S84" s="157">
        <f t="shared" si="18"/>
        <v>359.40000000000003</v>
      </c>
      <c r="T84" s="157">
        <f t="shared" si="18"/>
        <v>370.3</v>
      </c>
      <c r="U84" s="157">
        <f t="shared" si="18"/>
        <v>405.00000000000006</v>
      </c>
      <c r="V84" s="157">
        <f t="shared" si="18"/>
        <v>406.3</v>
      </c>
      <c r="W84" s="157">
        <f t="shared" si="18"/>
        <v>426.7</v>
      </c>
      <c r="X84" s="157">
        <f t="shared" si="18"/>
        <v>574.29999999999995</v>
      </c>
      <c r="Y84" s="157">
        <f t="shared" si="18"/>
        <v>622.69999999999993</v>
      </c>
      <c r="Z84" s="157">
        <f t="shared" si="18"/>
        <v>551.09999999999991</v>
      </c>
      <c r="AA84" s="157">
        <f t="shared" si="18"/>
        <v>593.09999999999991</v>
      </c>
      <c r="AB84" s="157">
        <f t="shared" si="18"/>
        <v>712.09999999999991</v>
      </c>
      <c r="AC84" s="157">
        <f t="shared" si="18"/>
        <v>678.1</v>
      </c>
      <c r="AD84" s="157">
        <f t="shared" si="18"/>
        <v>775.19999999999993</v>
      </c>
      <c r="AE84" s="157">
        <f t="shared" si="18"/>
        <v>1102.5</v>
      </c>
      <c r="AF84" s="157">
        <f t="shared" si="18"/>
        <v>1231</v>
      </c>
      <c r="AG84" s="157">
        <f t="shared" si="18"/>
        <v>1775.5</v>
      </c>
      <c r="AH84" s="157">
        <f t="shared" si="18"/>
        <v>2721</v>
      </c>
      <c r="AI84" s="157">
        <f t="shared" si="18"/>
        <v>3900.06</v>
      </c>
      <c r="AJ84" s="157">
        <f t="shared" si="18"/>
        <v>4299.0600000000004</v>
      </c>
      <c r="AK84" s="157">
        <f t="shared" si="18"/>
        <v>4978.0600000000004</v>
      </c>
      <c r="AL84" s="157">
        <f t="shared" si="18"/>
        <v>5501.06</v>
      </c>
      <c r="AM84" s="157">
        <f t="shared" si="18"/>
        <v>6085.06</v>
      </c>
      <c r="AN84" s="157">
        <f t="shared" si="18"/>
        <v>6605.06</v>
      </c>
      <c r="AO84" s="157">
        <f t="shared" si="18"/>
        <v>7088.06</v>
      </c>
      <c r="AP84" s="157">
        <f t="shared" si="18"/>
        <v>7484.06</v>
      </c>
      <c r="AQ84" s="157">
        <f t="shared" si="18"/>
        <v>7892.5680000000002</v>
      </c>
      <c r="AR84" s="157">
        <f t="shared" si="18"/>
        <v>8031.5510000000013</v>
      </c>
      <c r="AS84" s="157">
        <f t="shared" si="18"/>
        <v>8411.9089999999997</v>
      </c>
      <c r="AT84" s="157">
        <f t="shared" si="18"/>
        <v>9172.8167156850413</v>
      </c>
      <c r="AU84" s="157">
        <f t="shared" si="18"/>
        <v>10755.346568931576</v>
      </c>
      <c r="AV84" s="157">
        <f t="shared" si="18"/>
        <v>12410.679000000002</v>
      </c>
      <c r="AW84" s="157">
        <f t="shared" si="18"/>
        <v>14068.823</v>
      </c>
      <c r="AX84" s="157">
        <f t="shared" si="18"/>
        <v>14698.89</v>
      </c>
      <c r="AY84" s="157">
        <f t="shared" si="18"/>
        <v>16122.347527041316</v>
      </c>
      <c r="AZ84" s="157">
        <f t="shared" si="18"/>
        <v>17621.866000000002</v>
      </c>
      <c r="BA84" s="157">
        <f t="shared" si="18"/>
        <v>18587.272009000004</v>
      </c>
      <c r="BB84" s="157">
        <f t="shared" si="18"/>
        <v>19334.144725038434</v>
      </c>
      <c r="BC84" s="157">
        <f t="shared" si="18"/>
        <v>21437.683100000017</v>
      </c>
      <c r="BD84" s="157">
        <f t="shared" si="18"/>
        <v>23910.498331296749</v>
      </c>
      <c r="BE84" s="157">
        <f t="shared" si="18"/>
        <v>24695.169227916085</v>
      </c>
      <c r="BF84" s="157">
        <f t="shared" si="18"/>
        <v>24320.416560955215</v>
      </c>
      <c r="BG84" s="157">
        <f t="shared" si="18"/>
        <v>16358.236688028088</v>
      </c>
      <c r="BH84" s="157">
        <f t="shared" si="18"/>
        <v>17655.991088999999</v>
      </c>
      <c r="BI84" s="157">
        <f t="shared" si="18"/>
        <v>19171.410324449</v>
      </c>
      <c r="BJ84" s="157">
        <f t="shared" si="18"/>
        <v>18912.443974729798</v>
      </c>
      <c r="BK84" s="157">
        <f t="shared" si="18"/>
        <v>20134.145588311134</v>
      </c>
      <c r="BL84" s="157">
        <f t="shared" si="18"/>
        <v>22119.138006874229</v>
      </c>
      <c r="BM84" s="157">
        <f t="shared" si="18"/>
        <v>23493.366511449778</v>
      </c>
      <c r="BN84" s="157">
        <f t="shared" si="18"/>
        <v>24251.324629427094</v>
      </c>
      <c r="BO84" s="157">
        <f t="shared" si="18"/>
        <v>24518.543630379987</v>
      </c>
      <c r="BP84" s="157">
        <f t="shared" ref="BP84:CA84" si="19">SUMIF($C$5:$C$80,"(NC / NIR)",BP$5:BP$80)</f>
        <v>25755.445607450234</v>
      </c>
      <c r="BQ84" s="157">
        <f t="shared" si="19"/>
        <v>26300.891344340587</v>
      </c>
      <c r="BR84" s="157">
        <f t="shared" si="19"/>
        <v>27925.510779285047</v>
      </c>
      <c r="BS84" s="157">
        <f t="shared" si="19"/>
        <v>28800.01111952111</v>
      </c>
      <c r="BT84" s="157">
        <f t="shared" si="19"/>
        <v>29035.02513948008</v>
      </c>
      <c r="BU84" s="157">
        <f t="shared" si="19"/>
        <v>30494.521168681622</v>
      </c>
      <c r="BV84" s="157">
        <f t="shared" si="19"/>
        <v>30599.21814293832</v>
      </c>
      <c r="BW84" s="157">
        <f t="shared" si="19"/>
        <v>32718.338208769863</v>
      </c>
      <c r="BX84" s="157">
        <f t="shared" si="19"/>
        <v>33340.632613953618</v>
      </c>
      <c r="BY84" s="157">
        <f t="shared" si="19"/>
        <v>34662.735949380833</v>
      </c>
      <c r="BZ84" s="157">
        <f t="shared" si="19"/>
        <v>36209.998250133685</v>
      </c>
      <c r="CA84" s="158">
        <f t="shared" si="19"/>
        <v>37806.871585847679</v>
      </c>
    </row>
    <row r="85" spans="1:79" ht="15.4" thickBot="1" x14ac:dyDescent="0.45">
      <c r="A85" s="141"/>
      <c r="B85" s="107"/>
      <c r="C85" s="159"/>
      <c r="D85" s="112"/>
      <c r="E85" s="112"/>
      <c r="F85" s="112"/>
      <c r="G85" s="112"/>
      <c r="H85" s="112"/>
      <c r="I85" s="112"/>
      <c r="J85" s="112"/>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c r="BG85" s="112"/>
      <c r="BH85" s="112"/>
      <c r="BI85" s="112"/>
      <c r="BJ85" s="112"/>
      <c r="BK85" s="112"/>
      <c r="BL85" s="112"/>
      <c r="BM85" s="112"/>
      <c r="BN85" s="112"/>
      <c r="BO85" s="112"/>
      <c r="BP85" s="112"/>
      <c r="BQ85" s="112"/>
      <c r="BR85" s="112"/>
      <c r="BS85" s="160"/>
      <c r="BT85" s="112"/>
      <c r="BU85" s="112"/>
      <c r="BV85" s="112"/>
      <c r="BW85" s="112"/>
      <c r="BX85" s="112"/>
      <c r="BY85" s="112"/>
      <c r="BZ85" s="112"/>
      <c r="CA85" s="113"/>
    </row>
    <row r="86" spans="1:79" s="97" customFormat="1" ht="26.25" customHeight="1" x14ac:dyDescent="0.4">
      <c r="A86" s="155"/>
      <c r="B86" s="64" t="s">
        <v>198</v>
      </c>
      <c r="C86" s="161"/>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f t="shared" ref="AH86:BX86" si="20">AH81-AH92-AH91</f>
        <v>15873</v>
      </c>
      <c r="AI86" s="54">
        <f t="shared" si="20"/>
        <v>18777.060000000001</v>
      </c>
      <c r="AJ86" s="54">
        <f t="shared" si="20"/>
        <v>22658.06</v>
      </c>
      <c r="AK86" s="54">
        <f t="shared" si="20"/>
        <v>27698.31</v>
      </c>
      <c r="AL86" s="54">
        <f t="shared" si="20"/>
        <v>31628.06</v>
      </c>
      <c r="AM86" s="54">
        <f t="shared" si="20"/>
        <v>35332.06</v>
      </c>
      <c r="AN86" s="54">
        <f t="shared" si="20"/>
        <v>38251.06</v>
      </c>
      <c r="AO86" s="54">
        <f t="shared" si="20"/>
        <v>41768.06</v>
      </c>
      <c r="AP86" s="54">
        <f t="shared" si="20"/>
        <v>44917.657999999996</v>
      </c>
      <c r="AQ86" s="54">
        <f t="shared" si="20"/>
        <v>46700.743999999992</v>
      </c>
      <c r="AR86" s="54">
        <f t="shared" si="20"/>
        <v>47317.750509999998</v>
      </c>
      <c r="AS86" s="54">
        <f t="shared" si="20"/>
        <v>50314.249480999992</v>
      </c>
      <c r="AT86" s="54">
        <f t="shared" si="20"/>
        <v>56478.799715685047</v>
      </c>
      <c r="AU86" s="54">
        <f t="shared" si="20"/>
        <v>62322.729468443315</v>
      </c>
      <c r="AV86" s="54">
        <f t="shared" si="20"/>
        <v>70755.02399999999</v>
      </c>
      <c r="AW86" s="54">
        <f t="shared" si="20"/>
        <v>77496.391000000003</v>
      </c>
      <c r="AX86" s="54">
        <f t="shared" si="20"/>
        <v>79687.214811775179</v>
      </c>
      <c r="AY86" s="54">
        <f t="shared" si="20"/>
        <v>83295.498265097471</v>
      </c>
      <c r="AZ86" s="54">
        <f t="shared" si="20"/>
        <v>86670.61694808054</v>
      </c>
      <c r="BA86" s="54">
        <f t="shared" si="20"/>
        <v>87921.907053839444</v>
      </c>
      <c r="BB86" s="54">
        <f t="shared" si="20"/>
        <v>90240.256998922923</v>
      </c>
      <c r="BC86" s="54">
        <f t="shared" si="20"/>
        <v>93735.885396197482</v>
      </c>
      <c r="BD86" s="54">
        <f t="shared" si="20"/>
        <v>96103.813251609536</v>
      </c>
      <c r="BE86" s="54">
        <f t="shared" si="20"/>
        <v>101421.94498452761</v>
      </c>
      <c r="BF86" s="54">
        <f t="shared" si="20"/>
        <v>105008.65943055355</v>
      </c>
      <c r="BG86" s="54">
        <f t="shared" si="20"/>
        <v>100707.9902380038</v>
      </c>
      <c r="BH86" s="54">
        <f t="shared" si="20"/>
        <v>110609.67231451007</v>
      </c>
      <c r="BI86" s="54">
        <f t="shared" si="20"/>
        <v>115248.99222777368</v>
      </c>
      <c r="BJ86" s="54">
        <f t="shared" si="20"/>
        <v>118700.44661544036</v>
      </c>
      <c r="BK86" s="54">
        <f t="shared" si="20"/>
        <v>125762.24805370739</v>
      </c>
      <c r="BL86" s="54">
        <f t="shared" si="20"/>
        <v>134899.92521352365</v>
      </c>
      <c r="BM86" s="54">
        <f t="shared" si="20"/>
        <v>147082.31990482216</v>
      </c>
      <c r="BN86" s="54">
        <f t="shared" si="20"/>
        <v>152390.4227525935</v>
      </c>
      <c r="BO86" s="54">
        <f t="shared" si="20"/>
        <v>157984.53674152636</v>
      </c>
      <c r="BP86" s="54">
        <f t="shared" si="20"/>
        <v>165542.36347189173</v>
      </c>
      <c r="BQ86" s="54">
        <f t="shared" si="20"/>
        <v>163144.49412239672</v>
      </c>
      <c r="BR86" s="54">
        <f t="shared" si="20"/>
        <v>167043.77629927508</v>
      </c>
      <c r="BS86" s="54">
        <f t="shared" si="20"/>
        <v>170816.90897627111</v>
      </c>
      <c r="BT86" s="54">
        <f t="shared" si="20"/>
        <v>173020.75723038006</v>
      </c>
      <c r="BU86" s="54">
        <f t="shared" si="20"/>
        <v>177169.83428695402</v>
      </c>
      <c r="BV86" s="54">
        <f t="shared" si="20"/>
        <v>181784.59410061882</v>
      </c>
      <c r="BW86" s="54">
        <f t="shared" si="20"/>
        <v>183831.6028182283</v>
      </c>
      <c r="BX86" s="54">
        <f t="shared" si="20"/>
        <v>187130.76309146549</v>
      </c>
      <c r="BY86" s="54">
        <f>BY81-BY92-BY91</f>
        <v>193782.95657002178</v>
      </c>
      <c r="BZ86" s="54">
        <f>BZ81-BZ92-BZ91</f>
        <v>201904.30008572055</v>
      </c>
      <c r="CA86" s="55">
        <f>CA81-CA92-CA91</f>
        <v>211140.33803206106</v>
      </c>
    </row>
    <row r="87" spans="1:79" s="97" customFormat="1" ht="16.5" customHeight="1" x14ac:dyDescent="0.4">
      <c r="A87" s="155"/>
      <c r="B87" s="68" t="s">
        <v>199</v>
      </c>
      <c r="C87" s="161"/>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f>SUM(BL88:BL89)</f>
        <v>129920.26803563943</v>
      </c>
      <c r="BM87" s="54">
        <f t="shared" ref="BM87:BX87" si="21">SUM(BM88:BM89)</f>
        <v>141565.79041510238</v>
      </c>
      <c r="BN87" s="54">
        <f t="shared" si="21"/>
        <v>146614.23000878462</v>
      </c>
      <c r="BO87" s="54">
        <f t="shared" si="21"/>
        <v>152352.29045799637</v>
      </c>
      <c r="BP87" s="54">
        <f t="shared" si="21"/>
        <v>159937.53838189173</v>
      </c>
      <c r="BQ87" s="54">
        <f t="shared" si="21"/>
        <v>162529.31579557672</v>
      </c>
      <c r="BR87" s="54">
        <f t="shared" si="21"/>
        <v>166431.83700227508</v>
      </c>
      <c r="BS87" s="54">
        <f t="shared" si="21"/>
        <v>170195.15919517109</v>
      </c>
      <c r="BT87" s="54">
        <f t="shared" si="21"/>
        <v>172393.20623038005</v>
      </c>
      <c r="BU87" s="54">
        <f t="shared" si="21"/>
        <v>176515.081387354</v>
      </c>
      <c r="BV87" s="54">
        <f t="shared" si="21"/>
        <v>181316.59410061882</v>
      </c>
      <c r="BW87" s="54">
        <f t="shared" si="21"/>
        <v>183584.6028182283</v>
      </c>
      <c r="BX87" s="54">
        <f t="shared" si="21"/>
        <v>187130.76309146549</v>
      </c>
      <c r="BY87" s="54">
        <f>SUM(BY88:BY89)</f>
        <v>193782.95657002178</v>
      </c>
      <c r="BZ87" s="54">
        <f>SUM(BZ88:BZ89)</f>
        <v>201904.30008572055</v>
      </c>
      <c r="CA87" s="55">
        <f>SUM(CA88:CA89)</f>
        <v>211140.33803206106</v>
      </c>
    </row>
    <row r="88" spans="1:79" x14ac:dyDescent="0.4">
      <c r="A88" s="141"/>
      <c r="B88" s="68" t="s">
        <v>200</v>
      </c>
      <c r="C88" s="147"/>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f t="shared" ref="BL88:BX88" si="22">BL86-BL89-BL90</f>
        <v>63855.825120598129</v>
      </c>
      <c r="BM88" s="60">
        <f t="shared" si="22"/>
        <v>67305.734930128601</v>
      </c>
      <c r="BN88" s="60">
        <f t="shared" si="22"/>
        <v>69298.172979001087</v>
      </c>
      <c r="BO88" s="60">
        <f t="shared" si="22"/>
        <v>69930.848753587867</v>
      </c>
      <c r="BP88" s="60">
        <f t="shared" si="22"/>
        <v>71383.6541794121</v>
      </c>
      <c r="BQ88" s="60">
        <f t="shared" si="22"/>
        <v>71897.160751489821</v>
      </c>
      <c r="BR88" s="60">
        <f t="shared" si="22"/>
        <v>74444.697315330195</v>
      </c>
      <c r="BS88" s="60">
        <f t="shared" si="22"/>
        <v>76188.860633305754</v>
      </c>
      <c r="BT88" s="60">
        <f t="shared" si="22"/>
        <v>76417.714406853367</v>
      </c>
      <c r="BU88" s="60">
        <f t="shared" si="22"/>
        <v>78293.302957364576</v>
      </c>
      <c r="BV88" s="60">
        <f t="shared" si="22"/>
        <v>80389.701244076859</v>
      </c>
      <c r="BW88" s="60">
        <f t="shared" si="22"/>
        <v>80440.592228991271</v>
      </c>
      <c r="BX88" s="60">
        <f t="shared" si="22"/>
        <v>81747.121984028767</v>
      </c>
      <c r="BY88" s="60">
        <f>BY86-BY89-BY90</f>
        <v>83554.620885174867</v>
      </c>
      <c r="BZ88" s="60">
        <f>BZ86-BZ89-BZ90</f>
        <v>85965.954536342237</v>
      </c>
      <c r="CA88" s="61">
        <f>CA86-CA89-CA90</f>
        <v>88616.376852794521</v>
      </c>
    </row>
    <row r="89" spans="1:79" x14ac:dyDescent="0.4">
      <c r="A89" s="141"/>
      <c r="B89" s="68" t="s">
        <v>201</v>
      </c>
      <c r="C89" s="147"/>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f t="shared" ref="BL89:CA89" si="23">SUM(BL29,BL38,BL60,BL63,BL72,BL75)</f>
        <v>66064.442915041291</v>
      </c>
      <c r="BM89" s="60">
        <f t="shared" si="23"/>
        <v>74260.055484973767</v>
      </c>
      <c r="BN89" s="60">
        <f t="shared" si="23"/>
        <v>77316.057029783522</v>
      </c>
      <c r="BO89" s="60">
        <f t="shared" si="23"/>
        <v>82421.441704408498</v>
      </c>
      <c r="BP89" s="60">
        <f t="shared" si="23"/>
        <v>88553.884202479632</v>
      </c>
      <c r="BQ89" s="60">
        <f t="shared" si="23"/>
        <v>90632.155044086903</v>
      </c>
      <c r="BR89" s="60">
        <f t="shared" si="23"/>
        <v>91987.13968694488</v>
      </c>
      <c r="BS89" s="60">
        <f t="shared" si="23"/>
        <v>94006.298561865347</v>
      </c>
      <c r="BT89" s="60">
        <f t="shared" si="23"/>
        <v>95975.491823526681</v>
      </c>
      <c r="BU89" s="60">
        <f t="shared" si="23"/>
        <v>98221.778429989441</v>
      </c>
      <c r="BV89" s="60">
        <f t="shared" si="23"/>
        <v>100926.89285654196</v>
      </c>
      <c r="BW89" s="60">
        <f t="shared" si="23"/>
        <v>103144.01058923703</v>
      </c>
      <c r="BX89" s="60">
        <f t="shared" si="23"/>
        <v>105383.64110743672</v>
      </c>
      <c r="BY89" s="60">
        <f t="shared" si="23"/>
        <v>110228.33568484691</v>
      </c>
      <c r="BZ89" s="60">
        <f t="shared" si="23"/>
        <v>115938.34554937831</v>
      </c>
      <c r="CA89" s="61">
        <f t="shared" si="23"/>
        <v>122523.96117926654</v>
      </c>
    </row>
    <row r="90" spans="1:79" x14ac:dyDescent="0.4">
      <c r="A90" s="141"/>
      <c r="B90" s="68" t="s">
        <v>202</v>
      </c>
      <c r="C90" s="147"/>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f t="shared" ref="BL90:CA90" si="24">BL50+BL58+BL14</f>
        <v>4979.657177884229</v>
      </c>
      <c r="BM90" s="60">
        <f t="shared" si="24"/>
        <v>5516.5294897197828</v>
      </c>
      <c r="BN90" s="60">
        <f t="shared" si="24"/>
        <v>5776.1927438088887</v>
      </c>
      <c r="BO90" s="60">
        <f t="shared" si="24"/>
        <v>5632.2462835299884</v>
      </c>
      <c r="BP90" s="60">
        <f t="shared" si="24"/>
        <v>5604.8250899999985</v>
      </c>
      <c r="BQ90" s="60">
        <f t="shared" si="24"/>
        <v>615.17832681999994</v>
      </c>
      <c r="BR90" s="60">
        <f t="shared" si="24"/>
        <v>611.93929700000001</v>
      </c>
      <c r="BS90" s="60">
        <f t="shared" si="24"/>
        <v>621.7497810999995</v>
      </c>
      <c r="BT90" s="60">
        <f t="shared" si="24"/>
        <v>627.55100000000004</v>
      </c>
      <c r="BU90" s="60">
        <f t="shared" si="24"/>
        <v>654.75289959999998</v>
      </c>
      <c r="BV90" s="60">
        <f t="shared" si="24"/>
        <v>468</v>
      </c>
      <c r="BW90" s="60">
        <f t="shared" si="24"/>
        <v>247</v>
      </c>
      <c r="BX90" s="60">
        <f t="shared" si="24"/>
        <v>0</v>
      </c>
      <c r="BY90" s="60">
        <f t="shared" si="24"/>
        <v>0</v>
      </c>
      <c r="BZ90" s="60">
        <f t="shared" si="24"/>
        <v>0</v>
      </c>
      <c r="CA90" s="61">
        <f t="shared" si="24"/>
        <v>0</v>
      </c>
    </row>
    <row r="91" spans="1:79" ht="25.5" customHeight="1" x14ac:dyDescent="0.4">
      <c r="A91" s="141"/>
      <c r="B91" s="58" t="s">
        <v>203</v>
      </c>
      <c r="C91" s="147"/>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143">
        <f t="shared" ref="AU91:BK91" si="25">AU24+AU43+AU53</f>
        <v>0</v>
      </c>
      <c r="AV91" s="143">
        <f t="shared" si="25"/>
        <v>0</v>
      </c>
      <c r="AW91" s="143">
        <f t="shared" si="25"/>
        <v>0</v>
      </c>
      <c r="AX91" s="60">
        <f t="shared" si="25"/>
        <v>3.4569999999999999</v>
      </c>
      <c r="AY91" s="60">
        <f t="shared" si="25"/>
        <v>4.1285950413223143</v>
      </c>
      <c r="AZ91" s="60">
        <f t="shared" si="25"/>
        <v>5.4580000000000002</v>
      </c>
      <c r="BA91" s="60">
        <f t="shared" si="25"/>
        <v>4.9669999999999996</v>
      </c>
      <c r="BB91" s="60">
        <f t="shared" si="25"/>
        <v>8.2967250384024585</v>
      </c>
      <c r="BC91" s="60">
        <f t="shared" si="25"/>
        <v>10.563000000000001</v>
      </c>
      <c r="BD91" s="60">
        <f t="shared" si="25"/>
        <v>11.87267336961207</v>
      </c>
      <c r="BE91" s="60">
        <f t="shared" si="25"/>
        <v>14.399096999999999</v>
      </c>
      <c r="BF91" s="60">
        <f t="shared" si="25"/>
        <v>19.709695</v>
      </c>
      <c r="BG91" s="60">
        <f t="shared" si="25"/>
        <v>19.340500802146213</v>
      </c>
      <c r="BH91" s="60">
        <f t="shared" si="25"/>
        <v>20.643089</v>
      </c>
      <c r="BI91" s="60">
        <f t="shared" si="25"/>
        <v>49.53799999999999</v>
      </c>
      <c r="BJ91" s="60">
        <f t="shared" si="25"/>
        <v>39.67</v>
      </c>
      <c r="BK91" s="60">
        <f t="shared" si="25"/>
        <v>40.937025149999997</v>
      </c>
      <c r="BL91" s="60">
        <f t="shared" ref="BL91:BQ91" si="26">BL24+BL33+BL43+BL53</f>
        <v>400.55954393000002</v>
      </c>
      <c r="BM91" s="60">
        <f t="shared" si="26"/>
        <v>417.50285769999999</v>
      </c>
      <c r="BN91" s="60">
        <f t="shared" si="26"/>
        <v>443.07170121000001</v>
      </c>
      <c r="BO91" s="60">
        <f t="shared" si="26"/>
        <v>447.32114404000004</v>
      </c>
      <c r="BP91" s="60">
        <f t="shared" si="26"/>
        <v>466.35633367023604</v>
      </c>
      <c r="BQ91" s="60">
        <f t="shared" si="26"/>
        <v>500.00787236999997</v>
      </c>
      <c r="BR91" s="60">
        <f t="shared" ref="BR91:CA91" si="27">BR33+BR43+BR53+SUM(BR18,-BR95,BR25,BR45,BR46,BR59,BR67,BR76)</f>
        <v>637.70802760000015</v>
      </c>
      <c r="BS91" s="60">
        <f t="shared" si="27"/>
        <v>316.49458666999999</v>
      </c>
      <c r="BT91" s="60">
        <f t="shared" si="27"/>
        <v>313.50373782999998</v>
      </c>
      <c r="BU91" s="60">
        <f t="shared" si="27"/>
        <v>325.28799866999998</v>
      </c>
      <c r="BV91" s="60">
        <f t="shared" si="27"/>
        <v>315.40223666788592</v>
      </c>
      <c r="BW91" s="60">
        <f t="shared" si="27"/>
        <v>301.74146298511778</v>
      </c>
      <c r="BX91" s="60">
        <f t="shared" si="27"/>
        <v>283.68325338808074</v>
      </c>
      <c r="BY91" s="60">
        <f t="shared" si="27"/>
        <v>286.12382897216122</v>
      </c>
      <c r="BZ91" s="60">
        <f t="shared" si="27"/>
        <v>288.36246261786368</v>
      </c>
      <c r="CA91" s="61">
        <f t="shared" si="27"/>
        <v>291.42852493458815</v>
      </c>
    </row>
    <row r="92" spans="1:79" ht="26.25" customHeight="1" x14ac:dyDescent="0.4">
      <c r="A92" s="141"/>
      <c r="B92" s="58" t="s">
        <v>204</v>
      </c>
      <c r="C92" s="147"/>
      <c r="D92" s="143"/>
      <c r="E92" s="143"/>
      <c r="F92" s="143"/>
      <c r="G92" s="143"/>
      <c r="H92" s="143"/>
      <c r="I92" s="143"/>
      <c r="J92" s="143"/>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3"/>
      <c r="AI92" s="143"/>
      <c r="AJ92" s="143"/>
      <c r="AK92" s="143"/>
      <c r="AL92" s="143"/>
      <c r="AM92" s="143"/>
      <c r="AN92" s="143"/>
      <c r="AO92" s="143"/>
      <c r="AP92" s="143"/>
      <c r="AQ92" s="143"/>
      <c r="AR92" s="143"/>
      <c r="AS92" s="143"/>
      <c r="AT92" s="143"/>
      <c r="AU92" s="143">
        <f>SUM(AU93:AU94)</f>
        <v>3980.1589999999997</v>
      </c>
      <c r="AV92" s="143">
        <f t="shared" ref="AV92:BD92" si="28">SUM(AV93:AV94)</f>
        <v>4502.427999999999</v>
      </c>
      <c r="AW92" s="143">
        <f t="shared" si="28"/>
        <v>4941.175000000002</v>
      </c>
      <c r="AX92" s="143">
        <f t="shared" si="28"/>
        <v>5171.9954022248148</v>
      </c>
      <c r="AY92" s="143">
        <f t="shared" si="28"/>
        <v>5411.1922929025259</v>
      </c>
      <c r="AZ92" s="143">
        <f t="shared" si="28"/>
        <v>5541.8748089194496</v>
      </c>
      <c r="BA92" s="143">
        <f t="shared" si="28"/>
        <v>5420.5197031605667</v>
      </c>
      <c r="BB92" s="143">
        <f t="shared" si="28"/>
        <v>5316.763836077097</v>
      </c>
      <c r="BC92" s="143">
        <f t="shared" si="28"/>
        <v>5302.1368462702567</v>
      </c>
      <c r="BD92" s="143">
        <f t="shared" si="28"/>
        <v>5258.1548601357345</v>
      </c>
      <c r="BE92" s="143">
        <f>SUM(BE93:BE95)</f>
        <v>5269.6888111279331</v>
      </c>
      <c r="BF92" s="143">
        <f t="shared" ref="BF92:BW92" si="29">SUM(BF93:BF95)</f>
        <v>5273.1899507939561</v>
      </c>
      <c r="BG92" s="143">
        <f t="shared" si="29"/>
        <v>5063.292346211093</v>
      </c>
      <c r="BH92" s="143">
        <f t="shared" si="29"/>
        <v>462.20873397033841</v>
      </c>
      <c r="BI92" s="143">
        <f t="shared" si="29"/>
        <v>504.46931899999896</v>
      </c>
      <c r="BJ92" s="143">
        <f t="shared" si="29"/>
        <v>473.77993800000399</v>
      </c>
      <c r="BK92" s="143">
        <f t="shared" si="29"/>
        <v>439.02078399999561</v>
      </c>
      <c r="BL92" s="143">
        <f t="shared" si="29"/>
        <v>456.68066700000475</v>
      </c>
      <c r="BM92" s="143">
        <f t="shared" si="29"/>
        <v>504.18692800000042</v>
      </c>
      <c r="BN92" s="143">
        <f t="shared" si="29"/>
        <v>528.06071600000246</v>
      </c>
      <c r="BO92" s="143">
        <f t="shared" si="29"/>
        <v>528.58899300001451</v>
      </c>
      <c r="BP92" s="143">
        <f t="shared" si="29"/>
        <v>543.9591270000011</v>
      </c>
      <c r="BQ92" s="143">
        <f t="shared" si="29"/>
        <v>487.68399400000123</v>
      </c>
      <c r="BR92" s="143">
        <f t="shared" si="29"/>
        <v>605.7397109999979</v>
      </c>
      <c r="BS92" s="143">
        <f t="shared" si="29"/>
        <v>670.74391999999921</v>
      </c>
      <c r="BT92" s="143">
        <f t="shared" si="29"/>
        <v>587.07713900000283</v>
      </c>
      <c r="BU92" s="143">
        <f t="shared" si="29"/>
        <v>690.33554499999912</v>
      </c>
      <c r="BV92" s="143">
        <f t="shared" si="29"/>
        <v>573.1286141868128</v>
      </c>
      <c r="BW92" s="143">
        <f t="shared" si="29"/>
        <v>571.16434806717507</v>
      </c>
      <c r="BX92" s="143">
        <f>SUM(BX93:BX95)</f>
        <v>592.62444218968187</v>
      </c>
      <c r="BY92" s="143">
        <f>SUM(BY93:BY95)</f>
        <v>616.88704289183295</v>
      </c>
      <c r="BZ92" s="143">
        <f>SUM(BZ93:BZ95)</f>
        <v>640.32390287512465</v>
      </c>
      <c r="CA92" s="144">
        <f>SUM(CA93:CA95)</f>
        <v>659.46415658061892</v>
      </c>
    </row>
    <row r="93" spans="1:79" x14ac:dyDescent="0.4">
      <c r="A93" s="141"/>
      <c r="B93" s="68" t="s">
        <v>205</v>
      </c>
      <c r="C93" s="147"/>
      <c r="D93" s="143"/>
      <c r="E93" s="143"/>
      <c r="F93" s="143"/>
      <c r="G93" s="143"/>
      <c r="H93" s="143"/>
      <c r="I93" s="143"/>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c r="AN93" s="143"/>
      <c r="AO93" s="143"/>
      <c r="AP93" s="143"/>
      <c r="AQ93" s="143"/>
      <c r="AR93" s="143"/>
      <c r="AS93" s="143"/>
      <c r="AT93" s="143"/>
      <c r="AU93" s="143">
        <v>3649.9919999999997</v>
      </c>
      <c r="AV93" s="143">
        <v>4276.851999999999</v>
      </c>
      <c r="AW93" s="143">
        <v>4762.6290000000017</v>
      </c>
      <c r="AX93" s="143">
        <v>4989.8812429248146</v>
      </c>
      <c r="AY93" s="143">
        <v>5223.2227532525258</v>
      </c>
      <c r="AZ93" s="143">
        <v>5350.8740169194498</v>
      </c>
      <c r="BA93" s="143">
        <v>5222.6900781605664</v>
      </c>
      <c r="BB93" s="143">
        <v>5106.1262210770974</v>
      </c>
      <c r="BC93" s="143">
        <v>5057.0168972702568</v>
      </c>
      <c r="BD93" s="143">
        <v>4981.3293010757343</v>
      </c>
      <c r="BE93" s="143">
        <v>4961.6985451279334</v>
      </c>
      <c r="BF93" s="143">
        <v>5036.3023338939556</v>
      </c>
      <c r="BG93" s="143">
        <v>4791.5473475060626</v>
      </c>
      <c r="BH93" s="143">
        <v>352.79866929826653</v>
      </c>
      <c r="BI93" s="143">
        <v>370.8638349999992</v>
      </c>
      <c r="BJ93" s="143">
        <v>342.7063180000041</v>
      </c>
      <c r="BK93" s="143">
        <v>321.65414699999565</v>
      </c>
      <c r="BL93" s="143">
        <f t="shared" ref="BL93:CA93" si="30">BL30</f>
        <v>348.23900200000571</v>
      </c>
      <c r="BM93" s="143">
        <f t="shared" si="30"/>
        <v>386.0307610000018</v>
      </c>
      <c r="BN93" s="143">
        <f t="shared" si="30"/>
        <v>399.49913500000184</v>
      </c>
      <c r="BO93" s="143">
        <f t="shared" si="30"/>
        <v>433.20464900001389</v>
      </c>
      <c r="BP93" s="143">
        <f t="shared" si="30"/>
        <v>446.92571600000156</v>
      </c>
      <c r="BQ93" s="143">
        <f t="shared" si="30"/>
        <v>470.89298200000121</v>
      </c>
      <c r="BR93" s="143">
        <f t="shared" si="30"/>
        <v>563.96805599999789</v>
      </c>
      <c r="BS93" s="143">
        <f t="shared" si="30"/>
        <v>628.2659879999992</v>
      </c>
      <c r="BT93" s="143">
        <f t="shared" si="30"/>
        <v>546.10436500000287</v>
      </c>
      <c r="BU93" s="143">
        <f t="shared" si="30"/>
        <v>624.77080199999909</v>
      </c>
      <c r="BV93" s="143">
        <f t="shared" si="30"/>
        <v>573.1286141868128</v>
      </c>
      <c r="BW93" s="143">
        <f t="shared" si="30"/>
        <v>571.16434806717507</v>
      </c>
      <c r="BX93" s="143">
        <f t="shared" si="30"/>
        <v>592.62444218968187</v>
      </c>
      <c r="BY93" s="143">
        <f t="shared" si="30"/>
        <v>616.88704289183295</v>
      </c>
      <c r="BZ93" s="143">
        <f t="shared" si="30"/>
        <v>640.32390287512465</v>
      </c>
      <c r="CA93" s="144">
        <f t="shared" si="30"/>
        <v>659.46415658061892</v>
      </c>
    </row>
    <row r="94" spans="1:79" x14ac:dyDescent="0.4">
      <c r="A94" s="141"/>
      <c r="B94" s="68" t="s">
        <v>206</v>
      </c>
      <c r="C94" s="147"/>
      <c r="D94" s="143"/>
      <c r="E94" s="143"/>
      <c r="F94" s="143"/>
      <c r="G94" s="143"/>
      <c r="H94" s="143"/>
      <c r="I94" s="143"/>
      <c r="J94" s="143"/>
      <c r="K94" s="143"/>
      <c r="L94" s="143"/>
      <c r="M94" s="143"/>
      <c r="N94" s="143"/>
      <c r="O94" s="143"/>
      <c r="P94" s="143"/>
      <c r="Q94" s="143"/>
      <c r="R94" s="143"/>
      <c r="S94" s="143"/>
      <c r="T94" s="143"/>
      <c r="U94" s="143"/>
      <c r="V94" s="143"/>
      <c r="W94" s="143"/>
      <c r="X94" s="143"/>
      <c r="Y94" s="143"/>
      <c r="Z94" s="143"/>
      <c r="AA94" s="143"/>
      <c r="AB94" s="143"/>
      <c r="AC94" s="143"/>
      <c r="AD94" s="143"/>
      <c r="AE94" s="143"/>
      <c r="AF94" s="143"/>
      <c r="AG94" s="143"/>
      <c r="AH94" s="143"/>
      <c r="AI94" s="143"/>
      <c r="AJ94" s="143"/>
      <c r="AK94" s="143"/>
      <c r="AL94" s="143"/>
      <c r="AM94" s="143"/>
      <c r="AN94" s="143"/>
      <c r="AO94" s="143"/>
      <c r="AP94" s="143"/>
      <c r="AQ94" s="143"/>
      <c r="AR94" s="143"/>
      <c r="AS94" s="143"/>
      <c r="AT94" s="143"/>
      <c r="AU94" s="143">
        <f>'Council Tax Benefit'!AU40</f>
        <v>330.16699999999992</v>
      </c>
      <c r="AV94" s="143">
        <f>'Council Tax Benefit'!AV40</f>
        <v>225.57600000000002</v>
      </c>
      <c r="AW94" s="143">
        <f>'Council Tax Benefit'!AW40</f>
        <v>178.54600000000005</v>
      </c>
      <c r="AX94" s="143">
        <f>'Council Tax Benefit'!AX40</f>
        <v>182.11415929999976</v>
      </c>
      <c r="AY94" s="143">
        <f>'Council Tax Benefit'!AY40</f>
        <v>187.96953965000034</v>
      </c>
      <c r="AZ94" s="143">
        <f>'Council Tax Benefit'!AZ40</f>
        <v>191.00079200000008</v>
      </c>
      <c r="BA94" s="143">
        <f>'Council Tax Benefit'!BA40</f>
        <v>197.82962499999996</v>
      </c>
      <c r="BB94" s="143">
        <f>'Council Tax Benefit'!BB40</f>
        <v>210.63761499999998</v>
      </c>
      <c r="BC94" s="143">
        <f>'Council Tax Benefit'!BC40</f>
        <v>245.11994899999974</v>
      </c>
      <c r="BD94" s="143">
        <f>'Council Tax Benefit'!BD40</f>
        <v>276.82555906000005</v>
      </c>
      <c r="BE94" s="143">
        <f>'Council Tax Benefit'!BE40</f>
        <v>307.99026600000002</v>
      </c>
      <c r="BF94" s="143">
        <f>'Council Tax Benefit'!BF40</f>
        <v>235.92008099999998</v>
      </c>
      <c r="BG94" s="143">
        <f>'Council Tax Benefit'!BG40</f>
        <v>270.52785005503068</v>
      </c>
      <c r="BH94" s="143">
        <f>'Council Tax Benefit'!BH40</f>
        <v>108.06528901000044</v>
      </c>
      <c r="BI94" s="143">
        <f>'Council Tax Benefit'!BI40</f>
        <v>132.26724699999974</v>
      </c>
      <c r="BJ94" s="143">
        <f>'Council Tax Benefit'!BJ40</f>
        <v>129.49896799999988</v>
      </c>
      <c r="BK94" s="143">
        <f>'Council Tax Benefit'!BK40</f>
        <v>115.282225</v>
      </c>
      <c r="BL94" s="143">
        <f>'Council Tax Benefit'!BL40</f>
        <v>105.96941599999904</v>
      </c>
      <c r="BM94" s="143">
        <f>'Council Tax Benefit'!BM40</f>
        <v>115.30013499999859</v>
      </c>
      <c r="BN94" s="143">
        <f>'Council Tax Benefit'!BN40</f>
        <v>126.20864500000062</v>
      </c>
      <c r="BO94" s="143">
        <f>'Council Tax Benefit'!BO40</f>
        <v>94.515385000000606</v>
      </c>
      <c r="BP94" s="143">
        <f>'Council Tax Benefit'!BP40</f>
        <v>95.914283999999498</v>
      </c>
      <c r="BQ94" s="143">
        <f>'Council Tax Benefit'!BQ40</f>
        <v>0</v>
      </c>
      <c r="BR94" s="143">
        <f>'Council Tax Benefit'!BR40</f>
        <v>0</v>
      </c>
      <c r="BS94" s="143">
        <f>'Council Tax Benefit'!BS40</f>
        <v>0</v>
      </c>
      <c r="BT94" s="143">
        <f>'Council Tax Benefit'!BT40</f>
        <v>0</v>
      </c>
      <c r="BU94" s="143">
        <f>'Council Tax Benefit'!BU40</f>
        <v>0</v>
      </c>
      <c r="BV94" s="143">
        <f>'Council Tax Benefit'!BV40</f>
        <v>0</v>
      </c>
      <c r="BW94" s="143">
        <f>'Council Tax Benefit'!BW40</f>
        <v>0</v>
      </c>
      <c r="BX94" s="143">
        <f>'Council Tax Benefit'!BX40</f>
        <v>0</v>
      </c>
      <c r="BY94" s="143">
        <f>'Council Tax Benefit'!BY40</f>
        <v>0</v>
      </c>
      <c r="BZ94" s="143">
        <f>'Council Tax Benefit'!BZ40</f>
        <v>0</v>
      </c>
      <c r="CA94" s="144">
        <f>'Council Tax Benefit'!CA40</f>
        <v>0</v>
      </c>
    </row>
    <row r="95" spans="1:79" x14ac:dyDescent="0.4">
      <c r="A95" s="141"/>
      <c r="B95" s="68" t="s">
        <v>207</v>
      </c>
      <c r="C95" s="147"/>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v>0</v>
      </c>
      <c r="BF95" s="60">
        <v>0.96753590000000322</v>
      </c>
      <c r="BG95" s="60">
        <v>1.2171486499999968</v>
      </c>
      <c r="BH95" s="60">
        <v>1.3447756620714291</v>
      </c>
      <c r="BI95" s="60">
        <v>1.3382369999999995</v>
      </c>
      <c r="BJ95" s="60">
        <v>1.5746519999999968</v>
      </c>
      <c r="BK95" s="60">
        <v>2.0844120000000004</v>
      </c>
      <c r="BL95" s="60">
        <v>2.4722489999999979</v>
      </c>
      <c r="BM95" s="60">
        <v>2.8560320000000026</v>
      </c>
      <c r="BN95" s="60">
        <v>2.3529359999999997</v>
      </c>
      <c r="BO95" s="60">
        <v>0.86895899999999671</v>
      </c>
      <c r="BP95" s="60">
        <v>1.1191269999999989</v>
      </c>
      <c r="BQ95" s="60">
        <v>16.791011999999995</v>
      </c>
      <c r="BR95" s="143">
        <v>41.77165500000001</v>
      </c>
      <c r="BS95" s="143">
        <v>42.477932000000024</v>
      </c>
      <c r="BT95" s="143">
        <v>40.972773999999987</v>
      </c>
      <c r="BU95" s="143">
        <v>65.564743000000021</v>
      </c>
      <c r="BV95" s="143">
        <v>0</v>
      </c>
      <c r="BW95" s="143">
        <v>0</v>
      </c>
      <c r="BX95" s="143">
        <v>0</v>
      </c>
      <c r="BY95" s="143">
        <v>0</v>
      </c>
      <c r="BZ95" s="143">
        <v>0</v>
      </c>
      <c r="CA95" s="144">
        <v>0</v>
      </c>
    </row>
    <row r="96" spans="1:79" ht="15.4" thickBot="1" x14ac:dyDescent="0.45">
      <c r="A96" s="141"/>
      <c r="B96" s="107"/>
      <c r="C96" s="159"/>
      <c r="D96" s="112"/>
      <c r="E96" s="112"/>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AN96" s="112"/>
      <c r="AO96" s="112"/>
      <c r="AP96" s="112"/>
      <c r="AQ96" s="112"/>
      <c r="AR96" s="112"/>
      <c r="AS96" s="112"/>
      <c r="AT96" s="112"/>
      <c r="AU96" s="112"/>
      <c r="AV96" s="112"/>
      <c r="AW96" s="112"/>
      <c r="AX96" s="112"/>
      <c r="AY96" s="112"/>
      <c r="AZ96" s="112"/>
      <c r="BA96" s="112"/>
      <c r="BB96" s="112"/>
      <c r="BC96" s="112"/>
      <c r="BD96" s="112"/>
      <c r="BE96" s="112"/>
      <c r="BF96" s="112"/>
      <c r="BG96" s="112"/>
      <c r="BH96" s="112"/>
      <c r="BI96" s="112"/>
      <c r="BJ96" s="112"/>
      <c r="BK96" s="112"/>
      <c r="BL96" s="112"/>
      <c r="BM96" s="112"/>
      <c r="BN96" s="112"/>
      <c r="BO96" s="112"/>
      <c r="BP96" s="112"/>
      <c r="BQ96" s="112"/>
      <c r="BR96" s="112"/>
      <c r="BS96" s="112"/>
      <c r="BT96" s="112"/>
      <c r="BU96" s="112"/>
      <c r="BV96" s="112"/>
      <c r="BW96" s="112"/>
      <c r="BX96" s="112"/>
      <c r="BY96" s="112"/>
      <c r="BZ96" s="112"/>
      <c r="CA96" s="113"/>
    </row>
    <row r="97" spans="1:79" ht="25.5" customHeight="1" x14ac:dyDescent="0.4">
      <c r="A97" s="141"/>
      <c r="B97" s="64" t="s">
        <v>208</v>
      </c>
      <c r="C97" s="162"/>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4"/>
    </row>
    <row r="98" spans="1:79" s="169" customFormat="1" ht="26.25" customHeight="1" x14ac:dyDescent="0.4">
      <c r="A98" s="141"/>
      <c r="B98" s="165" t="s">
        <v>209</v>
      </c>
      <c r="C98" s="147"/>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7"/>
      <c r="BR98" s="167"/>
      <c r="BS98" s="167"/>
      <c r="BT98" s="167">
        <f t="shared" ref="BT98:BX98" si="31">BT86</f>
        <v>173020.75723038006</v>
      </c>
      <c r="BU98" s="167">
        <f t="shared" si="31"/>
        <v>177169.83428695402</v>
      </c>
      <c r="BV98" s="167">
        <f t="shared" si="31"/>
        <v>181784.59410061882</v>
      </c>
      <c r="BW98" s="167">
        <f t="shared" si="31"/>
        <v>183831.6028182283</v>
      </c>
      <c r="BX98" s="167">
        <f t="shared" si="31"/>
        <v>187130.76309146549</v>
      </c>
      <c r="BY98" s="167">
        <f>BY86</f>
        <v>193782.95657002178</v>
      </c>
      <c r="BZ98" s="167">
        <f>BZ86</f>
        <v>201904.30008572055</v>
      </c>
      <c r="CA98" s="168">
        <f>CA86</f>
        <v>211140.33803206106</v>
      </c>
    </row>
    <row r="99" spans="1:79" s="175" customFormat="1" x14ac:dyDescent="0.35">
      <c r="A99" s="170"/>
      <c r="B99" s="171" t="s">
        <v>210</v>
      </c>
      <c r="C99" s="172"/>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f t="shared" ref="BT99:CA99" si="32">-BT50</f>
        <v>-627.55100000000004</v>
      </c>
      <c r="BU99" s="173">
        <f t="shared" si="32"/>
        <v>-654.75289959999998</v>
      </c>
      <c r="BV99" s="173">
        <f t="shared" si="32"/>
        <v>-468</v>
      </c>
      <c r="BW99" s="173">
        <f t="shared" si="32"/>
        <v>-247</v>
      </c>
      <c r="BX99" s="173">
        <f t="shared" si="32"/>
        <v>0</v>
      </c>
      <c r="BY99" s="173">
        <f t="shared" si="32"/>
        <v>0</v>
      </c>
      <c r="BZ99" s="173">
        <f t="shared" si="32"/>
        <v>0</v>
      </c>
      <c r="CA99" s="174">
        <f t="shared" si="32"/>
        <v>0</v>
      </c>
    </row>
    <row r="100" spans="1:79" s="175" customFormat="1" x14ac:dyDescent="0.35">
      <c r="A100" s="170"/>
      <c r="B100" s="171" t="s">
        <v>211</v>
      </c>
      <c r="C100" s="172"/>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c r="BH100" s="173"/>
      <c r="BI100" s="173"/>
      <c r="BJ100" s="173"/>
      <c r="BK100" s="173"/>
      <c r="BL100" s="173"/>
      <c r="BM100" s="173"/>
      <c r="BN100" s="173"/>
      <c r="BO100" s="173"/>
      <c r="BP100" s="173"/>
      <c r="BQ100" s="173"/>
      <c r="BR100" s="173"/>
      <c r="BS100" s="173"/>
      <c r="BT100" s="173">
        <v>225.66185766000007</v>
      </c>
      <c r="BU100" s="173">
        <v>-996.2202819900001</v>
      </c>
      <c r="BV100" s="173">
        <v>884.501035626521</v>
      </c>
      <c r="BW100" s="173">
        <v>0</v>
      </c>
      <c r="BX100" s="173">
        <v>0</v>
      </c>
      <c r="BY100" s="173">
        <v>0</v>
      </c>
      <c r="BZ100" s="173">
        <v>0</v>
      </c>
      <c r="CA100" s="174">
        <v>0</v>
      </c>
    </row>
    <row r="101" spans="1:79" s="175" customFormat="1" x14ac:dyDescent="0.35">
      <c r="A101" s="170"/>
      <c r="B101" s="171" t="s">
        <v>212</v>
      </c>
      <c r="C101" s="172"/>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v>0</v>
      </c>
      <c r="BU101" s="173">
        <v>0</v>
      </c>
      <c r="BV101" s="173">
        <v>1.4823038594622631</v>
      </c>
      <c r="BW101" s="173">
        <v>19.438949585222872</v>
      </c>
      <c r="BX101" s="173">
        <v>20.657856608508155</v>
      </c>
      <c r="BY101" s="173">
        <v>22.86183130813879</v>
      </c>
      <c r="BZ101" s="173">
        <v>24.681050457467791</v>
      </c>
      <c r="CA101" s="174">
        <v>26.250097733398434</v>
      </c>
    </row>
    <row r="102" spans="1:79" s="175" customFormat="1" x14ac:dyDescent="0.35">
      <c r="A102" s="170"/>
      <c r="B102" s="171"/>
      <c r="C102" s="172"/>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4"/>
    </row>
    <row r="103" spans="1:79" s="175" customFormat="1" ht="26.25" customHeight="1" x14ac:dyDescent="0.35">
      <c r="A103" s="170"/>
      <c r="B103" s="176" t="s">
        <v>213</v>
      </c>
      <c r="C103" s="172"/>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7"/>
      <c r="BR103" s="177"/>
      <c r="BS103" s="177"/>
      <c r="BT103" s="177">
        <f t="shared" ref="BT103:BY103" si="33">SUM(BT98:BT101)</f>
        <v>172618.86808804004</v>
      </c>
      <c r="BU103" s="177">
        <f t="shared" si="33"/>
        <v>175518.86110536402</v>
      </c>
      <c r="BV103" s="177">
        <f t="shared" si="33"/>
        <v>182202.5774401048</v>
      </c>
      <c r="BW103" s="177">
        <f t="shared" si="33"/>
        <v>183604.04176781353</v>
      </c>
      <c r="BX103" s="177">
        <f t="shared" si="33"/>
        <v>187151.420948074</v>
      </c>
      <c r="BY103" s="177">
        <f t="shared" si="33"/>
        <v>193805.81840132992</v>
      </c>
      <c r="BZ103" s="177">
        <f t="shared" ref="BZ103:CA103" si="34">SUM(BZ98:BZ101)</f>
        <v>201928.98113617802</v>
      </c>
      <c r="CA103" s="178">
        <f t="shared" si="34"/>
        <v>211166.58812979446</v>
      </c>
    </row>
    <row r="104" spans="1:79" s="169" customFormat="1" ht="45" x14ac:dyDescent="0.4">
      <c r="A104" s="141"/>
      <c r="B104" s="63" t="s">
        <v>214</v>
      </c>
      <c r="C104" s="156"/>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c r="BF104" s="167"/>
      <c r="BG104" s="167"/>
      <c r="BH104" s="167"/>
      <c r="BI104" s="167"/>
      <c r="BJ104" s="167"/>
      <c r="BK104" s="167"/>
      <c r="BL104" s="167"/>
      <c r="BM104" s="167"/>
      <c r="BN104" s="167"/>
      <c r="BO104" s="167"/>
      <c r="BP104" s="167"/>
      <c r="BQ104" s="167"/>
      <c r="BR104" s="167"/>
      <c r="BS104" s="167"/>
      <c r="BT104" s="167"/>
      <c r="BU104" s="167">
        <f t="shared" ref="BU104:BW104" si="35">SUM(BU105:BU106)</f>
        <v>175518.86110536405</v>
      </c>
      <c r="BV104" s="167">
        <f t="shared" si="35"/>
        <v>182202.5774401048</v>
      </c>
      <c r="BW104" s="167">
        <f t="shared" si="35"/>
        <v>183604.04176781353</v>
      </c>
      <c r="BX104" s="167">
        <f>SUM(BX105:BX106)</f>
        <v>187151.420948074</v>
      </c>
      <c r="BY104" s="167">
        <f>SUM(BY105:BY106)</f>
        <v>193805.81840132992</v>
      </c>
      <c r="BZ104" s="167">
        <f>SUM(BZ105:BZ106)</f>
        <v>201928.98113617802</v>
      </c>
      <c r="CA104" s="168">
        <f>SUM(CA105:CA106)</f>
        <v>211166.58812979446</v>
      </c>
    </row>
    <row r="105" spans="1:79" s="175" customFormat="1" x14ac:dyDescent="0.35">
      <c r="A105" s="170"/>
      <c r="B105" s="171" t="s">
        <v>187</v>
      </c>
      <c r="C105" s="172"/>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v>77348.07651658282</v>
      </c>
      <c r="BV105" s="173">
        <v>81289.676890265298</v>
      </c>
      <c r="BW105" s="173">
        <v>80460.031178576508</v>
      </c>
      <c r="BX105" s="173">
        <v>81767.779840637275</v>
      </c>
      <c r="BY105" s="173">
        <v>83577.482716482991</v>
      </c>
      <c r="BZ105" s="173">
        <v>85990.635586799719</v>
      </c>
      <c r="CA105" s="174">
        <v>88642.62695052792</v>
      </c>
    </row>
    <row r="106" spans="1:79" s="175" customFormat="1" x14ac:dyDescent="0.35">
      <c r="A106" s="170"/>
      <c r="B106" s="171" t="s">
        <v>188</v>
      </c>
      <c r="C106" s="172"/>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v>98170.784588781244</v>
      </c>
      <c r="BV106" s="173">
        <v>100912.90054983948</v>
      </c>
      <c r="BW106" s="173">
        <v>103144.01058923702</v>
      </c>
      <c r="BX106" s="173">
        <v>105383.64110743672</v>
      </c>
      <c r="BY106" s="173">
        <v>110228.33568484691</v>
      </c>
      <c r="BZ106" s="173">
        <v>115938.3455493783</v>
      </c>
      <c r="CA106" s="174">
        <v>122523.96117926655</v>
      </c>
    </row>
    <row r="107" spans="1:79" s="169" customFormat="1" ht="36" customHeight="1" x14ac:dyDescent="0.4">
      <c r="A107" s="141"/>
      <c r="B107" s="63" t="s">
        <v>215</v>
      </c>
      <c r="C107" s="147"/>
      <c r="D107" s="166"/>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c r="AN107" s="166"/>
      <c r="AO107" s="166"/>
      <c r="AP107" s="166"/>
      <c r="AQ107" s="166"/>
      <c r="AR107" s="166"/>
      <c r="AS107" s="166"/>
      <c r="AT107" s="166"/>
      <c r="AU107" s="166"/>
      <c r="AV107" s="166"/>
      <c r="AW107" s="166"/>
      <c r="AX107" s="166"/>
      <c r="AY107" s="166"/>
      <c r="AZ107" s="166"/>
      <c r="BA107" s="166"/>
      <c r="BB107" s="166"/>
      <c r="BC107" s="166"/>
      <c r="BD107" s="166"/>
      <c r="BE107" s="166"/>
      <c r="BF107" s="166"/>
      <c r="BG107" s="166"/>
      <c r="BH107" s="166"/>
      <c r="BI107" s="166"/>
      <c r="BJ107" s="166"/>
      <c r="BK107" s="166"/>
      <c r="BL107" s="166"/>
      <c r="BM107" s="166"/>
      <c r="BN107" s="166"/>
      <c r="BO107" s="166"/>
      <c r="BP107" s="166"/>
      <c r="BQ107" s="166"/>
      <c r="BR107" s="166"/>
      <c r="BS107" s="166"/>
      <c r="BT107" s="166"/>
      <c r="BU107" s="166"/>
      <c r="BV107" s="166"/>
      <c r="BW107" s="166"/>
      <c r="BX107" s="166"/>
      <c r="BY107" s="166"/>
      <c r="BZ107" s="166"/>
      <c r="CA107" s="179"/>
    </row>
    <row r="108" spans="1:79" s="169" customFormat="1" ht="26.25" customHeight="1" x14ac:dyDescent="0.4">
      <c r="A108" s="141"/>
      <c r="B108" s="63" t="s">
        <v>209</v>
      </c>
      <c r="C108" s="147"/>
      <c r="D108" s="166"/>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c r="AR108" s="166"/>
      <c r="AS108" s="166"/>
      <c r="AT108" s="166"/>
      <c r="AU108" s="166"/>
      <c r="AV108" s="166"/>
      <c r="AW108" s="166"/>
      <c r="AX108" s="166"/>
      <c r="AY108" s="166"/>
      <c r="AZ108" s="166"/>
      <c r="BA108" s="166"/>
      <c r="BB108" s="166"/>
      <c r="BC108" s="166"/>
      <c r="BD108" s="166"/>
      <c r="BE108" s="166"/>
      <c r="BF108" s="166"/>
      <c r="BG108" s="166"/>
      <c r="BH108" s="166"/>
      <c r="BI108" s="166"/>
      <c r="BJ108" s="166"/>
      <c r="BK108" s="166"/>
      <c r="BL108" s="166"/>
      <c r="BM108" s="166"/>
      <c r="BN108" s="166"/>
      <c r="BO108" s="166"/>
      <c r="BP108" s="166"/>
      <c r="BQ108" s="166"/>
      <c r="BR108" s="167"/>
      <c r="BS108" s="167"/>
      <c r="BT108" s="167"/>
      <c r="BU108" s="167">
        <f>BU86</f>
        <v>177169.83428695402</v>
      </c>
      <c r="BV108" s="166"/>
      <c r="BW108" s="166"/>
      <c r="BX108" s="166"/>
      <c r="BY108" s="166"/>
      <c r="BZ108" s="166"/>
      <c r="CA108" s="179"/>
    </row>
    <row r="109" spans="1:79" s="169" customFormat="1" x14ac:dyDescent="0.4">
      <c r="A109" s="141"/>
      <c r="B109" s="68" t="s">
        <v>216</v>
      </c>
      <c r="C109" s="147"/>
      <c r="D109" s="166"/>
      <c r="E109" s="166"/>
      <c r="F109" s="166"/>
      <c r="G109" s="166"/>
      <c r="H109" s="166"/>
      <c r="I109" s="166"/>
      <c r="J109" s="166"/>
      <c r="K109" s="166"/>
      <c r="L109" s="166"/>
      <c r="M109" s="166"/>
      <c r="N109" s="166"/>
      <c r="O109" s="166"/>
      <c r="P109" s="166"/>
      <c r="Q109" s="166"/>
      <c r="R109" s="166"/>
      <c r="S109" s="166"/>
      <c r="T109" s="166"/>
      <c r="U109" s="166"/>
      <c r="V109" s="166"/>
      <c r="W109" s="166"/>
      <c r="X109" s="166"/>
      <c r="Y109" s="166"/>
      <c r="Z109" s="166"/>
      <c r="AA109" s="166"/>
      <c r="AB109" s="166"/>
      <c r="AC109" s="166"/>
      <c r="AD109" s="166"/>
      <c r="AE109" s="166"/>
      <c r="AF109" s="166"/>
      <c r="AG109" s="166"/>
      <c r="AH109" s="166"/>
      <c r="AI109" s="166"/>
      <c r="AJ109" s="166"/>
      <c r="AK109" s="166"/>
      <c r="AL109" s="166"/>
      <c r="AM109" s="166"/>
      <c r="AN109" s="166"/>
      <c r="AO109" s="166"/>
      <c r="AP109" s="166"/>
      <c r="AQ109" s="166"/>
      <c r="AR109" s="166"/>
      <c r="AS109" s="166"/>
      <c r="AT109" s="166"/>
      <c r="AU109" s="166"/>
      <c r="AV109" s="166"/>
      <c r="AW109" s="166"/>
      <c r="AX109" s="166"/>
      <c r="AY109" s="166"/>
      <c r="AZ109" s="166"/>
      <c r="BA109" s="166"/>
      <c r="BB109" s="166"/>
      <c r="BC109" s="166"/>
      <c r="BD109" s="166"/>
      <c r="BE109" s="166"/>
      <c r="BF109" s="166"/>
      <c r="BG109" s="166"/>
      <c r="BH109" s="166"/>
      <c r="BI109" s="166"/>
      <c r="BJ109" s="166"/>
      <c r="BK109" s="166"/>
      <c r="BL109" s="166"/>
      <c r="BM109" s="166"/>
      <c r="BN109" s="166"/>
      <c r="BO109" s="166"/>
      <c r="BP109" s="166"/>
      <c r="BQ109" s="166"/>
      <c r="BR109" s="166"/>
      <c r="BS109" s="166"/>
      <c r="BT109" s="166"/>
      <c r="BU109" s="166">
        <v>282.44323149000002</v>
      </c>
      <c r="BV109" s="166"/>
      <c r="BW109" s="166"/>
      <c r="BX109" s="166"/>
      <c r="BY109" s="166"/>
      <c r="BZ109" s="166"/>
      <c r="CA109" s="179"/>
    </row>
    <row r="110" spans="1:79" s="169" customFormat="1" ht="15" customHeight="1" x14ac:dyDescent="0.4">
      <c r="A110" s="141"/>
      <c r="B110" s="68" t="s">
        <v>217</v>
      </c>
      <c r="C110" s="147"/>
      <c r="D110" s="166"/>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c r="AA110" s="166"/>
      <c r="AB110" s="166"/>
      <c r="AC110" s="166"/>
      <c r="AD110" s="166"/>
      <c r="AE110" s="166"/>
      <c r="AF110" s="166"/>
      <c r="AG110" s="166"/>
      <c r="AH110" s="166"/>
      <c r="AI110" s="166"/>
      <c r="AJ110" s="166"/>
      <c r="AK110" s="166"/>
      <c r="AL110" s="166"/>
      <c r="AM110" s="166"/>
      <c r="AN110" s="166"/>
      <c r="AO110" s="166"/>
      <c r="AP110" s="166"/>
      <c r="AQ110" s="166"/>
      <c r="AR110" s="166"/>
      <c r="AS110" s="166"/>
      <c r="AT110" s="166"/>
      <c r="AU110" s="166"/>
      <c r="AV110" s="166"/>
      <c r="AW110" s="166"/>
      <c r="AX110" s="166"/>
      <c r="AY110" s="166"/>
      <c r="AZ110" s="166"/>
      <c r="BA110" s="166"/>
      <c r="BB110" s="166"/>
      <c r="BC110" s="166"/>
      <c r="BD110" s="166"/>
      <c r="BE110" s="166"/>
      <c r="BF110" s="166"/>
      <c r="BG110" s="166"/>
      <c r="BH110" s="166"/>
      <c r="BI110" s="166"/>
      <c r="BJ110" s="166"/>
      <c r="BK110" s="166"/>
      <c r="BL110" s="166"/>
      <c r="BM110" s="166"/>
      <c r="BN110" s="166"/>
      <c r="BO110" s="166"/>
      <c r="BP110" s="166"/>
      <c r="BQ110" s="166"/>
      <c r="BR110" s="166"/>
      <c r="BS110" s="166"/>
      <c r="BT110" s="166"/>
      <c r="BU110" s="166">
        <v>-5.47451344</v>
      </c>
      <c r="BV110" s="166"/>
      <c r="BW110" s="166"/>
      <c r="BX110" s="166"/>
      <c r="BY110" s="166"/>
      <c r="BZ110" s="166"/>
      <c r="CA110" s="179"/>
    </row>
    <row r="111" spans="1:79" s="169" customFormat="1" x14ac:dyDescent="0.4">
      <c r="A111" s="141"/>
      <c r="B111" s="180" t="s">
        <v>218</v>
      </c>
      <c r="C111" s="147"/>
      <c r="D111" s="166"/>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c r="AO111" s="166"/>
      <c r="AP111" s="166"/>
      <c r="AQ111" s="166"/>
      <c r="AR111" s="166"/>
      <c r="AS111" s="166"/>
      <c r="AT111" s="166"/>
      <c r="AU111" s="166"/>
      <c r="AV111" s="166"/>
      <c r="AW111" s="166"/>
      <c r="AX111" s="166"/>
      <c r="AY111" s="166"/>
      <c r="AZ111" s="166"/>
      <c r="BA111" s="166"/>
      <c r="BB111" s="166"/>
      <c r="BC111" s="166"/>
      <c r="BD111" s="166"/>
      <c r="BE111" s="166"/>
      <c r="BF111" s="166"/>
      <c r="BG111" s="166"/>
      <c r="BH111" s="166"/>
      <c r="BI111" s="166"/>
      <c r="BJ111" s="166"/>
      <c r="BK111" s="166"/>
      <c r="BL111" s="166"/>
      <c r="BM111" s="166"/>
      <c r="BN111" s="166"/>
      <c r="BO111" s="166"/>
      <c r="BP111" s="166"/>
      <c r="BQ111" s="166"/>
      <c r="BR111" s="166"/>
      <c r="BS111" s="166"/>
      <c r="BT111" s="166"/>
      <c r="BU111" s="166">
        <v>43.704863575204854</v>
      </c>
      <c r="BV111" s="166"/>
      <c r="BW111" s="166"/>
      <c r="BX111" s="166"/>
      <c r="BY111" s="166"/>
      <c r="BZ111" s="166"/>
      <c r="CA111" s="179"/>
    </row>
    <row r="112" spans="1:79" s="169" customFormat="1" x14ac:dyDescent="0.4">
      <c r="A112" s="141"/>
      <c r="B112" s="180" t="s">
        <v>219</v>
      </c>
      <c r="C112" s="147"/>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c r="AS112" s="166"/>
      <c r="AT112" s="166"/>
      <c r="AU112" s="166"/>
      <c r="AV112" s="166"/>
      <c r="AW112" s="166"/>
      <c r="AX112" s="166"/>
      <c r="AY112" s="166"/>
      <c r="AZ112" s="166"/>
      <c r="BA112" s="166"/>
      <c r="BB112" s="166"/>
      <c r="BC112" s="166"/>
      <c r="BD112" s="166"/>
      <c r="BE112" s="166"/>
      <c r="BF112" s="166"/>
      <c r="BG112" s="166"/>
      <c r="BH112" s="166"/>
      <c r="BI112" s="166"/>
      <c r="BJ112" s="166"/>
      <c r="BK112" s="166"/>
      <c r="BL112" s="166"/>
      <c r="BM112" s="166"/>
      <c r="BN112" s="166"/>
      <c r="BO112" s="166"/>
      <c r="BP112" s="166"/>
      <c r="BQ112" s="166"/>
      <c r="BR112" s="166"/>
      <c r="BS112" s="166"/>
      <c r="BT112" s="166"/>
      <c r="BU112" s="166">
        <v>-1.4758882316041593</v>
      </c>
      <c r="BV112" s="166"/>
      <c r="BW112" s="166"/>
      <c r="BX112" s="166"/>
      <c r="BY112" s="166"/>
      <c r="BZ112" s="166"/>
      <c r="CA112" s="179"/>
    </row>
    <row r="113" spans="1:79" s="169" customFormat="1" x14ac:dyDescent="0.4">
      <c r="A113" s="141"/>
      <c r="B113" s="68" t="s">
        <v>220</v>
      </c>
      <c r="C113" s="147"/>
      <c r="D113" s="166"/>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c r="AR113" s="166"/>
      <c r="AS113" s="166"/>
      <c r="AT113" s="166"/>
      <c r="AU113" s="166"/>
      <c r="AV113" s="166"/>
      <c r="AW113" s="166"/>
      <c r="AX113" s="166"/>
      <c r="AY113" s="166"/>
      <c r="AZ113" s="166"/>
      <c r="BA113" s="166"/>
      <c r="BB113" s="166"/>
      <c r="BC113" s="166"/>
      <c r="BD113" s="166"/>
      <c r="BE113" s="166"/>
      <c r="BF113" s="166"/>
      <c r="BG113" s="166"/>
      <c r="BH113" s="166"/>
      <c r="BI113" s="166"/>
      <c r="BJ113" s="166"/>
      <c r="BK113" s="166"/>
      <c r="BL113" s="166"/>
      <c r="BM113" s="166"/>
      <c r="BN113" s="166"/>
      <c r="BO113" s="166"/>
      <c r="BP113" s="181"/>
      <c r="BQ113" s="181"/>
      <c r="BR113" s="166"/>
      <c r="BS113" s="166"/>
      <c r="BT113" s="166"/>
      <c r="BU113" s="166">
        <v>-236.74949378767047</v>
      </c>
      <c r="BV113" s="181"/>
      <c r="BW113" s="181"/>
      <c r="BX113" s="181"/>
      <c r="BY113" s="181"/>
      <c r="BZ113" s="181"/>
      <c r="CA113" s="182"/>
    </row>
    <row r="114" spans="1:79" s="169" customFormat="1" x14ac:dyDescent="0.4">
      <c r="A114" s="141"/>
      <c r="B114" s="64" t="s">
        <v>221</v>
      </c>
      <c r="C114" s="147"/>
      <c r="D114" s="166"/>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6"/>
      <c r="AP114" s="166"/>
      <c r="AQ114" s="166"/>
      <c r="AR114" s="166"/>
      <c r="AS114" s="166"/>
      <c r="AT114" s="166"/>
      <c r="AU114" s="166"/>
      <c r="AV114" s="166"/>
      <c r="AW114" s="166"/>
      <c r="AX114" s="166"/>
      <c r="AY114" s="166"/>
      <c r="AZ114" s="166"/>
      <c r="BA114" s="166"/>
      <c r="BB114" s="166"/>
      <c r="BC114" s="166"/>
      <c r="BD114" s="166"/>
      <c r="BE114" s="166"/>
      <c r="BF114" s="166"/>
      <c r="BG114" s="166"/>
      <c r="BH114" s="166"/>
      <c r="BI114" s="166"/>
      <c r="BJ114" s="166"/>
      <c r="BK114" s="166"/>
      <c r="BL114" s="166"/>
      <c r="BM114" s="166"/>
      <c r="BN114" s="166"/>
      <c r="BO114" s="166"/>
      <c r="BP114" s="181"/>
      <c r="BQ114" s="181"/>
      <c r="BR114" s="167"/>
      <c r="BS114" s="167"/>
      <c r="BT114" s="167"/>
      <c r="BU114" s="167">
        <f>SUM(BU108:BU113)</f>
        <v>177252.28248655997</v>
      </c>
      <c r="BV114" s="181"/>
      <c r="BW114" s="181"/>
      <c r="BX114" s="181"/>
      <c r="BY114" s="181"/>
      <c r="BZ114" s="181"/>
      <c r="CA114" s="182"/>
    </row>
    <row r="115" spans="1:79" s="169" customFormat="1" ht="37.5" customHeight="1" x14ac:dyDescent="0.4">
      <c r="A115" s="141"/>
      <c r="B115" s="63" t="s">
        <v>222</v>
      </c>
      <c r="C115" s="147"/>
      <c r="D115" s="166"/>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6"/>
      <c r="AP115" s="166"/>
      <c r="AQ115" s="166"/>
      <c r="AR115" s="166"/>
      <c r="AS115" s="166"/>
      <c r="AT115" s="166"/>
      <c r="AU115" s="166"/>
      <c r="AV115" s="166"/>
      <c r="AW115" s="166"/>
      <c r="AX115" s="166"/>
      <c r="AY115" s="166"/>
      <c r="AZ115" s="166"/>
      <c r="BA115" s="166"/>
      <c r="BB115" s="166"/>
      <c r="BC115" s="166"/>
      <c r="BD115" s="166"/>
      <c r="BE115" s="166"/>
      <c r="BF115" s="166"/>
      <c r="BG115" s="166"/>
      <c r="BH115" s="166"/>
      <c r="BI115" s="166"/>
      <c r="BJ115" s="166"/>
      <c r="BK115" s="166"/>
      <c r="BL115" s="166"/>
      <c r="BM115" s="166"/>
      <c r="BN115" s="166"/>
      <c r="BO115" s="166"/>
      <c r="BP115" s="181"/>
      <c r="BQ115" s="181"/>
      <c r="BR115" s="167"/>
      <c r="BS115" s="167"/>
      <c r="BT115" s="167"/>
      <c r="BU115" s="167">
        <f>SUM(BU116:BU117)</f>
        <v>177252.28200000001</v>
      </c>
      <c r="BV115" s="181"/>
      <c r="BW115" s="181"/>
      <c r="BX115" s="181"/>
      <c r="BY115" s="181"/>
      <c r="BZ115" s="181"/>
      <c r="CA115" s="182"/>
    </row>
    <row r="116" spans="1:79" s="169" customFormat="1" x14ac:dyDescent="0.4">
      <c r="A116" s="141"/>
      <c r="B116" s="180" t="s">
        <v>223</v>
      </c>
      <c r="C116" s="147"/>
      <c r="D116" s="166"/>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6"/>
      <c r="AP116" s="166"/>
      <c r="AQ116" s="166"/>
      <c r="AR116" s="166"/>
      <c r="AS116" s="166"/>
      <c r="AT116" s="166"/>
      <c r="AU116" s="166"/>
      <c r="AV116" s="166"/>
      <c r="AW116" s="166"/>
      <c r="AX116" s="166"/>
      <c r="AY116" s="166"/>
      <c r="AZ116" s="166"/>
      <c r="BA116" s="166"/>
      <c r="BB116" s="166"/>
      <c r="BC116" s="166"/>
      <c r="BD116" s="166"/>
      <c r="BE116" s="166"/>
      <c r="BF116" s="166"/>
      <c r="BG116" s="166"/>
      <c r="BH116" s="166"/>
      <c r="BI116" s="166"/>
      <c r="BJ116" s="166"/>
      <c r="BK116" s="166"/>
      <c r="BL116" s="166"/>
      <c r="BM116" s="166"/>
      <c r="BN116" s="166"/>
      <c r="BO116" s="166"/>
      <c r="BP116" s="166"/>
      <c r="BQ116" s="166"/>
      <c r="BR116" s="166"/>
      <c r="BS116" s="166"/>
      <c r="BT116" s="166"/>
      <c r="BU116" s="166">
        <v>75578.592000000019</v>
      </c>
      <c r="BV116" s="181"/>
      <c r="BW116" s="181"/>
      <c r="BX116" s="181"/>
      <c r="BY116" s="181"/>
      <c r="BZ116" s="181"/>
      <c r="CA116" s="182"/>
    </row>
    <row r="117" spans="1:79" s="175" customFormat="1" ht="30.75" customHeight="1" x14ac:dyDescent="0.35">
      <c r="A117" s="170"/>
      <c r="B117" s="183" t="s">
        <v>224</v>
      </c>
      <c r="C117" s="172"/>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84"/>
      <c r="BP117" s="184"/>
      <c r="BQ117" s="185"/>
      <c r="BR117" s="173"/>
      <c r="BS117" s="173"/>
      <c r="BT117" s="173"/>
      <c r="BU117" s="173">
        <v>101673.69</v>
      </c>
      <c r="BV117" s="185"/>
      <c r="BW117" s="185"/>
      <c r="BX117" s="185"/>
      <c r="BY117" s="185"/>
      <c r="BZ117" s="185"/>
      <c r="CA117" s="186"/>
    </row>
    <row r="118" spans="1:79" x14ac:dyDescent="0.4">
      <c r="A118" s="141"/>
      <c r="B118" s="64" t="s">
        <v>225</v>
      </c>
      <c r="C118" s="147"/>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c r="CA118" s="61"/>
    </row>
    <row r="119" spans="1:79" x14ac:dyDescent="0.4">
      <c r="A119" s="141"/>
      <c r="B119" s="58" t="s">
        <v>226</v>
      </c>
      <c r="C119" s="147"/>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c r="BJ119" s="60"/>
      <c r="BK119" s="60"/>
      <c r="BL119" s="60"/>
      <c r="BM119" s="60"/>
      <c r="BN119" s="60"/>
      <c r="BO119" s="60"/>
      <c r="BP119" s="60"/>
      <c r="BQ119" s="60"/>
      <c r="BR119" s="60"/>
      <c r="BS119" s="60"/>
      <c r="BT119" s="60"/>
      <c r="BU119" s="60"/>
      <c r="BV119" s="60"/>
      <c r="BW119" s="60"/>
      <c r="BX119" s="58"/>
      <c r="BY119" s="58"/>
      <c r="BZ119" s="58"/>
      <c r="CA119" s="91"/>
    </row>
    <row r="120" spans="1:79" x14ac:dyDescent="0.4">
      <c r="A120" s="141"/>
      <c r="B120" s="58" t="s">
        <v>227</v>
      </c>
      <c r="C120" s="147"/>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c r="BO120" s="60"/>
      <c r="BP120" s="60"/>
      <c r="BQ120" s="60"/>
      <c r="BR120" s="60"/>
      <c r="BS120" s="60"/>
      <c r="BT120" s="60"/>
      <c r="BU120" s="60"/>
      <c r="BV120" s="60"/>
      <c r="BW120" s="60"/>
      <c r="BX120" s="58"/>
      <c r="BY120" s="58"/>
      <c r="BZ120" s="58"/>
      <c r="CA120" s="91"/>
    </row>
    <row r="121" spans="1:79" ht="29.25" customHeight="1" thickBot="1" x14ac:dyDescent="0.45">
      <c r="A121" s="187"/>
      <c r="B121" s="79" t="s">
        <v>228</v>
      </c>
      <c r="C121" s="159"/>
      <c r="D121" s="112"/>
      <c r="E121" s="112"/>
      <c r="F121" s="112"/>
      <c r="G121" s="112"/>
      <c r="H121" s="112"/>
      <c r="I121" s="112"/>
      <c r="J121" s="112"/>
      <c r="K121" s="112"/>
      <c r="L121" s="112"/>
      <c r="M121" s="112"/>
      <c r="N121" s="112"/>
      <c r="O121" s="112"/>
      <c r="P121" s="112"/>
      <c r="Q121" s="112"/>
      <c r="R121" s="112"/>
      <c r="S121" s="112"/>
      <c r="T121" s="112"/>
      <c r="U121" s="112"/>
      <c r="V121" s="112"/>
      <c r="W121" s="112"/>
      <c r="X121" s="112"/>
      <c r="Y121" s="112"/>
      <c r="Z121" s="112"/>
      <c r="AA121" s="112"/>
      <c r="AB121" s="112"/>
      <c r="AC121" s="112"/>
      <c r="AD121" s="112"/>
      <c r="AE121" s="11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BJ121" s="112"/>
      <c r="BK121" s="112"/>
      <c r="BL121" s="112"/>
      <c r="BM121" s="112"/>
      <c r="BN121" s="112"/>
      <c r="BO121" s="112"/>
      <c r="BP121" s="112"/>
      <c r="BQ121" s="112"/>
      <c r="BR121" s="112"/>
      <c r="BS121" s="112"/>
      <c r="BT121" s="112"/>
      <c r="BU121" s="112"/>
      <c r="BV121" s="112"/>
      <c r="BW121" s="112"/>
      <c r="BX121" s="107"/>
      <c r="BY121" s="107"/>
      <c r="BZ121" s="107"/>
      <c r="CA121" s="116"/>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A99"/>
  <sheetViews>
    <sheetView zoomScale="70" zoomScaleNormal="70" workbookViewId="0">
      <pane xSplit="3" ySplit="4" topLeftCell="BS5" activePane="bottomRight" state="frozen"/>
      <selection activeCell="B1" sqref="B1"/>
      <selection pane="topRight" activeCell="B1" sqref="B1"/>
      <selection pane="bottomLeft" activeCell="B1" sqref="B1"/>
      <selection pane="bottomRight" activeCell="C1" sqref="C1"/>
    </sheetView>
  </sheetViews>
  <sheetFormatPr defaultColWidth="9.1328125" defaultRowHeight="15" x14ac:dyDescent="0.4"/>
  <cols>
    <col min="1" max="1" width="23.1328125" style="188" bestFit="1" customWidth="1"/>
    <col min="2" max="2" width="75.73046875" style="51" customWidth="1"/>
    <col min="3" max="3" width="25.73046875" style="188" customWidth="1"/>
    <col min="4" max="75" width="12.73046875" style="189" customWidth="1"/>
    <col min="76" max="76" width="12.73046875" style="51" customWidth="1"/>
    <col min="77" max="77" width="12.73046875" style="58" customWidth="1"/>
    <col min="78" max="78" width="12.86328125" style="51" customWidth="1"/>
    <col min="79" max="79" width="12.86328125" style="58" customWidth="1"/>
    <col min="80" max="16384" width="9.1328125" style="51"/>
  </cols>
  <sheetData>
    <row r="1" spans="1:79" s="46" customFormat="1" ht="25.15" customHeight="1" thickBot="1" x14ac:dyDescent="0.4">
      <c r="A1" s="43" t="s">
        <v>42</v>
      </c>
      <c r="B1" s="44" t="s">
        <v>755</v>
      </c>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15"/>
      <c r="CA1" s="15"/>
    </row>
    <row r="2" spans="1:79" ht="33" customHeight="1" x14ac:dyDescent="0.4">
      <c r="A2" s="47" t="s">
        <v>594</v>
      </c>
      <c r="B2" s="17" t="s">
        <v>229</v>
      </c>
      <c r="C2" s="120"/>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s="56" customFormat="1" x14ac:dyDescent="0.4">
      <c r="A3" s="52">
        <v>2018</v>
      </c>
      <c r="B3" s="20" t="s">
        <v>230</v>
      </c>
      <c r="C3" s="139" t="s">
        <v>128</v>
      </c>
      <c r="D3" s="54" t="s">
        <v>624</v>
      </c>
      <c r="E3" s="54" t="s">
        <v>624</v>
      </c>
      <c r="F3" s="54" t="s">
        <v>624</v>
      </c>
      <c r="G3" s="54" t="s">
        <v>624</v>
      </c>
      <c r="H3" s="54" t="s">
        <v>624</v>
      </c>
      <c r="I3" s="54" t="s">
        <v>624</v>
      </c>
      <c r="J3" s="54" t="s">
        <v>624</v>
      </c>
      <c r="K3" s="54" t="s">
        <v>624</v>
      </c>
      <c r="L3" s="54" t="s">
        <v>624</v>
      </c>
      <c r="M3" s="54" t="s">
        <v>624</v>
      </c>
      <c r="N3" s="54" t="s">
        <v>624</v>
      </c>
      <c r="O3" s="54" t="s">
        <v>624</v>
      </c>
      <c r="P3" s="54" t="s">
        <v>624</v>
      </c>
      <c r="Q3" s="54" t="s">
        <v>624</v>
      </c>
      <c r="R3" s="54" t="s">
        <v>624</v>
      </c>
      <c r="S3" s="54" t="s">
        <v>624</v>
      </c>
      <c r="T3" s="54" t="s">
        <v>624</v>
      </c>
      <c r="U3" s="54" t="s">
        <v>624</v>
      </c>
      <c r="V3" s="54" t="s">
        <v>624</v>
      </c>
      <c r="W3" s="54" t="s">
        <v>624</v>
      </c>
      <c r="X3" s="54" t="s">
        <v>624</v>
      </c>
      <c r="Y3" s="54" t="s">
        <v>624</v>
      </c>
      <c r="Z3" s="54" t="s">
        <v>624</v>
      </c>
      <c r="AA3" s="54" t="s">
        <v>624</v>
      </c>
      <c r="AB3" s="54" t="s">
        <v>624</v>
      </c>
      <c r="AC3" s="54" t="s">
        <v>624</v>
      </c>
      <c r="AD3" s="54" t="s">
        <v>624</v>
      </c>
      <c r="AE3" s="54" t="s">
        <v>624</v>
      </c>
      <c r="AF3" s="54" t="s">
        <v>624</v>
      </c>
      <c r="AG3" s="54" t="s">
        <v>624</v>
      </c>
      <c r="AH3" s="54" t="s">
        <v>624</v>
      </c>
      <c r="AI3" s="54" t="s">
        <v>624</v>
      </c>
      <c r="AJ3" s="54" t="s">
        <v>624</v>
      </c>
      <c r="AK3" s="54" t="s">
        <v>624</v>
      </c>
      <c r="AL3" s="54" t="s">
        <v>624</v>
      </c>
      <c r="AM3" s="54" t="s">
        <v>624</v>
      </c>
      <c r="AN3" s="54" t="s">
        <v>624</v>
      </c>
      <c r="AO3" s="54" t="s">
        <v>624</v>
      </c>
      <c r="AP3" s="54" t="s">
        <v>624</v>
      </c>
      <c r="AQ3" s="54" t="s">
        <v>624</v>
      </c>
      <c r="AR3" s="54" t="s">
        <v>624</v>
      </c>
      <c r="AS3" s="54" t="s">
        <v>624</v>
      </c>
      <c r="AT3" s="54" t="s">
        <v>624</v>
      </c>
      <c r="AU3" s="54" t="s">
        <v>624</v>
      </c>
      <c r="AV3" s="54" t="s">
        <v>624</v>
      </c>
      <c r="AW3" s="54" t="s">
        <v>624</v>
      </c>
      <c r="AX3" s="54" t="s">
        <v>624</v>
      </c>
      <c r="AY3" s="54" t="s">
        <v>624</v>
      </c>
      <c r="AZ3" s="54" t="s">
        <v>624</v>
      </c>
      <c r="BA3" s="54" t="s">
        <v>624</v>
      </c>
      <c r="BB3" s="54" t="s">
        <v>624</v>
      </c>
      <c r="BC3" s="54" t="s">
        <v>624</v>
      </c>
      <c r="BD3" s="54" t="s">
        <v>624</v>
      </c>
      <c r="BE3" s="54" t="s">
        <v>624</v>
      </c>
      <c r="BF3" s="54" t="s">
        <v>624</v>
      </c>
      <c r="BG3" s="54" t="s">
        <v>624</v>
      </c>
      <c r="BH3" s="54" t="s">
        <v>624</v>
      </c>
      <c r="BI3" s="54" t="s">
        <v>624</v>
      </c>
      <c r="BJ3" s="54" t="s">
        <v>624</v>
      </c>
      <c r="BK3" s="54" t="s">
        <v>624</v>
      </c>
      <c r="BL3" s="54" t="s">
        <v>624</v>
      </c>
      <c r="BM3" s="54" t="s">
        <v>624</v>
      </c>
      <c r="BN3" s="54" t="s">
        <v>624</v>
      </c>
      <c r="BO3" s="54" t="s">
        <v>624</v>
      </c>
      <c r="BP3" s="54" t="s">
        <v>624</v>
      </c>
      <c r="BQ3" s="54" t="s">
        <v>624</v>
      </c>
      <c r="BR3" s="54" t="s">
        <v>624</v>
      </c>
      <c r="BS3" s="54" t="s">
        <v>624</v>
      </c>
      <c r="BT3" s="54" t="s">
        <v>624</v>
      </c>
      <c r="BU3" s="54" t="s">
        <v>624</v>
      </c>
      <c r="BV3" s="54" t="s">
        <v>625</v>
      </c>
      <c r="BW3" s="54" t="s">
        <v>625</v>
      </c>
      <c r="BX3" s="54" t="s">
        <v>625</v>
      </c>
      <c r="BY3" s="54" t="s">
        <v>625</v>
      </c>
      <c r="BZ3" s="54" t="s">
        <v>625</v>
      </c>
      <c r="CA3" s="55" t="s">
        <v>625</v>
      </c>
    </row>
    <row r="4" spans="1:79" x14ac:dyDescent="0.4">
      <c r="A4" s="100"/>
      <c r="B4" s="101"/>
      <c r="C4" s="121"/>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40"/>
    </row>
    <row r="5" spans="1:79" ht="27" customHeight="1" x14ac:dyDescent="0.4">
      <c r="A5" s="141"/>
      <c r="B5" s="58" t="s">
        <v>129</v>
      </c>
      <c r="C5" s="142" t="s">
        <v>130</v>
      </c>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v>5.1637730025308644</v>
      </c>
      <c r="BR5" s="143">
        <v>6.4568898522158209</v>
      </c>
      <c r="BS5" s="143">
        <v>7.3555246721244787</v>
      </c>
      <c r="BT5" s="143">
        <v>7.6241804305308065</v>
      </c>
      <c r="BU5" s="143">
        <v>8.3707466138579889</v>
      </c>
      <c r="BV5" s="143">
        <v>9.5712047702237228</v>
      </c>
      <c r="BW5" s="143">
        <v>10.190322518066838</v>
      </c>
      <c r="BX5" s="143">
        <v>10.739122193974062</v>
      </c>
      <c r="BY5" s="143">
        <v>11.309043428552203</v>
      </c>
      <c r="BZ5" s="143">
        <v>11.878031679217184</v>
      </c>
      <c r="CA5" s="144">
        <v>12.48671089608284</v>
      </c>
    </row>
    <row r="6" spans="1:79" x14ac:dyDescent="0.4">
      <c r="A6" s="141"/>
      <c r="B6" s="58" t="s">
        <v>131</v>
      </c>
      <c r="C6" s="142" t="s">
        <v>130</v>
      </c>
      <c r="D6" s="143">
        <v>0</v>
      </c>
      <c r="E6" s="143">
        <v>0</v>
      </c>
      <c r="F6" s="143">
        <v>0</v>
      </c>
      <c r="G6" s="143">
        <v>0</v>
      </c>
      <c r="H6" s="143">
        <v>0</v>
      </c>
      <c r="I6" s="143">
        <v>0</v>
      </c>
      <c r="J6" s="143">
        <v>0</v>
      </c>
      <c r="K6" s="143">
        <v>0</v>
      </c>
      <c r="L6" s="143">
        <v>0</v>
      </c>
      <c r="M6" s="143">
        <v>0</v>
      </c>
      <c r="N6" s="143">
        <v>0</v>
      </c>
      <c r="O6" s="143">
        <v>0</v>
      </c>
      <c r="P6" s="143">
        <v>0</v>
      </c>
      <c r="Q6" s="143">
        <v>0</v>
      </c>
      <c r="R6" s="143">
        <v>0</v>
      </c>
      <c r="S6" s="143">
        <v>0</v>
      </c>
      <c r="T6" s="143">
        <v>0</v>
      </c>
      <c r="U6" s="143">
        <v>0</v>
      </c>
      <c r="V6" s="143">
        <v>0</v>
      </c>
      <c r="W6" s="143">
        <v>0</v>
      </c>
      <c r="X6" s="143">
        <v>0</v>
      </c>
      <c r="Y6" s="143">
        <v>0</v>
      </c>
      <c r="Z6" s="143">
        <v>0</v>
      </c>
      <c r="AA6" s="143">
        <v>71.653764954257568</v>
      </c>
      <c r="AB6" s="143">
        <v>255.26518262373025</v>
      </c>
      <c r="AC6" s="143">
        <v>361.94578492701811</v>
      </c>
      <c r="AD6" s="143">
        <v>525.00148735746154</v>
      </c>
      <c r="AE6" s="143">
        <v>648.24656442939647</v>
      </c>
      <c r="AF6" s="143">
        <v>755.34300699300695</v>
      </c>
      <c r="AG6" s="143">
        <v>869.40500947600253</v>
      </c>
      <c r="AH6" s="143">
        <v>787.9570684969367</v>
      </c>
      <c r="AI6" s="143">
        <v>806.59835257951363</v>
      </c>
      <c r="AJ6" s="143">
        <v>875.55232173567924</v>
      </c>
      <c r="AK6" s="143">
        <v>1005.6446785586015</v>
      </c>
      <c r="AL6" s="143">
        <v>1144.6832370909699</v>
      </c>
      <c r="AM6" s="143">
        <v>1342.1986098905488</v>
      </c>
      <c r="AN6" s="143">
        <v>1478.4793788444085</v>
      </c>
      <c r="AO6" s="143">
        <v>1669.1404401749228</v>
      </c>
      <c r="AP6" s="143">
        <v>1820.1335536279771</v>
      </c>
      <c r="AQ6" s="143">
        <v>1985.6946799956536</v>
      </c>
      <c r="AR6" s="143">
        <v>2085.2485803502186</v>
      </c>
      <c r="AS6" s="143">
        <v>2235.2993849010836</v>
      </c>
      <c r="AT6" s="143">
        <v>2464.5105063313308</v>
      </c>
      <c r="AU6" s="143">
        <v>2877.4251725851332</v>
      </c>
      <c r="AV6" s="143">
        <v>2555.1615837425688</v>
      </c>
      <c r="AW6" s="143">
        <v>2883.0442993218735</v>
      </c>
      <c r="AX6" s="143">
        <v>3113.9410564697082</v>
      </c>
      <c r="AY6" s="143">
        <v>3377.4710091160587</v>
      </c>
      <c r="AZ6" s="143">
        <v>3558.0467202126256</v>
      </c>
      <c r="BA6" s="143">
        <v>3724.266284636587</v>
      </c>
      <c r="BB6" s="143">
        <v>3908.3208653804832</v>
      </c>
      <c r="BC6" s="143">
        <v>4100.931759267186</v>
      </c>
      <c r="BD6" s="143">
        <v>4198.5100357212632</v>
      </c>
      <c r="BE6" s="143">
        <v>4395.0664889645395</v>
      </c>
      <c r="BF6" s="143">
        <v>4461.9651687551095</v>
      </c>
      <c r="BG6" s="143">
        <v>4648.7179706810894</v>
      </c>
      <c r="BH6" s="143">
        <v>4810.3052575264592</v>
      </c>
      <c r="BI6" s="143">
        <v>5007.1553228968078</v>
      </c>
      <c r="BJ6" s="143">
        <v>5141.7504997983733</v>
      </c>
      <c r="BK6" s="143">
        <v>5374.174711720163</v>
      </c>
      <c r="BL6" s="143">
        <v>5573.964173543689</v>
      </c>
      <c r="BM6" s="143">
        <v>5927.2967091349128</v>
      </c>
      <c r="BN6" s="143">
        <v>5957.4833658100088</v>
      </c>
      <c r="BO6" s="143">
        <v>6005.836417337302</v>
      </c>
      <c r="BP6" s="143">
        <v>6037.4479281358108</v>
      </c>
      <c r="BQ6" s="143">
        <v>5803.5799451728626</v>
      </c>
      <c r="BR6" s="143">
        <v>5795.9305360985218</v>
      </c>
      <c r="BS6" s="143">
        <v>5821.8011660155244</v>
      </c>
      <c r="BT6" s="143">
        <v>5688.5313085369507</v>
      </c>
      <c r="BU6" s="143">
        <v>5629.9521691449281</v>
      </c>
      <c r="BV6" s="143">
        <v>5688.5026329680441</v>
      </c>
      <c r="BW6" s="143">
        <v>5819.7522830999369</v>
      </c>
      <c r="BX6" s="143">
        <v>5881.0068817159108</v>
      </c>
      <c r="BY6" s="143">
        <v>5973.1161463710132</v>
      </c>
      <c r="BZ6" s="143">
        <v>6089.4290788476801</v>
      </c>
      <c r="CA6" s="144">
        <v>6243.0898651023144</v>
      </c>
    </row>
    <row r="7" spans="1:79" x14ac:dyDescent="0.4">
      <c r="A7" s="141"/>
      <c r="B7" s="58" t="s">
        <v>132</v>
      </c>
      <c r="C7" s="142" t="s">
        <v>133</v>
      </c>
      <c r="D7" s="143">
        <v>499.51535036325299</v>
      </c>
      <c r="E7" s="143">
        <v>660.74426997890805</v>
      </c>
      <c r="F7" s="143">
        <v>656.73425666058893</v>
      </c>
      <c r="G7" s="143">
        <v>676.81871444702472</v>
      </c>
      <c r="H7" s="143">
        <v>723.82001406140148</v>
      </c>
      <c r="I7" s="143">
        <v>772.35604998971701</v>
      </c>
      <c r="J7" s="143">
        <v>794.13395828450894</v>
      </c>
      <c r="K7" s="143">
        <v>851.88047808764929</v>
      </c>
      <c r="L7" s="143">
        <v>857.28983910072748</v>
      </c>
      <c r="M7" s="143">
        <v>939.08528111181295</v>
      </c>
      <c r="N7" s="143">
        <v>1202.6807723911256</v>
      </c>
      <c r="O7" s="143">
        <v>1280.2964628910242</v>
      </c>
      <c r="P7" s="143">
        <v>1335.9795673076922</v>
      </c>
      <c r="Q7" s="143">
        <v>1579.2167506785574</v>
      </c>
      <c r="R7" s="143">
        <v>1607.6842105263156</v>
      </c>
      <c r="S7" s="143">
        <v>1865.6635202665186</v>
      </c>
      <c r="T7" s="143">
        <v>1943.1984449549389</v>
      </c>
      <c r="U7" s="143">
        <v>2323.7992951837555</v>
      </c>
      <c r="V7" s="143">
        <v>2294.1227229146689</v>
      </c>
      <c r="W7" s="143">
        <v>2342.873134328358</v>
      </c>
      <c r="X7" s="143">
        <v>2319.5680473372781</v>
      </c>
      <c r="Y7" s="143">
        <v>2286.1871101871102</v>
      </c>
      <c r="Z7" s="143">
        <v>2157.3666288308741</v>
      </c>
      <c r="AA7" s="143">
        <v>2340.6896551724139</v>
      </c>
      <c r="AB7" s="143">
        <v>2420.6181110870975</v>
      </c>
      <c r="AC7" s="143">
        <v>2477.0032767351804</v>
      </c>
      <c r="AD7" s="143">
        <v>2608.1804660386711</v>
      </c>
      <c r="AE7" s="143">
        <v>2656.5265883290181</v>
      </c>
      <c r="AF7" s="143">
        <v>2575.1678321678319</v>
      </c>
      <c r="AG7" s="143">
        <v>2430.3703324284174</v>
      </c>
      <c r="AH7" s="143">
        <v>2368.5614261366254</v>
      </c>
      <c r="AI7" s="143">
        <v>2259.2779726480899</v>
      </c>
      <c r="AJ7" s="143">
        <v>2148.4706971821665</v>
      </c>
      <c r="AK7" s="143">
        <v>2105.7590087393746</v>
      </c>
      <c r="AL7" s="143">
        <v>2059.2936647418192</v>
      </c>
      <c r="AM7" s="143">
        <v>2090.5760166174</v>
      </c>
      <c r="AN7" s="143">
        <v>2014.9415145709386</v>
      </c>
      <c r="AO7" s="143">
        <v>1946.5194637608429</v>
      </c>
      <c r="AP7" s="143">
        <v>1927.6125567947126</v>
      </c>
      <c r="AQ7" s="143">
        <v>1857.0560686732586</v>
      </c>
      <c r="AR7" s="143">
        <v>1766.6782007428874</v>
      </c>
      <c r="AS7" s="143">
        <v>1644.4609160160689</v>
      </c>
      <c r="AT7" s="143">
        <v>1586.0252293465505</v>
      </c>
      <c r="AU7" s="143">
        <v>1704.3061842453953</v>
      </c>
      <c r="AV7" s="143">
        <v>1661.2529077280949</v>
      </c>
      <c r="AW7" s="143">
        <v>1669.9700362718813</v>
      </c>
      <c r="AX7" s="143">
        <v>1621.4790575916229</v>
      </c>
      <c r="AY7" s="143">
        <v>1564.5202458161366</v>
      </c>
      <c r="AZ7" s="143">
        <v>1459.029434992771</v>
      </c>
      <c r="BA7" s="143">
        <v>1458.0556051066299</v>
      </c>
      <c r="BB7" s="143">
        <v>1421.0174726077425</v>
      </c>
      <c r="BC7" s="143">
        <v>1455.2417858060098</v>
      </c>
      <c r="BD7" s="143">
        <v>1400.6536851505596</v>
      </c>
      <c r="BE7" s="143">
        <v>1546.3401383687169</v>
      </c>
      <c r="BF7" s="143">
        <v>1492.613244171582</v>
      </c>
      <c r="BG7" s="143">
        <v>1353.6887821914684</v>
      </c>
      <c r="BH7" s="143">
        <v>1208.352866677812</v>
      </c>
      <c r="BI7" s="143">
        <v>1115.9022712056617</v>
      </c>
      <c r="BJ7" s="143">
        <v>987.04487646271718</v>
      </c>
      <c r="BK7" s="143">
        <v>890.17339981314558</v>
      </c>
      <c r="BL7" s="143">
        <v>794.33772635070693</v>
      </c>
      <c r="BM7" s="143">
        <v>754.0972763992404</v>
      </c>
      <c r="BN7" s="143">
        <v>699.16548282943791</v>
      </c>
      <c r="BO7" s="143">
        <v>668.08958018309761</v>
      </c>
      <c r="BP7" s="143">
        <v>653.33712981586848</v>
      </c>
      <c r="BQ7" s="143">
        <v>630.40611464918163</v>
      </c>
      <c r="BR7" s="143">
        <v>610.04732464778749</v>
      </c>
      <c r="BS7" s="143">
        <v>603.35470405833917</v>
      </c>
      <c r="BT7" s="143">
        <v>578.25390615333652</v>
      </c>
      <c r="BU7" s="143">
        <v>511.69814514516622</v>
      </c>
      <c r="BV7" s="143">
        <v>463.89059575008758</v>
      </c>
      <c r="BW7" s="143">
        <v>413.1758610788491</v>
      </c>
      <c r="BX7" s="143">
        <v>367.54374979390536</v>
      </c>
      <c r="BY7" s="143">
        <v>330.97657348223584</v>
      </c>
      <c r="BZ7" s="143">
        <v>299.69073242934434</v>
      </c>
      <c r="CA7" s="144">
        <v>272.21675241090611</v>
      </c>
    </row>
    <row r="8" spans="1:79" x14ac:dyDescent="0.4">
      <c r="A8" s="141"/>
      <c r="B8" s="58" t="s">
        <v>134</v>
      </c>
      <c r="C8" s="142" t="s">
        <v>130</v>
      </c>
      <c r="D8" s="143">
        <v>0</v>
      </c>
      <c r="E8" s="143">
        <v>0</v>
      </c>
      <c r="F8" s="143">
        <v>0</v>
      </c>
      <c r="G8" s="143">
        <v>0</v>
      </c>
      <c r="H8" s="143">
        <v>0</v>
      </c>
      <c r="I8" s="143">
        <v>0</v>
      </c>
      <c r="J8" s="143">
        <v>0</v>
      </c>
      <c r="K8" s="143">
        <v>0</v>
      </c>
      <c r="L8" s="143">
        <v>0</v>
      </c>
      <c r="M8" s="143">
        <v>0</v>
      </c>
      <c r="N8" s="143">
        <v>0</v>
      </c>
      <c r="O8" s="143">
        <v>0</v>
      </c>
      <c r="P8" s="143">
        <v>0</v>
      </c>
      <c r="Q8" s="143">
        <v>0</v>
      </c>
      <c r="R8" s="143">
        <v>0</v>
      </c>
      <c r="S8" s="143">
        <v>0</v>
      </c>
      <c r="T8" s="143">
        <v>0</v>
      </c>
      <c r="U8" s="143">
        <v>0</v>
      </c>
      <c r="V8" s="143">
        <v>0</v>
      </c>
      <c r="W8" s="143">
        <v>0</v>
      </c>
      <c r="X8" s="143">
        <v>0</v>
      </c>
      <c r="Y8" s="143">
        <v>0</v>
      </c>
      <c r="Z8" s="143">
        <v>0</v>
      </c>
      <c r="AA8" s="143">
        <v>0</v>
      </c>
      <c r="AB8" s="143">
        <v>0</v>
      </c>
      <c r="AC8" s="143">
        <v>0</v>
      </c>
      <c r="AD8" s="143">
        <v>0</v>
      </c>
      <c r="AE8" s="143">
        <v>0</v>
      </c>
      <c r="AF8" s="143">
        <v>11.273776223776222</v>
      </c>
      <c r="AG8" s="143">
        <v>15.124622240434357</v>
      </c>
      <c r="AH8" s="143">
        <v>18.760882583260397</v>
      </c>
      <c r="AI8" s="143">
        <v>16.051708509045046</v>
      </c>
      <c r="AJ8" s="143">
        <v>16.837544648763064</v>
      </c>
      <c r="AK8" s="143">
        <v>18.284448701065482</v>
      </c>
      <c r="AL8" s="143">
        <v>22.723240438530421</v>
      </c>
      <c r="AM8" s="143">
        <v>27.115123432132297</v>
      </c>
      <c r="AN8" s="143">
        <v>28.234849248764746</v>
      </c>
      <c r="AO8" s="143">
        <v>31.6309412861137</v>
      </c>
      <c r="AP8" s="143">
        <v>242.9960071595759</v>
      </c>
      <c r="AQ8" s="143">
        <v>406.53430098880801</v>
      </c>
      <c r="AR8" s="143">
        <v>360.3702347034573</v>
      </c>
      <c r="AS8" s="143">
        <v>354.30550746608048</v>
      </c>
      <c r="AT8" s="143">
        <v>370.95813090004725</v>
      </c>
      <c r="AU8" s="143">
        <v>480.03772260500858</v>
      </c>
      <c r="AV8" s="143">
        <v>567.94618344533478</v>
      </c>
      <c r="AW8" s="143">
        <v>709.33583031067656</v>
      </c>
      <c r="AX8" s="143">
        <v>835.04902206432303</v>
      </c>
      <c r="AY8" s="143">
        <v>950.28613542564278</v>
      </c>
      <c r="AZ8" s="143">
        <v>1094.9713016049182</v>
      </c>
      <c r="BA8" s="143">
        <v>1101.8170715218337</v>
      </c>
      <c r="BB8" s="143">
        <v>1140.9661702401922</v>
      </c>
      <c r="BC8" s="143">
        <v>1212.3910761064976</v>
      </c>
      <c r="BD8" s="143">
        <v>1231.8122962074065</v>
      </c>
      <c r="BE8" s="143">
        <v>1310.7032399841926</v>
      </c>
      <c r="BF8" s="143">
        <v>1363.1655395731943</v>
      </c>
      <c r="BG8" s="143">
        <v>1416.8780533668794</v>
      </c>
      <c r="BH8" s="143">
        <v>1435.1894265615554</v>
      </c>
      <c r="BI8" s="143">
        <v>1466.2868207023578</v>
      </c>
      <c r="BJ8" s="143">
        <v>1463.766813313053</v>
      </c>
      <c r="BK8" s="143">
        <v>1547.6269852017126</v>
      </c>
      <c r="BL8" s="143">
        <v>1604.5634957810062</v>
      </c>
      <c r="BM8" s="143">
        <v>1735.2651522731776</v>
      </c>
      <c r="BN8" s="143">
        <v>1791.5281087651299</v>
      </c>
      <c r="BO8" s="143">
        <v>1949.2691077872937</v>
      </c>
      <c r="BP8" s="143">
        <v>2124.9647088713409</v>
      </c>
      <c r="BQ8" s="143">
        <v>2261.0547458371648</v>
      </c>
      <c r="BR8" s="143">
        <v>2479.260478766259</v>
      </c>
      <c r="BS8" s="143">
        <v>2699.5084294538251</v>
      </c>
      <c r="BT8" s="143">
        <v>2767.0628739807239</v>
      </c>
      <c r="BU8" s="143">
        <v>2881.5216324653275</v>
      </c>
      <c r="BV8" s="143">
        <v>2871.1114630105744</v>
      </c>
      <c r="BW8" s="143">
        <v>2944.4777177965875</v>
      </c>
      <c r="BX8" s="143">
        <v>3070.3222731115284</v>
      </c>
      <c r="BY8" s="143">
        <v>3223.2681866435969</v>
      </c>
      <c r="BZ8" s="143">
        <v>3367.4745052650273</v>
      </c>
      <c r="CA8" s="144">
        <v>3416.3648777859967</v>
      </c>
    </row>
    <row r="9" spans="1:79" x14ac:dyDescent="0.4">
      <c r="A9" s="141"/>
      <c r="B9" s="58" t="s">
        <v>135</v>
      </c>
      <c r="C9" s="142" t="s">
        <v>130</v>
      </c>
      <c r="D9" s="143">
        <v>1905.7942348254048</v>
      </c>
      <c r="E9" s="143">
        <v>1889.1702367002581</v>
      </c>
      <c r="F9" s="143">
        <v>1873.3571653129241</v>
      </c>
      <c r="G9" s="143">
        <v>1779.4692034003026</v>
      </c>
      <c r="H9" s="143">
        <v>2254.1823295055074</v>
      </c>
      <c r="I9" s="143">
        <v>2620.9459401290396</v>
      </c>
      <c r="J9" s="143">
        <v>2605.7520506210449</v>
      </c>
      <c r="K9" s="143">
        <v>2543.7103351300675</v>
      </c>
      <c r="L9" s="143">
        <v>2553.9158033943136</v>
      </c>
      <c r="M9" s="143">
        <v>2620.0050536955146</v>
      </c>
      <c r="N9" s="143">
        <v>2633.3479868529171</v>
      </c>
      <c r="O9" s="143">
        <v>2652.1913719075856</v>
      </c>
      <c r="P9" s="143">
        <v>2671.9591346153843</v>
      </c>
      <c r="Q9" s="143">
        <v>2645.1880573865838</v>
      </c>
      <c r="R9" s="143">
        <v>2589.5199248120302</v>
      </c>
      <c r="S9" s="143">
        <v>2634.5430316490842</v>
      </c>
      <c r="T9" s="143">
        <v>2574.7379395652938</v>
      </c>
      <c r="U9" s="143">
        <v>2499.7929182748785</v>
      </c>
      <c r="V9" s="143">
        <v>2427.5397890699901</v>
      </c>
      <c r="W9" s="143">
        <v>2536.0018656716411</v>
      </c>
      <c r="X9" s="143">
        <v>4474.958875739645</v>
      </c>
      <c r="Y9" s="143">
        <v>4786.8806652806652</v>
      </c>
      <c r="Z9" s="143">
        <v>4353.2576617480136</v>
      </c>
      <c r="AA9" s="143">
        <v>4104.5665024630543</v>
      </c>
      <c r="AB9" s="143">
        <v>3729.9524529933001</v>
      </c>
      <c r="AC9" s="143">
        <v>3479.9368483765265</v>
      </c>
      <c r="AD9" s="143">
        <v>2895.0803173029253</v>
      </c>
      <c r="AE9" s="143">
        <v>3594.0844453296154</v>
      </c>
      <c r="AF9" s="143">
        <v>3124.022727272727</v>
      </c>
      <c r="AG9" s="143">
        <v>4524.3482046816571</v>
      </c>
      <c r="AH9" s="143">
        <v>8329.8318669676173</v>
      </c>
      <c r="AI9" s="143">
        <v>11184.027903677137</v>
      </c>
      <c r="AJ9" s="143">
        <v>9913.9462891916919</v>
      </c>
      <c r="AK9" s="143">
        <v>10275.860169998801</v>
      </c>
      <c r="AL9" s="143">
        <v>10395.882500627667</v>
      </c>
      <c r="AM9" s="143">
        <v>10813.51122473436</v>
      </c>
      <c r="AN9" s="143">
        <v>10975.655944338005</v>
      </c>
      <c r="AO9" s="143">
        <v>10871.311205104308</v>
      </c>
      <c r="AP9" s="143">
        <v>10544.624810684289</v>
      </c>
      <c r="AQ9" s="143">
        <v>10173.166675214603</v>
      </c>
      <c r="AR9" s="143">
        <v>9381.383675252051</v>
      </c>
      <c r="AS9" s="143">
        <v>8754.5153198665957</v>
      </c>
      <c r="AT9" s="143">
        <v>8186.6386475646696</v>
      </c>
      <c r="AU9" s="143">
        <v>8750.7456578773017</v>
      </c>
      <c r="AV9" s="143">
        <v>9791.8210361204438</v>
      </c>
      <c r="AW9" s="143">
        <v>10166.583286232455</v>
      </c>
      <c r="AX9" s="143">
        <v>10159.937096110696</v>
      </c>
      <c r="AY9" s="143">
        <v>10224.369200417252</v>
      </c>
      <c r="AZ9" s="143">
        <v>10321.281528396394</v>
      </c>
      <c r="BA9" s="143">
        <v>10470.447655012329</v>
      </c>
      <c r="BB9" s="143">
        <v>10638.532593993037</v>
      </c>
      <c r="BC9" s="143">
        <v>12033.930971663383</v>
      </c>
      <c r="BD9" s="143">
        <v>12303.112660117769</v>
      </c>
      <c r="BE9" s="143">
        <v>12371.918132221195</v>
      </c>
      <c r="BF9" s="143">
        <v>12278.268962109572</v>
      </c>
      <c r="BG9" s="143"/>
      <c r="BH9" s="143"/>
      <c r="BI9" s="143"/>
      <c r="BJ9" s="143"/>
      <c r="BK9" s="143"/>
      <c r="BL9" s="143"/>
      <c r="BM9" s="143"/>
      <c r="BN9" s="143"/>
      <c r="BO9" s="143"/>
      <c r="BP9" s="143"/>
      <c r="BQ9" s="143"/>
      <c r="BR9" s="143"/>
      <c r="BS9" s="143"/>
      <c r="BT9" s="143"/>
      <c r="BU9" s="143"/>
      <c r="BV9" s="143"/>
      <c r="BW9" s="143"/>
      <c r="BX9" s="143"/>
      <c r="BY9" s="143"/>
      <c r="BZ9" s="143"/>
      <c r="CA9" s="144"/>
    </row>
    <row r="10" spans="1:79" ht="26.65" customHeight="1" x14ac:dyDescent="0.4">
      <c r="A10" s="141"/>
      <c r="B10" s="58" t="s">
        <v>136</v>
      </c>
      <c r="C10" s="147"/>
      <c r="D10" s="143">
        <f t="shared" ref="D10:BO10" si="0">SUM(D11:D12)</f>
        <v>0</v>
      </c>
      <c r="E10" s="143">
        <f t="shared" si="0"/>
        <v>0</v>
      </c>
      <c r="F10" s="143">
        <f t="shared" si="0"/>
        <v>0</v>
      </c>
      <c r="G10" s="143">
        <f t="shared" si="0"/>
        <v>0</v>
      </c>
      <c r="H10" s="143">
        <f t="shared" si="0"/>
        <v>0</v>
      </c>
      <c r="I10" s="143">
        <f t="shared" si="0"/>
        <v>0</v>
      </c>
      <c r="J10" s="143">
        <f t="shared" si="0"/>
        <v>0</v>
      </c>
      <c r="K10" s="143">
        <f t="shared" si="0"/>
        <v>0</v>
      </c>
      <c r="L10" s="143">
        <f t="shared" si="0"/>
        <v>0</v>
      </c>
      <c r="M10" s="143">
        <f t="shared" si="0"/>
        <v>0</v>
      </c>
      <c r="N10" s="143">
        <f t="shared" si="0"/>
        <v>0</v>
      </c>
      <c r="O10" s="143">
        <f t="shared" si="0"/>
        <v>0</v>
      </c>
      <c r="P10" s="143">
        <f t="shared" si="0"/>
        <v>0</v>
      </c>
      <c r="Q10" s="143">
        <f t="shared" si="0"/>
        <v>0</v>
      </c>
      <c r="R10" s="143">
        <f t="shared" si="0"/>
        <v>0</v>
      </c>
      <c r="S10" s="143">
        <f t="shared" si="0"/>
        <v>0</v>
      </c>
      <c r="T10" s="143">
        <f t="shared" si="0"/>
        <v>0</v>
      </c>
      <c r="U10" s="143">
        <f t="shared" si="0"/>
        <v>0</v>
      </c>
      <c r="V10" s="143">
        <f t="shared" si="0"/>
        <v>0</v>
      </c>
      <c r="W10" s="143">
        <f t="shared" si="0"/>
        <v>0</v>
      </c>
      <c r="X10" s="143">
        <f t="shared" si="0"/>
        <v>0</v>
      </c>
      <c r="Y10" s="143">
        <f t="shared" si="0"/>
        <v>0</v>
      </c>
      <c r="Z10" s="143">
        <f t="shared" si="0"/>
        <v>0</v>
      </c>
      <c r="AA10" s="143">
        <f t="shared" si="0"/>
        <v>0</v>
      </c>
      <c r="AB10" s="143">
        <f t="shared" si="0"/>
        <v>885.72617246596064</v>
      </c>
      <c r="AC10" s="143">
        <f t="shared" si="0"/>
        <v>806.79535299374447</v>
      </c>
      <c r="AD10" s="143">
        <f t="shared" si="0"/>
        <v>773.1993058998512</v>
      </c>
      <c r="AE10" s="143">
        <f t="shared" si="0"/>
        <v>0.67596096395140404</v>
      </c>
      <c r="AF10" s="143">
        <f t="shared" si="0"/>
        <v>0</v>
      </c>
      <c r="AG10" s="143">
        <f t="shared" si="0"/>
        <v>511.10792398709214</v>
      </c>
      <c r="AH10" s="143">
        <f t="shared" si="0"/>
        <v>473.71228522732508</v>
      </c>
      <c r="AI10" s="143">
        <f t="shared" si="0"/>
        <v>405.30563985338745</v>
      </c>
      <c r="AJ10" s="143">
        <f t="shared" si="0"/>
        <v>346.85341976451912</v>
      </c>
      <c r="AK10" s="143">
        <f t="shared" si="0"/>
        <v>326.07266850233441</v>
      </c>
      <c r="AL10" s="143">
        <f t="shared" si="0"/>
        <v>306.76374592016066</v>
      </c>
      <c r="AM10" s="143">
        <f t="shared" si="0"/>
        <v>295.55484541024202</v>
      </c>
      <c r="AN10" s="143">
        <f t="shared" si="0"/>
        <v>284.91529696480791</v>
      </c>
      <c r="AO10" s="143">
        <f t="shared" si="0"/>
        <v>272.51272492651805</v>
      </c>
      <c r="AP10" s="143">
        <f t="shared" si="0"/>
        <v>268.69750791683873</v>
      </c>
      <c r="AQ10" s="143">
        <f t="shared" si="0"/>
        <v>256.38990720417257</v>
      </c>
      <c r="AR10" s="143">
        <f t="shared" si="0"/>
        <v>244.39459896322299</v>
      </c>
      <c r="AS10" s="143">
        <f t="shared" si="0"/>
        <v>233.01174751762295</v>
      </c>
      <c r="AT10" s="143">
        <f t="shared" si="0"/>
        <v>217.0253078095171</v>
      </c>
      <c r="AU10" s="143">
        <f t="shared" si="0"/>
        <v>210.80058897575196</v>
      </c>
      <c r="AV10" s="143">
        <f t="shared" si="0"/>
        <v>210.14520321788572</v>
      </c>
      <c r="AW10" s="143">
        <f t="shared" si="0"/>
        <v>218.39675445513325</v>
      </c>
      <c r="AX10" s="143">
        <f t="shared" si="0"/>
        <v>215.62498317127898</v>
      </c>
      <c r="AY10" s="143">
        <f t="shared" si="0"/>
        <v>213.8686407546827</v>
      </c>
      <c r="AZ10" s="143">
        <f t="shared" si="0"/>
        <v>214.19566365348945</v>
      </c>
      <c r="BA10" s="143">
        <f t="shared" si="0"/>
        <v>205.38008356303493</v>
      </c>
      <c r="BB10" s="143">
        <f t="shared" si="0"/>
        <v>204.87229923086835</v>
      </c>
      <c r="BC10" s="143">
        <f t="shared" si="0"/>
        <v>195.11504836914648</v>
      </c>
      <c r="BD10" s="143">
        <f t="shared" si="0"/>
        <v>192.06366868529011</v>
      </c>
      <c r="BE10" s="143">
        <f t="shared" si="0"/>
        <v>192.00125828912468</v>
      </c>
      <c r="BF10" s="143">
        <f t="shared" si="0"/>
        <v>188.33247846425533</v>
      </c>
      <c r="BG10" s="143">
        <f t="shared" si="0"/>
        <v>189.41567109972397</v>
      </c>
      <c r="BH10" s="143">
        <f t="shared" si="0"/>
        <v>186.23374143185995</v>
      </c>
      <c r="BI10" s="143">
        <f t="shared" si="0"/>
        <v>182.45230762757993</v>
      </c>
      <c r="BJ10" s="143">
        <f t="shared" si="0"/>
        <v>179.75983742057912</v>
      </c>
      <c r="BK10" s="143">
        <f t="shared" si="0"/>
        <v>178.12623534365179</v>
      </c>
      <c r="BL10" s="143">
        <f t="shared" si="0"/>
        <v>1229.3604125475567</v>
      </c>
      <c r="BM10" s="143">
        <f t="shared" si="0"/>
        <v>178.40956036743586</v>
      </c>
      <c r="BN10" s="143">
        <f t="shared" si="0"/>
        <v>176.24905422677259</v>
      </c>
      <c r="BO10" s="143">
        <f t="shared" si="0"/>
        <v>174.88308433563327</v>
      </c>
      <c r="BP10" s="143">
        <f t="shared" ref="BP10:BV10" si="1">SUM(BP11:BP12)</f>
        <v>171.85205592795279</v>
      </c>
      <c r="BQ10" s="143">
        <f t="shared" si="1"/>
        <v>167.47492270050299</v>
      </c>
      <c r="BR10" s="143">
        <f t="shared" si="1"/>
        <v>168.78350004638253</v>
      </c>
      <c r="BS10" s="143">
        <f t="shared" si="1"/>
        <v>173.10177407668067</v>
      </c>
      <c r="BT10" s="143">
        <f t="shared" si="1"/>
        <v>165.50277119497434</v>
      </c>
      <c r="BU10" s="143">
        <f t="shared" si="1"/>
        <v>162.1147801472676</v>
      </c>
      <c r="BV10" s="143">
        <f t="shared" si="1"/>
        <v>160.82486554505948</v>
      </c>
      <c r="BW10" s="143">
        <f>SUM(BW11:BW12)</f>
        <v>157.754681204722</v>
      </c>
      <c r="BX10" s="143">
        <f>SUM(BX11:BX12)</f>
        <v>155.2250672432485</v>
      </c>
      <c r="BY10" s="143">
        <f>SUM(BY11:BY12)</f>
        <v>155.80716397984955</v>
      </c>
      <c r="BZ10" s="143">
        <f>SUM(BZ11:BZ12)</f>
        <v>156.99979238780139</v>
      </c>
      <c r="CA10" s="144">
        <f>SUM(CA11:CA12)</f>
        <v>158.0351001743972</v>
      </c>
    </row>
    <row r="11" spans="1:79" x14ac:dyDescent="0.4">
      <c r="A11" s="141"/>
      <c r="B11" s="68" t="s">
        <v>137</v>
      </c>
      <c r="C11" s="142" t="s">
        <v>133</v>
      </c>
      <c r="D11" s="143">
        <v>0</v>
      </c>
      <c r="E11" s="143">
        <v>0</v>
      </c>
      <c r="F11" s="143">
        <v>0</v>
      </c>
      <c r="G11" s="143">
        <v>0</v>
      </c>
      <c r="H11" s="143">
        <v>0</v>
      </c>
      <c r="I11" s="143">
        <v>0</v>
      </c>
      <c r="J11" s="143">
        <v>0</v>
      </c>
      <c r="K11" s="143">
        <v>0</v>
      </c>
      <c r="L11" s="143">
        <v>0</v>
      </c>
      <c r="M11" s="143">
        <v>0</v>
      </c>
      <c r="N11" s="143">
        <v>0</v>
      </c>
      <c r="O11" s="143">
        <v>0</v>
      </c>
      <c r="P11" s="143">
        <v>0</v>
      </c>
      <c r="Q11" s="143">
        <v>0</v>
      </c>
      <c r="R11" s="143">
        <v>0</v>
      </c>
      <c r="S11" s="143">
        <v>0</v>
      </c>
      <c r="T11" s="143">
        <v>0</v>
      </c>
      <c r="U11" s="143">
        <v>0</v>
      </c>
      <c r="V11" s="143">
        <v>0</v>
      </c>
      <c r="W11" s="143">
        <v>0</v>
      </c>
      <c r="X11" s="143">
        <v>0</v>
      </c>
      <c r="Y11" s="143">
        <v>0</v>
      </c>
      <c r="Z11" s="143">
        <v>0</v>
      </c>
      <c r="AA11" s="143">
        <v>0</v>
      </c>
      <c r="AB11" s="143">
        <v>0</v>
      </c>
      <c r="AC11" s="143">
        <v>780.50878760798332</v>
      </c>
      <c r="AD11" s="143">
        <v>744.59345562716896</v>
      </c>
      <c r="AE11" s="143">
        <v>0.67596096395140404</v>
      </c>
      <c r="AF11" s="143">
        <v>0</v>
      </c>
      <c r="AG11" s="143">
        <v>0</v>
      </c>
      <c r="AH11" s="143">
        <v>450.26118199824958</v>
      </c>
      <c r="AI11" s="143">
        <v>385.24100421708113</v>
      </c>
      <c r="AJ11" s="143">
        <v>330.01587511575605</v>
      </c>
      <c r="AK11" s="143">
        <v>307.78821980126895</v>
      </c>
      <c r="AL11" s="143">
        <v>289.72131559126285</v>
      </c>
      <c r="AM11" s="143">
        <v>279.28577135096265</v>
      </c>
      <c r="AN11" s="143">
        <v>269.51447010184529</v>
      </c>
      <c r="AO11" s="143">
        <v>255.48067961861065</v>
      </c>
      <c r="AP11" s="143">
        <v>250.00550736610214</v>
      </c>
      <c r="AQ11" s="143">
        <v>236.76496794523524</v>
      </c>
      <c r="AR11" s="143">
        <v>226.50679619576309</v>
      </c>
      <c r="AS11" s="143">
        <v>216.09641476540588</v>
      </c>
      <c r="AT11" s="143">
        <v>200.36767921256805</v>
      </c>
      <c r="AU11" s="143">
        <v>192.799617066384</v>
      </c>
      <c r="AV11" s="143">
        <v>189.33348733522871</v>
      </c>
      <c r="AW11" s="143">
        <v>196.04324207538244</v>
      </c>
      <c r="AX11" s="143">
        <v>195.63255890052355</v>
      </c>
      <c r="AY11" s="143">
        <v>191.14858995872825</v>
      </c>
      <c r="AZ11" s="143">
        <v>191.23906537961648</v>
      </c>
      <c r="BA11" s="143">
        <v>182.07803075583922</v>
      </c>
      <c r="BB11" s="143">
        <v>181.44257207923343</v>
      </c>
      <c r="BC11" s="143">
        <v>171.69177039637017</v>
      </c>
      <c r="BD11" s="143">
        <v>169.0161421036475</v>
      </c>
      <c r="BE11" s="143">
        <v>168.99807443633952</v>
      </c>
      <c r="BF11" s="143">
        <v>164.73978834980247</v>
      </c>
      <c r="BG11" s="143">
        <v>164.4901501604617</v>
      </c>
      <c r="BH11" s="143">
        <v>161.07958307076993</v>
      </c>
      <c r="BI11" s="143">
        <v>158.06071587601033</v>
      </c>
      <c r="BJ11" s="143">
        <v>155.96233177962489</v>
      </c>
      <c r="BK11" s="143">
        <v>153.90393006544738</v>
      </c>
      <c r="BL11" s="143">
        <v>968.64333297909297</v>
      </c>
      <c r="BM11" s="143">
        <v>140.72535697245203</v>
      </c>
      <c r="BN11" s="143">
        <v>139.47275984481664</v>
      </c>
      <c r="BO11" s="143">
        <v>138.74822020334059</v>
      </c>
      <c r="BP11" s="143">
        <v>136.12844721518653</v>
      </c>
      <c r="BQ11" s="143">
        <v>132.66330156950414</v>
      </c>
      <c r="BR11" s="143">
        <v>133.1921781936187</v>
      </c>
      <c r="BS11" s="143">
        <v>135.29082790769027</v>
      </c>
      <c r="BT11" s="143">
        <v>131.16460543566438</v>
      </c>
      <c r="BU11" s="143">
        <v>128.34427165724159</v>
      </c>
      <c r="BV11" s="143">
        <v>126.00416565640668</v>
      </c>
      <c r="BW11" s="143">
        <v>122.96090552502001</v>
      </c>
      <c r="BX11" s="143">
        <v>120.52826747314278</v>
      </c>
      <c r="BY11" s="143">
        <v>120.74633312728757</v>
      </c>
      <c r="BZ11" s="143">
        <v>121.26927577944296</v>
      </c>
      <c r="CA11" s="144">
        <v>122.05688631697899</v>
      </c>
    </row>
    <row r="12" spans="1:79" x14ac:dyDescent="0.4">
      <c r="A12" s="141"/>
      <c r="B12" s="68" t="s">
        <v>138</v>
      </c>
      <c r="C12" s="142" t="s">
        <v>130</v>
      </c>
      <c r="D12" s="143">
        <v>0</v>
      </c>
      <c r="E12" s="143">
        <v>0</v>
      </c>
      <c r="F12" s="143">
        <v>0</v>
      </c>
      <c r="G12" s="143">
        <v>0</v>
      </c>
      <c r="H12" s="143">
        <v>0</v>
      </c>
      <c r="I12" s="143">
        <v>0</v>
      </c>
      <c r="J12" s="143">
        <v>0</v>
      </c>
      <c r="K12" s="143">
        <v>0</v>
      </c>
      <c r="L12" s="143">
        <v>0</v>
      </c>
      <c r="M12" s="143">
        <v>0</v>
      </c>
      <c r="N12" s="143">
        <v>0</v>
      </c>
      <c r="O12" s="143">
        <v>0</v>
      </c>
      <c r="P12" s="143">
        <v>0</v>
      </c>
      <c r="Q12" s="143">
        <v>0</v>
      </c>
      <c r="R12" s="143">
        <v>0</v>
      </c>
      <c r="S12" s="143">
        <v>0</v>
      </c>
      <c r="T12" s="143">
        <v>0</v>
      </c>
      <c r="U12" s="143">
        <v>0</v>
      </c>
      <c r="V12" s="143">
        <v>0</v>
      </c>
      <c r="W12" s="143">
        <v>0</v>
      </c>
      <c r="X12" s="143">
        <v>0</v>
      </c>
      <c r="Y12" s="143">
        <v>0</v>
      </c>
      <c r="Z12" s="143">
        <v>0</v>
      </c>
      <c r="AA12" s="143">
        <v>0</v>
      </c>
      <c r="AB12" s="143">
        <v>885.72617246596064</v>
      </c>
      <c r="AC12" s="143">
        <v>26.286565385761097</v>
      </c>
      <c r="AD12" s="143">
        <v>28.605850272682197</v>
      </c>
      <c r="AE12" s="143">
        <v>0</v>
      </c>
      <c r="AF12" s="143">
        <v>0</v>
      </c>
      <c r="AG12" s="143">
        <v>511.10792398709214</v>
      </c>
      <c r="AH12" s="143">
        <v>23.451103229075496</v>
      </c>
      <c r="AI12" s="143">
        <v>20.06463563630631</v>
      </c>
      <c r="AJ12" s="143">
        <v>16.837544648763064</v>
      </c>
      <c r="AK12" s="143">
        <v>18.284448701065482</v>
      </c>
      <c r="AL12" s="143">
        <v>17.042430328897815</v>
      </c>
      <c r="AM12" s="143">
        <v>16.269074059279379</v>
      </c>
      <c r="AN12" s="143">
        <v>15.400826862962589</v>
      </c>
      <c r="AO12" s="143">
        <v>17.032045307907374</v>
      </c>
      <c r="AP12" s="143">
        <v>18.692000550736608</v>
      </c>
      <c r="AQ12" s="143">
        <v>19.624939258937303</v>
      </c>
      <c r="AR12" s="143">
        <v>17.887802767459899</v>
      </c>
      <c r="AS12" s="143">
        <v>16.915332752217083</v>
      </c>
      <c r="AT12" s="143">
        <v>16.657628596949049</v>
      </c>
      <c r="AU12" s="143">
        <v>18.000971909367959</v>
      </c>
      <c r="AV12" s="143">
        <v>20.811715882657015</v>
      </c>
      <c r="AW12" s="143">
        <v>22.353512379750825</v>
      </c>
      <c r="AX12" s="143">
        <v>19.992424270755421</v>
      </c>
      <c r="AY12" s="143">
        <v>22.72005079595446</v>
      </c>
      <c r="AZ12" s="143">
        <v>22.956598273872974</v>
      </c>
      <c r="BA12" s="143">
        <v>23.3020528071957</v>
      </c>
      <c r="BB12" s="143">
        <v>23.429727151634935</v>
      </c>
      <c r="BC12" s="143">
        <v>23.423277972776305</v>
      </c>
      <c r="BD12" s="143">
        <v>23.047526581642622</v>
      </c>
      <c r="BE12" s="143">
        <v>23.003183852785149</v>
      </c>
      <c r="BF12" s="143">
        <v>23.592690114452871</v>
      </c>
      <c r="BG12" s="143">
        <v>24.925520939262274</v>
      </c>
      <c r="BH12" s="143">
        <v>25.154158361090033</v>
      </c>
      <c r="BI12" s="143">
        <v>24.391591751569603</v>
      </c>
      <c r="BJ12" s="143">
        <v>23.797505640954242</v>
      </c>
      <c r="BK12" s="143">
        <v>24.222305278204388</v>
      </c>
      <c r="BL12" s="143">
        <v>260.7170795684637</v>
      </c>
      <c r="BM12" s="143">
        <v>37.684203394983825</v>
      </c>
      <c r="BN12" s="143">
        <v>36.77629438195595</v>
      </c>
      <c r="BO12" s="143">
        <v>36.134864132292691</v>
      </c>
      <c r="BP12" s="143">
        <v>35.723608712766257</v>
      </c>
      <c r="BQ12" s="143">
        <v>34.811621130998844</v>
      </c>
      <c r="BR12" s="143">
        <v>35.591321852763812</v>
      </c>
      <c r="BS12" s="143">
        <v>37.810946168990384</v>
      </c>
      <c r="BT12" s="143">
        <v>34.338165759309952</v>
      </c>
      <c r="BU12" s="143">
        <v>33.770508490026003</v>
      </c>
      <c r="BV12" s="143">
        <v>34.820699888652804</v>
      </c>
      <c r="BW12" s="143">
        <v>34.793775679701994</v>
      </c>
      <c r="BX12" s="143">
        <v>34.69679977010572</v>
      </c>
      <c r="BY12" s="143">
        <v>35.060830852561978</v>
      </c>
      <c r="BZ12" s="143">
        <v>35.730516608358421</v>
      </c>
      <c r="CA12" s="144">
        <v>35.978213857418211</v>
      </c>
    </row>
    <row r="13" spans="1:79" x14ac:dyDescent="0.4">
      <c r="A13" s="141"/>
      <c r="B13" s="148" t="s">
        <v>139</v>
      </c>
      <c r="C13" s="142" t="s">
        <v>140</v>
      </c>
      <c r="D13" s="143">
        <v>0</v>
      </c>
      <c r="E13" s="143">
        <v>0</v>
      </c>
      <c r="F13" s="143">
        <v>0</v>
      </c>
      <c r="G13" s="143">
        <v>0</v>
      </c>
      <c r="H13" s="143">
        <v>0</v>
      </c>
      <c r="I13" s="143">
        <v>0</v>
      </c>
      <c r="J13" s="143">
        <v>0</v>
      </c>
      <c r="K13" s="143">
        <v>0</v>
      </c>
      <c r="L13" s="143">
        <v>0</v>
      </c>
      <c r="M13" s="143">
        <v>0</v>
      </c>
      <c r="N13" s="143">
        <v>0</v>
      </c>
      <c r="O13" s="143">
        <v>0</v>
      </c>
      <c r="P13" s="143">
        <v>0</v>
      </c>
      <c r="Q13" s="143">
        <v>0</v>
      </c>
      <c r="R13" s="143">
        <v>0</v>
      </c>
      <c r="S13" s="143">
        <v>0</v>
      </c>
      <c r="T13" s="143">
        <v>0</v>
      </c>
      <c r="U13" s="143">
        <v>0</v>
      </c>
      <c r="V13" s="143">
        <v>0</v>
      </c>
      <c r="W13" s="143">
        <v>0</v>
      </c>
      <c r="X13" s="143">
        <v>0</v>
      </c>
      <c r="Y13" s="143">
        <v>0</v>
      </c>
      <c r="Z13" s="143">
        <v>0</v>
      </c>
      <c r="AA13" s="143">
        <v>0</v>
      </c>
      <c r="AB13" s="143">
        <v>0</v>
      </c>
      <c r="AC13" s="143">
        <v>0</v>
      </c>
      <c r="AD13" s="143">
        <v>0</v>
      </c>
      <c r="AE13" s="143">
        <v>0</v>
      </c>
      <c r="AF13" s="143">
        <v>0</v>
      </c>
      <c r="AG13" s="143">
        <v>0</v>
      </c>
      <c r="AH13" s="143">
        <v>0</v>
      </c>
      <c r="AI13" s="143">
        <v>0</v>
      </c>
      <c r="AJ13" s="143">
        <v>0</v>
      </c>
      <c r="AK13" s="143">
        <v>0</v>
      </c>
      <c r="AL13" s="143">
        <v>0</v>
      </c>
      <c r="AM13" s="143">
        <v>0</v>
      </c>
      <c r="AN13" s="143">
        <v>0</v>
      </c>
      <c r="AO13" s="143">
        <v>0</v>
      </c>
      <c r="AP13" s="143">
        <v>0</v>
      </c>
      <c r="AQ13" s="143">
        <v>0</v>
      </c>
      <c r="AR13" s="143">
        <v>5.2158904445079391E-3</v>
      </c>
      <c r="AS13" s="143">
        <v>0.78427756044872265</v>
      </c>
      <c r="AT13" s="143">
        <v>15.3362173143948</v>
      </c>
      <c r="AU13" s="143">
        <v>39.214596197164433</v>
      </c>
      <c r="AV13" s="143">
        <v>25.178672783665025</v>
      </c>
      <c r="AW13" s="143">
        <v>19.565947011512382</v>
      </c>
      <c r="AX13" s="143">
        <v>0</v>
      </c>
      <c r="AY13" s="143">
        <v>92.297897410313382</v>
      </c>
      <c r="AZ13" s="143">
        <v>61.011408794193656</v>
      </c>
      <c r="BA13" s="143">
        <v>0.86561032931959936</v>
      </c>
      <c r="BB13" s="143">
        <v>0</v>
      </c>
      <c r="BC13" s="143">
        <v>1.4121085523499699</v>
      </c>
      <c r="BD13" s="143">
        <v>41.937917003879107</v>
      </c>
      <c r="BE13" s="143">
        <v>22.50663129973475</v>
      </c>
      <c r="BF13" s="143">
        <v>19.418535434556947</v>
      </c>
      <c r="BG13" s="143">
        <v>8.4999038550429873</v>
      </c>
      <c r="BH13" s="143">
        <v>2.3399521598785991</v>
      </c>
      <c r="BI13" s="143">
        <v>11.246556637467574</v>
      </c>
      <c r="BJ13" s="143">
        <v>4.2577312611812239</v>
      </c>
      <c r="BK13" s="143">
        <v>4.8246754943293153</v>
      </c>
      <c r="BL13" s="143">
        <v>248.50667792024601</v>
      </c>
      <c r="BM13" s="143">
        <v>346.21887705777743</v>
      </c>
      <c r="BN13" s="143">
        <v>496.18849106192414</v>
      </c>
      <c r="BO13" s="143">
        <v>144.79671902962812</v>
      </c>
      <c r="BP13" s="143">
        <v>156.27983475012181</v>
      </c>
      <c r="BQ13" s="143">
        <v>9.1026142345197165</v>
      </c>
      <c r="BR13" s="143">
        <v>11.797594884878265</v>
      </c>
      <c r="BS13" s="143">
        <v>4.1636234103052852</v>
      </c>
      <c r="BT13" s="143">
        <v>3.4203128671591725</v>
      </c>
      <c r="BU13" s="143">
        <v>116.34411094722</v>
      </c>
      <c r="BV13" s="143">
        <v>137.37039330571019</v>
      </c>
      <c r="BW13" s="143">
        <v>137.72261854805222</v>
      </c>
      <c r="BX13" s="143">
        <v>138.76709412692671</v>
      </c>
      <c r="BY13" s="143">
        <v>140.53239629461663</v>
      </c>
      <c r="BZ13" s="143">
        <v>140.88463493125647</v>
      </c>
      <c r="CA13" s="144">
        <v>138.25773791094846</v>
      </c>
    </row>
    <row r="14" spans="1:79" x14ac:dyDescent="0.4">
      <c r="A14" s="141"/>
      <c r="B14" s="58" t="s">
        <v>22</v>
      </c>
      <c r="C14" s="142" t="s">
        <v>140</v>
      </c>
      <c r="D14" s="143">
        <v>0</v>
      </c>
      <c r="E14" s="143">
        <v>0</v>
      </c>
      <c r="F14" s="143">
        <v>0</v>
      </c>
      <c r="G14" s="143">
        <v>0</v>
      </c>
      <c r="H14" s="143">
        <v>0</v>
      </c>
      <c r="I14" s="143">
        <v>0</v>
      </c>
      <c r="J14" s="143">
        <v>0</v>
      </c>
      <c r="K14" s="143">
        <v>0</v>
      </c>
      <c r="L14" s="143">
        <v>0</v>
      </c>
      <c r="M14" s="143">
        <v>0</v>
      </c>
      <c r="N14" s="143">
        <v>0</v>
      </c>
      <c r="O14" s="143">
        <v>0</v>
      </c>
      <c r="P14" s="143">
        <v>0</v>
      </c>
      <c r="Q14" s="143">
        <v>0</v>
      </c>
      <c r="R14" s="143">
        <v>0</v>
      </c>
      <c r="S14" s="143">
        <v>0</v>
      </c>
      <c r="T14" s="143">
        <v>0</v>
      </c>
      <c r="U14" s="143">
        <v>0</v>
      </c>
      <c r="V14" s="143">
        <v>0</v>
      </c>
      <c r="W14" s="143">
        <v>0</v>
      </c>
      <c r="X14" s="143">
        <v>0</v>
      </c>
      <c r="Y14" s="143">
        <v>0</v>
      </c>
      <c r="Z14" s="143">
        <v>231.14642451759363</v>
      </c>
      <c r="AA14" s="143">
        <v>250.78817733990147</v>
      </c>
      <c r="AB14" s="143">
        <v>297.07585908796193</v>
      </c>
      <c r="AC14" s="143">
        <v>333.63717605004467</v>
      </c>
      <c r="AD14" s="143">
        <v>832.93505205751114</v>
      </c>
      <c r="AE14" s="143">
        <v>926.06652061342356</v>
      </c>
      <c r="AF14" s="143">
        <v>878.1678321678321</v>
      </c>
      <c r="AG14" s="143">
        <v>1924.4777954207857</v>
      </c>
      <c r="AH14" s="143">
        <v>1810.4251692846285</v>
      </c>
      <c r="AI14" s="143">
        <v>1785.7525716312614</v>
      </c>
      <c r="AJ14" s="143">
        <v>2017.137848921815</v>
      </c>
      <c r="AK14" s="143">
        <v>2714.0216688614864</v>
      </c>
      <c r="AL14" s="143">
        <v>3076.1586743660555</v>
      </c>
      <c r="AM14" s="143">
        <v>3302.622034033714</v>
      </c>
      <c r="AN14" s="143">
        <v>3475.4532620752238</v>
      </c>
      <c r="AO14" s="143">
        <v>3598.6278586278586</v>
      </c>
      <c r="AP14" s="143">
        <v>3820.1776125567944</v>
      </c>
      <c r="AQ14" s="143">
        <v>3763.8991633163096</v>
      </c>
      <c r="AR14" s="143">
        <v>2836.8085203477694</v>
      </c>
      <c r="AS14" s="143">
        <v>3279.3827188660657</v>
      </c>
      <c r="AT14" s="143">
        <v>3785.5669159500494</v>
      </c>
      <c r="AU14" s="143">
        <v>2368.0317334702531</v>
      </c>
      <c r="AV14" s="143">
        <v>2783.9572292582061</v>
      </c>
      <c r="AW14" s="143">
        <v>3114.9758397729065</v>
      </c>
      <c r="AX14" s="143">
        <v>3295.6503047101714</v>
      </c>
      <c r="AY14" s="143">
        <v>3369.0186145439698</v>
      </c>
      <c r="AZ14" s="143">
        <v>3435.7009311365864</v>
      </c>
      <c r="BA14" s="143">
        <v>3537.3012853256919</v>
      </c>
      <c r="BB14" s="143">
        <v>3576.4453501095672</v>
      </c>
      <c r="BC14" s="143">
        <v>3647.7834019954421</v>
      </c>
      <c r="BD14" s="143">
        <v>3657.7661866663361</v>
      </c>
      <c r="BE14" s="143">
        <v>3778.0515447145854</v>
      </c>
      <c r="BF14" s="143">
        <v>3889.9378444106874</v>
      </c>
      <c r="BG14" s="143">
        <v>4338.206499522883</v>
      </c>
      <c r="BH14" s="143">
        <v>4657.6243126113513</v>
      </c>
      <c r="BI14" s="143">
        <v>4815.6923258581146</v>
      </c>
      <c r="BJ14" s="143">
        <v>4883.5368460502132</v>
      </c>
      <c r="BK14" s="143">
        <v>4869.0378159703114</v>
      </c>
      <c r="BL14" s="143">
        <v>4984.9239072832997</v>
      </c>
      <c r="BM14" s="143">
        <v>5453.0256380762912</v>
      </c>
      <c r="BN14" s="143">
        <v>5612.2176204447778</v>
      </c>
      <c r="BO14" s="143">
        <v>5532.2390036554652</v>
      </c>
      <c r="BP14" s="143">
        <v>5415.9354001169513</v>
      </c>
      <c r="BQ14" s="143"/>
      <c r="BR14" s="143"/>
      <c r="BS14" s="143"/>
      <c r="BT14" s="143"/>
      <c r="BU14" s="143"/>
      <c r="BV14" s="143"/>
      <c r="BW14" s="143"/>
      <c r="BX14" s="143"/>
      <c r="BY14" s="143"/>
      <c r="BZ14" s="143"/>
      <c r="CA14" s="144"/>
    </row>
    <row r="15" spans="1:79" ht="26.65" customHeight="1" x14ac:dyDescent="0.4">
      <c r="A15" s="141"/>
      <c r="B15" s="58" t="s">
        <v>141</v>
      </c>
      <c r="C15" s="142" t="s">
        <v>133</v>
      </c>
      <c r="D15" s="143">
        <v>0</v>
      </c>
      <c r="E15" s="143">
        <v>0</v>
      </c>
      <c r="F15" s="143">
        <v>0</v>
      </c>
      <c r="G15" s="143">
        <v>0</v>
      </c>
      <c r="H15" s="143">
        <v>0</v>
      </c>
      <c r="I15" s="143">
        <v>0</v>
      </c>
      <c r="J15" s="143">
        <v>0</v>
      </c>
      <c r="K15" s="143">
        <v>0</v>
      </c>
      <c r="L15" s="143">
        <v>0</v>
      </c>
      <c r="M15" s="143">
        <v>0</v>
      </c>
      <c r="N15" s="143">
        <v>0</v>
      </c>
      <c r="O15" s="143">
        <v>0</v>
      </c>
      <c r="P15" s="143">
        <v>0</v>
      </c>
      <c r="Q15" s="143">
        <v>0</v>
      </c>
      <c r="R15" s="143">
        <v>0</v>
      </c>
      <c r="S15" s="143">
        <v>0</v>
      </c>
      <c r="T15" s="143">
        <v>0</v>
      </c>
      <c r="U15" s="143">
        <v>0</v>
      </c>
      <c r="V15" s="143">
        <v>0</v>
      </c>
      <c r="W15" s="143">
        <v>0</v>
      </c>
      <c r="X15" s="143">
        <v>0</v>
      </c>
      <c r="Y15" s="143">
        <v>0</v>
      </c>
      <c r="Z15" s="143">
        <v>141.25614831630722</v>
      </c>
      <c r="AA15" s="143">
        <v>160.02674173117524</v>
      </c>
      <c r="AB15" s="143">
        <v>144.1368057056408</v>
      </c>
      <c r="AC15" s="143">
        <v>135.47691391123027</v>
      </c>
      <c r="AD15" s="143">
        <v>116.94744670302428</v>
      </c>
      <c r="AE15" s="143">
        <v>102.07010555666201</v>
      </c>
      <c r="AF15" s="143">
        <v>89.003496503496493</v>
      </c>
      <c r="AG15" s="143">
        <v>79.273882087793879</v>
      </c>
      <c r="AH15" s="143">
        <v>75.043530333041588</v>
      </c>
      <c r="AI15" s="143">
        <v>64.206834036180183</v>
      </c>
      <c r="AJ15" s="143">
        <v>53.880142876041802</v>
      </c>
      <c r="AK15" s="143">
        <v>51.805937986352205</v>
      </c>
      <c r="AL15" s="143">
        <v>48.286885931877144</v>
      </c>
      <c r="AM15" s="143">
        <v>46.095709834624905</v>
      </c>
      <c r="AN15" s="143">
        <v>43.635676111727335</v>
      </c>
      <c r="AO15" s="143">
        <v>43.796687934618966</v>
      </c>
      <c r="AP15" s="143">
        <v>42.057001239157366</v>
      </c>
      <c r="AQ15" s="143">
        <v>5.7708694990763885</v>
      </c>
      <c r="AR15" s="143">
        <v>0</v>
      </c>
      <c r="AS15" s="143">
        <v>0</v>
      </c>
      <c r="AT15" s="143">
        <v>0</v>
      </c>
      <c r="AU15" s="143">
        <v>0</v>
      </c>
      <c r="AV15" s="143">
        <v>0</v>
      </c>
      <c r="AW15" s="143">
        <v>0</v>
      </c>
      <c r="AX15" s="143">
        <v>0</v>
      </c>
      <c r="AY15" s="143">
        <v>0</v>
      </c>
      <c r="AZ15" s="143">
        <v>0</v>
      </c>
      <c r="BA15" s="143">
        <v>0</v>
      </c>
      <c r="BB15" s="143">
        <v>0</v>
      </c>
      <c r="BC15" s="143">
        <v>0</v>
      </c>
      <c r="BD15" s="143">
        <v>0</v>
      </c>
      <c r="BE15" s="143">
        <v>0</v>
      </c>
      <c r="BF15" s="143">
        <v>0</v>
      </c>
      <c r="BG15" s="143">
        <v>0</v>
      </c>
      <c r="BH15" s="143">
        <v>0</v>
      </c>
      <c r="BI15" s="143">
        <v>0</v>
      </c>
      <c r="BJ15" s="143">
        <v>0</v>
      </c>
      <c r="BK15" s="143">
        <v>0</v>
      </c>
      <c r="BL15" s="143">
        <v>0</v>
      </c>
      <c r="BM15" s="143">
        <v>0</v>
      </c>
      <c r="BN15" s="143">
        <v>0</v>
      </c>
      <c r="BO15" s="143">
        <v>0</v>
      </c>
      <c r="BP15" s="143">
        <v>0</v>
      </c>
      <c r="BQ15" s="143">
        <v>0</v>
      </c>
      <c r="BR15" s="143">
        <v>0</v>
      </c>
      <c r="BS15" s="143">
        <v>0</v>
      </c>
      <c r="BT15" s="143">
        <v>0</v>
      </c>
      <c r="BU15" s="143">
        <v>0</v>
      </c>
      <c r="BV15" s="143">
        <v>0</v>
      </c>
      <c r="BW15" s="143">
        <v>0</v>
      </c>
      <c r="BX15" s="143">
        <v>0</v>
      </c>
      <c r="BY15" s="143">
        <v>0</v>
      </c>
      <c r="BZ15" s="143">
        <v>0</v>
      </c>
      <c r="CA15" s="144">
        <v>0</v>
      </c>
    </row>
    <row r="16" spans="1:79" x14ac:dyDescent="0.4">
      <c r="A16" s="141"/>
      <c r="B16" s="58" t="s">
        <v>142</v>
      </c>
      <c r="C16" s="142" t="s">
        <v>130</v>
      </c>
      <c r="D16" s="143">
        <v>0</v>
      </c>
      <c r="E16" s="143">
        <v>0</v>
      </c>
      <c r="F16" s="143">
        <v>0</v>
      </c>
      <c r="G16" s="143">
        <v>0</v>
      </c>
      <c r="H16" s="143">
        <v>0</v>
      </c>
      <c r="I16" s="143">
        <v>0</v>
      </c>
      <c r="J16" s="143">
        <v>0</v>
      </c>
      <c r="K16" s="143">
        <v>0</v>
      </c>
      <c r="L16" s="143">
        <v>0</v>
      </c>
      <c r="M16" s="143">
        <v>0</v>
      </c>
      <c r="N16" s="143">
        <v>0</v>
      </c>
      <c r="O16" s="143">
        <v>0</v>
      </c>
      <c r="P16" s="143">
        <v>0</v>
      </c>
      <c r="Q16" s="143">
        <v>0</v>
      </c>
      <c r="R16" s="143">
        <v>0</v>
      </c>
      <c r="S16" s="143">
        <v>0</v>
      </c>
      <c r="T16" s="143">
        <v>0</v>
      </c>
      <c r="U16" s="143">
        <v>0</v>
      </c>
      <c r="V16" s="143">
        <v>0</v>
      </c>
      <c r="W16" s="143">
        <v>0</v>
      </c>
      <c r="X16" s="143">
        <v>0</v>
      </c>
      <c r="Y16" s="143">
        <v>0</v>
      </c>
      <c r="Z16" s="143">
        <v>0</v>
      </c>
      <c r="AA16" s="143">
        <v>0</v>
      </c>
      <c r="AB16" s="143">
        <v>0</v>
      </c>
      <c r="AC16" s="143">
        <v>0</v>
      </c>
      <c r="AD16" s="143">
        <v>0</v>
      </c>
      <c r="AE16" s="143">
        <v>0</v>
      </c>
      <c r="AF16" s="143">
        <v>0</v>
      </c>
      <c r="AG16" s="143">
        <v>0</v>
      </c>
      <c r="AH16" s="143">
        <v>0</v>
      </c>
      <c r="AI16" s="143">
        <v>0</v>
      </c>
      <c r="AJ16" s="143">
        <v>0</v>
      </c>
      <c r="AK16" s="143">
        <v>0</v>
      </c>
      <c r="AL16" s="143">
        <v>0</v>
      </c>
      <c r="AM16" s="143">
        <v>0</v>
      </c>
      <c r="AN16" s="143">
        <v>0</v>
      </c>
      <c r="AO16" s="143">
        <v>0</v>
      </c>
      <c r="AP16" s="143">
        <v>0</v>
      </c>
      <c r="AQ16" s="143">
        <v>0</v>
      </c>
      <c r="AR16" s="143">
        <v>0</v>
      </c>
      <c r="AS16" s="143">
        <v>0</v>
      </c>
      <c r="AT16" s="143">
        <v>0</v>
      </c>
      <c r="AU16" s="143">
        <v>0</v>
      </c>
      <c r="AV16" s="143">
        <v>3245.5338824631685</v>
      </c>
      <c r="AW16" s="143">
        <v>4451.5090607159755</v>
      </c>
      <c r="AX16" s="143">
        <v>4957.3437976813757</v>
      </c>
      <c r="AY16" s="143">
        <v>5852.0878370901164</v>
      </c>
      <c r="AZ16" s="143">
        <v>6687.9087953619446</v>
      </c>
      <c r="BA16" s="143">
        <v>7316.9287790512089</v>
      </c>
      <c r="BB16" s="143">
        <v>7752.7415468568697</v>
      </c>
      <c r="BC16" s="143">
        <v>8222.7618534372068</v>
      </c>
      <c r="BD16" s="143">
        <v>8586.5448466497382</v>
      </c>
      <c r="BE16" s="143">
        <v>9255.9347837330424</v>
      </c>
      <c r="BF16" s="143">
        <v>9679.7135609768247</v>
      </c>
      <c r="BG16" s="143">
        <v>10195.698490961238</v>
      </c>
      <c r="BH16" s="143">
        <v>10579.101797348216</v>
      </c>
      <c r="BI16" s="143">
        <v>10996.848750173916</v>
      </c>
      <c r="BJ16" s="143">
        <v>11345.003090584347</v>
      </c>
      <c r="BK16" s="143">
        <v>11931.132085624095</v>
      </c>
      <c r="BL16" s="143">
        <v>12390.609506573295</v>
      </c>
      <c r="BM16" s="143">
        <v>13301.038450019758</v>
      </c>
      <c r="BN16" s="143">
        <v>13534.460215598221</v>
      </c>
      <c r="BO16" s="143">
        <v>14134.057823301177</v>
      </c>
      <c r="BP16" s="143">
        <v>14808.141537246</v>
      </c>
      <c r="BQ16" s="143">
        <v>14901.256238576327</v>
      </c>
      <c r="BR16" s="143">
        <v>14750.479907546842</v>
      </c>
      <c r="BS16" s="143">
        <v>14034.067476090948</v>
      </c>
      <c r="BT16" s="143">
        <v>11945.708692440918</v>
      </c>
      <c r="BU16" s="143">
        <v>9550.3018911769886</v>
      </c>
      <c r="BV16" s="143">
        <v>7954.0978333513904</v>
      </c>
      <c r="BW16" s="143">
        <v>5992.4768338484728</v>
      </c>
      <c r="BX16" s="143">
        <v>5045.8267759178425</v>
      </c>
      <c r="BY16" s="143">
        <v>4926.0855127854566</v>
      </c>
      <c r="BZ16" s="143">
        <v>4844.4369992202801</v>
      </c>
      <c r="CA16" s="144">
        <v>4797.4206279504506</v>
      </c>
    </row>
    <row r="17" spans="1:79" x14ac:dyDescent="0.4">
      <c r="A17" s="141"/>
      <c r="B17" s="58" t="s">
        <v>143</v>
      </c>
      <c r="C17" s="142" t="s">
        <v>140</v>
      </c>
      <c r="D17" s="143">
        <v>0</v>
      </c>
      <c r="E17" s="143">
        <v>0</v>
      </c>
      <c r="F17" s="143">
        <v>0</v>
      </c>
      <c r="G17" s="143">
        <v>0</v>
      </c>
      <c r="H17" s="143">
        <v>0</v>
      </c>
      <c r="I17" s="143">
        <v>0</v>
      </c>
      <c r="J17" s="143">
        <v>0</v>
      </c>
      <c r="K17" s="143">
        <v>0</v>
      </c>
      <c r="L17" s="143">
        <v>0</v>
      </c>
      <c r="M17" s="143">
        <v>0</v>
      </c>
      <c r="N17" s="143">
        <v>0</v>
      </c>
      <c r="O17" s="143">
        <v>0</v>
      </c>
      <c r="P17" s="143">
        <v>0</v>
      </c>
      <c r="Q17" s="143">
        <v>0</v>
      </c>
      <c r="R17" s="143">
        <v>0</v>
      </c>
      <c r="S17" s="143">
        <v>0</v>
      </c>
      <c r="T17" s="143">
        <v>0</v>
      </c>
      <c r="U17" s="143">
        <v>0</v>
      </c>
      <c r="V17" s="143">
        <v>0</v>
      </c>
      <c r="W17" s="143">
        <v>0</v>
      </c>
      <c r="X17" s="143">
        <v>0</v>
      </c>
      <c r="Y17" s="143">
        <v>0</v>
      </c>
      <c r="Z17" s="143">
        <v>0</v>
      </c>
      <c r="AA17" s="143">
        <v>0</v>
      </c>
      <c r="AB17" s="143">
        <v>0</v>
      </c>
      <c r="AC17" s="143">
        <v>0</v>
      </c>
      <c r="AD17" s="143">
        <v>0</v>
      </c>
      <c r="AE17" s="143">
        <v>0</v>
      </c>
      <c r="AF17" s="143">
        <v>0</v>
      </c>
      <c r="AG17" s="143">
        <v>0</v>
      </c>
      <c r="AH17" s="143">
        <v>0</v>
      </c>
      <c r="AI17" s="143">
        <v>0</v>
      </c>
      <c r="AJ17" s="143">
        <v>0</v>
      </c>
      <c r="AK17" s="143">
        <v>0</v>
      </c>
      <c r="AL17" s="143">
        <v>0</v>
      </c>
      <c r="AM17" s="143">
        <v>0</v>
      </c>
      <c r="AN17" s="143">
        <v>0</v>
      </c>
      <c r="AO17" s="143">
        <v>0</v>
      </c>
      <c r="AP17" s="143">
        <v>0</v>
      </c>
      <c r="AQ17" s="143">
        <v>0</v>
      </c>
      <c r="AR17" s="143">
        <v>0</v>
      </c>
      <c r="AS17" s="143">
        <v>0</v>
      </c>
      <c r="AT17" s="143">
        <v>0</v>
      </c>
      <c r="AU17" s="143">
        <v>0</v>
      </c>
      <c r="AV17" s="143">
        <v>4.7321035797363651</v>
      </c>
      <c r="AW17" s="143">
        <v>11.567753982021763</v>
      </c>
      <c r="AX17" s="143">
        <v>18.037764584891548</v>
      </c>
      <c r="AY17" s="143">
        <v>29.497583563880443</v>
      </c>
      <c r="AZ17" s="143">
        <v>50.59551586664135</v>
      </c>
      <c r="BA17" s="143">
        <v>62.078736689395029</v>
      </c>
      <c r="BB17" s="143">
        <v>71.21377046362737</v>
      </c>
      <c r="BC17" s="143">
        <v>57.077079017207424</v>
      </c>
      <c r="BD17" s="143">
        <v>-8.6666201546060889E-2</v>
      </c>
      <c r="BE17" s="143">
        <v>-0.12158723975888756</v>
      </c>
      <c r="BF17" s="143">
        <v>-0.20228851275967588</v>
      </c>
      <c r="BG17" s="143">
        <v>0.11458069413489351</v>
      </c>
      <c r="BH17" s="143">
        <v>-3.7973482169266576E-2</v>
      </c>
      <c r="BI17" s="143">
        <v>0</v>
      </c>
      <c r="BJ17" s="143">
        <v>0</v>
      </c>
      <c r="BK17" s="143">
        <v>0</v>
      </c>
      <c r="BL17" s="143">
        <v>0</v>
      </c>
      <c r="BM17" s="143">
        <v>0</v>
      </c>
      <c r="BN17" s="143">
        <v>0</v>
      </c>
      <c r="BO17" s="143">
        <v>0</v>
      </c>
      <c r="BP17" s="143">
        <v>0</v>
      </c>
      <c r="BQ17" s="143">
        <v>0</v>
      </c>
      <c r="BR17" s="143">
        <v>0</v>
      </c>
      <c r="BS17" s="143">
        <v>0</v>
      </c>
      <c r="BT17" s="143">
        <v>0</v>
      </c>
      <c r="BU17" s="143">
        <v>0</v>
      </c>
      <c r="BV17" s="143">
        <v>0</v>
      </c>
      <c r="BW17" s="143">
        <v>0</v>
      </c>
      <c r="BX17" s="143">
        <v>0</v>
      </c>
      <c r="BY17" s="143">
        <v>0</v>
      </c>
      <c r="BZ17" s="143">
        <v>0</v>
      </c>
      <c r="CA17" s="144">
        <v>0</v>
      </c>
    </row>
    <row r="18" spans="1:79" x14ac:dyDescent="0.4">
      <c r="A18" s="141"/>
      <c r="B18" s="58" t="s">
        <v>144</v>
      </c>
      <c r="C18" s="142" t="s">
        <v>140</v>
      </c>
      <c r="D18" s="143">
        <v>0</v>
      </c>
      <c r="E18" s="143">
        <v>0</v>
      </c>
      <c r="F18" s="143">
        <v>0</v>
      </c>
      <c r="G18" s="143">
        <v>0</v>
      </c>
      <c r="H18" s="143">
        <v>0</v>
      </c>
      <c r="I18" s="143">
        <v>0</v>
      </c>
      <c r="J18" s="143">
        <v>0</v>
      </c>
      <c r="K18" s="143">
        <v>0</v>
      </c>
      <c r="L18" s="143">
        <v>0</v>
      </c>
      <c r="M18" s="143">
        <v>0</v>
      </c>
      <c r="N18" s="143">
        <v>0</v>
      </c>
      <c r="O18" s="143">
        <v>0</v>
      </c>
      <c r="P18" s="143">
        <v>0</v>
      </c>
      <c r="Q18" s="143">
        <v>0</v>
      </c>
      <c r="R18" s="143">
        <v>0</v>
      </c>
      <c r="S18" s="143">
        <v>0</v>
      </c>
      <c r="T18" s="143">
        <v>0</v>
      </c>
      <c r="U18" s="143">
        <v>0</v>
      </c>
      <c r="V18" s="143">
        <v>0</v>
      </c>
      <c r="W18" s="143">
        <v>0</v>
      </c>
      <c r="X18" s="143">
        <v>0</v>
      </c>
      <c r="Y18" s="143">
        <v>0</v>
      </c>
      <c r="Z18" s="143">
        <v>0</v>
      </c>
      <c r="AA18" s="143">
        <v>0</v>
      </c>
      <c r="AB18" s="143">
        <v>0</v>
      </c>
      <c r="AC18" s="143">
        <v>0</v>
      </c>
      <c r="AD18" s="143">
        <v>0</v>
      </c>
      <c r="AE18" s="143">
        <v>0</v>
      </c>
      <c r="AF18" s="143">
        <v>0</v>
      </c>
      <c r="AG18" s="143">
        <v>0</v>
      </c>
      <c r="AH18" s="143">
        <v>0</v>
      </c>
      <c r="AI18" s="143">
        <v>0</v>
      </c>
      <c r="AJ18" s="143">
        <v>0</v>
      </c>
      <c r="AK18" s="143">
        <v>0</v>
      </c>
      <c r="AL18" s="143">
        <v>0</v>
      </c>
      <c r="AM18" s="143">
        <v>0</v>
      </c>
      <c r="AN18" s="143">
        <v>0</v>
      </c>
      <c r="AO18" s="143">
        <v>0</v>
      </c>
      <c r="AP18" s="143">
        <v>0</v>
      </c>
      <c r="AQ18" s="143">
        <v>0</v>
      </c>
      <c r="AR18" s="143">
        <v>0</v>
      </c>
      <c r="AS18" s="143">
        <v>0</v>
      </c>
      <c r="AT18" s="143">
        <v>0</v>
      </c>
      <c r="AU18" s="143">
        <v>0</v>
      </c>
      <c r="AV18" s="143">
        <v>0</v>
      </c>
      <c r="AW18" s="143">
        <v>0</v>
      </c>
      <c r="AX18" s="143">
        <v>0</v>
      </c>
      <c r="AY18" s="143">
        <v>0</v>
      </c>
      <c r="AZ18" s="143">
        <v>0</v>
      </c>
      <c r="BA18" s="143">
        <v>0</v>
      </c>
      <c r="BB18" s="143">
        <v>0</v>
      </c>
      <c r="BC18" s="143">
        <v>0</v>
      </c>
      <c r="BD18" s="143">
        <v>0</v>
      </c>
      <c r="BE18" s="143">
        <v>9.6412781830238732</v>
      </c>
      <c r="BF18" s="143">
        <v>17.991717948098518</v>
      </c>
      <c r="BG18" s="143">
        <v>20.152423824936935</v>
      </c>
      <c r="BH18" s="143">
        <v>21.765384021262008</v>
      </c>
      <c r="BI18" s="143">
        <v>22.576772523102367</v>
      </c>
      <c r="BJ18" s="143">
        <v>24.161052223208262</v>
      </c>
      <c r="BK18" s="143">
        <v>24.79726371901906</v>
      </c>
      <c r="BL18" s="143">
        <v>24.934345382439783</v>
      </c>
      <c r="BM18" s="143">
        <v>25.303727896267503</v>
      </c>
      <c r="BN18" s="143">
        <v>24.344657526731428</v>
      </c>
      <c r="BO18" s="143">
        <v>25.127963072989981</v>
      </c>
      <c r="BP18" s="143">
        <v>62.377164773837237</v>
      </c>
      <c r="BQ18" s="143">
        <v>190.98911917374704</v>
      </c>
      <c r="BR18" s="143">
        <v>213.57068856593907</v>
      </c>
      <c r="BS18" s="143">
        <v>173.25607376058494</v>
      </c>
      <c r="BT18" s="143">
        <v>190.62772418150135</v>
      </c>
      <c r="BU18" s="143">
        <v>227.54832989556601</v>
      </c>
      <c r="BV18" s="143">
        <v>153</v>
      </c>
      <c r="BW18" s="143">
        <v>137.04686118479222</v>
      </c>
      <c r="BX18" s="143">
        <v>121.42854788630191</v>
      </c>
      <c r="BY18" s="143">
        <v>119.12935140420083</v>
      </c>
      <c r="BZ18" s="143">
        <v>116.86222425367943</v>
      </c>
      <c r="CA18" s="144">
        <v>114.68324264345382</v>
      </c>
    </row>
    <row r="19" spans="1:79" x14ac:dyDescent="0.4">
      <c r="A19" s="141"/>
      <c r="B19" s="58" t="s">
        <v>145</v>
      </c>
      <c r="C19" s="142" t="s">
        <v>140</v>
      </c>
      <c r="D19" s="143">
        <v>0</v>
      </c>
      <c r="E19" s="143">
        <v>0</v>
      </c>
      <c r="F19" s="143">
        <v>0</v>
      </c>
      <c r="G19" s="143">
        <v>0</v>
      </c>
      <c r="H19" s="143">
        <v>0</v>
      </c>
      <c r="I19" s="143">
        <v>0</v>
      </c>
      <c r="J19" s="143">
        <v>0</v>
      </c>
      <c r="K19" s="143">
        <v>0</v>
      </c>
      <c r="L19" s="143">
        <v>0</v>
      </c>
      <c r="M19" s="143">
        <v>0</v>
      </c>
      <c r="N19" s="143">
        <v>0</v>
      </c>
      <c r="O19" s="143">
        <v>0</v>
      </c>
      <c r="P19" s="143">
        <v>0</v>
      </c>
      <c r="Q19" s="143">
        <v>0</v>
      </c>
      <c r="R19" s="143">
        <v>0</v>
      </c>
      <c r="S19" s="143">
        <v>0</v>
      </c>
      <c r="T19" s="143">
        <v>0</v>
      </c>
      <c r="U19" s="143">
        <v>0</v>
      </c>
      <c r="V19" s="143">
        <v>0</v>
      </c>
      <c r="W19" s="143">
        <v>0</v>
      </c>
      <c r="X19" s="143">
        <v>0</v>
      </c>
      <c r="Y19" s="143">
        <v>0</v>
      </c>
      <c r="Z19" s="143">
        <v>0</v>
      </c>
      <c r="AA19" s="143">
        <v>0</v>
      </c>
      <c r="AB19" s="143">
        <v>0</v>
      </c>
      <c r="AC19" s="143">
        <v>0</v>
      </c>
      <c r="AD19" s="143">
        <v>0</v>
      </c>
      <c r="AE19" s="143">
        <v>0</v>
      </c>
      <c r="AF19" s="143">
        <v>0</v>
      </c>
      <c r="AG19" s="143">
        <v>0</v>
      </c>
      <c r="AH19" s="143">
        <v>0</v>
      </c>
      <c r="AI19" s="143">
        <v>0</v>
      </c>
      <c r="AJ19" s="143">
        <v>0</v>
      </c>
      <c r="AK19" s="143">
        <v>0</v>
      </c>
      <c r="AL19" s="143">
        <v>0</v>
      </c>
      <c r="AM19" s="143">
        <v>0</v>
      </c>
      <c r="AN19" s="143">
        <v>0</v>
      </c>
      <c r="AO19" s="143">
        <v>0</v>
      </c>
      <c r="AP19" s="143">
        <v>0</v>
      </c>
      <c r="AQ19" s="143">
        <v>0</v>
      </c>
      <c r="AR19" s="143">
        <v>0</v>
      </c>
      <c r="AS19" s="143">
        <v>0</v>
      </c>
      <c r="AT19" s="143">
        <v>0</v>
      </c>
      <c r="AU19" s="143">
        <v>0</v>
      </c>
      <c r="AV19" s="143">
        <v>0</v>
      </c>
      <c r="AW19" s="143">
        <v>0</v>
      </c>
      <c r="AX19" s="143">
        <v>0</v>
      </c>
      <c r="AY19" s="143">
        <v>0</v>
      </c>
      <c r="AZ19" s="143">
        <v>4.747743914014924</v>
      </c>
      <c r="BA19" s="143">
        <v>34.835645727549675</v>
      </c>
      <c r="BB19" s="143">
        <v>47.238623297383235</v>
      </c>
      <c r="BC19" s="143">
        <v>39.878991524698222</v>
      </c>
      <c r="BD19" s="143">
        <v>5.9231376105824234</v>
      </c>
      <c r="BE19" s="143">
        <v>8.4399867374005313E-3</v>
      </c>
      <c r="BF19" s="143">
        <v>5.9022904056404091E-2</v>
      </c>
      <c r="BG19" s="143">
        <v>0</v>
      </c>
      <c r="BH19" s="143">
        <v>0</v>
      </c>
      <c r="BI19" s="143">
        <v>0</v>
      </c>
      <c r="BJ19" s="143">
        <v>0</v>
      </c>
      <c r="BK19" s="143">
        <v>0</v>
      </c>
      <c r="BL19" s="143">
        <v>0</v>
      </c>
      <c r="BM19" s="143">
        <v>0</v>
      </c>
      <c r="BN19" s="143">
        <v>0</v>
      </c>
      <c r="BO19" s="143">
        <v>0</v>
      </c>
      <c r="BP19" s="143">
        <v>0</v>
      </c>
      <c r="BQ19" s="143">
        <v>0</v>
      </c>
      <c r="BR19" s="143">
        <v>0</v>
      </c>
      <c r="BS19" s="143">
        <v>0</v>
      </c>
      <c r="BT19" s="143">
        <v>0</v>
      </c>
      <c r="BU19" s="143">
        <v>0</v>
      </c>
      <c r="BV19" s="143">
        <v>0</v>
      </c>
      <c r="BW19" s="143">
        <v>0</v>
      </c>
      <c r="BX19" s="143">
        <v>0</v>
      </c>
      <c r="BY19" s="143">
        <v>0</v>
      </c>
      <c r="BZ19" s="143">
        <v>0</v>
      </c>
      <c r="CA19" s="144">
        <v>0</v>
      </c>
    </row>
    <row r="20" spans="1:79" ht="26.65" customHeight="1" x14ac:dyDescent="0.4">
      <c r="A20" s="141"/>
      <c r="B20" s="58" t="s">
        <v>146</v>
      </c>
      <c r="C20" s="147"/>
      <c r="D20" s="143">
        <f t="shared" ref="D20:BO20" si="2">SUM(D21:D22)</f>
        <v>0</v>
      </c>
      <c r="E20" s="143">
        <f t="shared" si="2"/>
        <v>0</v>
      </c>
      <c r="F20" s="143">
        <f t="shared" si="2"/>
        <v>0</v>
      </c>
      <c r="G20" s="143">
        <f t="shared" si="2"/>
        <v>0</v>
      </c>
      <c r="H20" s="143">
        <f t="shared" si="2"/>
        <v>0</v>
      </c>
      <c r="I20" s="143">
        <f t="shared" si="2"/>
        <v>0</v>
      </c>
      <c r="J20" s="143">
        <f t="shared" si="2"/>
        <v>0</v>
      </c>
      <c r="K20" s="143">
        <f t="shared" si="2"/>
        <v>0</v>
      </c>
      <c r="L20" s="143">
        <f t="shared" si="2"/>
        <v>0</v>
      </c>
      <c r="M20" s="143">
        <f t="shared" si="2"/>
        <v>0</v>
      </c>
      <c r="N20" s="143">
        <f t="shared" si="2"/>
        <v>0</v>
      </c>
      <c r="O20" s="143">
        <f t="shared" si="2"/>
        <v>0</v>
      </c>
      <c r="P20" s="143">
        <f t="shared" si="2"/>
        <v>0</v>
      </c>
      <c r="Q20" s="143">
        <f t="shared" si="2"/>
        <v>0</v>
      </c>
      <c r="R20" s="143">
        <f t="shared" si="2"/>
        <v>0</v>
      </c>
      <c r="S20" s="143">
        <f t="shared" si="2"/>
        <v>0</v>
      </c>
      <c r="T20" s="143">
        <f t="shared" si="2"/>
        <v>0</v>
      </c>
      <c r="U20" s="143">
        <f t="shared" si="2"/>
        <v>0</v>
      </c>
      <c r="V20" s="143">
        <f t="shared" si="2"/>
        <v>0</v>
      </c>
      <c r="W20" s="143">
        <f t="shared" si="2"/>
        <v>0</v>
      </c>
      <c r="X20" s="143">
        <f t="shared" si="2"/>
        <v>0</v>
      </c>
      <c r="Y20" s="143">
        <f t="shared" si="2"/>
        <v>0</v>
      </c>
      <c r="Z20" s="143">
        <f t="shared" si="2"/>
        <v>0</v>
      </c>
      <c r="AA20" s="143">
        <f t="shared" si="2"/>
        <v>0</v>
      </c>
      <c r="AB20" s="143">
        <f t="shared" si="2"/>
        <v>0</v>
      </c>
      <c r="AC20" s="143">
        <f t="shared" si="2"/>
        <v>0</v>
      </c>
      <c r="AD20" s="143">
        <f t="shared" si="2"/>
        <v>0</v>
      </c>
      <c r="AE20" s="143">
        <f t="shared" si="2"/>
        <v>0</v>
      </c>
      <c r="AF20" s="143">
        <f t="shared" si="2"/>
        <v>0</v>
      </c>
      <c r="AG20" s="143">
        <f t="shared" si="2"/>
        <v>0</v>
      </c>
      <c r="AH20" s="143">
        <f t="shared" si="2"/>
        <v>0</v>
      </c>
      <c r="AI20" s="143">
        <f t="shared" si="2"/>
        <v>0</v>
      </c>
      <c r="AJ20" s="143">
        <f t="shared" si="2"/>
        <v>0</v>
      </c>
      <c r="AK20" s="143">
        <f t="shared" si="2"/>
        <v>0</v>
      </c>
      <c r="AL20" s="143">
        <f t="shared" si="2"/>
        <v>0</v>
      </c>
      <c r="AM20" s="143">
        <f t="shared" si="2"/>
        <v>0</v>
      </c>
      <c r="AN20" s="143">
        <f t="shared" si="2"/>
        <v>0</v>
      </c>
      <c r="AO20" s="143">
        <f t="shared" si="2"/>
        <v>0</v>
      </c>
      <c r="AP20" s="143">
        <f t="shared" si="2"/>
        <v>0</v>
      </c>
      <c r="AQ20" s="143">
        <f t="shared" si="2"/>
        <v>0</v>
      </c>
      <c r="AR20" s="143">
        <f t="shared" si="2"/>
        <v>0</v>
      </c>
      <c r="AS20" s="143">
        <f t="shared" si="2"/>
        <v>0</v>
      </c>
      <c r="AT20" s="143">
        <f t="shared" si="2"/>
        <v>0</v>
      </c>
      <c r="AU20" s="143">
        <f t="shared" si="2"/>
        <v>0</v>
      </c>
      <c r="AV20" s="143">
        <f t="shared" si="2"/>
        <v>0</v>
      </c>
      <c r="AW20" s="143">
        <f t="shared" si="2"/>
        <v>0</v>
      </c>
      <c r="AX20" s="143">
        <f t="shared" si="2"/>
        <v>0</v>
      </c>
      <c r="AY20" s="143">
        <f t="shared" si="2"/>
        <v>0</v>
      </c>
      <c r="AZ20" s="143">
        <f t="shared" si="2"/>
        <v>0</v>
      </c>
      <c r="BA20" s="143">
        <f t="shared" si="2"/>
        <v>0</v>
      </c>
      <c r="BB20" s="143">
        <f t="shared" si="2"/>
        <v>0</v>
      </c>
      <c r="BC20" s="143">
        <f t="shared" si="2"/>
        <v>0</v>
      </c>
      <c r="BD20" s="143">
        <f t="shared" si="2"/>
        <v>0</v>
      </c>
      <c r="BE20" s="143">
        <f t="shared" si="2"/>
        <v>0</v>
      </c>
      <c r="BF20" s="143">
        <f t="shared" si="2"/>
        <v>0</v>
      </c>
      <c r="BG20" s="143">
        <f t="shared" si="2"/>
        <v>0</v>
      </c>
      <c r="BH20" s="143">
        <f t="shared" si="2"/>
        <v>0</v>
      </c>
      <c r="BI20" s="143">
        <f t="shared" si="2"/>
        <v>0</v>
      </c>
      <c r="BJ20" s="143">
        <f t="shared" si="2"/>
        <v>0</v>
      </c>
      <c r="BK20" s="143">
        <f t="shared" si="2"/>
        <v>0</v>
      </c>
      <c r="BL20" s="143">
        <f t="shared" si="2"/>
        <v>149.72973980748282</v>
      </c>
      <c r="BM20" s="143">
        <f t="shared" si="2"/>
        <v>1471.1865195565074</v>
      </c>
      <c r="BN20" s="143">
        <f t="shared" si="2"/>
        <v>2543.2759346449611</v>
      </c>
      <c r="BO20" s="143">
        <f t="shared" si="2"/>
        <v>3997.6877178300319</v>
      </c>
      <c r="BP20" s="143">
        <f t="shared" ref="BP20:BV20" si="3">SUM(BP21:BP22)</f>
        <v>7475.276625528737</v>
      </c>
      <c r="BQ20" s="143">
        <f t="shared" si="3"/>
        <v>11300.264701525573</v>
      </c>
      <c r="BR20" s="143">
        <f t="shared" si="3"/>
        <v>13712.600403499631</v>
      </c>
      <c r="BS20" s="143">
        <f t="shared" si="3"/>
        <v>15135.342262849395</v>
      </c>
      <c r="BT20" s="143">
        <f t="shared" si="3"/>
        <v>15387.019077731164</v>
      </c>
      <c r="BU20" s="143">
        <f t="shared" si="3"/>
        <v>15632.314996064628</v>
      </c>
      <c r="BV20" s="143">
        <f t="shared" si="3"/>
        <v>14417.053660595266</v>
      </c>
      <c r="BW20" s="143">
        <f>SUM(BW21:BW22)</f>
        <v>15274.249762100764</v>
      </c>
      <c r="BX20" s="143">
        <f>SUM(BX21:BX22)</f>
        <v>14937.448693217637</v>
      </c>
      <c r="BY20" s="143">
        <f>SUM(BY21:BY22)</f>
        <v>14723.254609033949</v>
      </c>
      <c r="BZ20" s="143">
        <f>SUM(BZ21:BZ22)</f>
        <v>14516.411203031292</v>
      </c>
      <c r="CA20" s="144">
        <f>SUM(CA21:CA22)</f>
        <v>14390.039961366881</v>
      </c>
    </row>
    <row r="21" spans="1:79" x14ac:dyDescent="0.4">
      <c r="A21" s="141"/>
      <c r="B21" s="68" t="s">
        <v>137</v>
      </c>
      <c r="C21" s="142" t="s">
        <v>133</v>
      </c>
      <c r="D21" s="143">
        <v>0</v>
      </c>
      <c r="E21" s="143">
        <v>0</v>
      </c>
      <c r="F21" s="143">
        <v>0</v>
      </c>
      <c r="G21" s="143">
        <v>0</v>
      </c>
      <c r="H21" s="143">
        <v>0</v>
      </c>
      <c r="I21" s="143">
        <v>0</v>
      </c>
      <c r="J21" s="143">
        <v>0</v>
      </c>
      <c r="K21" s="143">
        <v>0</v>
      </c>
      <c r="L21" s="143">
        <v>0</v>
      </c>
      <c r="M21" s="143">
        <v>0</v>
      </c>
      <c r="N21" s="143">
        <v>0</v>
      </c>
      <c r="O21" s="143">
        <v>0</v>
      </c>
      <c r="P21" s="143">
        <v>0</v>
      </c>
      <c r="Q21" s="143">
        <v>0</v>
      </c>
      <c r="R21" s="143">
        <v>0</v>
      </c>
      <c r="S21" s="143">
        <v>0</v>
      </c>
      <c r="T21" s="143">
        <v>0</v>
      </c>
      <c r="U21" s="143">
        <v>0</v>
      </c>
      <c r="V21" s="143">
        <v>0</v>
      </c>
      <c r="W21" s="143">
        <v>0</v>
      </c>
      <c r="X21" s="143">
        <v>0</v>
      </c>
      <c r="Y21" s="143">
        <v>0</v>
      </c>
      <c r="Z21" s="143">
        <v>0</v>
      </c>
      <c r="AA21" s="143">
        <v>0</v>
      </c>
      <c r="AB21" s="143">
        <v>0</v>
      </c>
      <c r="AC21" s="143">
        <v>0</v>
      </c>
      <c r="AD21" s="143">
        <v>0</v>
      </c>
      <c r="AE21" s="143">
        <v>0</v>
      </c>
      <c r="AF21" s="143">
        <v>0</v>
      </c>
      <c r="AG21" s="143">
        <v>0</v>
      </c>
      <c r="AH21" s="143">
        <v>0</v>
      </c>
      <c r="AI21" s="143">
        <v>0</v>
      </c>
      <c r="AJ21" s="143">
        <v>0</v>
      </c>
      <c r="AK21" s="143">
        <v>0</v>
      </c>
      <c r="AL21" s="143">
        <v>0</v>
      </c>
      <c r="AM21" s="143">
        <v>0</v>
      </c>
      <c r="AN21" s="143">
        <v>0</v>
      </c>
      <c r="AO21" s="143">
        <v>0</v>
      </c>
      <c r="AP21" s="143">
        <v>0</v>
      </c>
      <c r="AQ21" s="143">
        <v>0</v>
      </c>
      <c r="AR21" s="143">
        <v>0</v>
      </c>
      <c r="AS21" s="143">
        <v>0</v>
      </c>
      <c r="AT21" s="143">
        <v>0</v>
      </c>
      <c r="AU21" s="143">
        <v>0</v>
      </c>
      <c r="AV21" s="143">
        <v>0</v>
      </c>
      <c r="AW21" s="143">
        <v>0</v>
      </c>
      <c r="AX21" s="143">
        <v>0</v>
      </c>
      <c r="AY21" s="143">
        <v>0</v>
      </c>
      <c r="AZ21" s="143">
        <v>0</v>
      </c>
      <c r="BA21" s="143">
        <v>0</v>
      </c>
      <c r="BB21" s="143">
        <v>0</v>
      </c>
      <c r="BC21" s="143">
        <v>0</v>
      </c>
      <c r="BD21" s="143">
        <v>0</v>
      </c>
      <c r="BE21" s="143">
        <v>0</v>
      </c>
      <c r="BF21" s="143">
        <v>0</v>
      </c>
      <c r="BG21" s="143">
        <v>0</v>
      </c>
      <c r="BH21" s="143">
        <v>0</v>
      </c>
      <c r="BI21" s="143">
        <v>0</v>
      </c>
      <c r="BJ21" s="143">
        <v>0</v>
      </c>
      <c r="BK21" s="143">
        <v>0</v>
      </c>
      <c r="BL21" s="143">
        <v>75.789938590438297</v>
      </c>
      <c r="BM21" s="143">
        <v>674.37577094059452</v>
      </c>
      <c r="BN21" s="143">
        <v>1088.128411025187</v>
      </c>
      <c r="BO21" s="143">
        <v>1573.0650262215545</v>
      </c>
      <c r="BP21" s="143">
        <v>2541.23686342885</v>
      </c>
      <c r="BQ21" s="143">
        <v>3831.6948356670659</v>
      </c>
      <c r="BR21" s="143">
        <v>4383.9238235178927</v>
      </c>
      <c r="BS21" s="143">
        <v>4726.4070398664335</v>
      </c>
      <c r="BT21" s="143">
        <v>4862.9085311636081</v>
      </c>
      <c r="BU21" s="143">
        <v>4797.0712441484484</v>
      </c>
      <c r="BV21" s="143">
        <v>4497.1376805946302</v>
      </c>
      <c r="BW21" s="143">
        <v>4509.3254740728689</v>
      </c>
      <c r="BX21" s="143">
        <v>4359.9183877972273</v>
      </c>
      <c r="BY21" s="143">
        <v>4200.8432074494285</v>
      </c>
      <c r="BZ21" s="143">
        <v>4055.5589191170384</v>
      </c>
      <c r="CA21" s="144">
        <v>3944.1203678028769</v>
      </c>
    </row>
    <row r="22" spans="1:79" x14ac:dyDescent="0.4">
      <c r="A22" s="141"/>
      <c r="B22" s="68" t="s">
        <v>147</v>
      </c>
      <c r="C22" s="142" t="s">
        <v>140</v>
      </c>
      <c r="D22" s="143">
        <v>0</v>
      </c>
      <c r="E22" s="143">
        <v>0</v>
      </c>
      <c r="F22" s="143">
        <v>0</v>
      </c>
      <c r="G22" s="143">
        <v>0</v>
      </c>
      <c r="H22" s="143">
        <v>0</v>
      </c>
      <c r="I22" s="143">
        <v>0</v>
      </c>
      <c r="J22" s="143">
        <v>0</v>
      </c>
      <c r="K22" s="143">
        <v>0</v>
      </c>
      <c r="L22" s="143">
        <v>0</v>
      </c>
      <c r="M22" s="143">
        <v>0</v>
      </c>
      <c r="N22" s="143">
        <v>0</v>
      </c>
      <c r="O22" s="143">
        <v>0</v>
      </c>
      <c r="P22" s="143">
        <v>0</v>
      </c>
      <c r="Q22" s="143">
        <v>0</v>
      </c>
      <c r="R22" s="143">
        <v>0</v>
      </c>
      <c r="S22" s="143">
        <v>0</v>
      </c>
      <c r="T22" s="143">
        <v>0</v>
      </c>
      <c r="U22" s="143">
        <v>0</v>
      </c>
      <c r="V22" s="143">
        <v>0</v>
      </c>
      <c r="W22" s="143">
        <v>0</v>
      </c>
      <c r="X22" s="143">
        <v>0</v>
      </c>
      <c r="Y22" s="143">
        <v>0</v>
      </c>
      <c r="Z22" s="143">
        <v>0</v>
      </c>
      <c r="AA22" s="143">
        <v>0</v>
      </c>
      <c r="AB22" s="143">
        <v>0</v>
      </c>
      <c r="AC22" s="143">
        <v>0</v>
      </c>
      <c r="AD22" s="143">
        <v>0</v>
      </c>
      <c r="AE22" s="143">
        <v>0</v>
      </c>
      <c r="AF22" s="143">
        <v>0</v>
      </c>
      <c r="AG22" s="143">
        <v>0</v>
      </c>
      <c r="AH22" s="143">
        <v>0</v>
      </c>
      <c r="AI22" s="143">
        <v>0</v>
      </c>
      <c r="AJ22" s="143">
        <v>0</v>
      </c>
      <c r="AK22" s="143">
        <v>0</v>
      </c>
      <c r="AL22" s="143">
        <v>0</v>
      </c>
      <c r="AM22" s="143">
        <v>0</v>
      </c>
      <c r="AN22" s="143">
        <v>0</v>
      </c>
      <c r="AO22" s="143">
        <v>0</v>
      </c>
      <c r="AP22" s="143">
        <v>0</v>
      </c>
      <c r="AQ22" s="143">
        <v>0</v>
      </c>
      <c r="AR22" s="143">
        <v>0</v>
      </c>
      <c r="AS22" s="143">
        <v>0</v>
      </c>
      <c r="AT22" s="143">
        <v>0</v>
      </c>
      <c r="AU22" s="143">
        <v>0</v>
      </c>
      <c r="AV22" s="143">
        <v>0</v>
      </c>
      <c r="AW22" s="143">
        <v>0</v>
      </c>
      <c r="AX22" s="143">
        <v>0</v>
      </c>
      <c r="AY22" s="143">
        <v>0</v>
      </c>
      <c r="AZ22" s="143">
        <v>0</v>
      </c>
      <c r="BA22" s="143">
        <v>0</v>
      </c>
      <c r="BB22" s="143">
        <v>0</v>
      </c>
      <c r="BC22" s="143">
        <v>0</v>
      </c>
      <c r="BD22" s="143">
        <v>0</v>
      </c>
      <c r="BE22" s="143">
        <v>0</v>
      </c>
      <c r="BF22" s="143">
        <v>0</v>
      </c>
      <c r="BG22" s="143">
        <v>0</v>
      </c>
      <c r="BH22" s="143">
        <v>0</v>
      </c>
      <c r="BI22" s="143">
        <v>0</v>
      </c>
      <c r="BJ22" s="143">
        <v>0</v>
      </c>
      <c r="BK22" s="143">
        <v>0</v>
      </c>
      <c r="BL22" s="143">
        <v>73.939801217044533</v>
      </c>
      <c r="BM22" s="143">
        <v>796.81074861591298</v>
      </c>
      <c r="BN22" s="143">
        <v>1455.1475236197739</v>
      </c>
      <c r="BO22" s="143">
        <v>2424.6226916084775</v>
      </c>
      <c r="BP22" s="143">
        <v>4934.0397620998865</v>
      </c>
      <c r="BQ22" s="143">
        <v>7468.569865858507</v>
      </c>
      <c r="BR22" s="143">
        <v>9328.6765799817385</v>
      </c>
      <c r="BS22" s="143">
        <v>10408.935222982962</v>
      </c>
      <c r="BT22" s="143">
        <v>10524.110546567556</v>
      </c>
      <c r="BU22" s="143">
        <v>10835.243751916179</v>
      </c>
      <c r="BV22" s="143">
        <v>9919.9159800006364</v>
      </c>
      <c r="BW22" s="143">
        <v>10764.924288027896</v>
      </c>
      <c r="BX22" s="143">
        <v>10577.530305420411</v>
      </c>
      <c r="BY22" s="143">
        <v>10522.411401584521</v>
      </c>
      <c r="BZ22" s="143">
        <v>10460.852283914253</v>
      </c>
      <c r="CA22" s="144">
        <v>10445.919593564004</v>
      </c>
    </row>
    <row r="23" spans="1:79" x14ac:dyDescent="0.4">
      <c r="A23" s="141"/>
      <c r="B23" s="58" t="s">
        <v>148</v>
      </c>
      <c r="C23" s="142" t="s">
        <v>140</v>
      </c>
      <c r="D23" s="143">
        <v>0</v>
      </c>
      <c r="E23" s="143">
        <v>0</v>
      </c>
      <c r="F23" s="143">
        <v>0</v>
      </c>
      <c r="G23" s="143">
        <v>0</v>
      </c>
      <c r="H23" s="143">
        <v>0</v>
      </c>
      <c r="I23" s="143">
        <v>0</v>
      </c>
      <c r="J23" s="143">
        <v>0</v>
      </c>
      <c r="K23" s="143">
        <v>0</v>
      </c>
      <c r="L23" s="143">
        <v>0</v>
      </c>
      <c r="M23" s="143">
        <v>0</v>
      </c>
      <c r="N23" s="143">
        <v>0</v>
      </c>
      <c r="O23" s="143">
        <v>0</v>
      </c>
      <c r="P23" s="143">
        <v>0</v>
      </c>
      <c r="Q23" s="143">
        <v>0</v>
      </c>
      <c r="R23" s="143">
        <v>0</v>
      </c>
      <c r="S23" s="143">
        <v>0</v>
      </c>
      <c r="T23" s="143">
        <v>0</v>
      </c>
      <c r="U23" s="143">
        <v>0</v>
      </c>
      <c r="V23" s="143">
        <v>0</v>
      </c>
      <c r="W23" s="143">
        <v>0</v>
      </c>
      <c r="X23" s="143">
        <v>0</v>
      </c>
      <c r="Y23" s="143">
        <v>0</v>
      </c>
      <c r="Z23" s="143">
        <v>0</v>
      </c>
      <c r="AA23" s="143">
        <v>44.186488388458834</v>
      </c>
      <c r="AB23" s="143">
        <v>107.82753403933435</v>
      </c>
      <c r="AC23" s="143">
        <v>127.3887399463807</v>
      </c>
      <c r="AD23" s="143">
        <v>99.279127416955873</v>
      </c>
      <c r="AE23" s="143">
        <v>80.439354710217088</v>
      </c>
      <c r="AF23" s="143">
        <v>104.43076923076923</v>
      </c>
      <c r="AG23" s="143">
        <v>131.94929058034114</v>
      </c>
      <c r="AH23" s="143">
        <v>112.5652954995624</v>
      </c>
      <c r="AI23" s="143">
        <v>108.34903243605406</v>
      </c>
      <c r="AJ23" s="143">
        <v>141.43537504960975</v>
      </c>
      <c r="AK23" s="143">
        <v>201.12893571172032</v>
      </c>
      <c r="AL23" s="143">
        <v>266.99807515273244</v>
      </c>
      <c r="AM23" s="143">
        <v>333.51601821522729</v>
      </c>
      <c r="AN23" s="143">
        <v>323.41736412221434</v>
      </c>
      <c r="AO23" s="143">
        <v>316.30941286113699</v>
      </c>
      <c r="AP23" s="143">
        <v>376.17651108357421</v>
      </c>
      <c r="AQ23" s="143">
        <v>397.65008279908722</v>
      </c>
      <c r="AR23" s="143">
        <v>819.25845748806069</v>
      </c>
      <c r="AS23" s="143">
        <v>820.32707306905172</v>
      </c>
      <c r="AT23" s="143">
        <v>881.57035325848983</v>
      </c>
      <c r="AU23" s="143">
        <v>1056.1194166556247</v>
      </c>
      <c r="AV23" s="143">
        <v>1527.4957317782371</v>
      </c>
      <c r="AW23" s="143">
        <v>1939.3731351521842</v>
      </c>
      <c r="AX23" s="143">
        <v>2285.9316651084519</v>
      </c>
      <c r="AY23" s="143">
        <v>2677.7072982901718</v>
      </c>
      <c r="AZ23" s="143">
        <v>3098.2709172422851</v>
      </c>
      <c r="BA23" s="143">
        <v>3436.3430181343383</v>
      </c>
      <c r="BB23" s="143">
        <v>3542.2827852017354</v>
      </c>
      <c r="BC23" s="143">
        <v>2754.0751160003424</v>
      </c>
      <c r="BD23" s="143">
        <v>2.4294951580944941</v>
      </c>
      <c r="BE23" s="143">
        <v>-1.1520613124502652</v>
      </c>
      <c r="BF23" s="143">
        <v>-1.0156108024616131</v>
      </c>
      <c r="BG23" s="143">
        <v>0.11458069413489351</v>
      </c>
      <c r="BH23" s="143">
        <v>-3.7973482169266576E-2</v>
      </c>
      <c r="BI23" s="143">
        <v>0</v>
      </c>
      <c r="BJ23" s="143">
        <v>0</v>
      </c>
      <c r="BK23" s="143">
        <v>0</v>
      </c>
      <c r="BL23" s="143">
        <v>0</v>
      </c>
      <c r="BM23" s="143">
        <v>0</v>
      </c>
      <c r="BN23" s="143">
        <v>0</v>
      </c>
      <c r="BO23" s="143">
        <v>0</v>
      </c>
      <c r="BP23" s="143">
        <v>0</v>
      </c>
      <c r="BQ23" s="143">
        <v>0</v>
      </c>
      <c r="BR23" s="143">
        <v>0</v>
      </c>
      <c r="BS23" s="143">
        <v>0</v>
      </c>
      <c r="BT23" s="143">
        <v>0</v>
      </c>
      <c r="BU23" s="143">
        <v>0</v>
      </c>
      <c r="BV23" s="143">
        <v>0</v>
      </c>
      <c r="BW23" s="143">
        <v>0</v>
      </c>
      <c r="BX23" s="143">
        <v>0</v>
      </c>
      <c r="BY23" s="143">
        <v>0</v>
      </c>
      <c r="BZ23" s="143">
        <v>0</v>
      </c>
      <c r="CA23" s="144">
        <v>0</v>
      </c>
    </row>
    <row r="24" spans="1:79" x14ac:dyDescent="0.4">
      <c r="A24" s="141"/>
      <c r="B24" s="58" t="s">
        <v>149</v>
      </c>
      <c r="C24" s="142" t="s">
        <v>130</v>
      </c>
      <c r="D24" s="143"/>
      <c r="E24" s="143"/>
      <c r="F24" s="143"/>
      <c r="G24" s="143"/>
      <c r="H24" s="143"/>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v>0</v>
      </c>
      <c r="BA24" s="143">
        <v>0</v>
      </c>
      <c r="BB24" s="143">
        <v>0</v>
      </c>
      <c r="BC24" s="143">
        <v>0</v>
      </c>
      <c r="BD24" s="143">
        <v>0</v>
      </c>
      <c r="BE24" s="143">
        <v>0</v>
      </c>
      <c r="BF24" s="143">
        <v>0</v>
      </c>
      <c r="BG24" s="143">
        <v>0</v>
      </c>
      <c r="BH24" s="143">
        <v>0</v>
      </c>
      <c r="BI24" s="143">
        <v>3.8279634572728294</v>
      </c>
      <c r="BJ24" s="143">
        <v>8.6740741642225156</v>
      </c>
      <c r="BK24" s="143">
        <v>16.32049285402292</v>
      </c>
      <c r="BL24" s="143">
        <v>45.364109111151443</v>
      </c>
      <c r="BM24" s="143">
        <v>39.646239344406943</v>
      </c>
      <c r="BN24" s="143">
        <v>52.157367033422119</v>
      </c>
      <c r="BO24" s="143">
        <v>83.389910783376379</v>
      </c>
      <c r="BP24" s="143">
        <v>122.29303644632841</v>
      </c>
      <c r="BQ24" s="143">
        <v>172.97064539319857</v>
      </c>
      <c r="BR24" s="143">
        <v>200.86121069631798</v>
      </c>
      <c r="BS24" s="143">
        <v>221.45721147203074</v>
      </c>
      <c r="BT24" s="143">
        <v>202.04284648118448</v>
      </c>
      <c r="BU24" s="143">
        <v>221.72095989688199</v>
      </c>
      <c r="BV24" s="143">
        <v>228.8595849854008</v>
      </c>
      <c r="BW24" s="143">
        <v>234.80552384806492</v>
      </c>
      <c r="BX24" s="143">
        <v>238.13526077272547</v>
      </c>
      <c r="BY24" s="143">
        <v>243.70873190355027</v>
      </c>
      <c r="BZ24" s="143">
        <v>246.8179878436172</v>
      </c>
      <c r="CA24" s="144">
        <v>248.89437123223721</v>
      </c>
    </row>
    <row r="25" spans="1:79" ht="26.65" customHeight="1" x14ac:dyDescent="0.4">
      <c r="A25" s="141"/>
      <c r="B25" s="58" t="s">
        <v>150</v>
      </c>
      <c r="C25" s="142" t="s">
        <v>140</v>
      </c>
      <c r="D25" s="143"/>
      <c r="E25" s="143"/>
      <c r="F25" s="143"/>
      <c r="G25" s="143"/>
      <c r="H25" s="143"/>
      <c r="I25" s="143"/>
      <c r="J25" s="143"/>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c r="AQ25" s="143">
        <v>33.151521025752466</v>
      </c>
      <c r="AR25" s="143">
        <v>39.568035838197474</v>
      </c>
      <c r="AS25" s="143">
        <v>44.569885545364961</v>
      </c>
      <c r="AT25" s="143">
        <v>51.71515140900572</v>
      </c>
      <c r="AU25" s="143">
        <v>63.344060885119916</v>
      </c>
      <c r="AV25" s="143">
        <v>76.098541612819844</v>
      </c>
      <c r="AW25" s="143">
        <v>94.939402302475941</v>
      </c>
      <c r="AX25" s="143">
        <v>95.984579281974561</v>
      </c>
      <c r="AY25" s="143">
        <v>71.643585650142853</v>
      </c>
      <c r="AZ25" s="143">
        <v>61.36975714473472</v>
      </c>
      <c r="BA25" s="143">
        <v>54.345852604091093</v>
      </c>
      <c r="BB25" s="143">
        <v>55.293047737721814</v>
      </c>
      <c r="BC25" s="143">
        <v>54.334217960791023</v>
      </c>
      <c r="BD25" s="143">
        <v>49.516236988251052</v>
      </c>
      <c r="BE25" s="143">
        <v>53.453249336870023</v>
      </c>
      <c r="BF25" s="143">
        <v>55.46643093058681</v>
      </c>
      <c r="BG25" s="143">
        <v>62.319181183058411</v>
      </c>
      <c r="BH25" s="143">
        <v>60.876729639012844</v>
      </c>
      <c r="BI25" s="143">
        <v>56.569643971577875</v>
      </c>
      <c r="BJ25" s="143">
        <v>57.791638695858531</v>
      </c>
      <c r="BK25" s="143">
        <v>56.419682679175821</v>
      </c>
      <c r="BL25" s="143">
        <v>58.907527719647128</v>
      </c>
      <c r="BM25" s="143">
        <v>55.208411464271059</v>
      </c>
      <c r="BN25" s="143">
        <v>50.827949590365755</v>
      </c>
      <c r="BO25" s="143">
        <v>52.369392318220036</v>
      </c>
      <c r="BP25" s="143">
        <v>48.455051383399201</v>
      </c>
      <c r="BQ25" s="143">
        <v>47.74785121066791</v>
      </c>
      <c r="BR25" s="143">
        <v>47.212828750511825</v>
      </c>
      <c r="BS25" s="143">
        <v>42.25345998812611</v>
      </c>
      <c r="BT25" s="143">
        <v>39.780453889566623</v>
      </c>
      <c r="BU25" s="143">
        <v>37.667290799999996</v>
      </c>
      <c r="BV25" s="143">
        <v>41.327039976218835</v>
      </c>
      <c r="BW25" s="143">
        <v>41.858636468003667</v>
      </c>
      <c r="BX25" s="143">
        <v>42.041860631643509</v>
      </c>
      <c r="BY25" s="143">
        <v>42.428865911641545</v>
      </c>
      <c r="BZ25" s="143">
        <v>42.745290410750712</v>
      </c>
      <c r="CA25" s="144">
        <v>43.112530707579694</v>
      </c>
    </row>
    <row r="26" spans="1:79" x14ac:dyDescent="0.4">
      <c r="A26" s="141"/>
      <c r="B26" s="58" t="s">
        <v>151</v>
      </c>
      <c r="C26" s="142" t="s">
        <v>133</v>
      </c>
      <c r="D26" s="143">
        <v>0</v>
      </c>
      <c r="E26" s="143">
        <v>0</v>
      </c>
      <c r="F26" s="143">
        <v>0</v>
      </c>
      <c r="G26" s="143">
        <v>0</v>
      </c>
      <c r="H26" s="143">
        <v>0</v>
      </c>
      <c r="I26" s="143">
        <v>0</v>
      </c>
      <c r="J26" s="143">
        <v>0</v>
      </c>
      <c r="K26" s="143">
        <v>0</v>
      </c>
      <c r="L26" s="143">
        <v>0</v>
      </c>
      <c r="M26" s="143">
        <v>0</v>
      </c>
      <c r="N26" s="143">
        <v>0</v>
      </c>
      <c r="O26" s="143">
        <v>0</v>
      </c>
      <c r="P26" s="143">
        <v>0</v>
      </c>
      <c r="Q26" s="143">
        <v>0</v>
      </c>
      <c r="R26" s="143">
        <v>0</v>
      </c>
      <c r="S26" s="143">
        <v>0</v>
      </c>
      <c r="T26" s="143">
        <v>0</v>
      </c>
      <c r="U26" s="143">
        <v>0</v>
      </c>
      <c r="V26" s="143">
        <v>0</v>
      </c>
      <c r="W26" s="143">
        <v>0</v>
      </c>
      <c r="X26" s="143">
        <v>0</v>
      </c>
      <c r="Y26" s="143">
        <v>0</v>
      </c>
      <c r="Z26" s="143">
        <v>8.9890276201286401</v>
      </c>
      <c r="AA26" s="143">
        <v>9.5538353272343421</v>
      </c>
      <c r="AB26" s="143">
        <v>9.9025286362653979</v>
      </c>
      <c r="AC26" s="143">
        <v>11.121239201668157</v>
      </c>
      <c r="AD26" s="143">
        <v>12.620228061477441</v>
      </c>
      <c r="AE26" s="143">
        <v>13.51921927902808</v>
      </c>
      <c r="AF26" s="143">
        <v>13.053846153846154</v>
      </c>
      <c r="AG26" s="143">
        <v>10.95231265686626</v>
      </c>
      <c r="AH26" s="143">
        <v>9.3804412916301985</v>
      </c>
      <c r="AI26" s="143">
        <v>8.0258542545225229</v>
      </c>
      <c r="AJ26" s="143">
        <v>6.7350178595052252</v>
      </c>
      <c r="AK26" s="143">
        <v>6.0948162336884941</v>
      </c>
      <c r="AL26" s="143">
        <v>5.6808101096326054</v>
      </c>
      <c r="AM26" s="143">
        <v>5.4230246864264595</v>
      </c>
      <c r="AN26" s="143">
        <v>5.1336089543208629</v>
      </c>
      <c r="AO26" s="143">
        <v>2.4331493297010538</v>
      </c>
      <c r="AP26" s="143">
        <v>4.6730001376841521</v>
      </c>
      <c r="AQ26" s="143">
        <v>3.173093121808106</v>
      </c>
      <c r="AR26" s="143">
        <v>2.8095154904281809</v>
      </c>
      <c r="AS26" s="143">
        <v>2.6143807322064729</v>
      </c>
      <c r="AT26" s="143">
        <v>2.7658689598402715</v>
      </c>
      <c r="AU26" s="143">
        <v>2.480741022923016</v>
      </c>
      <c r="AV26" s="143">
        <v>3.2896097182734554</v>
      </c>
      <c r="AW26" s="143">
        <v>1.6057404194921936</v>
      </c>
      <c r="AX26" s="143">
        <v>1.5865744203440537</v>
      </c>
      <c r="AY26" s="143">
        <v>2.6491332940269396</v>
      </c>
      <c r="AZ26" s="143">
        <v>2.224436234063992</v>
      </c>
      <c r="BA26" s="143">
        <v>2.3220809516901202</v>
      </c>
      <c r="BB26" s="143">
        <v>2.5914742405362432</v>
      </c>
      <c r="BC26" s="143">
        <v>1.9743369574522729</v>
      </c>
      <c r="BD26" s="143">
        <v>2.0629397482767282</v>
      </c>
      <c r="BE26" s="143">
        <v>2.2737904075985926</v>
      </c>
      <c r="BF26" s="143">
        <v>2.1972310445705658</v>
      </c>
      <c r="BG26" s="143">
        <v>0</v>
      </c>
      <c r="BH26" s="143">
        <v>0</v>
      </c>
      <c r="BI26" s="143">
        <v>0</v>
      </c>
      <c r="BJ26" s="143">
        <v>0</v>
      </c>
      <c r="BK26" s="143">
        <v>0</v>
      </c>
      <c r="BL26" s="143">
        <v>0</v>
      </c>
      <c r="BM26" s="143">
        <v>0</v>
      </c>
      <c r="BN26" s="143">
        <v>0</v>
      </c>
      <c r="BO26" s="143">
        <v>0</v>
      </c>
      <c r="BP26" s="143">
        <v>0</v>
      </c>
      <c r="BQ26" s="143">
        <v>0</v>
      </c>
      <c r="BR26" s="143">
        <v>0</v>
      </c>
      <c r="BS26" s="143">
        <v>0</v>
      </c>
      <c r="BT26" s="143">
        <v>0</v>
      </c>
      <c r="BU26" s="143">
        <v>0</v>
      </c>
      <c r="BV26" s="143">
        <v>0</v>
      </c>
      <c r="BW26" s="143">
        <v>0</v>
      </c>
      <c r="BX26" s="143">
        <v>0</v>
      </c>
      <c r="BY26" s="143">
        <v>0</v>
      </c>
      <c r="BZ26" s="143">
        <v>0</v>
      </c>
      <c r="CA26" s="144">
        <v>0</v>
      </c>
    </row>
    <row r="27" spans="1:79" x14ac:dyDescent="0.4">
      <c r="A27" s="141"/>
      <c r="B27" s="58" t="s">
        <v>152</v>
      </c>
      <c r="C27" s="142" t="s">
        <v>140</v>
      </c>
      <c r="D27" s="143">
        <v>0</v>
      </c>
      <c r="E27" s="143">
        <v>0</v>
      </c>
      <c r="F27" s="143">
        <v>0</v>
      </c>
      <c r="G27" s="143">
        <v>0</v>
      </c>
      <c r="H27" s="143">
        <v>0</v>
      </c>
      <c r="I27" s="143">
        <v>0</v>
      </c>
      <c r="J27" s="143">
        <v>0</v>
      </c>
      <c r="K27" s="143">
        <v>0</v>
      </c>
      <c r="L27" s="143">
        <v>0</v>
      </c>
      <c r="M27" s="143">
        <v>0</v>
      </c>
      <c r="N27" s="143">
        <v>0</v>
      </c>
      <c r="O27" s="143">
        <v>0</v>
      </c>
      <c r="P27" s="143">
        <v>0</v>
      </c>
      <c r="Q27" s="143">
        <v>0</v>
      </c>
      <c r="R27" s="143">
        <v>0</v>
      </c>
      <c r="S27" s="143">
        <v>0</v>
      </c>
      <c r="T27" s="143">
        <v>0</v>
      </c>
      <c r="U27" s="143">
        <v>0</v>
      </c>
      <c r="V27" s="143">
        <v>0</v>
      </c>
      <c r="W27" s="143">
        <v>0</v>
      </c>
      <c r="X27" s="143">
        <v>0</v>
      </c>
      <c r="Y27" s="143">
        <v>0</v>
      </c>
      <c r="Z27" s="143">
        <v>282.51229663261444</v>
      </c>
      <c r="AA27" s="143">
        <v>238.84588318085855</v>
      </c>
      <c r="AB27" s="143">
        <v>1155.2950075642964</v>
      </c>
      <c r="AC27" s="143">
        <v>2274.798927613941</v>
      </c>
      <c r="AD27" s="143">
        <v>1161.0609816559245</v>
      </c>
      <c r="AE27" s="143">
        <v>1311.3642700657238</v>
      </c>
      <c r="AF27" s="143">
        <v>1192.6468531468531</v>
      </c>
      <c r="AG27" s="143">
        <v>3567.3246939507244</v>
      </c>
      <c r="AH27" s="143">
        <v>3381.6490856326868</v>
      </c>
      <c r="AI27" s="143">
        <v>3182.2512119181806</v>
      </c>
      <c r="AJ27" s="143">
        <v>3448.3291440666753</v>
      </c>
      <c r="AK27" s="143">
        <v>5045.2888782473356</v>
      </c>
      <c r="AL27" s="143">
        <v>6044.381956649092</v>
      </c>
      <c r="AM27" s="143">
        <v>6822.165055524486</v>
      </c>
      <c r="AN27" s="143">
        <v>7271.7570837955018</v>
      </c>
      <c r="AO27" s="143">
        <v>7730.1154204602481</v>
      </c>
      <c r="AP27" s="143">
        <v>7979.1477350956893</v>
      </c>
      <c r="AQ27" s="143">
        <v>7824.3077257416053</v>
      </c>
      <c r="AR27" s="143">
        <v>7737.4908604432821</v>
      </c>
      <c r="AS27" s="143">
        <v>8166.3934916243461</v>
      </c>
      <c r="AT27" s="143">
        <v>9086.4252170867112</v>
      </c>
      <c r="AU27" s="143">
        <v>10723.432268451041</v>
      </c>
      <c r="AV27" s="143">
        <v>12849.373460842593</v>
      </c>
      <c r="AW27" s="143">
        <v>14799.86055669453</v>
      </c>
      <c r="AX27" s="143">
        <v>16029.535673373221</v>
      </c>
      <c r="AY27" s="143">
        <v>16739.361766717768</v>
      </c>
      <c r="AZ27" s="143">
        <v>16920.825434471422</v>
      </c>
      <c r="BA27" s="143">
        <v>16509.221721222395</v>
      </c>
      <c r="BB27" s="143">
        <v>16136.271869840588</v>
      </c>
      <c r="BC27" s="143">
        <v>16073.781505775869</v>
      </c>
      <c r="BD27" s="143">
        <v>15859.018349205146</v>
      </c>
      <c r="BE27" s="143">
        <v>16301.405534903019</v>
      </c>
      <c r="BF27" s="143">
        <v>17344.800587189362</v>
      </c>
      <c r="BG27" s="143">
        <v>16603.620374683927</v>
      </c>
      <c r="BH27" s="143">
        <v>17228.922486860949</v>
      </c>
      <c r="BI27" s="143">
        <v>17772.220094059925</v>
      </c>
      <c r="BJ27" s="143">
        <v>18389.715771233925</v>
      </c>
      <c r="BK27" s="143">
        <v>19022.765115882663</v>
      </c>
      <c r="BL27" s="143">
        <f>SUM(BL28:BL30)</f>
        <v>20134.723602627331</v>
      </c>
      <c r="BM27" s="143">
        <f t="shared" ref="BM27:BW27" si="4">SUM(BM28:BM30)</f>
        <v>23203.332556705278</v>
      </c>
      <c r="BN27" s="143">
        <f t="shared" si="4"/>
        <v>24417.9629364711</v>
      </c>
      <c r="BO27" s="143">
        <f t="shared" si="4"/>
        <v>25668.477721701463</v>
      </c>
      <c r="BP27" s="143">
        <f t="shared" si="4"/>
        <v>26351.838115045099</v>
      </c>
      <c r="BQ27" s="143">
        <f t="shared" si="4"/>
        <v>26169.672340888996</v>
      </c>
      <c r="BR27" s="143">
        <f t="shared" si="4"/>
        <v>25994.652900459852</v>
      </c>
      <c r="BS27" s="143">
        <f t="shared" si="4"/>
        <v>25711.078373251883</v>
      </c>
      <c r="BT27" s="143">
        <f t="shared" si="4"/>
        <v>24320.306140931356</v>
      </c>
      <c r="BU27" s="143">
        <f t="shared" si="4"/>
        <v>22707.102421894793</v>
      </c>
      <c r="BV27" s="143">
        <f t="shared" si="4"/>
        <v>20669.395283528749</v>
      </c>
      <c r="BW27" s="143">
        <f t="shared" si="4"/>
        <v>22864.49356390056</v>
      </c>
      <c r="BX27" s="143">
        <f>SUM(BX28:BX30)</f>
        <v>23039.146371748677</v>
      </c>
      <c r="BY27" s="143">
        <f>SUM(BY28:BY30)</f>
        <v>23182.387192024231</v>
      </c>
      <c r="BZ27" s="143">
        <f>SUM(BZ28:BZ30)</f>
        <v>23346.802949241599</v>
      </c>
      <c r="CA27" s="144">
        <f>SUM(CA28:CA30)</f>
        <v>23420.57894723778</v>
      </c>
    </row>
    <row r="28" spans="1:79" x14ac:dyDescent="0.4">
      <c r="A28" s="141"/>
      <c r="B28" s="68" t="s">
        <v>153</v>
      </c>
      <c r="C28" s="142"/>
      <c r="D28" s="143">
        <v>0</v>
      </c>
      <c r="E28" s="143">
        <v>0</v>
      </c>
      <c r="F28" s="143">
        <v>0</v>
      </c>
      <c r="G28" s="143">
        <v>0</v>
      </c>
      <c r="H28" s="143">
        <v>0</v>
      </c>
      <c r="I28" s="143">
        <v>0</v>
      </c>
      <c r="J28" s="143">
        <v>0</v>
      </c>
      <c r="K28" s="143">
        <v>0</v>
      </c>
      <c r="L28" s="143">
        <v>0</v>
      </c>
      <c r="M28" s="143">
        <v>0</v>
      </c>
      <c r="N28" s="143">
        <v>0</v>
      </c>
      <c r="O28" s="143">
        <v>0</v>
      </c>
      <c r="P28" s="143">
        <v>0</v>
      </c>
      <c r="Q28" s="143">
        <v>0</v>
      </c>
      <c r="R28" s="143">
        <v>0</v>
      </c>
      <c r="S28" s="143">
        <v>0</v>
      </c>
      <c r="T28" s="143">
        <v>0</v>
      </c>
      <c r="U28" s="143">
        <v>0</v>
      </c>
      <c r="V28" s="143">
        <v>0</v>
      </c>
      <c r="W28" s="143">
        <v>0</v>
      </c>
      <c r="X28" s="143">
        <v>0</v>
      </c>
      <c r="Y28" s="143">
        <v>0</v>
      </c>
      <c r="Z28" s="143">
        <v>0</v>
      </c>
      <c r="AA28" s="143">
        <v>0</v>
      </c>
      <c r="AB28" s="143">
        <v>0</v>
      </c>
      <c r="AC28" s="143">
        <v>0</v>
      </c>
      <c r="AD28" s="143">
        <v>0</v>
      </c>
      <c r="AE28" s="143">
        <v>0</v>
      </c>
      <c r="AF28" s="143">
        <v>0</v>
      </c>
      <c r="AG28" s="143">
        <v>0</v>
      </c>
      <c r="AH28" s="143">
        <v>0</v>
      </c>
      <c r="AI28" s="143">
        <v>0</v>
      </c>
      <c r="AJ28" s="143">
        <v>0</v>
      </c>
      <c r="AK28" s="143">
        <v>0</v>
      </c>
      <c r="AL28" s="143">
        <v>0</v>
      </c>
      <c r="AM28" s="143">
        <v>0</v>
      </c>
      <c r="AN28" s="143">
        <v>0</v>
      </c>
      <c r="AO28" s="143">
        <v>0</v>
      </c>
      <c r="AP28" s="143">
        <v>0</v>
      </c>
      <c r="AQ28" s="143">
        <v>0</v>
      </c>
      <c r="AR28" s="143">
        <v>0</v>
      </c>
      <c r="AS28" s="143">
        <v>0</v>
      </c>
      <c r="AT28" s="143">
        <v>0</v>
      </c>
      <c r="AU28" s="143">
        <v>0</v>
      </c>
      <c r="AV28" s="143">
        <v>0</v>
      </c>
      <c r="AW28" s="143">
        <v>0</v>
      </c>
      <c r="AX28" s="143">
        <v>0</v>
      </c>
      <c r="AY28" s="143">
        <v>0</v>
      </c>
      <c r="AZ28" s="143">
        <v>0</v>
      </c>
      <c r="BA28" s="143">
        <v>0</v>
      </c>
      <c r="BB28" s="143">
        <v>0</v>
      </c>
      <c r="BC28" s="143">
        <v>0</v>
      </c>
      <c r="BD28" s="143">
        <v>0</v>
      </c>
      <c r="BE28" s="143">
        <v>0</v>
      </c>
      <c r="BF28" s="143">
        <v>0</v>
      </c>
      <c r="BG28" s="143">
        <v>0</v>
      </c>
      <c r="BH28" s="143">
        <v>0</v>
      </c>
      <c r="BI28" s="143">
        <v>0</v>
      </c>
      <c r="BJ28" s="143">
        <v>0</v>
      </c>
      <c r="BK28" s="143">
        <v>0</v>
      </c>
      <c r="BL28" s="143">
        <v>17825.389073978509</v>
      </c>
      <c r="BM28" s="143">
        <v>19644.374103602971</v>
      </c>
      <c r="BN28" s="143">
        <v>20533.442607872705</v>
      </c>
      <c r="BO28" s="143">
        <v>21433.593903044199</v>
      </c>
      <c r="BP28" s="143">
        <v>21919.417953695407</v>
      </c>
      <c r="BQ28" s="143">
        <v>22220.847827418245</v>
      </c>
      <c r="BR28" s="143">
        <v>22875.502710299465</v>
      </c>
      <c r="BS28" s="143">
        <v>23066.755283694722</v>
      </c>
      <c r="BT28" s="143">
        <v>22097.309799100531</v>
      </c>
      <c r="BU28" s="143">
        <v>20637.40211550007</v>
      </c>
      <c r="BV28" s="143">
        <v>19020.513206246866</v>
      </c>
      <c r="BW28" s="143">
        <v>20318.150819360875</v>
      </c>
      <c r="BX28" s="143">
        <v>20403.92442132936</v>
      </c>
      <c r="BY28" s="143">
        <v>20458.705547273297</v>
      </c>
      <c r="BZ28" s="143">
        <v>20543.042792819597</v>
      </c>
      <c r="CA28" s="144">
        <v>20567.992208349213</v>
      </c>
    </row>
    <row r="29" spans="1:79" x14ac:dyDescent="0.4">
      <c r="A29" s="141"/>
      <c r="B29" s="68" t="s">
        <v>154</v>
      </c>
      <c r="C29" s="142"/>
      <c r="D29" s="143">
        <v>0</v>
      </c>
      <c r="E29" s="143">
        <v>0</v>
      </c>
      <c r="F29" s="143">
        <v>0</v>
      </c>
      <c r="G29" s="143">
        <v>0</v>
      </c>
      <c r="H29" s="143">
        <v>0</v>
      </c>
      <c r="I29" s="143">
        <v>0</v>
      </c>
      <c r="J29" s="143">
        <v>0</v>
      </c>
      <c r="K29" s="143">
        <v>0</v>
      </c>
      <c r="L29" s="143">
        <v>0</v>
      </c>
      <c r="M29" s="143">
        <v>0</v>
      </c>
      <c r="N29" s="143">
        <v>0</v>
      </c>
      <c r="O29" s="143">
        <v>0</v>
      </c>
      <c r="P29" s="143">
        <v>0</v>
      </c>
      <c r="Q29" s="143">
        <v>0</v>
      </c>
      <c r="R29" s="143">
        <v>0</v>
      </c>
      <c r="S29" s="143">
        <v>0</v>
      </c>
      <c r="T29" s="143">
        <v>0</v>
      </c>
      <c r="U29" s="143">
        <v>0</v>
      </c>
      <c r="V29" s="143">
        <v>0</v>
      </c>
      <c r="W29" s="143">
        <v>0</v>
      </c>
      <c r="X29" s="143">
        <v>0</v>
      </c>
      <c r="Y29" s="143">
        <v>0</v>
      </c>
      <c r="Z29" s="143">
        <v>0</v>
      </c>
      <c r="AA29" s="143">
        <v>0</v>
      </c>
      <c r="AB29" s="143">
        <v>0</v>
      </c>
      <c r="AC29" s="143">
        <v>0</v>
      </c>
      <c r="AD29" s="143">
        <v>0</v>
      </c>
      <c r="AE29" s="143">
        <v>0</v>
      </c>
      <c r="AF29" s="143">
        <v>0</v>
      </c>
      <c r="AG29" s="143">
        <v>0</v>
      </c>
      <c r="AH29" s="143">
        <v>0</v>
      </c>
      <c r="AI29" s="143">
        <v>0</v>
      </c>
      <c r="AJ29" s="143">
        <v>0</v>
      </c>
      <c r="AK29" s="143">
        <v>0</v>
      </c>
      <c r="AL29" s="143">
        <v>0</v>
      </c>
      <c r="AM29" s="143">
        <v>0</v>
      </c>
      <c r="AN29" s="143">
        <v>0</v>
      </c>
      <c r="AO29" s="143">
        <v>0</v>
      </c>
      <c r="AP29" s="143">
        <v>0</v>
      </c>
      <c r="AQ29" s="143">
        <v>0</v>
      </c>
      <c r="AR29" s="143">
        <v>0</v>
      </c>
      <c r="AS29" s="143">
        <v>0</v>
      </c>
      <c r="AT29" s="143">
        <v>0</v>
      </c>
      <c r="AU29" s="143">
        <v>0</v>
      </c>
      <c r="AV29" s="143">
        <v>0</v>
      </c>
      <c r="AW29" s="143">
        <v>0</v>
      </c>
      <c r="AX29" s="143">
        <v>0</v>
      </c>
      <c r="AY29" s="143">
        <v>0</v>
      </c>
      <c r="AZ29" s="143">
        <v>0</v>
      </c>
      <c r="BA29" s="143">
        <v>0</v>
      </c>
      <c r="BB29" s="143">
        <v>0</v>
      </c>
      <c r="BC29" s="143">
        <v>0</v>
      </c>
      <c r="BD29" s="143">
        <v>0</v>
      </c>
      <c r="BE29" s="143">
        <v>0</v>
      </c>
      <c r="BF29" s="143">
        <v>0</v>
      </c>
      <c r="BG29" s="143">
        <v>0</v>
      </c>
      <c r="BH29" s="143">
        <v>0</v>
      </c>
      <c r="BI29" s="143">
        <v>0</v>
      </c>
      <c r="BJ29" s="143">
        <v>0</v>
      </c>
      <c r="BK29" s="143">
        <v>0</v>
      </c>
      <c r="BL29" s="143">
        <v>1899.3763227818458</v>
      </c>
      <c r="BM29" s="143">
        <v>3110.8571707248602</v>
      </c>
      <c r="BN29" s="143">
        <v>3429.255499775139</v>
      </c>
      <c r="BO29" s="143">
        <v>3747.6111406211944</v>
      </c>
      <c r="BP29" s="143">
        <v>3939.6379164731961</v>
      </c>
      <c r="BQ29" s="143">
        <v>3438.9687788580877</v>
      </c>
      <c r="BR29" s="143">
        <v>2516.2626717931953</v>
      </c>
      <c r="BS29" s="143">
        <v>1978.0309409235967</v>
      </c>
      <c r="BT29" s="143">
        <v>1656.3971341487061</v>
      </c>
      <c r="BU29" s="143">
        <v>1433.5586757983272</v>
      </c>
      <c r="BV29" s="143">
        <v>1075.7534630950727</v>
      </c>
      <c r="BW29" s="143">
        <v>1985.2224497492571</v>
      </c>
      <c r="BX29" s="143">
        <v>2064.0987325064398</v>
      </c>
      <c r="BY29" s="143">
        <v>2140.432808962365</v>
      </c>
      <c r="BZ29" s="143">
        <v>2209.8738426697491</v>
      </c>
      <c r="CA29" s="144">
        <v>2252.3527080647928</v>
      </c>
    </row>
    <row r="30" spans="1:79" x14ac:dyDescent="0.4">
      <c r="A30" s="141"/>
      <c r="B30" s="68" t="s">
        <v>155</v>
      </c>
      <c r="C30" s="142"/>
      <c r="D30" s="143">
        <v>0</v>
      </c>
      <c r="E30" s="143">
        <v>0</v>
      </c>
      <c r="F30" s="143">
        <v>0</v>
      </c>
      <c r="G30" s="143">
        <v>0</v>
      </c>
      <c r="H30" s="143">
        <v>0</v>
      </c>
      <c r="I30" s="143">
        <v>0</v>
      </c>
      <c r="J30" s="143">
        <v>0</v>
      </c>
      <c r="K30" s="143">
        <v>0</v>
      </c>
      <c r="L30" s="143">
        <v>0</v>
      </c>
      <c r="M30" s="143">
        <v>0</v>
      </c>
      <c r="N30" s="143">
        <v>0</v>
      </c>
      <c r="O30" s="143">
        <v>0</v>
      </c>
      <c r="P30" s="143">
        <v>0</v>
      </c>
      <c r="Q30" s="143">
        <v>0</v>
      </c>
      <c r="R30" s="143">
        <v>0</v>
      </c>
      <c r="S30" s="143">
        <v>0</v>
      </c>
      <c r="T30" s="143">
        <v>0</v>
      </c>
      <c r="U30" s="143">
        <v>0</v>
      </c>
      <c r="V30" s="143">
        <v>0</v>
      </c>
      <c r="W30" s="143">
        <v>0</v>
      </c>
      <c r="X30" s="143">
        <v>0</v>
      </c>
      <c r="Y30" s="143">
        <v>0</v>
      </c>
      <c r="Z30" s="143">
        <v>0</v>
      </c>
      <c r="AA30" s="143">
        <v>0</v>
      </c>
      <c r="AB30" s="143">
        <v>0</v>
      </c>
      <c r="AC30" s="143">
        <v>0</v>
      </c>
      <c r="AD30" s="143">
        <v>0</v>
      </c>
      <c r="AE30" s="143">
        <v>0</v>
      </c>
      <c r="AF30" s="143">
        <v>0</v>
      </c>
      <c r="AG30" s="143">
        <v>0</v>
      </c>
      <c r="AH30" s="143">
        <v>0</v>
      </c>
      <c r="AI30" s="143">
        <v>0</v>
      </c>
      <c r="AJ30" s="143">
        <v>0</v>
      </c>
      <c r="AK30" s="143">
        <v>0</v>
      </c>
      <c r="AL30" s="143">
        <v>0</v>
      </c>
      <c r="AM30" s="143">
        <v>0</v>
      </c>
      <c r="AN30" s="143">
        <v>0</v>
      </c>
      <c r="AO30" s="143">
        <v>0</v>
      </c>
      <c r="AP30" s="143">
        <v>0</v>
      </c>
      <c r="AQ30" s="143">
        <v>0</v>
      </c>
      <c r="AR30" s="143">
        <v>0</v>
      </c>
      <c r="AS30" s="143">
        <v>0</v>
      </c>
      <c r="AT30" s="143">
        <v>0</v>
      </c>
      <c r="AU30" s="143">
        <v>0</v>
      </c>
      <c r="AV30" s="143">
        <v>0</v>
      </c>
      <c r="AW30" s="143">
        <v>0</v>
      </c>
      <c r="AX30" s="143">
        <v>0</v>
      </c>
      <c r="AY30" s="143">
        <v>0</v>
      </c>
      <c r="AZ30" s="143">
        <v>0</v>
      </c>
      <c r="BA30" s="143">
        <v>0</v>
      </c>
      <c r="BB30" s="143">
        <v>0</v>
      </c>
      <c r="BC30" s="143">
        <v>0</v>
      </c>
      <c r="BD30" s="143">
        <v>0</v>
      </c>
      <c r="BE30" s="143">
        <v>0</v>
      </c>
      <c r="BF30" s="143">
        <v>0</v>
      </c>
      <c r="BG30" s="143">
        <v>0</v>
      </c>
      <c r="BH30" s="143">
        <v>0</v>
      </c>
      <c r="BI30" s="143">
        <v>0</v>
      </c>
      <c r="BJ30" s="143">
        <v>0</v>
      </c>
      <c r="BK30" s="143">
        <v>0</v>
      </c>
      <c r="BL30" s="143">
        <v>409.9582058669755</v>
      </c>
      <c r="BM30" s="143">
        <v>448.10128237744749</v>
      </c>
      <c r="BN30" s="143">
        <v>455.26482882325496</v>
      </c>
      <c r="BO30" s="143">
        <v>487.27267803607305</v>
      </c>
      <c r="BP30" s="143">
        <v>492.78224487649743</v>
      </c>
      <c r="BQ30" s="143">
        <v>509.85573461266199</v>
      </c>
      <c r="BR30" s="143">
        <v>602.88751836719041</v>
      </c>
      <c r="BS30" s="143">
        <v>666.29214863356469</v>
      </c>
      <c r="BT30" s="143">
        <v>566.59920768212078</v>
      </c>
      <c r="BU30" s="143">
        <v>636.14163059639907</v>
      </c>
      <c r="BV30" s="143">
        <v>573.1286141868128</v>
      </c>
      <c r="BW30" s="143">
        <v>561.12029479042644</v>
      </c>
      <c r="BX30" s="143">
        <v>571.123217912879</v>
      </c>
      <c r="BY30" s="143">
        <v>583.24883578856736</v>
      </c>
      <c r="BZ30" s="143">
        <v>593.88631375225452</v>
      </c>
      <c r="CA30" s="144">
        <v>600.23403082377581</v>
      </c>
    </row>
    <row r="31" spans="1:79" ht="26.65" customHeight="1" x14ac:dyDescent="0.4">
      <c r="A31" s="141"/>
      <c r="B31" s="58" t="s">
        <v>156</v>
      </c>
      <c r="C31" s="142" t="s">
        <v>133</v>
      </c>
      <c r="D31" s="143">
        <v>0</v>
      </c>
      <c r="E31" s="143">
        <v>0</v>
      </c>
      <c r="F31" s="143">
        <v>0</v>
      </c>
      <c r="G31" s="143">
        <v>0</v>
      </c>
      <c r="H31" s="143">
        <v>0</v>
      </c>
      <c r="I31" s="143">
        <v>0</v>
      </c>
      <c r="J31" s="143">
        <v>0</v>
      </c>
      <c r="K31" s="143">
        <v>0</v>
      </c>
      <c r="L31" s="143">
        <v>0</v>
      </c>
      <c r="M31" s="143">
        <v>0</v>
      </c>
      <c r="N31" s="143">
        <v>0</v>
      </c>
      <c r="O31" s="143">
        <v>0</v>
      </c>
      <c r="P31" s="143">
        <v>0</v>
      </c>
      <c r="Q31" s="143">
        <v>0</v>
      </c>
      <c r="R31" s="143">
        <v>0</v>
      </c>
      <c r="S31" s="143">
        <v>0</v>
      </c>
      <c r="T31" s="143">
        <v>0</v>
      </c>
      <c r="U31" s="143">
        <v>0</v>
      </c>
      <c r="V31" s="143">
        <v>0</v>
      </c>
      <c r="W31" s="143">
        <v>0</v>
      </c>
      <c r="X31" s="143">
        <v>0</v>
      </c>
      <c r="Y31" s="143">
        <v>0</v>
      </c>
      <c r="Z31" s="143">
        <v>0</v>
      </c>
      <c r="AA31" s="143">
        <v>0</v>
      </c>
      <c r="AB31" s="143">
        <v>0</v>
      </c>
      <c r="AC31" s="143">
        <v>0</v>
      </c>
      <c r="AD31" s="143">
        <v>0</v>
      </c>
      <c r="AE31" s="143">
        <v>0</v>
      </c>
      <c r="AF31" s="143">
        <v>0</v>
      </c>
      <c r="AG31" s="143">
        <v>0</v>
      </c>
      <c r="AH31" s="143">
        <v>0</v>
      </c>
      <c r="AI31" s="143">
        <v>0</v>
      </c>
      <c r="AJ31" s="143">
        <v>0</v>
      </c>
      <c r="AK31" s="143">
        <v>0</v>
      </c>
      <c r="AL31" s="143">
        <v>0</v>
      </c>
      <c r="AM31" s="143">
        <v>0</v>
      </c>
      <c r="AN31" s="143">
        <v>0</v>
      </c>
      <c r="AO31" s="143">
        <v>0</v>
      </c>
      <c r="AP31" s="143">
        <v>0</v>
      </c>
      <c r="AQ31" s="143">
        <v>0</v>
      </c>
      <c r="AR31" s="143">
        <v>0</v>
      </c>
      <c r="AS31" s="143">
        <v>0</v>
      </c>
      <c r="AT31" s="143">
        <v>0</v>
      </c>
      <c r="AU31" s="143">
        <v>0</v>
      </c>
      <c r="AV31" s="143">
        <v>0</v>
      </c>
      <c r="AW31" s="143">
        <v>0</v>
      </c>
      <c r="AX31" s="143">
        <v>0</v>
      </c>
      <c r="AY31" s="143">
        <v>11733.982656809831</v>
      </c>
      <c r="AZ31" s="143">
        <v>11392.242003592444</v>
      </c>
      <c r="BA31" s="143">
        <v>10949.043015232844</v>
      </c>
      <c r="BB31" s="143">
        <v>10573.841988570446</v>
      </c>
      <c r="BC31" s="143">
        <v>9864.478965841965</v>
      </c>
      <c r="BD31" s="143">
        <v>9613.104583205426</v>
      </c>
      <c r="BE31" s="143">
        <v>9493.6393980425</v>
      </c>
      <c r="BF31" s="143">
        <v>9276.1418744050625</v>
      </c>
      <c r="BG31" s="143">
        <v>9041.9876169831114</v>
      </c>
      <c r="BH31" s="143">
        <v>8723.4608101956055</v>
      </c>
      <c r="BI31" s="143">
        <v>8485.2304529955563</v>
      </c>
      <c r="BJ31" s="143">
        <v>8136.4913806556306</v>
      </c>
      <c r="BK31" s="143">
        <v>8049.5903866124618</v>
      </c>
      <c r="BL31" s="143">
        <v>7670.661636264038</v>
      </c>
      <c r="BM31" s="143">
        <v>7090.5127770075442</v>
      </c>
      <c r="BN31" s="143">
        <v>6331.5987908970519</v>
      </c>
      <c r="BO31" s="143">
        <v>5551.2492182779533</v>
      </c>
      <c r="BP31" s="143">
        <v>3611.961484898155</v>
      </c>
      <c r="BQ31" s="143">
        <v>1284.9965937207714</v>
      </c>
      <c r="BR31" s="143">
        <v>261.40301507445304</v>
      </c>
      <c r="BS31" s="143">
        <v>65.675402499609433</v>
      </c>
      <c r="BT31" s="143">
        <v>15.454379106171986</v>
      </c>
      <c r="BU31" s="143">
        <v>9.0909615866099944</v>
      </c>
      <c r="BV31" s="143">
        <v>2.6178961937010197</v>
      </c>
      <c r="BW31" s="143">
        <v>0.87754297149272309</v>
      </c>
      <c r="BX31" s="143">
        <v>0.90145734712786074</v>
      </c>
      <c r="BY31" s="143">
        <v>0.66140564377385613</v>
      </c>
      <c r="BZ31" s="143">
        <v>0.43581164672784706</v>
      </c>
      <c r="CA31" s="144">
        <v>0.21118802370822939</v>
      </c>
    </row>
    <row r="32" spans="1:79" x14ac:dyDescent="0.4">
      <c r="A32" s="141"/>
      <c r="B32" s="58" t="s">
        <v>26</v>
      </c>
      <c r="C32" s="142" t="s">
        <v>140</v>
      </c>
      <c r="D32" s="143">
        <v>1988.516522146708</v>
      </c>
      <c r="E32" s="143">
        <v>2332.7685024607458</v>
      </c>
      <c r="F32" s="143">
        <v>2557.329248286625</v>
      </c>
      <c r="G32" s="143">
        <v>2667.7937661120222</v>
      </c>
      <c r="H32" s="143">
        <v>3065.8947738457932</v>
      </c>
      <c r="I32" s="143">
        <v>3046.3748463528837</v>
      </c>
      <c r="J32" s="143">
        <v>3112.0124490274197</v>
      </c>
      <c r="K32" s="143">
        <v>2722.676822123271</v>
      </c>
      <c r="L32" s="143">
        <v>2722.2318712805818</v>
      </c>
      <c r="M32" s="143">
        <v>2564.2602653190143</v>
      </c>
      <c r="N32" s="143">
        <v>2756.7534921939196</v>
      </c>
      <c r="O32" s="143">
        <v>3299.6258433858106</v>
      </c>
      <c r="P32" s="143">
        <v>3661.1959134615381</v>
      </c>
      <c r="Q32" s="143">
        <v>3377.5498255137645</v>
      </c>
      <c r="R32" s="143">
        <v>3823.9917293233084</v>
      </c>
      <c r="S32" s="143">
        <v>4096.921710161022</v>
      </c>
      <c r="T32" s="143">
        <v>4017.7427107262765</v>
      </c>
      <c r="U32" s="143">
        <v>4201.6341668065115</v>
      </c>
      <c r="V32" s="143">
        <v>4840.4362416107379</v>
      </c>
      <c r="W32" s="143">
        <v>6105.7173507462676</v>
      </c>
      <c r="X32" s="143">
        <v>6460.1476331360936</v>
      </c>
      <c r="Y32" s="143">
        <v>6642.6436590436588</v>
      </c>
      <c r="Z32" s="143">
        <v>6726.3609534619745</v>
      </c>
      <c r="AA32" s="143">
        <v>7659.787473610133</v>
      </c>
      <c r="AB32" s="143">
        <v>7740.4765506807862</v>
      </c>
      <c r="AC32" s="143">
        <v>7114.5600238308016</v>
      </c>
      <c r="AD32" s="143">
        <v>8071.897868120971</v>
      </c>
      <c r="AE32" s="143">
        <v>8842.9213304122677</v>
      </c>
      <c r="AF32" s="143">
        <v>10177.846503496503</v>
      </c>
      <c r="AG32" s="143">
        <v>7463.2187676074373</v>
      </c>
      <c r="AH32" s="143">
        <v>7321.4344281173708</v>
      </c>
      <c r="AI32" s="143">
        <v>6721.6529381626133</v>
      </c>
      <c r="AJ32" s="143">
        <v>7290.6568329144066</v>
      </c>
      <c r="AK32" s="143">
        <v>9888.9917095654255</v>
      </c>
      <c r="AL32" s="143">
        <v>13099.948112812786</v>
      </c>
      <c r="AM32" s="143">
        <v>15162.777023248382</v>
      </c>
      <c r="AN32" s="143">
        <v>16607.22496722799</v>
      </c>
      <c r="AO32" s="143">
        <v>18117.229908954047</v>
      </c>
      <c r="AP32" s="143">
        <v>18610.223048327134</v>
      </c>
      <c r="AQ32" s="143">
        <v>17604.692382918613</v>
      </c>
      <c r="AR32" s="143">
        <v>15755.681826605167</v>
      </c>
      <c r="AS32" s="143">
        <v>14808.504615326308</v>
      </c>
      <c r="AT32" s="143">
        <v>15862.615140900572</v>
      </c>
      <c r="AU32" s="143">
        <v>19640.222135091499</v>
      </c>
      <c r="AV32" s="143">
        <v>24326.644128973894</v>
      </c>
      <c r="AW32" s="143">
        <v>25867.872793881092</v>
      </c>
      <c r="AX32" s="143">
        <v>25999.271181750184</v>
      </c>
      <c r="AY32" s="143">
        <v>25694.796590321552</v>
      </c>
      <c r="AZ32" s="143">
        <v>21478.143681820169</v>
      </c>
      <c r="BA32" s="143">
        <v>17674.576772667922</v>
      </c>
      <c r="BB32" s="143">
        <v>17194.861796932066</v>
      </c>
      <c r="BC32" s="143">
        <v>17553.035214450818</v>
      </c>
      <c r="BD32" s="143">
        <v>18642.080388747803</v>
      </c>
      <c r="BE32" s="143">
        <v>19835.244845525907</v>
      </c>
      <c r="BF32" s="143">
        <v>19542.503725706647</v>
      </c>
      <c r="BG32" s="143">
        <v>17291.634047747557</v>
      </c>
      <c r="BH32" s="143">
        <v>13132.163758021579</v>
      </c>
      <c r="BI32" s="143">
        <v>11675.283446606778</v>
      </c>
      <c r="BJ32" s="143">
        <v>10952.593409144765</v>
      </c>
      <c r="BK32" s="143">
        <v>10916.566964051157</v>
      </c>
      <c r="BL32" s="143">
        <v>10223.948800962986</v>
      </c>
      <c r="BM32" s="143">
        <v>9720.1906259021434</v>
      </c>
      <c r="BN32" s="143">
        <v>8953.0626464249199</v>
      </c>
      <c r="BO32" s="143">
        <v>7870.5339735907983</v>
      </c>
      <c r="BP32" s="143">
        <v>5853.6371249616177</v>
      </c>
      <c r="BQ32" s="143">
        <v>3879.2771647217828</v>
      </c>
      <c r="BR32" s="143">
        <v>3093.1554207556396</v>
      </c>
      <c r="BS32" s="143">
        <v>2692.7930548603567</v>
      </c>
      <c r="BT32" s="143">
        <v>2315.6371543254231</v>
      </c>
      <c r="BU32" s="143">
        <v>2177.6243855135403</v>
      </c>
      <c r="BV32" s="143">
        <v>1771.5002022775543</v>
      </c>
      <c r="BW32" s="143">
        <v>2104.5390094006511</v>
      </c>
      <c r="BX32" s="143">
        <v>2059.3539273793731</v>
      </c>
      <c r="BY32" s="143">
        <v>2038.9235696100156</v>
      </c>
      <c r="BZ32" s="143">
        <v>2069.4865072883185</v>
      </c>
      <c r="CA32" s="144">
        <v>2051.8131283841431</v>
      </c>
    </row>
    <row r="33" spans="1:79" x14ac:dyDescent="0.4">
      <c r="A33" s="141"/>
      <c r="B33" s="58" t="s">
        <v>157</v>
      </c>
      <c r="C33" s="142" t="s">
        <v>140</v>
      </c>
      <c r="D33" s="143">
        <v>0</v>
      </c>
      <c r="E33" s="143">
        <v>0</v>
      </c>
      <c r="F33" s="143">
        <v>0</v>
      </c>
      <c r="G33" s="143">
        <v>0</v>
      </c>
      <c r="H33" s="143">
        <v>0</v>
      </c>
      <c r="I33" s="143">
        <v>0</v>
      </c>
      <c r="J33" s="143">
        <v>0</v>
      </c>
      <c r="K33" s="143">
        <v>0</v>
      </c>
      <c r="L33" s="143">
        <v>0</v>
      </c>
      <c r="M33" s="143">
        <v>0</v>
      </c>
      <c r="N33" s="143">
        <v>0</v>
      </c>
      <c r="O33" s="143">
        <v>0</v>
      </c>
      <c r="P33" s="143">
        <v>0</v>
      </c>
      <c r="Q33" s="143">
        <v>0</v>
      </c>
      <c r="R33" s="143">
        <v>0</v>
      </c>
      <c r="S33" s="143">
        <v>0</v>
      </c>
      <c r="T33" s="143">
        <v>0</v>
      </c>
      <c r="U33" s="143">
        <v>0</v>
      </c>
      <c r="V33" s="143">
        <v>0</v>
      </c>
      <c r="W33" s="143">
        <v>0</v>
      </c>
      <c r="X33" s="143">
        <v>0</v>
      </c>
      <c r="Y33" s="143">
        <v>0</v>
      </c>
      <c r="Z33" s="143">
        <v>0</v>
      </c>
      <c r="AA33" s="143">
        <v>0</v>
      </c>
      <c r="AB33" s="143">
        <v>0</v>
      </c>
      <c r="AC33" s="143">
        <v>0</v>
      </c>
      <c r="AD33" s="143">
        <v>0</v>
      </c>
      <c r="AE33" s="143">
        <v>0</v>
      </c>
      <c r="AF33" s="143">
        <v>0</v>
      </c>
      <c r="AG33" s="143">
        <v>0</v>
      </c>
      <c r="AH33" s="143">
        <v>0</v>
      </c>
      <c r="AI33" s="143">
        <v>0</v>
      </c>
      <c r="AJ33" s="143">
        <v>0</v>
      </c>
      <c r="AK33" s="143">
        <v>0</v>
      </c>
      <c r="AL33" s="143">
        <v>0</v>
      </c>
      <c r="AM33" s="143">
        <v>0</v>
      </c>
      <c r="AN33" s="143">
        <v>0</v>
      </c>
      <c r="AO33" s="143">
        <v>0</v>
      </c>
      <c r="AP33" s="143">
        <v>0</v>
      </c>
      <c r="AQ33" s="143">
        <v>0</v>
      </c>
      <c r="AR33" s="143">
        <v>2.6495061022898891</v>
      </c>
      <c r="AS33" s="143">
        <v>20.704737739710449</v>
      </c>
      <c r="AT33" s="143">
        <v>43.542374205299751</v>
      </c>
      <c r="AU33" s="143">
        <v>77.407214787332705</v>
      </c>
      <c r="AV33" s="143">
        <v>142.2114729258206</v>
      </c>
      <c r="AW33" s="143">
        <v>181.19817189717708</v>
      </c>
      <c r="AX33" s="143">
        <v>160.74061424831712</v>
      </c>
      <c r="AY33" s="143">
        <v>160.89213206948159</v>
      </c>
      <c r="AZ33" s="143">
        <v>162.69461191348918</v>
      </c>
      <c r="BA33" s="143">
        <v>158.78040940084139</v>
      </c>
      <c r="BB33" s="143">
        <v>163.41308640914363</v>
      </c>
      <c r="BC33" s="143">
        <v>182.01236623576747</v>
      </c>
      <c r="BD33" s="143">
        <v>188.04576675131861</v>
      </c>
      <c r="BE33" s="143">
        <v>209.22305122679043</v>
      </c>
      <c r="BF33" s="143">
        <v>231.06917887811912</v>
      </c>
      <c r="BG33" s="143">
        <v>254.25887056088956</v>
      </c>
      <c r="BH33" s="143">
        <v>274.21437132679171</v>
      </c>
      <c r="BI33" s="143">
        <v>294.8979136699412</v>
      </c>
      <c r="BJ33" s="143">
        <v>321.33208514955095</v>
      </c>
      <c r="BK33" s="143">
        <v>358.20857621281397</v>
      </c>
      <c r="BL33" s="143">
        <v>382.55458972609864</v>
      </c>
      <c r="BM33" s="143">
        <v>395.94603037074199</v>
      </c>
      <c r="BN33" s="143">
        <v>398.66926534449567</v>
      </c>
      <c r="BO33" s="143">
        <v>366.66313117253259</v>
      </c>
      <c r="BP33" s="143">
        <v>335.20936834695976</v>
      </c>
      <c r="BQ33" s="143">
        <v>309.20953646891178</v>
      </c>
      <c r="BR33" s="143">
        <v>290.36344010834989</v>
      </c>
      <c r="BS33" s="143">
        <v>0</v>
      </c>
      <c r="BT33" s="143">
        <v>0</v>
      </c>
      <c r="BU33" s="143">
        <v>0</v>
      </c>
      <c r="BV33" s="143">
        <v>0</v>
      </c>
      <c r="BW33" s="143">
        <v>0</v>
      </c>
      <c r="BX33" s="143">
        <v>0</v>
      </c>
      <c r="BY33" s="143">
        <v>0</v>
      </c>
      <c r="BZ33" s="143">
        <v>0</v>
      </c>
      <c r="CA33" s="144">
        <v>0</v>
      </c>
    </row>
    <row r="34" spans="1:79" x14ac:dyDescent="0.4">
      <c r="A34" s="141"/>
      <c r="B34" s="58" t="s">
        <v>27</v>
      </c>
      <c r="C34" s="142" t="s">
        <v>130</v>
      </c>
      <c r="D34" s="143">
        <v>0</v>
      </c>
      <c r="E34" s="143">
        <v>0</v>
      </c>
      <c r="F34" s="143">
        <v>0</v>
      </c>
      <c r="G34" s="143">
        <v>0</v>
      </c>
      <c r="H34" s="143">
        <v>0</v>
      </c>
      <c r="I34" s="143">
        <v>0</v>
      </c>
      <c r="J34" s="143">
        <v>0</v>
      </c>
      <c r="K34" s="143">
        <v>0</v>
      </c>
      <c r="L34" s="143">
        <v>0</v>
      </c>
      <c r="M34" s="143">
        <v>0</v>
      </c>
      <c r="N34" s="143">
        <v>0</v>
      </c>
      <c r="O34" s="143">
        <v>0</v>
      </c>
      <c r="P34" s="143">
        <v>0</v>
      </c>
      <c r="Q34" s="143">
        <v>0</v>
      </c>
      <c r="R34" s="143">
        <v>0</v>
      </c>
      <c r="S34" s="143">
        <v>0</v>
      </c>
      <c r="T34" s="143">
        <v>0</v>
      </c>
      <c r="U34" s="143">
        <v>0</v>
      </c>
      <c r="V34" s="143">
        <v>0</v>
      </c>
      <c r="W34" s="143">
        <v>0</v>
      </c>
      <c r="X34" s="143">
        <v>0</v>
      </c>
      <c r="Y34" s="143">
        <v>0</v>
      </c>
      <c r="Z34" s="143">
        <v>984.94059780552379</v>
      </c>
      <c r="AA34" s="143">
        <v>1000.7642505277975</v>
      </c>
      <c r="AB34" s="143">
        <v>1019.9604495353361</v>
      </c>
      <c r="AC34" s="143">
        <v>1048.4295501936253</v>
      </c>
      <c r="AD34" s="143">
        <v>1100.4838869608327</v>
      </c>
      <c r="AE34" s="143">
        <v>1156.5692093208522</v>
      </c>
      <c r="AF34" s="143">
        <v>1167.1325174825174</v>
      </c>
      <c r="AG34" s="143">
        <v>1171.3759155867438</v>
      </c>
      <c r="AH34" s="143">
        <v>1186.6258233912201</v>
      </c>
      <c r="AI34" s="143">
        <v>1143.6842312694596</v>
      </c>
      <c r="AJ34" s="143">
        <v>1107.9104378886095</v>
      </c>
      <c r="AK34" s="143">
        <v>1118.3987788818388</v>
      </c>
      <c r="AL34" s="143">
        <v>1133.3216168717047</v>
      </c>
      <c r="AM34" s="143">
        <v>1160.5272828952625</v>
      </c>
      <c r="AN34" s="143">
        <v>1131.9607744277503</v>
      </c>
      <c r="AO34" s="143">
        <v>1143.5801849594952</v>
      </c>
      <c r="AP34" s="143">
        <v>1179.9325347652484</v>
      </c>
      <c r="AQ34" s="143">
        <v>1137.5826500054329</v>
      </c>
      <c r="AR34" s="143">
        <v>1067.2480725743908</v>
      </c>
      <c r="AS34" s="143">
        <v>1028.6536640642764</v>
      </c>
      <c r="AT34" s="143">
        <v>1042.0977497942097</v>
      </c>
      <c r="AU34" s="143">
        <v>1104.0309312106426</v>
      </c>
      <c r="AV34" s="143">
        <v>1097.9138226932021</v>
      </c>
      <c r="AW34" s="143">
        <v>1101.9939580507805</v>
      </c>
      <c r="AX34" s="143">
        <v>1121.0179553103962</v>
      </c>
      <c r="AY34" s="143">
        <v>1124.9919352351576</v>
      </c>
      <c r="AZ34" s="143">
        <v>1104.6928016706338</v>
      </c>
      <c r="BA34" s="143">
        <v>1103.40057710721</v>
      </c>
      <c r="BB34" s="143">
        <v>1109.6716031452754</v>
      </c>
      <c r="BC34" s="143">
        <v>1094.2025297491653</v>
      </c>
      <c r="BD34" s="143">
        <v>1078.3548684173807</v>
      </c>
      <c r="BE34" s="143">
        <v>1095.0291992705572</v>
      </c>
      <c r="BF34" s="143">
        <v>1074.0899993477083</v>
      </c>
      <c r="BG34" s="143">
        <v>1053.561748357565</v>
      </c>
      <c r="BH34" s="143">
        <v>1040.4105587777619</v>
      </c>
      <c r="BI34" s="143">
        <v>1004.9544065558579</v>
      </c>
      <c r="BJ34" s="143">
        <v>979.50173154526374</v>
      </c>
      <c r="BK34" s="143">
        <v>961.07225203693986</v>
      </c>
      <c r="BL34" s="143">
        <v>960.88455046548893</v>
      </c>
      <c r="BM34" s="143">
        <v>979.5073134990198</v>
      </c>
      <c r="BN34" s="143">
        <v>1012.4637553735104</v>
      </c>
      <c r="BO34" s="143">
        <v>998.42376540402313</v>
      </c>
      <c r="BP34" s="143">
        <v>998.13033252778382</v>
      </c>
      <c r="BQ34" s="143">
        <v>975.21992631583055</v>
      </c>
      <c r="BR34" s="143">
        <v>970.6085624998949</v>
      </c>
      <c r="BS34" s="143">
        <v>946.03912592254153</v>
      </c>
      <c r="BT34" s="143">
        <v>893.43006505011317</v>
      </c>
      <c r="BU34" s="143">
        <v>855.7100955838323</v>
      </c>
      <c r="BV34" s="143">
        <v>840.23226864731475</v>
      </c>
      <c r="BW34" s="143">
        <v>835.36171761422997</v>
      </c>
      <c r="BX34" s="143">
        <v>820.27317556952892</v>
      </c>
      <c r="BY34" s="143">
        <v>806.09290287132535</v>
      </c>
      <c r="BZ34" s="143">
        <v>792.95829421243025</v>
      </c>
      <c r="CA34" s="144">
        <v>783.25045805594266</v>
      </c>
    </row>
    <row r="35" spans="1:79" x14ac:dyDescent="0.4">
      <c r="A35" s="141"/>
      <c r="B35" s="58" t="s">
        <v>159</v>
      </c>
      <c r="C35" s="142" t="s">
        <v>133</v>
      </c>
      <c r="D35" s="143">
        <v>0</v>
      </c>
      <c r="E35" s="143">
        <v>0</v>
      </c>
      <c r="F35" s="143">
        <v>0</v>
      </c>
      <c r="G35" s="143">
        <v>0</v>
      </c>
      <c r="H35" s="143">
        <v>0</v>
      </c>
      <c r="I35" s="143">
        <v>0</v>
      </c>
      <c r="J35" s="143">
        <v>0</v>
      </c>
      <c r="K35" s="143">
        <v>0</v>
      </c>
      <c r="L35" s="143">
        <v>0</v>
      </c>
      <c r="M35" s="143">
        <v>0</v>
      </c>
      <c r="N35" s="143">
        <v>0</v>
      </c>
      <c r="O35" s="143">
        <v>0</v>
      </c>
      <c r="P35" s="143">
        <v>0</v>
      </c>
      <c r="Q35" s="143">
        <v>0</v>
      </c>
      <c r="R35" s="143">
        <v>0</v>
      </c>
      <c r="S35" s="143">
        <v>0</v>
      </c>
      <c r="T35" s="143">
        <v>0</v>
      </c>
      <c r="U35" s="143">
        <v>0</v>
      </c>
      <c r="V35" s="143">
        <v>0</v>
      </c>
      <c r="W35" s="143">
        <v>0</v>
      </c>
      <c r="X35" s="143">
        <v>0</v>
      </c>
      <c r="Y35" s="143">
        <v>0</v>
      </c>
      <c r="Z35" s="143">
        <v>0</v>
      </c>
      <c r="AA35" s="143">
        <v>1086.7487684729065</v>
      </c>
      <c r="AB35" s="143">
        <v>2156.5506807866868</v>
      </c>
      <c r="AC35" s="143">
        <v>2442.032034554662</v>
      </c>
      <c r="AD35" s="143">
        <v>2688.8237233515119</v>
      </c>
      <c r="AE35" s="143">
        <v>3029.9139055964943</v>
      </c>
      <c r="AF35" s="143">
        <v>3339.4586573426568</v>
      </c>
      <c r="AG35" s="143">
        <v>3657.1284423500488</v>
      </c>
      <c r="AH35" s="143">
        <v>3939.7853424846835</v>
      </c>
      <c r="AI35" s="143">
        <v>3992.8624916249555</v>
      </c>
      <c r="AJ35" s="143">
        <v>3872.6352692155046</v>
      </c>
      <c r="AK35" s="143">
        <v>4174.9491200766188</v>
      </c>
      <c r="AL35" s="143">
        <v>4524.7652523223696</v>
      </c>
      <c r="AM35" s="143">
        <v>5075.9511064951666</v>
      </c>
      <c r="AN35" s="143">
        <v>5498.0951900776436</v>
      </c>
      <c r="AO35" s="143">
        <v>5715.467775467775</v>
      </c>
      <c r="AP35" s="143">
        <v>6247.4226710725579</v>
      </c>
      <c r="AQ35" s="143">
        <v>6568.3580810605235</v>
      </c>
      <c r="AR35" s="143">
        <v>6980.8937417853786</v>
      </c>
      <c r="AS35" s="143">
        <v>7402.529324641856</v>
      </c>
      <c r="AT35" s="143">
        <v>7901.7523614200391</v>
      </c>
      <c r="AU35" s="143">
        <v>9250.7827739499135</v>
      </c>
      <c r="AV35" s="143">
        <v>10213.583542905142</v>
      </c>
      <c r="AW35" s="143">
        <v>11349.097097618671</v>
      </c>
      <c r="AX35" s="143">
        <v>12224.768509723261</v>
      </c>
      <c r="AY35" s="143">
        <v>417.14998412626414</v>
      </c>
      <c r="AZ35" s="143">
        <v>0</v>
      </c>
      <c r="BA35" s="143">
        <v>0</v>
      </c>
      <c r="BB35" s="143">
        <v>0</v>
      </c>
      <c r="BC35" s="143">
        <v>0</v>
      </c>
      <c r="BD35" s="143">
        <v>0</v>
      </c>
      <c r="BE35" s="143">
        <v>0</v>
      </c>
      <c r="BF35" s="143">
        <v>0</v>
      </c>
      <c r="BG35" s="143">
        <v>0</v>
      </c>
      <c r="BH35" s="143">
        <v>0</v>
      </c>
      <c r="BI35" s="143">
        <v>0</v>
      </c>
      <c r="BJ35" s="143">
        <v>0</v>
      </c>
      <c r="BK35" s="143">
        <v>0</v>
      </c>
      <c r="BL35" s="143">
        <v>0</v>
      </c>
      <c r="BM35" s="143">
        <v>0</v>
      </c>
      <c r="BN35" s="143">
        <v>0</v>
      </c>
      <c r="BO35" s="143">
        <v>0</v>
      </c>
      <c r="BP35" s="143">
        <v>0</v>
      </c>
      <c r="BQ35" s="143">
        <v>0</v>
      </c>
      <c r="BR35" s="143">
        <v>0</v>
      </c>
      <c r="BS35" s="143">
        <v>0</v>
      </c>
      <c r="BT35" s="143">
        <v>0</v>
      </c>
      <c r="BU35" s="143">
        <v>0</v>
      </c>
      <c r="BV35" s="143">
        <v>0</v>
      </c>
      <c r="BW35" s="143">
        <v>0</v>
      </c>
      <c r="BX35" s="143">
        <v>0</v>
      </c>
      <c r="BY35" s="143">
        <v>0</v>
      </c>
      <c r="BZ35" s="143">
        <v>0</v>
      </c>
      <c r="CA35" s="144">
        <v>0</v>
      </c>
    </row>
    <row r="36" spans="1:79" ht="26.65" customHeight="1" x14ac:dyDescent="0.4">
      <c r="A36" s="141"/>
      <c r="B36" s="58" t="s">
        <v>160</v>
      </c>
      <c r="C36" s="142" t="s">
        <v>140</v>
      </c>
      <c r="D36" s="143">
        <v>0</v>
      </c>
      <c r="E36" s="143">
        <v>0</v>
      </c>
      <c r="F36" s="143">
        <v>0</v>
      </c>
      <c r="G36" s="143">
        <v>0</v>
      </c>
      <c r="H36" s="143">
        <v>0</v>
      </c>
      <c r="I36" s="143">
        <v>0</v>
      </c>
      <c r="J36" s="143">
        <v>0</v>
      </c>
      <c r="K36" s="143">
        <v>0</v>
      </c>
      <c r="L36" s="143">
        <v>0</v>
      </c>
      <c r="M36" s="143">
        <v>0</v>
      </c>
      <c r="N36" s="143">
        <v>0</v>
      </c>
      <c r="O36" s="143">
        <v>0</v>
      </c>
      <c r="P36" s="143">
        <v>0</v>
      </c>
      <c r="Q36" s="143">
        <v>0</v>
      </c>
      <c r="R36" s="143">
        <v>0</v>
      </c>
      <c r="S36" s="143">
        <v>0</v>
      </c>
      <c r="T36" s="143">
        <v>0</v>
      </c>
      <c r="U36" s="143">
        <v>0</v>
      </c>
      <c r="V36" s="143">
        <v>0</v>
      </c>
      <c r="W36" s="143">
        <v>0</v>
      </c>
      <c r="X36" s="143">
        <v>0</v>
      </c>
      <c r="Y36" s="143">
        <v>0</v>
      </c>
      <c r="Z36" s="143">
        <v>0</v>
      </c>
      <c r="AA36" s="143">
        <v>0</v>
      </c>
      <c r="AB36" s="143">
        <v>0</v>
      </c>
      <c r="AC36" s="143">
        <v>0</v>
      </c>
      <c r="AD36" s="143">
        <v>0</v>
      </c>
      <c r="AE36" s="143">
        <v>0</v>
      </c>
      <c r="AF36" s="143">
        <v>0</v>
      </c>
      <c r="AG36" s="143">
        <v>0</v>
      </c>
      <c r="AH36" s="143">
        <v>0</v>
      </c>
      <c r="AI36" s="143">
        <v>0</v>
      </c>
      <c r="AJ36" s="143">
        <v>0</v>
      </c>
      <c r="AK36" s="143">
        <v>0</v>
      </c>
      <c r="AL36" s="143">
        <v>0</v>
      </c>
      <c r="AM36" s="143">
        <v>0</v>
      </c>
      <c r="AN36" s="143">
        <v>0</v>
      </c>
      <c r="AO36" s="143">
        <v>0</v>
      </c>
      <c r="AP36" s="143">
        <v>0</v>
      </c>
      <c r="AQ36" s="143">
        <v>0</v>
      </c>
      <c r="AR36" s="143">
        <v>0</v>
      </c>
      <c r="AS36" s="143">
        <v>0</v>
      </c>
      <c r="AT36" s="143">
        <v>0</v>
      </c>
      <c r="AU36" s="143">
        <v>0</v>
      </c>
      <c r="AV36" s="143">
        <v>0</v>
      </c>
      <c r="AW36" s="143">
        <v>0</v>
      </c>
      <c r="AX36" s="143">
        <v>0</v>
      </c>
      <c r="AY36" s="143">
        <v>0</v>
      </c>
      <c r="AZ36" s="143">
        <v>0</v>
      </c>
      <c r="BA36" s="143">
        <v>0</v>
      </c>
      <c r="BB36" s="143">
        <v>0</v>
      </c>
      <c r="BC36" s="143">
        <v>0</v>
      </c>
      <c r="BD36" s="143">
        <v>0</v>
      </c>
      <c r="BE36" s="143">
        <v>0</v>
      </c>
      <c r="BF36" s="143">
        <v>0</v>
      </c>
      <c r="BG36" s="143">
        <v>0</v>
      </c>
      <c r="BH36" s="143">
        <v>0</v>
      </c>
      <c r="BI36" s="143">
        <v>0</v>
      </c>
      <c r="BJ36" s="143">
        <v>0</v>
      </c>
      <c r="BK36" s="143">
        <v>0</v>
      </c>
      <c r="BL36" s="143">
        <v>106.95122679334266</v>
      </c>
      <c r="BM36" s="143">
        <v>124.16848942081717</v>
      </c>
      <c r="BN36" s="143">
        <v>125.26397979852041</v>
      </c>
      <c r="BO36" s="143">
        <v>130.43314928203088</v>
      </c>
      <c r="BP36" s="143">
        <v>121.31683080949266</v>
      </c>
      <c r="BQ36" s="143">
        <v>109.77176440446198</v>
      </c>
      <c r="BR36" s="143">
        <v>16.782349503984378</v>
      </c>
      <c r="BS36" s="143">
        <v>0</v>
      </c>
      <c r="BT36" s="143">
        <v>0</v>
      </c>
      <c r="BU36" s="143">
        <v>0</v>
      </c>
      <c r="BV36" s="143">
        <v>0</v>
      </c>
      <c r="BW36" s="143">
        <v>0</v>
      </c>
      <c r="BX36" s="143">
        <v>0</v>
      </c>
      <c r="BY36" s="143">
        <v>0</v>
      </c>
      <c r="BZ36" s="143">
        <v>0</v>
      </c>
      <c r="CA36" s="144">
        <v>0</v>
      </c>
    </row>
    <row r="37" spans="1:79" x14ac:dyDescent="0.4">
      <c r="A37" s="141"/>
      <c r="B37" s="58" t="s">
        <v>161</v>
      </c>
      <c r="C37" s="142" t="s">
        <v>130</v>
      </c>
      <c r="D37" s="143">
        <v>0</v>
      </c>
      <c r="E37" s="143">
        <v>0</v>
      </c>
      <c r="F37" s="143">
        <v>0</v>
      </c>
      <c r="G37" s="143">
        <v>0</v>
      </c>
      <c r="H37" s="143">
        <v>0</v>
      </c>
      <c r="I37" s="143">
        <v>0</v>
      </c>
      <c r="J37" s="143">
        <v>0</v>
      </c>
      <c r="K37" s="143">
        <v>0</v>
      </c>
      <c r="L37" s="143">
        <v>0</v>
      </c>
      <c r="M37" s="143">
        <v>0</v>
      </c>
      <c r="N37" s="143">
        <v>0</v>
      </c>
      <c r="O37" s="143">
        <v>0</v>
      </c>
      <c r="P37" s="143">
        <v>0</v>
      </c>
      <c r="Q37" s="143">
        <v>0</v>
      </c>
      <c r="R37" s="143">
        <v>0</v>
      </c>
      <c r="S37" s="143">
        <v>0</v>
      </c>
      <c r="T37" s="143">
        <v>0</v>
      </c>
      <c r="U37" s="143">
        <v>0</v>
      </c>
      <c r="V37" s="143">
        <v>0</v>
      </c>
      <c r="W37" s="143">
        <v>0</v>
      </c>
      <c r="X37" s="143">
        <v>0</v>
      </c>
      <c r="Y37" s="143">
        <v>0</v>
      </c>
      <c r="Z37" s="143">
        <v>0</v>
      </c>
      <c r="AA37" s="143">
        <v>0</v>
      </c>
      <c r="AB37" s="143">
        <v>0</v>
      </c>
      <c r="AC37" s="143">
        <v>0</v>
      </c>
      <c r="AD37" s="143">
        <v>0</v>
      </c>
      <c r="AE37" s="143">
        <v>0</v>
      </c>
      <c r="AF37" s="143">
        <v>0</v>
      </c>
      <c r="AG37" s="143">
        <v>0</v>
      </c>
      <c r="AH37" s="143">
        <v>0</v>
      </c>
      <c r="AI37" s="143">
        <v>0</v>
      </c>
      <c r="AJ37" s="143">
        <v>0</v>
      </c>
      <c r="AK37" s="143">
        <v>0</v>
      </c>
      <c r="AL37" s="143">
        <v>0</v>
      </c>
      <c r="AM37" s="143">
        <v>0</v>
      </c>
      <c r="AN37" s="143">
        <v>0</v>
      </c>
      <c r="AO37" s="143">
        <v>0</v>
      </c>
      <c r="AP37" s="143">
        <v>0</v>
      </c>
      <c r="AQ37" s="143">
        <v>0</v>
      </c>
      <c r="AR37" s="143">
        <v>0</v>
      </c>
      <c r="AS37" s="143">
        <v>0</v>
      </c>
      <c r="AT37" s="143">
        <v>0</v>
      </c>
      <c r="AU37" s="143">
        <v>0</v>
      </c>
      <c r="AV37" s="143">
        <v>0</v>
      </c>
      <c r="AW37" s="143">
        <v>0</v>
      </c>
      <c r="AX37" s="143">
        <v>0</v>
      </c>
      <c r="AY37" s="143">
        <v>0</v>
      </c>
      <c r="AZ37" s="143">
        <v>0</v>
      </c>
      <c r="BA37" s="143">
        <v>0</v>
      </c>
      <c r="BB37" s="143">
        <v>0</v>
      </c>
      <c r="BC37" s="143">
        <v>0</v>
      </c>
      <c r="BD37" s="143">
        <v>0</v>
      </c>
      <c r="BE37" s="143">
        <v>7.3948350464190975</v>
      </c>
      <c r="BF37" s="143">
        <v>7.773179201660847</v>
      </c>
      <c r="BG37" s="143">
        <v>6.7148604945495842</v>
      </c>
      <c r="BH37" s="143">
        <v>23.942935222932391</v>
      </c>
      <c r="BI37" s="143">
        <v>48.65870724206173</v>
      </c>
      <c r="BJ37" s="143">
        <v>49.909890289722398</v>
      </c>
      <c r="BK37" s="143">
        <v>56.748680565952142</v>
      </c>
      <c r="BL37" s="143">
        <v>45.476561555551797</v>
      </c>
      <c r="BM37" s="143">
        <v>56.257121549377551</v>
      </c>
      <c r="BN37" s="143">
        <v>69.19706737114204</v>
      </c>
      <c r="BO37" s="143">
        <v>58.896685291542383</v>
      </c>
      <c r="BP37" s="143">
        <v>62.660984321843081</v>
      </c>
      <c r="BQ37" s="143">
        <v>0.67448288281670377</v>
      </c>
      <c r="BR37" s="143">
        <v>0.22419189989605967</v>
      </c>
      <c r="BS37" s="143">
        <v>0.16094657037152765</v>
      </c>
      <c r="BT37" s="143">
        <v>0</v>
      </c>
      <c r="BU37" s="143">
        <v>0</v>
      </c>
      <c r="BV37" s="143">
        <v>0</v>
      </c>
      <c r="BW37" s="143">
        <v>0</v>
      </c>
      <c r="BX37" s="143">
        <v>0</v>
      </c>
      <c r="BY37" s="143">
        <v>0</v>
      </c>
      <c r="BZ37" s="143">
        <v>0</v>
      </c>
      <c r="CA37" s="144">
        <v>0</v>
      </c>
    </row>
    <row r="38" spans="1:79" x14ac:dyDescent="0.4">
      <c r="A38" s="141"/>
      <c r="B38" s="58" t="s">
        <v>162</v>
      </c>
      <c r="C38" s="147"/>
      <c r="D38" s="143">
        <f t="shared" ref="D38:AI38" si="5">SUM(D39:D40)</f>
        <v>0</v>
      </c>
      <c r="E38" s="143">
        <f t="shared" si="5"/>
        <v>0</v>
      </c>
      <c r="F38" s="143">
        <f t="shared" si="5"/>
        <v>0</v>
      </c>
      <c r="G38" s="143">
        <f t="shared" si="5"/>
        <v>0</v>
      </c>
      <c r="H38" s="143">
        <f t="shared" si="5"/>
        <v>0</v>
      </c>
      <c r="I38" s="143">
        <f t="shared" si="5"/>
        <v>0</v>
      </c>
      <c r="J38" s="143">
        <f t="shared" si="5"/>
        <v>0</v>
      </c>
      <c r="K38" s="143">
        <f t="shared" si="5"/>
        <v>0</v>
      </c>
      <c r="L38" s="143">
        <f t="shared" si="5"/>
        <v>0</v>
      </c>
      <c r="M38" s="143">
        <f t="shared" si="5"/>
        <v>0</v>
      </c>
      <c r="N38" s="143">
        <f t="shared" si="5"/>
        <v>0</v>
      </c>
      <c r="O38" s="143">
        <f t="shared" si="5"/>
        <v>0</v>
      </c>
      <c r="P38" s="143">
        <f t="shared" si="5"/>
        <v>0</v>
      </c>
      <c r="Q38" s="143">
        <f t="shared" si="5"/>
        <v>0</v>
      </c>
      <c r="R38" s="143">
        <f t="shared" si="5"/>
        <v>0</v>
      </c>
      <c r="S38" s="143">
        <f t="shared" si="5"/>
        <v>0</v>
      </c>
      <c r="T38" s="143">
        <f t="shared" si="5"/>
        <v>0</v>
      </c>
      <c r="U38" s="143">
        <f t="shared" si="5"/>
        <v>0</v>
      </c>
      <c r="V38" s="143">
        <f t="shared" si="5"/>
        <v>0</v>
      </c>
      <c r="W38" s="143">
        <f t="shared" si="5"/>
        <v>0</v>
      </c>
      <c r="X38" s="143">
        <f t="shared" si="5"/>
        <v>0</v>
      </c>
      <c r="Y38" s="143">
        <f t="shared" si="5"/>
        <v>0</v>
      </c>
      <c r="Z38" s="143">
        <f t="shared" si="5"/>
        <v>0</v>
      </c>
      <c r="AA38" s="143">
        <f t="shared" si="5"/>
        <v>0</v>
      </c>
      <c r="AB38" s="143">
        <f t="shared" si="5"/>
        <v>0</v>
      </c>
      <c r="AC38" s="143">
        <f t="shared" si="5"/>
        <v>0</v>
      </c>
      <c r="AD38" s="143">
        <f t="shared" si="5"/>
        <v>0</v>
      </c>
      <c r="AE38" s="143">
        <f t="shared" si="5"/>
        <v>0</v>
      </c>
      <c r="AF38" s="143">
        <f t="shared" si="5"/>
        <v>0</v>
      </c>
      <c r="AG38" s="143">
        <f t="shared" si="5"/>
        <v>0</v>
      </c>
      <c r="AH38" s="143">
        <f t="shared" si="5"/>
        <v>0</v>
      </c>
      <c r="AI38" s="143">
        <f t="shared" si="5"/>
        <v>0</v>
      </c>
      <c r="AJ38" s="143">
        <f t="shared" ref="AJ38:BV38" si="6">SUM(AJ39:AJ40)</f>
        <v>0</v>
      </c>
      <c r="AK38" s="143">
        <f t="shared" si="6"/>
        <v>0</v>
      </c>
      <c r="AL38" s="143">
        <f t="shared" si="6"/>
        <v>0</v>
      </c>
      <c r="AM38" s="143">
        <f t="shared" si="6"/>
        <v>0</v>
      </c>
      <c r="AN38" s="143">
        <f t="shared" si="6"/>
        <v>0</v>
      </c>
      <c r="AO38" s="143">
        <f t="shared" si="6"/>
        <v>0</v>
      </c>
      <c r="AP38" s="143">
        <f t="shared" si="6"/>
        <v>0</v>
      </c>
      <c r="AQ38" s="143">
        <f t="shared" si="6"/>
        <v>0</v>
      </c>
      <c r="AR38" s="143">
        <f t="shared" si="6"/>
        <v>0</v>
      </c>
      <c r="AS38" s="143">
        <f t="shared" si="6"/>
        <v>0</v>
      </c>
      <c r="AT38" s="143">
        <f t="shared" si="6"/>
        <v>0</v>
      </c>
      <c r="AU38" s="143">
        <f t="shared" si="6"/>
        <v>0</v>
      </c>
      <c r="AV38" s="143">
        <f t="shared" si="6"/>
        <v>0</v>
      </c>
      <c r="AW38" s="143">
        <f t="shared" si="6"/>
        <v>0</v>
      </c>
      <c r="AX38" s="143">
        <f t="shared" si="6"/>
        <v>0</v>
      </c>
      <c r="AY38" s="143">
        <f t="shared" si="6"/>
        <v>0</v>
      </c>
      <c r="AZ38" s="143">
        <f t="shared" si="6"/>
        <v>3220.5598939789998</v>
      </c>
      <c r="BA38" s="143">
        <f t="shared" si="6"/>
        <v>5751.2361543594943</v>
      </c>
      <c r="BB38" s="143">
        <f t="shared" si="6"/>
        <v>5188.3341391311815</v>
      </c>
      <c r="BC38" s="143">
        <f t="shared" si="6"/>
        <v>4728.9452461261872</v>
      </c>
      <c r="BD38" s="143">
        <f t="shared" si="6"/>
        <v>4094.9354003293056</v>
      </c>
      <c r="BE38" s="143">
        <f t="shared" si="6"/>
        <v>3665.1639752057504</v>
      </c>
      <c r="BF38" s="143">
        <f t="shared" si="6"/>
        <v>3601.9288174552876</v>
      </c>
      <c r="BG38" s="143">
        <f t="shared" si="6"/>
        <v>3441.3629739807429</v>
      </c>
      <c r="BH38" s="143">
        <f t="shared" si="6"/>
        <v>2886.6170997569407</v>
      </c>
      <c r="BI38" s="143">
        <f t="shared" si="6"/>
        <v>2949.068549325546</v>
      </c>
      <c r="BJ38" s="143">
        <f t="shared" si="6"/>
        <v>3023.2845689650085</v>
      </c>
      <c r="BK38" s="143">
        <f t="shared" si="6"/>
        <v>2710.3891971751045</v>
      </c>
      <c r="BL38" s="143">
        <f t="shared" si="6"/>
        <v>3363.149900499915</v>
      </c>
      <c r="BM38" s="143">
        <f t="shared" si="6"/>
        <v>5437.1684635399724</v>
      </c>
      <c r="BN38" s="143">
        <f t="shared" si="6"/>
        <v>5097.9346565492478</v>
      </c>
      <c r="BO38" s="143">
        <f t="shared" si="6"/>
        <v>5549.7928915264047</v>
      </c>
      <c r="BP38" s="143">
        <f t="shared" si="6"/>
        <v>5700.2517706783365</v>
      </c>
      <c r="BQ38" s="143">
        <f t="shared" si="6"/>
        <v>4696.9679456514714</v>
      </c>
      <c r="BR38" s="143">
        <f t="shared" si="6"/>
        <v>3276.5597189158452</v>
      </c>
      <c r="BS38" s="143">
        <f t="shared" si="6"/>
        <v>2453.5429045999626</v>
      </c>
      <c r="BT38" s="143">
        <f t="shared" si="6"/>
        <v>1945.8635680210029</v>
      </c>
      <c r="BU38" s="143">
        <f t="shared" si="6"/>
        <v>1697.3235857350608</v>
      </c>
      <c r="BV38" s="143">
        <f t="shared" si="6"/>
        <v>1352.4453753320392</v>
      </c>
      <c r="BW38" s="143">
        <f>SUM(BW39:BW40)</f>
        <v>2182.6730553411739</v>
      </c>
      <c r="BX38" s="143">
        <f>SUM(BX39:BX40)</f>
        <v>2234.1353211930814</v>
      </c>
      <c r="BY38" s="143">
        <f>SUM(BY39:BY40)</f>
        <v>2285.9945247762944</v>
      </c>
      <c r="BZ38" s="143">
        <f>SUM(BZ39:BZ40)</f>
        <v>2329.5160135337296</v>
      </c>
      <c r="CA38" s="144">
        <f>SUM(CA39:CA40)</f>
        <v>2336.981245382332</v>
      </c>
    </row>
    <row r="39" spans="1:79" x14ac:dyDescent="0.4">
      <c r="A39" s="141"/>
      <c r="B39" s="68" t="s">
        <v>137</v>
      </c>
      <c r="C39" s="142" t="s">
        <v>133</v>
      </c>
      <c r="D39" s="143">
        <v>0</v>
      </c>
      <c r="E39" s="143">
        <v>0</v>
      </c>
      <c r="F39" s="143">
        <v>0</v>
      </c>
      <c r="G39" s="143">
        <v>0</v>
      </c>
      <c r="H39" s="143">
        <v>0</v>
      </c>
      <c r="I39" s="143">
        <v>0</v>
      </c>
      <c r="J39" s="143">
        <v>0</v>
      </c>
      <c r="K39" s="143">
        <v>0</v>
      </c>
      <c r="L39" s="143">
        <v>0</v>
      </c>
      <c r="M39" s="143">
        <v>0</v>
      </c>
      <c r="N39" s="143">
        <v>0</v>
      </c>
      <c r="O39" s="143">
        <v>0</v>
      </c>
      <c r="P39" s="143">
        <v>0</v>
      </c>
      <c r="Q39" s="143">
        <v>0</v>
      </c>
      <c r="R39" s="143">
        <v>0</v>
      </c>
      <c r="S39" s="143">
        <v>0</v>
      </c>
      <c r="T39" s="143">
        <v>0</v>
      </c>
      <c r="U39" s="143">
        <v>0</v>
      </c>
      <c r="V39" s="143">
        <v>0</v>
      </c>
      <c r="W39" s="143">
        <v>0</v>
      </c>
      <c r="X39" s="143">
        <v>0</v>
      </c>
      <c r="Y39" s="143">
        <v>0</v>
      </c>
      <c r="Z39" s="143">
        <v>0</v>
      </c>
      <c r="AA39" s="143">
        <v>0</v>
      </c>
      <c r="AB39" s="143">
        <v>0</v>
      </c>
      <c r="AC39" s="143">
        <v>0</v>
      </c>
      <c r="AD39" s="143">
        <v>0</v>
      </c>
      <c r="AE39" s="143">
        <v>0</v>
      </c>
      <c r="AF39" s="143">
        <v>0</v>
      </c>
      <c r="AG39" s="143">
        <v>0</v>
      </c>
      <c r="AH39" s="143">
        <v>0</v>
      </c>
      <c r="AI39" s="143">
        <v>0</v>
      </c>
      <c r="AJ39" s="143">
        <v>0</v>
      </c>
      <c r="AK39" s="143">
        <v>0</v>
      </c>
      <c r="AL39" s="143">
        <v>0</v>
      </c>
      <c r="AM39" s="143">
        <v>0</v>
      </c>
      <c r="AN39" s="143">
        <v>0</v>
      </c>
      <c r="AO39" s="143">
        <v>0</v>
      </c>
      <c r="AP39" s="143">
        <v>0</v>
      </c>
      <c r="AQ39" s="143">
        <v>0</v>
      </c>
      <c r="AR39" s="143">
        <v>0</v>
      </c>
      <c r="AS39" s="143">
        <v>0</v>
      </c>
      <c r="AT39" s="143">
        <v>0</v>
      </c>
      <c r="AU39" s="143">
        <v>0</v>
      </c>
      <c r="AV39" s="143">
        <v>0</v>
      </c>
      <c r="AW39" s="143">
        <v>0</v>
      </c>
      <c r="AX39" s="143">
        <v>0</v>
      </c>
      <c r="AY39" s="143">
        <v>0</v>
      </c>
      <c r="AZ39" s="143">
        <v>494.71104984155266</v>
      </c>
      <c r="BA39" s="143">
        <v>701.65841520382992</v>
      </c>
      <c r="BB39" s="143">
        <v>691.61007863189093</v>
      </c>
      <c r="BC39" s="143">
        <v>666.85664155466145</v>
      </c>
      <c r="BD39" s="143">
        <v>635.01320402980491</v>
      </c>
      <c r="BE39" s="143">
        <v>660.79736960230196</v>
      </c>
      <c r="BF39" s="143">
        <v>711.90919188671978</v>
      </c>
      <c r="BG39" s="143">
        <v>682.0482523669782</v>
      </c>
      <c r="BH39" s="143">
        <v>583.00556231433006</v>
      </c>
      <c r="BI39" s="143">
        <v>620.44104411545538</v>
      </c>
      <c r="BJ39" s="143">
        <v>592.22300579090165</v>
      </c>
      <c r="BK39" s="143">
        <v>512.73409882915848</v>
      </c>
      <c r="BL39" s="143">
        <v>856.67218558644481</v>
      </c>
      <c r="BM39" s="143">
        <v>1263.744713644375</v>
      </c>
      <c r="BN39" s="143">
        <v>912.9935619216385</v>
      </c>
      <c r="BO39" s="143">
        <v>843.46856203420145</v>
      </c>
      <c r="BP39" s="143">
        <v>730.29393878238977</v>
      </c>
      <c r="BQ39" s="143">
        <v>570.29041684360959</v>
      </c>
      <c r="BR39" s="143">
        <v>394.68998934824401</v>
      </c>
      <c r="BS39" s="143">
        <v>328.65538643092214</v>
      </c>
      <c r="BT39" s="143">
        <v>274.186375357543</v>
      </c>
      <c r="BU39" s="143">
        <v>228.34665233434197</v>
      </c>
      <c r="BV39" s="143">
        <v>207.21385224979605</v>
      </c>
      <c r="BW39" s="143">
        <v>288.79069416986232</v>
      </c>
      <c r="BX39" s="143">
        <v>295.19961206161599</v>
      </c>
      <c r="BY39" s="143">
        <v>302.6620881774524</v>
      </c>
      <c r="BZ39" s="143">
        <v>306.27591220413314</v>
      </c>
      <c r="CA39" s="144">
        <v>307.96100268893707</v>
      </c>
    </row>
    <row r="40" spans="1:79" x14ac:dyDescent="0.4">
      <c r="A40" s="141"/>
      <c r="B40" s="68" t="s">
        <v>147</v>
      </c>
      <c r="C40" s="142" t="s">
        <v>140</v>
      </c>
      <c r="D40" s="143">
        <v>0</v>
      </c>
      <c r="E40" s="143">
        <v>0</v>
      </c>
      <c r="F40" s="143">
        <v>0</v>
      </c>
      <c r="G40" s="143">
        <v>0</v>
      </c>
      <c r="H40" s="143">
        <v>0</v>
      </c>
      <c r="I40" s="143">
        <v>0</v>
      </c>
      <c r="J40" s="143">
        <v>0</v>
      </c>
      <c r="K40" s="143">
        <v>0</v>
      </c>
      <c r="L40" s="143">
        <v>0</v>
      </c>
      <c r="M40" s="143">
        <v>0</v>
      </c>
      <c r="N40" s="143">
        <v>0</v>
      </c>
      <c r="O40" s="143">
        <v>0</v>
      </c>
      <c r="P40" s="143">
        <v>0</v>
      </c>
      <c r="Q40" s="143">
        <v>0</v>
      </c>
      <c r="R40" s="143">
        <v>0</v>
      </c>
      <c r="S40" s="143">
        <v>0</v>
      </c>
      <c r="T40" s="143">
        <v>0</v>
      </c>
      <c r="U40" s="143">
        <v>0</v>
      </c>
      <c r="V40" s="143">
        <v>0</v>
      </c>
      <c r="W40" s="143">
        <v>0</v>
      </c>
      <c r="X40" s="143">
        <v>0</v>
      </c>
      <c r="Y40" s="143">
        <v>0</v>
      </c>
      <c r="Z40" s="143">
        <v>0</v>
      </c>
      <c r="AA40" s="143">
        <v>0</v>
      </c>
      <c r="AB40" s="143">
        <v>0</v>
      </c>
      <c r="AC40" s="143">
        <v>0</v>
      </c>
      <c r="AD40" s="143">
        <v>0</v>
      </c>
      <c r="AE40" s="143">
        <v>0</v>
      </c>
      <c r="AF40" s="143">
        <v>0</v>
      </c>
      <c r="AG40" s="143">
        <v>0</v>
      </c>
      <c r="AH40" s="143">
        <v>0</v>
      </c>
      <c r="AI40" s="143">
        <v>0</v>
      </c>
      <c r="AJ40" s="143">
        <v>0</v>
      </c>
      <c r="AK40" s="143">
        <v>0</v>
      </c>
      <c r="AL40" s="143">
        <v>0</v>
      </c>
      <c r="AM40" s="143">
        <v>0</v>
      </c>
      <c r="AN40" s="143">
        <v>0</v>
      </c>
      <c r="AO40" s="143">
        <v>0</v>
      </c>
      <c r="AP40" s="143">
        <v>0</v>
      </c>
      <c r="AQ40" s="143">
        <v>0</v>
      </c>
      <c r="AR40" s="143">
        <v>0</v>
      </c>
      <c r="AS40" s="143">
        <v>0</v>
      </c>
      <c r="AT40" s="143">
        <v>0</v>
      </c>
      <c r="AU40" s="143">
        <v>0</v>
      </c>
      <c r="AV40" s="143">
        <v>0</v>
      </c>
      <c r="AW40" s="143">
        <v>0</v>
      </c>
      <c r="AX40" s="143">
        <v>0</v>
      </c>
      <c r="AY40" s="143">
        <v>0</v>
      </c>
      <c r="AZ40" s="143">
        <v>2725.848844137447</v>
      </c>
      <c r="BA40" s="143">
        <v>5049.5777391556639</v>
      </c>
      <c r="BB40" s="143">
        <v>4496.7240604992903</v>
      </c>
      <c r="BC40" s="143">
        <v>4062.088604571526</v>
      </c>
      <c r="BD40" s="143">
        <v>3459.9221962995007</v>
      </c>
      <c r="BE40" s="143">
        <v>3004.3666056034485</v>
      </c>
      <c r="BF40" s="143">
        <v>2890.0196255685678</v>
      </c>
      <c r="BG40" s="143">
        <v>2759.3147216137645</v>
      </c>
      <c r="BH40" s="143">
        <v>2303.6115374426108</v>
      </c>
      <c r="BI40" s="143">
        <v>2328.6275052100905</v>
      </c>
      <c r="BJ40" s="143">
        <v>2431.0615631741071</v>
      </c>
      <c r="BK40" s="143">
        <v>2197.655098345946</v>
      </c>
      <c r="BL40" s="143">
        <v>2506.4777149134702</v>
      </c>
      <c r="BM40" s="143">
        <v>4173.4237498955972</v>
      </c>
      <c r="BN40" s="143">
        <v>4184.9410946276093</v>
      </c>
      <c r="BO40" s="143">
        <v>4706.3243294922031</v>
      </c>
      <c r="BP40" s="143">
        <v>4969.9578318959466</v>
      </c>
      <c r="BQ40" s="143">
        <v>4126.6775288078616</v>
      </c>
      <c r="BR40" s="143">
        <v>2881.8697295676011</v>
      </c>
      <c r="BS40" s="143">
        <v>2124.8875181690405</v>
      </c>
      <c r="BT40" s="143">
        <v>1671.6771926634599</v>
      </c>
      <c r="BU40" s="143">
        <v>1468.9769334007187</v>
      </c>
      <c r="BV40" s="143">
        <v>1145.2315230822433</v>
      </c>
      <c r="BW40" s="143">
        <v>1893.8823611713117</v>
      </c>
      <c r="BX40" s="143">
        <v>1938.9357091314653</v>
      </c>
      <c r="BY40" s="143">
        <v>1983.3324365988419</v>
      </c>
      <c r="BZ40" s="143">
        <v>2023.2401013295967</v>
      </c>
      <c r="CA40" s="144">
        <v>2029.0202426933947</v>
      </c>
    </row>
    <row r="41" spans="1:79" ht="25.5" customHeight="1" x14ac:dyDescent="0.4">
      <c r="A41" s="141"/>
      <c r="B41" s="58" t="s">
        <v>163</v>
      </c>
      <c r="C41" s="142" t="s">
        <v>133</v>
      </c>
      <c r="D41" s="143">
        <v>0</v>
      </c>
      <c r="E41" s="143">
        <v>0</v>
      </c>
      <c r="F41" s="143">
        <v>0</v>
      </c>
      <c r="G41" s="143">
        <v>0</v>
      </c>
      <c r="H41" s="143">
        <v>0</v>
      </c>
      <c r="I41" s="143">
        <v>0</v>
      </c>
      <c r="J41" s="143">
        <v>0</v>
      </c>
      <c r="K41" s="143">
        <v>0</v>
      </c>
      <c r="L41" s="143">
        <v>0</v>
      </c>
      <c r="M41" s="143">
        <v>0</v>
      </c>
      <c r="N41" s="143">
        <v>0</v>
      </c>
      <c r="O41" s="143">
        <v>0</v>
      </c>
      <c r="P41" s="143">
        <v>0</v>
      </c>
      <c r="Q41" s="143">
        <v>0</v>
      </c>
      <c r="R41" s="143">
        <v>0</v>
      </c>
      <c r="S41" s="143">
        <v>0</v>
      </c>
      <c r="T41" s="143">
        <v>0</v>
      </c>
      <c r="U41" s="143">
        <v>0</v>
      </c>
      <c r="V41" s="143">
        <v>0</v>
      </c>
      <c r="W41" s="143">
        <v>0</v>
      </c>
      <c r="X41" s="143">
        <v>0</v>
      </c>
      <c r="Y41" s="143">
        <v>0</v>
      </c>
      <c r="Z41" s="143">
        <v>513.65872115020807</v>
      </c>
      <c r="AA41" s="143">
        <v>501.57635467980293</v>
      </c>
      <c r="AB41" s="143">
        <v>462.11800302571862</v>
      </c>
      <c r="AC41" s="143">
        <v>424.6291331546023</v>
      </c>
      <c r="AD41" s="143">
        <v>395.43381259295984</v>
      </c>
      <c r="AE41" s="143">
        <v>371.7785301732722</v>
      </c>
      <c r="AF41" s="143">
        <v>480.61888111888106</v>
      </c>
      <c r="AG41" s="143">
        <v>479.81560211033138</v>
      </c>
      <c r="AH41" s="143">
        <v>492.47316781058544</v>
      </c>
      <c r="AI41" s="143">
        <v>501.61589090765773</v>
      </c>
      <c r="AJ41" s="143">
        <v>501.7588305331393</v>
      </c>
      <c r="AK41" s="143">
        <v>481.49048246139108</v>
      </c>
      <c r="AL41" s="143">
        <v>431.74156833207797</v>
      </c>
      <c r="AM41" s="143">
        <v>382.32324039306542</v>
      </c>
      <c r="AN41" s="143">
        <v>413.25552082282945</v>
      </c>
      <c r="AO41" s="143">
        <v>399.03649007097283</v>
      </c>
      <c r="AP41" s="143">
        <v>393.24931708660324</v>
      </c>
      <c r="AQ41" s="143">
        <v>112.28855199391502</v>
      </c>
      <c r="AR41" s="143">
        <v>55.837042328258299</v>
      </c>
      <c r="AS41" s="143">
        <v>58.479162813613279</v>
      </c>
      <c r="AT41" s="143">
        <v>60.034157661523366</v>
      </c>
      <c r="AU41" s="143">
        <v>52.196747383066118</v>
      </c>
      <c r="AV41" s="143">
        <v>51.811353062806923</v>
      </c>
      <c r="AW41" s="143">
        <v>52.989433843242388</v>
      </c>
      <c r="AX41" s="143">
        <v>42.837509349289448</v>
      </c>
      <c r="AY41" s="143">
        <v>43.95775681436799</v>
      </c>
      <c r="AZ41" s="143">
        <v>48.659542620149828</v>
      </c>
      <c r="BA41" s="143">
        <v>52.827341650950224</v>
      </c>
      <c r="BB41" s="143">
        <v>55.802009195204739</v>
      </c>
      <c r="BC41" s="143">
        <v>55.595236709185855</v>
      </c>
      <c r="BD41" s="143">
        <v>63.526325733262638</v>
      </c>
      <c r="BE41" s="143">
        <v>78.484430479525869</v>
      </c>
      <c r="BF41" s="143">
        <v>94.348655872370855</v>
      </c>
      <c r="BG41" s="143">
        <v>171.61150887793423</v>
      </c>
      <c r="BH41" s="143">
        <v>196.10684679586925</v>
      </c>
      <c r="BI41" s="143">
        <v>208.78399572968905</v>
      </c>
      <c r="BJ41" s="143">
        <v>217.33481608418012</v>
      </c>
      <c r="BK41" s="143">
        <v>298.29144187360851</v>
      </c>
      <c r="BL41" s="143">
        <v>377.76975373456656</v>
      </c>
      <c r="BM41" s="143">
        <v>399.91307936144142</v>
      </c>
      <c r="BN41" s="143">
        <v>391.16949976243507</v>
      </c>
      <c r="BO41" s="143">
        <v>411.15903914505861</v>
      </c>
      <c r="BP41" s="143">
        <v>436.38057906929441</v>
      </c>
      <c r="BQ41" s="143">
        <v>433.08828688056877</v>
      </c>
      <c r="BR41" s="143">
        <v>445.30259397073291</v>
      </c>
      <c r="BS41" s="143">
        <v>468.07377567966103</v>
      </c>
      <c r="BT41" s="143">
        <v>453.57615723673229</v>
      </c>
      <c r="BU41" s="143">
        <v>435.20200674817801</v>
      </c>
      <c r="BV41" s="143">
        <v>431.4507251851897</v>
      </c>
      <c r="BW41" s="143">
        <v>440.28909506525969</v>
      </c>
      <c r="BX41" s="143">
        <v>446.58663008181583</v>
      </c>
      <c r="BY41" s="143">
        <v>445.26647617227525</v>
      </c>
      <c r="BZ41" s="143">
        <v>449.71253527572003</v>
      </c>
      <c r="CA41" s="144">
        <v>456.00330234498188</v>
      </c>
    </row>
    <row r="42" spans="1:79" x14ac:dyDescent="0.4">
      <c r="A42" s="141"/>
      <c r="B42" s="58" t="s">
        <v>164</v>
      </c>
      <c r="C42" s="142" t="s">
        <v>133</v>
      </c>
      <c r="D42" s="143">
        <v>0</v>
      </c>
      <c r="E42" s="143">
        <v>0</v>
      </c>
      <c r="F42" s="143">
        <v>0</v>
      </c>
      <c r="G42" s="143">
        <v>0</v>
      </c>
      <c r="H42" s="143">
        <v>0</v>
      </c>
      <c r="I42" s="143">
        <v>0</v>
      </c>
      <c r="J42" s="143">
        <v>0</v>
      </c>
      <c r="K42" s="143">
        <v>0</v>
      </c>
      <c r="L42" s="143">
        <v>0</v>
      </c>
      <c r="M42" s="143">
        <v>0</v>
      </c>
      <c r="N42" s="143">
        <v>0</v>
      </c>
      <c r="O42" s="143">
        <v>0</v>
      </c>
      <c r="P42" s="143">
        <v>0</v>
      </c>
      <c r="Q42" s="143">
        <v>0</v>
      </c>
      <c r="R42" s="143">
        <v>0</v>
      </c>
      <c r="S42" s="143">
        <v>0</v>
      </c>
      <c r="T42" s="143">
        <v>0</v>
      </c>
      <c r="U42" s="143">
        <v>0</v>
      </c>
      <c r="V42" s="143">
        <v>0</v>
      </c>
      <c r="W42" s="143">
        <v>0</v>
      </c>
      <c r="X42" s="143">
        <v>0</v>
      </c>
      <c r="Y42" s="143">
        <v>0</v>
      </c>
      <c r="Z42" s="143">
        <v>0</v>
      </c>
      <c r="AA42" s="143">
        <v>0</v>
      </c>
      <c r="AB42" s="143">
        <v>0</v>
      </c>
      <c r="AC42" s="143">
        <v>0</v>
      </c>
      <c r="AD42" s="143">
        <v>0</v>
      </c>
      <c r="AE42" s="143">
        <v>0</v>
      </c>
      <c r="AF42" s="143">
        <v>0</v>
      </c>
      <c r="AG42" s="143">
        <v>0</v>
      </c>
      <c r="AH42" s="143">
        <v>75.043530333041588</v>
      </c>
      <c r="AI42" s="143">
        <v>64.206834036180183</v>
      </c>
      <c r="AJ42" s="143">
        <v>53.880142876041802</v>
      </c>
      <c r="AK42" s="143">
        <v>48.758529869507953</v>
      </c>
      <c r="AL42" s="143">
        <v>45.446480877060843</v>
      </c>
      <c r="AM42" s="143">
        <v>46.095709834624905</v>
      </c>
      <c r="AN42" s="143">
        <v>46.202480588887767</v>
      </c>
      <c r="AO42" s="143">
        <v>41.363538604917913</v>
      </c>
      <c r="AP42" s="143">
        <v>32.711000963789061</v>
      </c>
      <c r="AQ42" s="143">
        <v>0.96033641203955222</v>
      </c>
      <c r="AR42" s="143">
        <v>0</v>
      </c>
      <c r="AS42" s="143">
        <v>0</v>
      </c>
      <c r="AT42" s="143">
        <v>0</v>
      </c>
      <c r="AU42" s="143">
        <v>0</v>
      </c>
      <c r="AV42" s="143">
        <v>0</v>
      </c>
      <c r="AW42" s="143">
        <v>0</v>
      </c>
      <c r="AX42" s="143">
        <v>0</v>
      </c>
      <c r="AY42" s="143">
        <v>0</v>
      </c>
      <c r="AZ42" s="143">
        <v>0</v>
      </c>
      <c r="BA42" s="143">
        <v>0</v>
      </c>
      <c r="BB42" s="143">
        <v>0</v>
      </c>
      <c r="BC42" s="143">
        <v>0</v>
      </c>
      <c r="BD42" s="143">
        <v>0</v>
      </c>
      <c r="BE42" s="143">
        <v>0</v>
      </c>
      <c r="BF42" s="143">
        <v>0</v>
      </c>
      <c r="BG42" s="143">
        <v>0</v>
      </c>
      <c r="BH42" s="143">
        <v>0</v>
      </c>
      <c r="BI42" s="143">
        <v>0</v>
      </c>
      <c r="BJ42" s="143">
        <v>0</v>
      </c>
      <c r="BK42" s="143">
        <v>0</v>
      </c>
      <c r="BL42" s="143">
        <v>0</v>
      </c>
      <c r="BM42" s="143">
        <v>0</v>
      </c>
      <c r="BN42" s="143">
        <v>0</v>
      </c>
      <c r="BO42" s="143">
        <v>0</v>
      </c>
      <c r="BP42" s="143">
        <v>0</v>
      </c>
      <c r="BQ42" s="143">
        <v>0</v>
      </c>
      <c r="BR42" s="143">
        <v>0</v>
      </c>
      <c r="BS42" s="143">
        <v>0</v>
      </c>
      <c r="BT42" s="143">
        <v>0</v>
      </c>
      <c r="BU42" s="143">
        <v>0</v>
      </c>
      <c r="BV42" s="143">
        <v>0</v>
      </c>
      <c r="BW42" s="143">
        <v>0</v>
      </c>
      <c r="BX42" s="143">
        <v>0</v>
      </c>
      <c r="BY42" s="143">
        <v>0</v>
      </c>
      <c r="BZ42" s="143">
        <v>0</v>
      </c>
      <c r="CA42" s="144">
        <v>0</v>
      </c>
    </row>
    <row r="43" spans="1:79" x14ac:dyDescent="0.4">
      <c r="A43" s="141"/>
      <c r="B43" s="58" t="s">
        <v>165</v>
      </c>
      <c r="C43" s="142" t="s">
        <v>130</v>
      </c>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v>6.4876484034176958</v>
      </c>
      <c r="BM43" s="143">
        <v>8.1729076234666422</v>
      </c>
      <c r="BN43" s="143">
        <v>10.539163153959798</v>
      </c>
      <c r="BO43" s="143">
        <v>10.700673253131832</v>
      </c>
      <c r="BP43" s="143">
        <v>10.372788427714045</v>
      </c>
      <c r="BQ43" s="143">
        <v>9.9794283240625656</v>
      </c>
      <c r="BR43" s="143">
        <v>40.122285897199916</v>
      </c>
      <c r="BS43" s="143">
        <v>46.445204782439141</v>
      </c>
      <c r="BT43" s="143">
        <v>42.829741304462125</v>
      </c>
      <c r="BU43" s="143">
        <v>49.51429939722</v>
      </c>
      <c r="BV43" s="143">
        <v>40.589526618458983</v>
      </c>
      <c r="BW43" s="143">
        <v>43.522992047275203</v>
      </c>
      <c r="BX43" s="143">
        <v>43.463219446857138</v>
      </c>
      <c r="BY43" s="143">
        <v>43.493067630525154</v>
      </c>
      <c r="BZ43" s="143">
        <v>43.518666846317082</v>
      </c>
      <c r="CA43" s="144">
        <v>43.56137407580318</v>
      </c>
    </row>
    <row r="44" spans="1:79" x14ac:dyDescent="0.4">
      <c r="A44" s="141"/>
      <c r="B44" s="58" t="s">
        <v>166</v>
      </c>
      <c r="C44" s="142" t="s">
        <v>130</v>
      </c>
      <c r="D44" s="143">
        <v>0</v>
      </c>
      <c r="E44" s="143">
        <v>0</v>
      </c>
      <c r="F44" s="143">
        <v>0</v>
      </c>
      <c r="G44" s="143">
        <v>0</v>
      </c>
      <c r="H44" s="143">
        <v>0</v>
      </c>
      <c r="I44" s="143">
        <v>0</v>
      </c>
      <c r="J44" s="143">
        <v>0</v>
      </c>
      <c r="K44" s="143">
        <v>0</v>
      </c>
      <c r="L44" s="143">
        <v>0</v>
      </c>
      <c r="M44" s="143">
        <v>0</v>
      </c>
      <c r="N44" s="143">
        <v>0</v>
      </c>
      <c r="O44" s="143">
        <v>0</v>
      </c>
      <c r="P44" s="143">
        <v>0</v>
      </c>
      <c r="Q44" s="143">
        <v>0</v>
      </c>
      <c r="R44" s="143">
        <v>0</v>
      </c>
      <c r="S44" s="143">
        <v>0</v>
      </c>
      <c r="T44" s="143">
        <v>0</v>
      </c>
      <c r="U44" s="143">
        <v>0</v>
      </c>
      <c r="V44" s="143">
        <v>0</v>
      </c>
      <c r="W44" s="143">
        <v>0</v>
      </c>
      <c r="X44" s="143">
        <v>0</v>
      </c>
      <c r="Y44" s="143">
        <v>0</v>
      </c>
      <c r="Z44" s="143">
        <v>0</v>
      </c>
      <c r="AA44" s="143">
        <v>0</v>
      </c>
      <c r="AB44" s="143">
        <v>0</v>
      </c>
      <c r="AC44" s="143">
        <v>0</v>
      </c>
      <c r="AD44" s="143">
        <v>0</v>
      </c>
      <c r="AE44" s="143">
        <v>1.3519219279028081</v>
      </c>
      <c r="AF44" s="143">
        <v>48.655244755244745</v>
      </c>
      <c r="AG44" s="143">
        <v>103.26466219331046</v>
      </c>
      <c r="AH44" s="143">
        <v>220.44037035330967</v>
      </c>
      <c r="AI44" s="143">
        <v>317.02124305363969</v>
      </c>
      <c r="AJ44" s="143">
        <v>420.93861621907661</v>
      </c>
      <c r="AK44" s="143">
        <v>527.20160421405478</v>
      </c>
      <c r="AL44" s="143">
        <v>670.33559293664734</v>
      </c>
      <c r="AM44" s="143">
        <v>824.29975233682183</v>
      </c>
      <c r="AN44" s="143">
        <v>913.78239386911355</v>
      </c>
      <c r="AO44" s="143">
        <v>1026.7890171338447</v>
      </c>
      <c r="AP44" s="143">
        <v>1200.961035384827</v>
      </c>
      <c r="AQ44" s="143">
        <v>1319.2942310116266</v>
      </c>
      <c r="AR44" s="143">
        <v>1403.386236172905</v>
      </c>
      <c r="AS44" s="143">
        <v>1484.6962059425452</v>
      </c>
      <c r="AT44" s="143">
        <v>1575.0972828695026</v>
      </c>
      <c r="AU44" s="143">
        <v>1790.7847151185899</v>
      </c>
      <c r="AV44" s="143">
        <v>112.34346148875679</v>
      </c>
      <c r="AW44" s="143">
        <v>0</v>
      </c>
      <c r="AX44" s="143">
        <v>0</v>
      </c>
      <c r="AY44" s="143">
        <v>0</v>
      </c>
      <c r="AZ44" s="143">
        <v>0</v>
      </c>
      <c r="BA44" s="143">
        <v>0</v>
      </c>
      <c r="BB44" s="143">
        <v>0</v>
      </c>
      <c r="BC44" s="143">
        <v>0</v>
      </c>
      <c r="BD44" s="143">
        <v>0</v>
      </c>
      <c r="BE44" s="143">
        <v>0</v>
      </c>
      <c r="BF44" s="143">
        <v>0</v>
      </c>
      <c r="BG44" s="143">
        <v>0</v>
      </c>
      <c r="BH44" s="143">
        <v>0</v>
      </c>
      <c r="BI44" s="143">
        <v>0</v>
      </c>
      <c r="BJ44" s="143">
        <v>0</v>
      </c>
      <c r="BK44" s="143">
        <v>0</v>
      </c>
      <c r="BL44" s="143">
        <v>0</v>
      </c>
      <c r="BM44" s="143">
        <v>0</v>
      </c>
      <c r="BN44" s="143">
        <v>0</v>
      </c>
      <c r="BO44" s="143">
        <v>0</v>
      </c>
      <c r="BP44" s="143">
        <v>0</v>
      </c>
      <c r="BQ44" s="143">
        <v>0</v>
      </c>
      <c r="BR44" s="143">
        <v>0</v>
      </c>
      <c r="BS44" s="143">
        <v>0</v>
      </c>
      <c r="BT44" s="143">
        <v>0</v>
      </c>
      <c r="BU44" s="143">
        <v>0</v>
      </c>
      <c r="BV44" s="143">
        <v>0</v>
      </c>
      <c r="BW44" s="143">
        <v>0</v>
      </c>
      <c r="BX44" s="143">
        <v>0</v>
      </c>
      <c r="BY44" s="143">
        <v>0</v>
      </c>
      <c r="BZ44" s="143">
        <v>0</v>
      </c>
      <c r="CA44" s="144">
        <v>0</v>
      </c>
    </row>
    <row r="45" spans="1:79" x14ac:dyDescent="0.4">
      <c r="A45" s="141"/>
      <c r="B45" s="58" t="s">
        <v>29</v>
      </c>
      <c r="C45" s="142" t="s">
        <v>130</v>
      </c>
      <c r="D45" s="143">
        <v>0</v>
      </c>
      <c r="E45" s="143">
        <v>0</v>
      </c>
      <c r="F45" s="143">
        <v>0</v>
      </c>
      <c r="G45" s="143">
        <v>0</v>
      </c>
      <c r="H45" s="143">
        <v>0</v>
      </c>
      <c r="I45" s="143">
        <v>0</v>
      </c>
      <c r="J45" s="143">
        <v>0</v>
      </c>
      <c r="K45" s="143">
        <v>0</v>
      </c>
      <c r="L45" s="143">
        <v>0</v>
      </c>
      <c r="M45" s="143">
        <v>0</v>
      </c>
      <c r="N45" s="143">
        <v>0</v>
      </c>
      <c r="O45" s="143">
        <v>0</v>
      </c>
      <c r="P45" s="143">
        <v>0</v>
      </c>
      <c r="Q45" s="143">
        <v>0</v>
      </c>
      <c r="R45" s="143">
        <v>0</v>
      </c>
      <c r="S45" s="143">
        <v>0</v>
      </c>
      <c r="T45" s="143">
        <v>0</v>
      </c>
      <c r="U45" s="143">
        <v>0</v>
      </c>
      <c r="V45" s="143">
        <v>0</v>
      </c>
      <c r="W45" s="143">
        <v>0</v>
      </c>
      <c r="X45" s="143">
        <v>0</v>
      </c>
      <c r="Y45" s="143">
        <v>0</v>
      </c>
      <c r="Z45" s="143">
        <v>0</v>
      </c>
      <c r="AA45" s="143">
        <v>0</v>
      </c>
      <c r="AB45" s="143">
        <v>0</v>
      </c>
      <c r="AC45" s="143">
        <v>0</v>
      </c>
      <c r="AD45" s="143">
        <v>0</v>
      </c>
      <c r="AE45" s="143">
        <v>0</v>
      </c>
      <c r="AF45" s="143">
        <v>0</v>
      </c>
      <c r="AG45" s="143">
        <v>0</v>
      </c>
      <c r="AH45" s="143">
        <v>0</v>
      </c>
      <c r="AI45" s="143">
        <v>0</v>
      </c>
      <c r="AJ45" s="143">
        <v>0</v>
      </c>
      <c r="AK45" s="143">
        <v>0</v>
      </c>
      <c r="AL45" s="143">
        <v>0</v>
      </c>
      <c r="AM45" s="143">
        <v>0</v>
      </c>
      <c r="AN45" s="143">
        <v>0</v>
      </c>
      <c r="AO45" s="143">
        <v>0</v>
      </c>
      <c r="AP45" s="143">
        <v>0</v>
      </c>
      <c r="AQ45" s="143">
        <v>0</v>
      </c>
      <c r="AR45" s="143">
        <v>0</v>
      </c>
      <c r="AS45" s="143">
        <v>0</v>
      </c>
      <c r="AT45" s="143">
        <v>0</v>
      </c>
      <c r="AU45" s="143">
        <v>0</v>
      </c>
      <c r="AV45" s="143">
        <v>0</v>
      </c>
      <c r="AW45" s="143">
        <v>0</v>
      </c>
      <c r="AX45" s="143">
        <v>0</v>
      </c>
      <c r="AY45" s="143">
        <v>0</v>
      </c>
      <c r="AZ45" s="143">
        <v>0</v>
      </c>
      <c r="BA45" s="143">
        <v>0</v>
      </c>
      <c r="BB45" s="143">
        <v>0</v>
      </c>
      <c r="BC45" s="143">
        <v>0.82372998887081572</v>
      </c>
      <c r="BD45" s="143">
        <v>60.738799709764741</v>
      </c>
      <c r="BE45" s="143">
        <v>115.34648541114058</v>
      </c>
      <c r="BF45" s="143">
        <v>247.25132805077445</v>
      </c>
      <c r="BG45" s="143">
        <v>187.38163966967338</v>
      </c>
      <c r="BH45" s="143">
        <v>114.30541905117092</v>
      </c>
      <c r="BI45" s="143">
        <v>91.550281681461684</v>
      </c>
      <c r="BJ45" s="143">
        <v>107.08247774736947</v>
      </c>
      <c r="BK45" s="143">
        <v>132.9789382500303</v>
      </c>
      <c r="BL45" s="143">
        <v>132.12560916164688</v>
      </c>
      <c r="BM45" s="143">
        <v>133.61171415268137</v>
      </c>
      <c r="BN45" s="143">
        <v>157.42259967766486</v>
      </c>
      <c r="BO45" s="143">
        <v>52.888198614031943</v>
      </c>
      <c r="BP45" s="143">
        <v>1.5365548751204718</v>
      </c>
      <c r="BQ45" s="143">
        <v>0.94122785227405648</v>
      </c>
      <c r="BR45" s="143">
        <v>0.44085687866704454</v>
      </c>
      <c r="BS45" s="143">
        <v>9.9238458038308872E-2</v>
      </c>
      <c r="BT45" s="143">
        <v>2.9048305894820499E-2</v>
      </c>
      <c r="BU45" s="143">
        <v>3.2942567886000002E-2</v>
      </c>
      <c r="BV45" s="143">
        <v>0</v>
      </c>
      <c r="BW45" s="143">
        <v>0</v>
      </c>
      <c r="BX45" s="143">
        <v>0</v>
      </c>
      <c r="BY45" s="143">
        <v>0</v>
      </c>
      <c r="BZ45" s="143">
        <v>0</v>
      </c>
      <c r="CA45" s="144">
        <v>0</v>
      </c>
    </row>
    <row r="46" spans="1:79" ht="26.65" customHeight="1" x14ac:dyDescent="0.4">
      <c r="A46" s="141"/>
      <c r="B46" s="58" t="s">
        <v>167</v>
      </c>
      <c r="C46" s="142" t="s">
        <v>130</v>
      </c>
      <c r="D46" s="143">
        <v>0</v>
      </c>
      <c r="E46" s="143">
        <v>0</v>
      </c>
      <c r="F46" s="143">
        <v>0</v>
      </c>
      <c r="G46" s="143">
        <v>0</v>
      </c>
      <c r="H46" s="143">
        <v>0</v>
      </c>
      <c r="I46" s="143">
        <v>0</v>
      </c>
      <c r="J46" s="143">
        <v>0</v>
      </c>
      <c r="K46" s="143">
        <v>0</v>
      </c>
      <c r="L46" s="143">
        <v>0</v>
      </c>
      <c r="M46" s="143">
        <v>0</v>
      </c>
      <c r="N46" s="143">
        <v>0</v>
      </c>
      <c r="O46" s="143">
        <v>0</v>
      </c>
      <c r="P46" s="143">
        <v>0</v>
      </c>
      <c r="Q46" s="143">
        <v>0</v>
      </c>
      <c r="R46" s="143">
        <v>0</v>
      </c>
      <c r="S46" s="143">
        <v>0</v>
      </c>
      <c r="T46" s="143">
        <v>0</v>
      </c>
      <c r="U46" s="143">
        <v>0</v>
      </c>
      <c r="V46" s="143">
        <v>0</v>
      </c>
      <c r="W46" s="143">
        <v>0</v>
      </c>
      <c r="X46" s="143">
        <v>0</v>
      </c>
      <c r="Y46" s="143">
        <v>0</v>
      </c>
      <c r="Z46" s="143">
        <v>0</v>
      </c>
      <c r="AA46" s="143">
        <v>0</v>
      </c>
      <c r="AB46" s="143">
        <v>0</v>
      </c>
      <c r="AC46" s="143">
        <v>0</v>
      </c>
      <c r="AD46" s="143">
        <v>0</v>
      </c>
      <c r="AE46" s="143">
        <v>0</v>
      </c>
      <c r="AF46" s="143">
        <v>0</v>
      </c>
      <c r="AG46" s="143">
        <v>0</v>
      </c>
      <c r="AH46" s="143">
        <v>0</v>
      </c>
      <c r="AI46" s="143">
        <v>0</v>
      </c>
      <c r="AJ46" s="143">
        <v>0</v>
      </c>
      <c r="AK46" s="143">
        <v>0</v>
      </c>
      <c r="AL46" s="143">
        <v>0</v>
      </c>
      <c r="AM46" s="143">
        <v>0</v>
      </c>
      <c r="AN46" s="143">
        <v>0</v>
      </c>
      <c r="AO46" s="143">
        <v>0</v>
      </c>
      <c r="AP46" s="143">
        <v>0</v>
      </c>
      <c r="AQ46" s="143">
        <v>0</v>
      </c>
      <c r="AR46" s="143">
        <v>0</v>
      </c>
      <c r="AS46" s="143">
        <v>0</v>
      </c>
      <c r="AT46" s="143">
        <v>0</v>
      </c>
      <c r="AU46" s="143">
        <v>0</v>
      </c>
      <c r="AV46" s="143">
        <v>0</v>
      </c>
      <c r="AW46" s="143">
        <v>0</v>
      </c>
      <c r="AX46" s="143">
        <v>0</v>
      </c>
      <c r="AY46" s="143">
        <v>0</v>
      </c>
      <c r="AZ46" s="143">
        <v>0</v>
      </c>
      <c r="BA46" s="143">
        <v>0</v>
      </c>
      <c r="BB46" s="143">
        <v>0</v>
      </c>
      <c r="BC46" s="143">
        <v>0</v>
      </c>
      <c r="BD46" s="143">
        <v>0</v>
      </c>
      <c r="BE46" s="143">
        <v>0</v>
      </c>
      <c r="BF46" s="143">
        <v>0</v>
      </c>
      <c r="BG46" s="143">
        <v>0</v>
      </c>
      <c r="BH46" s="143">
        <v>0</v>
      </c>
      <c r="BI46" s="143">
        <v>0</v>
      </c>
      <c r="BJ46" s="143">
        <v>0</v>
      </c>
      <c r="BK46" s="143">
        <v>0</v>
      </c>
      <c r="BL46" s="143">
        <v>0</v>
      </c>
      <c r="BM46" s="143">
        <v>0</v>
      </c>
      <c r="BN46" s="143">
        <v>0</v>
      </c>
      <c r="BO46" s="143">
        <v>5.7432709982037506</v>
      </c>
      <c r="BP46" s="143">
        <v>20.157184830212785</v>
      </c>
      <c r="BQ46" s="143">
        <v>35.506630695841089</v>
      </c>
      <c r="BR46" s="143">
        <v>33.274796150839386</v>
      </c>
      <c r="BS46" s="143">
        <v>23.497171603749642</v>
      </c>
      <c r="BT46" s="143">
        <v>21.096729275590249</v>
      </c>
      <c r="BU46" s="143">
        <v>14.553879867161999</v>
      </c>
      <c r="BV46" s="143">
        <v>12.65214778</v>
      </c>
      <c r="BW46" s="143">
        <v>6.492991973671284</v>
      </c>
      <c r="BX46" s="143">
        <v>0</v>
      </c>
      <c r="BY46" s="143">
        <v>0</v>
      </c>
      <c r="BZ46" s="143">
        <v>0</v>
      </c>
      <c r="CA46" s="144">
        <v>0</v>
      </c>
    </row>
    <row r="47" spans="1:79" x14ac:dyDescent="0.4">
      <c r="A47" s="141"/>
      <c r="B47" s="58" t="s">
        <v>168</v>
      </c>
      <c r="C47" s="142" t="s">
        <v>130</v>
      </c>
      <c r="D47" s="143">
        <v>0</v>
      </c>
      <c r="E47" s="143">
        <v>0</v>
      </c>
      <c r="F47" s="143">
        <v>0</v>
      </c>
      <c r="G47" s="143">
        <v>0</v>
      </c>
      <c r="H47" s="143">
        <v>0</v>
      </c>
      <c r="I47" s="143">
        <v>0</v>
      </c>
      <c r="J47" s="143">
        <v>0</v>
      </c>
      <c r="K47" s="143">
        <v>0</v>
      </c>
      <c r="L47" s="143">
        <v>0</v>
      </c>
      <c r="M47" s="143">
        <v>0</v>
      </c>
      <c r="N47" s="143">
        <v>0</v>
      </c>
      <c r="O47" s="143">
        <v>0</v>
      </c>
      <c r="P47" s="143">
        <v>0</v>
      </c>
      <c r="Q47" s="143">
        <v>0</v>
      </c>
      <c r="R47" s="143">
        <v>0</v>
      </c>
      <c r="S47" s="143">
        <v>0</v>
      </c>
      <c r="T47" s="143">
        <v>0</v>
      </c>
      <c r="U47" s="143">
        <v>0</v>
      </c>
      <c r="V47" s="143">
        <v>0</v>
      </c>
      <c r="W47" s="143">
        <v>0</v>
      </c>
      <c r="X47" s="143">
        <v>0</v>
      </c>
      <c r="Y47" s="143">
        <v>0</v>
      </c>
      <c r="Z47" s="143">
        <v>0</v>
      </c>
      <c r="AA47" s="143">
        <v>0</v>
      </c>
      <c r="AB47" s="143">
        <v>0</v>
      </c>
      <c r="AC47" s="143">
        <v>0</v>
      </c>
      <c r="AD47" s="143">
        <v>0</v>
      </c>
      <c r="AE47" s="143">
        <v>0</v>
      </c>
      <c r="AF47" s="143">
        <v>105.61748251748251</v>
      </c>
      <c r="AG47" s="143">
        <v>31.292321876760742</v>
      </c>
      <c r="AH47" s="143">
        <v>103.18485420793219</v>
      </c>
      <c r="AI47" s="143">
        <v>172.55586647223424</v>
      </c>
      <c r="AJ47" s="143">
        <v>205.41804471490937</v>
      </c>
      <c r="AK47" s="143">
        <v>231.60301688016278</v>
      </c>
      <c r="AL47" s="143">
        <v>258.47685998828354</v>
      </c>
      <c r="AM47" s="143">
        <v>290.13182072381562</v>
      </c>
      <c r="AN47" s="143">
        <v>308.01653725925178</v>
      </c>
      <c r="AO47" s="143">
        <v>326.0420101799412</v>
      </c>
      <c r="AP47" s="143">
        <v>345.80201018862726</v>
      </c>
      <c r="AQ47" s="143">
        <v>360.00002738237532</v>
      </c>
      <c r="AR47" s="143">
        <v>372.26703661373932</v>
      </c>
      <c r="AS47" s="143">
        <v>384.85227923899032</v>
      </c>
      <c r="AT47" s="143">
        <v>408.11992539012556</v>
      </c>
      <c r="AU47" s="143">
        <v>419.2934223174621</v>
      </c>
      <c r="AV47" s="143">
        <v>0</v>
      </c>
      <c r="AW47" s="143">
        <v>0</v>
      </c>
      <c r="AX47" s="143">
        <v>0</v>
      </c>
      <c r="AY47" s="143">
        <v>0</v>
      </c>
      <c r="AZ47" s="143">
        <v>0</v>
      </c>
      <c r="BA47" s="143">
        <v>0</v>
      </c>
      <c r="BB47" s="143">
        <v>0</v>
      </c>
      <c r="BC47" s="143">
        <v>0</v>
      </c>
      <c r="BD47" s="143">
        <v>0</v>
      </c>
      <c r="BE47" s="143">
        <v>0</v>
      </c>
      <c r="BF47" s="143">
        <v>0</v>
      </c>
      <c r="BG47" s="143">
        <v>0</v>
      </c>
      <c r="BH47" s="143">
        <v>0</v>
      </c>
      <c r="BI47" s="143">
        <v>0</v>
      </c>
      <c r="BJ47" s="143">
        <v>0</v>
      </c>
      <c r="BK47" s="143">
        <v>0</v>
      </c>
      <c r="BL47" s="143">
        <v>0</v>
      </c>
      <c r="BM47" s="143">
        <v>0</v>
      </c>
      <c r="BN47" s="143">
        <v>0</v>
      </c>
      <c r="BO47" s="143">
        <v>0</v>
      </c>
      <c r="BP47" s="143">
        <v>0</v>
      </c>
      <c r="BQ47" s="143">
        <v>0</v>
      </c>
      <c r="BR47" s="143">
        <v>0</v>
      </c>
      <c r="BS47" s="143">
        <v>0</v>
      </c>
      <c r="BT47" s="143">
        <v>0</v>
      </c>
      <c r="BU47" s="143">
        <v>0</v>
      </c>
      <c r="BV47" s="143">
        <v>0</v>
      </c>
      <c r="BW47" s="143">
        <v>0</v>
      </c>
      <c r="BX47" s="143">
        <v>0</v>
      </c>
      <c r="BY47" s="143">
        <v>0</v>
      </c>
      <c r="BZ47" s="143">
        <v>0</v>
      </c>
      <c r="CA47" s="144">
        <v>0</v>
      </c>
    </row>
    <row r="48" spans="1:79" x14ac:dyDescent="0.4">
      <c r="A48" s="141"/>
      <c r="B48" s="58" t="s">
        <v>169</v>
      </c>
      <c r="C48" s="142" t="s">
        <v>130</v>
      </c>
      <c r="D48" s="143">
        <v>0</v>
      </c>
      <c r="E48" s="143">
        <v>0</v>
      </c>
      <c r="F48" s="143">
        <v>0</v>
      </c>
      <c r="G48" s="143">
        <v>0</v>
      </c>
      <c r="H48" s="143">
        <v>0</v>
      </c>
      <c r="I48" s="143">
        <v>0</v>
      </c>
      <c r="J48" s="143">
        <v>0</v>
      </c>
      <c r="K48" s="143">
        <v>0</v>
      </c>
      <c r="L48" s="143">
        <v>0</v>
      </c>
      <c r="M48" s="143">
        <v>0</v>
      </c>
      <c r="N48" s="143">
        <v>0</v>
      </c>
      <c r="O48" s="143">
        <v>0</v>
      </c>
      <c r="P48" s="143">
        <v>0</v>
      </c>
      <c r="Q48" s="143">
        <v>0</v>
      </c>
      <c r="R48" s="143">
        <v>0</v>
      </c>
      <c r="S48" s="143">
        <v>0</v>
      </c>
      <c r="T48" s="143">
        <v>0</v>
      </c>
      <c r="U48" s="143">
        <v>0</v>
      </c>
      <c r="V48" s="143">
        <v>0</v>
      </c>
      <c r="W48" s="143">
        <v>0</v>
      </c>
      <c r="X48" s="143">
        <v>0</v>
      </c>
      <c r="Y48" s="143">
        <v>0</v>
      </c>
      <c r="Z48" s="143">
        <v>0</v>
      </c>
      <c r="AA48" s="143">
        <v>0</v>
      </c>
      <c r="AB48" s="143">
        <v>0</v>
      </c>
      <c r="AC48" s="143">
        <v>0</v>
      </c>
      <c r="AD48" s="143">
        <v>0</v>
      </c>
      <c r="AE48" s="143">
        <v>0</v>
      </c>
      <c r="AF48" s="143">
        <v>0</v>
      </c>
      <c r="AG48" s="143">
        <v>0</v>
      </c>
      <c r="AH48" s="143">
        <v>0</v>
      </c>
      <c r="AI48" s="143">
        <v>0</v>
      </c>
      <c r="AJ48" s="143">
        <v>0</v>
      </c>
      <c r="AK48" s="143">
        <v>0</v>
      </c>
      <c r="AL48" s="143">
        <v>0</v>
      </c>
      <c r="AM48" s="143">
        <v>0</v>
      </c>
      <c r="AN48" s="143">
        <v>0</v>
      </c>
      <c r="AO48" s="143">
        <v>0</v>
      </c>
      <c r="AP48" s="143">
        <v>0</v>
      </c>
      <c r="AQ48" s="143">
        <v>0</v>
      </c>
      <c r="AR48" s="143">
        <v>0</v>
      </c>
      <c r="AS48" s="143">
        <v>0</v>
      </c>
      <c r="AT48" s="143">
        <v>0</v>
      </c>
      <c r="AU48" s="143">
        <v>0</v>
      </c>
      <c r="AV48" s="143">
        <v>0</v>
      </c>
      <c r="AW48" s="143">
        <v>0</v>
      </c>
      <c r="AX48" s="143">
        <v>0</v>
      </c>
      <c r="AY48" s="143">
        <v>0</v>
      </c>
      <c r="AZ48" s="143">
        <v>0</v>
      </c>
      <c r="BA48" s="143">
        <v>0</v>
      </c>
      <c r="BB48" s="143">
        <v>0</v>
      </c>
      <c r="BC48" s="143">
        <v>0</v>
      </c>
      <c r="BD48" s="143">
        <v>0</v>
      </c>
      <c r="BE48" s="143">
        <v>0</v>
      </c>
      <c r="BF48" s="143">
        <v>0</v>
      </c>
      <c r="BG48" s="143">
        <v>0</v>
      </c>
      <c r="BH48" s="143">
        <v>0</v>
      </c>
      <c r="BI48" s="143">
        <v>1120.3918916517462</v>
      </c>
      <c r="BJ48" s="143">
        <v>0</v>
      </c>
      <c r="BK48" s="143">
        <v>0</v>
      </c>
      <c r="BL48" s="143">
        <v>0</v>
      </c>
      <c r="BM48" s="143">
        <v>0</v>
      </c>
      <c r="BN48" s="143">
        <v>0</v>
      </c>
      <c r="BO48" s="143">
        <v>0</v>
      </c>
      <c r="BP48" s="143">
        <v>0</v>
      </c>
      <c r="BQ48" s="143">
        <v>0</v>
      </c>
      <c r="BR48" s="143">
        <v>0</v>
      </c>
      <c r="BS48" s="143">
        <v>0</v>
      </c>
      <c r="BT48" s="143">
        <v>0</v>
      </c>
      <c r="BU48" s="143">
        <v>0</v>
      </c>
      <c r="BV48" s="143">
        <v>0</v>
      </c>
      <c r="BW48" s="143">
        <v>0</v>
      </c>
      <c r="BX48" s="143">
        <v>0</v>
      </c>
      <c r="BY48" s="143">
        <v>0</v>
      </c>
      <c r="BZ48" s="143">
        <v>0</v>
      </c>
      <c r="CA48" s="144">
        <v>0</v>
      </c>
    </row>
    <row r="49" spans="1:79" x14ac:dyDescent="0.4">
      <c r="A49" s="141"/>
      <c r="B49" s="58" t="s">
        <v>170</v>
      </c>
      <c r="C49" s="142" t="s">
        <v>130</v>
      </c>
      <c r="D49" s="143">
        <v>0</v>
      </c>
      <c r="E49" s="143">
        <v>0</v>
      </c>
      <c r="F49" s="143">
        <v>0</v>
      </c>
      <c r="G49" s="143">
        <v>0</v>
      </c>
      <c r="H49" s="143">
        <v>0</v>
      </c>
      <c r="I49" s="143">
        <v>0</v>
      </c>
      <c r="J49" s="143">
        <v>0</v>
      </c>
      <c r="K49" s="143">
        <v>0</v>
      </c>
      <c r="L49" s="143">
        <v>0</v>
      </c>
      <c r="M49" s="143">
        <v>0</v>
      </c>
      <c r="N49" s="143">
        <v>0</v>
      </c>
      <c r="O49" s="143">
        <v>0</v>
      </c>
      <c r="P49" s="143">
        <v>0</v>
      </c>
      <c r="Q49" s="143">
        <v>0</v>
      </c>
      <c r="R49" s="143">
        <v>0</v>
      </c>
      <c r="S49" s="143">
        <v>0</v>
      </c>
      <c r="T49" s="143">
        <v>0</v>
      </c>
      <c r="U49" s="143">
        <v>0</v>
      </c>
      <c r="V49" s="143">
        <v>0</v>
      </c>
      <c r="W49" s="143">
        <v>0</v>
      </c>
      <c r="X49" s="143">
        <v>0</v>
      </c>
      <c r="Y49" s="143">
        <v>0</v>
      </c>
      <c r="Z49" s="143">
        <v>0</v>
      </c>
      <c r="AA49" s="143">
        <v>0</v>
      </c>
      <c r="AB49" s="143">
        <v>0</v>
      </c>
      <c r="AC49" s="143">
        <v>0</v>
      </c>
      <c r="AD49" s="143">
        <v>0</v>
      </c>
      <c r="AE49" s="143">
        <v>0</v>
      </c>
      <c r="AF49" s="143">
        <v>0</v>
      </c>
      <c r="AG49" s="143">
        <v>0</v>
      </c>
      <c r="AH49" s="143">
        <v>0</v>
      </c>
      <c r="AI49" s="143">
        <v>0</v>
      </c>
      <c r="AJ49" s="143">
        <v>0</v>
      </c>
      <c r="AK49" s="143">
        <v>0</v>
      </c>
      <c r="AL49" s="143">
        <v>0</v>
      </c>
      <c r="AM49" s="143">
        <v>0</v>
      </c>
      <c r="AN49" s="143">
        <v>0</v>
      </c>
      <c r="AO49" s="143">
        <v>0</v>
      </c>
      <c r="AP49" s="143">
        <v>0</v>
      </c>
      <c r="AQ49" s="143">
        <v>0</v>
      </c>
      <c r="AR49" s="143">
        <v>0</v>
      </c>
      <c r="AS49" s="143">
        <v>0</v>
      </c>
      <c r="AT49" s="143">
        <v>0</v>
      </c>
      <c r="AU49" s="143">
        <v>0</v>
      </c>
      <c r="AV49" s="143">
        <v>0</v>
      </c>
      <c r="AW49" s="143">
        <v>0</v>
      </c>
      <c r="AX49" s="143">
        <v>0</v>
      </c>
      <c r="AY49" s="143">
        <v>0</v>
      </c>
      <c r="AZ49" s="143">
        <v>0</v>
      </c>
      <c r="BA49" s="143">
        <v>0</v>
      </c>
      <c r="BB49" s="143">
        <v>0</v>
      </c>
      <c r="BC49" s="143">
        <v>0</v>
      </c>
      <c r="BD49" s="143">
        <v>0</v>
      </c>
      <c r="BE49" s="143">
        <v>0</v>
      </c>
      <c r="BF49" s="143">
        <v>0</v>
      </c>
      <c r="BG49" s="143">
        <v>0</v>
      </c>
      <c r="BH49" s="143">
        <v>671.14463329003718</v>
      </c>
      <c r="BI49" s="143">
        <v>324.05024522400089</v>
      </c>
      <c r="BJ49" s="143">
        <v>0</v>
      </c>
      <c r="BK49" s="143">
        <v>0</v>
      </c>
      <c r="BL49" s="143">
        <v>0</v>
      </c>
      <c r="BM49" s="143">
        <v>0</v>
      </c>
      <c r="BN49" s="143">
        <v>0</v>
      </c>
      <c r="BO49" s="143">
        <v>0</v>
      </c>
      <c r="BP49" s="143">
        <v>0</v>
      </c>
      <c r="BQ49" s="143">
        <v>0</v>
      </c>
      <c r="BR49" s="143">
        <v>0</v>
      </c>
      <c r="BS49" s="143">
        <v>0</v>
      </c>
      <c r="BT49" s="143">
        <v>0</v>
      </c>
      <c r="BU49" s="143">
        <v>0</v>
      </c>
      <c r="BV49" s="143">
        <v>0</v>
      </c>
      <c r="BW49" s="143">
        <v>0</v>
      </c>
      <c r="BX49" s="143">
        <v>0</v>
      </c>
      <c r="BY49" s="143">
        <v>0</v>
      </c>
      <c r="BZ49" s="143">
        <v>0</v>
      </c>
      <c r="CA49" s="144">
        <v>0</v>
      </c>
    </row>
    <row r="50" spans="1:79" x14ac:dyDescent="0.4">
      <c r="A50" s="141"/>
      <c r="B50" s="58" t="s">
        <v>171</v>
      </c>
      <c r="C50" s="142" t="s">
        <v>130</v>
      </c>
      <c r="D50" s="143">
        <v>0</v>
      </c>
      <c r="E50" s="143">
        <v>0</v>
      </c>
      <c r="F50" s="143">
        <v>0</v>
      </c>
      <c r="G50" s="143">
        <v>0</v>
      </c>
      <c r="H50" s="143">
        <v>0</v>
      </c>
      <c r="I50" s="143">
        <v>0</v>
      </c>
      <c r="J50" s="143">
        <v>0</v>
      </c>
      <c r="K50" s="143">
        <v>0</v>
      </c>
      <c r="L50" s="143">
        <v>0</v>
      </c>
      <c r="M50" s="143">
        <v>0</v>
      </c>
      <c r="N50" s="143">
        <v>0</v>
      </c>
      <c r="O50" s="143">
        <v>0</v>
      </c>
      <c r="P50" s="143">
        <v>0</v>
      </c>
      <c r="Q50" s="143">
        <v>0</v>
      </c>
      <c r="R50" s="143">
        <v>0</v>
      </c>
      <c r="S50" s="143">
        <v>0</v>
      </c>
      <c r="T50" s="143">
        <v>0</v>
      </c>
      <c r="U50" s="143">
        <v>0</v>
      </c>
      <c r="V50" s="143">
        <v>0</v>
      </c>
      <c r="W50" s="143">
        <v>0</v>
      </c>
      <c r="X50" s="143">
        <v>0</v>
      </c>
      <c r="Y50" s="143">
        <v>0</v>
      </c>
      <c r="Z50" s="143">
        <v>0</v>
      </c>
      <c r="AA50" s="143">
        <v>0</v>
      </c>
      <c r="AB50" s="143">
        <v>0</v>
      </c>
      <c r="AC50" s="143">
        <v>0</v>
      </c>
      <c r="AD50" s="143">
        <v>0</v>
      </c>
      <c r="AE50" s="143">
        <v>0</v>
      </c>
      <c r="AF50" s="143">
        <v>0</v>
      </c>
      <c r="AG50" s="143">
        <v>0</v>
      </c>
      <c r="AH50" s="143">
        <v>0</v>
      </c>
      <c r="AI50" s="143">
        <v>0</v>
      </c>
      <c r="AJ50" s="143">
        <v>0</v>
      </c>
      <c r="AK50" s="143">
        <v>0</v>
      </c>
      <c r="AL50" s="143">
        <v>0</v>
      </c>
      <c r="AM50" s="143">
        <v>0</v>
      </c>
      <c r="AN50" s="143">
        <v>0</v>
      </c>
      <c r="AO50" s="143">
        <v>0</v>
      </c>
      <c r="AP50" s="143">
        <v>0</v>
      </c>
      <c r="AQ50" s="143">
        <v>0</v>
      </c>
      <c r="AR50" s="143">
        <v>0</v>
      </c>
      <c r="AS50" s="143">
        <v>0</v>
      </c>
      <c r="AT50" s="143">
        <v>0</v>
      </c>
      <c r="AU50" s="143">
        <v>0</v>
      </c>
      <c r="AV50" s="143">
        <v>0</v>
      </c>
      <c r="AW50" s="143">
        <v>0</v>
      </c>
      <c r="AX50" s="143">
        <v>0</v>
      </c>
      <c r="AY50" s="143">
        <v>0</v>
      </c>
      <c r="AZ50" s="143">
        <v>0</v>
      </c>
      <c r="BA50" s="143">
        <v>0</v>
      </c>
      <c r="BB50" s="143">
        <v>0</v>
      </c>
      <c r="BC50" s="143">
        <v>0</v>
      </c>
      <c r="BD50" s="143">
        <v>434.04564870370888</v>
      </c>
      <c r="BE50" s="143">
        <v>513.38119171253311</v>
      </c>
      <c r="BF50" s="143">
        <v>514.04557030965623</v>
      </c>
      <c r="BG50" s="143">
        <v>553.82501221622044</v>
      </c>
      <c r="BH50" s="143">
        <v>570.24778173587617</v>
      </c>
      <c r="BI50" s="143">
        <v>587.68553780217292</v>
      </c>
      <c r="BJ50" s="143">
        <v>604.51109834609156</v>
      </c>
      <c r="BK50" s="143">
        <v>616.3693597251945</v>
      </c>
      <c r="BL50" s="143">
        <v>621.17665522808431</v>
      </c>
      <c r="BM50" s="143">
        <v>637.09964127147077</v>
      </c>
      <c r="BN50" s="143">
        <v>658.83394523379002</v>
      </c>
      <c r="BO50" s="143">
        <v>660.47166722038105</v>
      </c>
      <c r="BP50" s="143">
        <v>657.14999577670676</v>
      </c>
      <c r="BQ50" s="143">
        <v>656.56985056000588</v>
      </c>
      <c r="BR50" s="143">
        <v>654.16925699014143</v>
      </c>
      <c r="BS50" s="143">
        <v>659.38154455938445</v>
      </c>
      <c r="BT50" s="143">
        <v>651.10246716325139</v>
      </c>
      <c r="BU50" s="143">
        <v>666.66940237272001</v>
      </c>
      <c r="BV50" s="143">
        <v>468</v>
      </c>
      <c r="BW50" s="143">
        <v>242.65644955300127</v>
      </c>
      <c r="BX50" s="143">
        <v>0</v>
      </c>
      <c r="BY50" s="143">
        <v>0</v>
      </c>
      <c r="BZ50" s="143">
        <v>0</v>
      </c>
      <c r="CA50" s="144">
        <v>0</v>
      </c>
    </row>
    <row r="51" spans="1:79" ht="26.65" customHeight="1" x14ac:dyDescent="0.4">
      <c r="A51" s="141"/>
      <c r="B51" s="58" t="s">
        <v>30</v>
      </c>
      <c r="C51" s="142" t="s">
        <v>140</v>
      </c>
      <c r="D51" s="143">
        <v>0</v>
      </c>
      <c r="E51" s="143">
        <v>0</v>
      </c>
      <c r="F51" s="143">
        <v>0</v>
      </c>
      <c r="G51" s="143">
        <v>0</v>
      </c>
      <c r="H51" s="143">
        <v>0</v>
      </c>
      <c r="I51" s="143">
        <v>0</v>
      </c>
      <c r="J51" s="143">
        <v>0</v>
      </c>
      <c r="K51" s="143">
        <v>0</v>
      </c>
      <c r="L51" s="143">
        <v>0</v>
      </c>
      <c r="M51" s="143">
        <v>0</v>
      </c>
      <c r="N51" s="143">
        <v>0</v>
      </c>
      <c r="O51" s="143">
        <v>0</v>
      </c>
      <c r="P51" s="143">
        <v>0</v>
      </c>
      <c r="Q51" s="143">
        <v>0</v>
      </c>
      <c r="R51" s="143">
        <v>0</v>
      </c>
      <c r="S51" s="143">
        <v>0</v>
      </c>
      <c r="T51" s="143">
        <v>0</v>
      </c>
      <c r="U51" s="143">
        <v>0</v>
      </c>
      <c r="V51" s="143">
        <v>0</v>
      </c>
      <c r="W51" s="143">
        <v>0</v>
      </c>
      <c r="X51" s="143">
        <v>0</v>
      </c>
      <c r="Y51" s="143">
        <v>0</v>
      </c>
      <c r="Z51" s="143">
        <v>0</v>
      </c>
      <c r="AA51" s="143">
        <v>0</v>
      </c>
      <c r="AB51" s="143">
        <v>0</v>
      </c>
      <c r="AC51" s="143">
        <v>0</v>
      </c>
      <c r="AD51" s="143">
        <v>0</v>
      </c>
      <c r="AE51" s="143">
        <v>0</v>
      </c>
      <c r="AF51" s="143">
        <v>0</v>
      </c>
      <c r="AG51" s="143">
        <v>0</v>
      </c>
      <c r="AH51" s="143">
        <v>0</v>
      </c>
      <c r="AI51" s="143">
        <v>0</v>
      </c>
      <c r="AJ51" s="143">
        <v>0</v>
      </c>
      <c r="AK51" s="143">
        <v>0</v>
      </c>
      <c r="AL51" s="143">
        <v>0</v>
      </c>
      <c r="AM51" s="143">
        <v>0</v>
      </c>
      <c r="AN51" s="143">
        <v>0</v>
      </c>
      <c r="AO51" s="143">
        <v>0</v>
      </c>
      <c r="AP51" s="143">
        <v>0</v>
      </c>
      <c r="AQ51" s="143">
        <v>0</v>
      </c>
      <c r="AR51" s="143">
        <v>0</v>
      </c>
      <c r="AS51" s="143">
        <v>0</v>
      </c>
      <c r="AT51" s="143">
        <v>0</v>
      </c>
      <c r="AU51" s="143">
        <v>0</v>
      </c>
      <c r="AV51" s="143">
        <v>0</v>
      </c>
      <c r="AW51" s="143">
        <v>0</v>
      </c>
      <c r="AX51" s="143">
        <v>0</v>
      </c>
      <c r="AY51" s="143">
        <v>0</v>
      </c>
      <c r="AZ51" s="143">
        <v>0</v>
      </c>
      <c r="BA51" s="143">
        <v>0</v>
      </c>
      <c r="BB51" s="143">
        <v>0</v>
      </c>
      <c r="BC51" s="143">
        <v>0</v>
      </c>
      <c r="BD51" s="143">
        <v>0</v>
      </c>
      <c r="BE51" s="143">
        <v>0</v>
      </c>
      <c r="BF51" s="143">
        <v>0</v>
      </c>
      <c r="BG51" s="143">
        <v>3141.3782541787123</v>
      </c>
      <c r="BH51" s="143">
        <v>7818.1062143288873</v>
      </c>
      <c r="BI51" s="143">
        <v>8199.8489023355742</v>
      </c>
      <c r="BJ51" s="143">
        <v>8511.1795862243889</v>
      </c>
      <c r="BK51" s="143">
        <v>8908.2673148281319</v>
      </c>
      <c r="BL51" s="143">
        <v>9068.5954361469485</v>
      </c>
      <c r="BM51" s="143">
        <v>9435.9419696066307</v>
      </c>
      <c r="BN51" s="143">
        <v>9392.6714618184087</v>
      </c>
      <c r="BO51" s="143">
        <v>9057.1378183197903</v>
      </c>
      <c r="BP51" s="143">
        <v>8281.5236812356088</v>
      </c>
      <c r="BQ51" s="143">
        <v>7624.1550882791298</v>
      </c>
      <c r="BR51" s="143">
        <v>7029.8955270054375</v>
      </c>
      <c r="BS51" s="143">
        <v>6446.6232342757767</v>
      </c>
      <c r="BT51" s="143">
        <v>5878.2102695344292</v>
      </c>
      <c r="BU51" s="143">
        <v>5465.339212171968</v>
      </c>
      <c r="BV51" s="143">
        <v>5155.9441013089208</v>
      </c>
      <c r="BW51" s="143">
        <v>4946.8352406367549</v>
      </c>
      <c r="BX51" s="143">
        <v>4696.1151269492693</v>
      </c>
      <c r="BY51" s="143">
        <v>4397.6814236412156</v>
      </c>
      <c r="BZ51" s="143">
        <v>4180.6668276261153</v>
      </c>
      <c r="CA51" s="144">
        <v>4043.4082892596048</v>
      </c>
    </row>
    <row r="52" spans="1:79" x14ac:dyDescent="0.4">
      <c r="A52" s="141"/>
      <c r="B52" s="151" t="s">
        <v>172</v>
      </c>
      <c r="C52" s="142" t="s">
        <v>130</v>
      </c>
      <c r="D52" s="143">
        <v>0</v>
      </c>
      <c r="E52" s="143">
        <v>0</v>
      </c>
      <c r="F52" s="143">
        <v>0</v>
      </c>
      <c r="G52" s="143">
        <v>0</v>
      </c>
      <c r="H52" s="143">
        <v>0</v>
      </c>
      <c r="I52" s="143">
        <v>0</v>
      </c>
      <c r="J52" s="143">
        <v>0</v>
      </c>
      <c r="K52" s="143">
        <v>0</v>
      </c>
      <c r="L52" s="143">
        <v>0</v>
      </c>
      <c r="M52" s="143">
        <v>0</v>
      </c>
      <c r="N52" s="143">
        <v>0</v>
      </c>
      <c r="O52" s="143">
        <v>0</v>
      </c>
      <c r="P52" s="143">
        <v>0</v>
      </c>
      <c r="Q52" s="143">
        <v>0</v>
      </c>
      <c r="R52" s="143">
        <v>0</v>
      </c>
      <c r="S52" s="143">
        <v>0</v>
      </c>
      <c r="T52" s="143">
        <v>0</v>
      </c>
      <c r="U52" s="143">
        <v>0</v>
      </c>
      <c r="V52" s="143">
        <v>0</v>
      </c>
      <c r="W52" s="143">
        <v>0</v>
      </c>
      <c r="X52" s="143">
        <v>0</v>
      </c>
      <c r="Y52" s="143">
        <v>0</v>
      </c>
      <c r="Z52" s="143">
        <v>0</v>
      </c>
      <c r="AA52" s="143">
        <v>0</v>
      </c>
      <c r="AB52" s="143">
        <v>0</v>
      </c>
      <c r="AC52" s="143">
        <v>0</v>
      </c>
      <c r="AD52" s="143">
        <v>0</v>
      </c>
      <c r="AE52" s="143">
        <v>0</v>
      </c>
      <c r="AF52" s="143">
        <v>0</v>
      </c>
      <c r="AG52" s="143">
        <v>0</v>
      </c>
      <c r="AH52" s="143">
        <v>0</v>
      </c>
      <c r="AI52" s="143">
        <v>0</v>
      </c>
      <c r="AJ52" s="143">
        <v>0</v>
      </c>
      <c r="AK52" s="143">
        <v>0</v>
      </c>
      <c r="AL52" s="143">
        <v>0</v>
      </c>
      <c r="AM52" s="143">
        <v>0</v>
      </c>
      <c r="AN52" s="143">
        <v>0</v>
      </c>
      <c r="AO52" s="143">
        <v>0</v>
      </c>
      <c r="AP52" s="143">
        <v>0</v>
      </c>
      <c r="AQ52" s="143">
        <v>0</v>
      </c>
      <c r="AR52" s="143">
        <v>0</v>
      </c>
      <c r="AS52" s="143">
        <v>0</v>
      </c>
      <c r="AT52" s="143">
        <v>0</v>
      </c>
      <c r="AU52" s="143">
        <v>0</v>
      </c>
      <c r="AV52" s="143">
        <v>0</v>
      </c>
      <c r="AW52" s="143">
        <v>0</v>
      </c>
      <c r="AX52" s="143">
        <v>0</v>
      </c>
      <c r="AY52" s="143">
        <v>0</v>
      </c>
      <c r="AZ52" s="143">
        <v>0</v>
      </c>
      <c r="BA52" s="143">
        <v>0</v>
      </c>
      <c r="BB52" s="143">
        <v>0</v>
      </c>
      <c r="BC52" s="143">
        <v>0</v>
      </c>
      <c r="BD52" s="143">
        <v>0</v>
      </c>
      <c r="BE52" s="143">
        <v>0</v>
      </c>
      <c r="BF52" s="143">
        <v>0</v>
      </c>
      <c r="BG52" s="143">
        <v>0</v>
      </c>
      <c r="BH52" s="143">
        <v>0</v>
      </c>
      <c r="BI52" s="143">
        <v>0</v>
      </c>
      <c r="BJ52" s="143">
        <v>0</v>
      </c>
      <c r="BK52" s="143">
        <v>0</v>
      </c>
      <c r="BL52" s="143">
        <v>0</v>
      </c>
      <c r="BM52" s="143">
        <v>0</v>
      </c>
      <c r="BN52" s="143">
        <v>0</v>
      </c>
      <c r="BO52" s="143">
        <v>0</v>
      </c>
      <c r="BP52" s="143">
        <v>0</v>
      </c>
      <c r="BQ52" s="143">
        <v>173.81810277375138</v>
      </c>
      <c r="BR52" s="143">
        <v>1672.5629450197237</v>
      </c>
      <c r="BS52" s="143">
        <v>3186.4384750649588</v>
      </c>
      <c r="BT52" s="143">
        <v>5354.0440799018506</v>
      </c>
      <c r="BU52" s="143">
        <v>8807.2085378361171</v>
      </c>
      <c r="BV52" s="143">
        <v>10229.278790201079</v>
      </c>
      <c r="BW52" s="143">
        <v>13823.865750016046</v>
      </c>
      <c r="BX52" s="143">
        <v>14861.976396530528</v>
      </c>
      <c r="BY52" s="143">
        <v>15391.997966865547</v>
      </c>
      <c r="BZ52" s="143">
        <v>16036.085958316551</v>
      </c>
      <c r="CA52" s="144">
        <v>16710.710390983422</v>
      </c>
    </row>
    <row r="53" spans="1:79" x14ac:dyDescent="0.4">
      <c r="A53" s="141"/>
      <c r="B53" s="151" t="s">
        <v>173</v>
      </c>
      <c r="C53" s="142" t="s">
        <v>130</v>
      </c>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v>5.484787771129394</v>
      </c>
      <c r="AY53" s="143">
        <v>6.3551415348759273</v>
      </c>
      <c r="AZ53" s="143">
        <v>8.1156236400543236</v>
      </c>
      <c r="BA53" s="143">
        <v>7.3370076889598126</v>
      </c>
      <c r="BB53" s="143">
        <v>12.099464950946565</v>
      </c>
      <c r="BC53" s="143">
        <v>15.345784607482237</v>
      </c>
      <c r="BD53" s="143">
        <v>16.868188576087697</v>
      </c>
      <c r="BE53" s="143">
        <v>20.254697951757294</v>
      </c>
      <c r="BF53" s="143">
        <v>27.054033417813663</v>
      </c>
      <c r="BG53" s="143">
        <v>26.007340187727351</v>
      </c>
      <c r="BH53" s="143">
        <v>27.030688691727001</v>
      </c>
      <c r="BI53" s="143">
        <v>59.381921124854301</v>
      </c>
      <c r="BJ53" s="143">
        <v>40.483143277878519</v>
      </c>
      <c r="BK53" s="143">
        <v>33.18022445222968</v>
      </c>
      <c r="BL53" s="143">
        <v>37.145291229838939</v>
      </c>
      <c r="BM53" s="143">
        <v>40.86865196292581</v>
      </c>
      <c r="BN53" s="143">
        <v>43.553851435062896</v>
      </c>
      <c r="BO53" s="143">
        <v>42.397329687810689</v>
      </c>
      <c r="BP53" s="143">
        <v>46.331335495262053</v>
      </c>
      <c r="BQ53" s="143">
        <v>49.220046814788333</v>
      </c>
      <c r="BR53" s="143">
        <v>47.880668190494191</v>
      </c>
      <c r="BS53" s="143">
        <v>48.841106556885293</v>
      </c>
      <c r="BT53" s="143">
        <v>43.734389132131604</v>
      </c>
      <c r="BU53" s="143">
        <v>41.836240240560002</v>
      </c>
      <c r="BV53" s="143">
        <v>42.880791540008573</v>
      </c>
      <c r="BW53" s="143">
        <v>42.866159789601738</v>
      </c>
      <c r="BX53" s="143">
        <v>42.344914267104329</v>
      </c>
      <c r="BY53" s="143">
        <v>41.780104809804854</v>
      </c>
      <c r="BZ53" s="143">
        <v>41.103335201823818</v>
      </c>
      <c r="CA53" s="144">
        <v>41.143672135289783</v>
      </c>
    </row>
    <row r="54" spans="1:79" x14ac:dyDescent="0.4">
      <c r="A54" s="141"/>
      <c r="B54" s="58" t="s">
        <v>174</v>
      </c>
      <c r="C54" s="142" t="s">
        <v>130</v>
      </c>
      <c r="D54" s="143">
        <v>0</v>
      </c>
      <c r="E54" s="143">
        <v>0</v>
      </c>
      <c r="F54" s="143">
        <v>0</v>
      </c>
      <c r="G54" s="143">
        <v>0</v>
      </c>
      <c r="H54" s="143">
        <v>0</v>
      </c>
      <c r="I54" s="143">
        <v>0</v>
      </c>
      <c r="J54" s="143">
        <v>0</v>
      </c>
      <c r="K54" s="143">
        <v>0</v>
      </c>
      <c r="L54" s="143">
        <v>0</v>
      </c>
      <c r="M54" s="143">
        <v>0</v>
      </c>
      <c r="N54" s="143">
        <v>0</v>
      </c>
      <c r="O54" s="143">
        <v>0</v>
      </c>
      <c r="P54" s="143">
        <v>0</v>
      </c>
      <c r="Q54" s="143">
        <v>0</v>
      </c>
      <c r="R54" s="143">
        <v>0</v>
      </c>
      <c r="S54" s="143">
        <v>0</v>
      </c>
      <c r="T54" s="143">
        <v>0</v>
      </c>
      <c r="U54" s="143">
        <v>0</v>
      </c>
      <c r="V54" s="143">
        <v>0</v>
      </c>
      <c r="W54" s="143">
        <v>0</v>
      </c>
      <c r="X54" s="143">
        <v>0</v>
      </c>
      <c r="Y54" s="143">
        <v>0</v>
      </c>
      <c r="Z54" s="143">
        <v>0</v>
      </c>
      <c r="AA54" s="143">
        <v>0</v>
      </c>
      <c r="AB54" s="143">
        <v>0</v>
      </c>
      <c r="AC54" s="143">
        <v>0</v>
      </c>
      <c r="AD54" s="143">
        <v>0</v>
      </c>
      <c r="AE54" s="143">
        <v>0</v>
      </c>
      <c r="AF54" s="143">
        <v>0</v>
      </c>
      <c r="AG54" s="143">
        <v>0</v>
      </c>
      <c r="AH54" s="143">
        <v>0</v>
      </c>
      <c r="AI54" s="143">
        <v>0</v>
      </c>
      <c r="AJ54" s="143">
        <v>0</v>
      </c>
      <c r="AK54" s="143">
        <v>0</v>
      </c>
      <c r="AL54" s="143">
        <v>0</v>
      </c>
      <c r="AM54" s="143">
        <v>0</v>
      </c>
      <c r="AN54" s="143">
        <v>0</v>
      </c>
      <c r="AO54" s="143">
        <v>0</v>
      </c>
      <c r="AP54" s="143">
        <v>0</v>
      </c>
      <c r="AQ54" s="143">
        <v>0</v>
      </c>
      <c r="AR54" s="143">
        <v>0</v>
      </c>
      <c r="AS54" s="143">
        <v>0</v>
      </c>
      <c r="AT54" s="143">
        <v>0</v>
      </c>
      <c r="AU54" s="143">
        <v>0</v>
      </c>
      <c r="AV54" s="143">
        <v>0</v>
      </c>
      <c r="AW54" s="143">
        <v>0</v>
      </c>
      <c r="AX54" s="143">
        <v>0</v>
      </c>
      <c r="AY54" s="143">
        <v>0</v>
      </c>
      <c r="AZ54" s="143">
        <v>0</v>
      </c>
      <c r="BA54" s="143">
        <v>0</v>
      </c>
      <c r="BB54" s="143">
        <v>0</v>
      </c>
      <c r="BC54" s="143">
        <v>0</v>
      </c>
      <c r="BD54" s="143">
        <v>0</v>
      </c>
      <c r="BE54" s="143">
        <v>0</v>
      </c>
      <c r="BF54" s="143">
        <v>0</v>
      </c>
      <c r="BG54" s="143">
        <v>0</v>
      </c>
      <c r="BH54" s="143">
        <v>0</v>
      </c>
      <c r="BI54" s="143">
        <v>0</v>
      </c>
      <c r="BJ54" s="143">
        <v>0</v>
      </c>
      <c r="BK54" s="143">
        <v>0</v>
      </c>
      <c r="BL54" s="143">
        <v>64.846918503881327</v>
      </c>
      <c r="BM54" s="143">
        <v>73.217973868904195</v>
      </c>
      <c r="BN54" s="143">
        <v>70.536991722424673</v>
      </c>
      <c r="BO54" s="143">
        <v>43.90751593716444</v>
      </c>
      <c r="BP54" s="143">
        <v>30.739618958185062</v>
      </c>
      <c r="BQ54" s="143">
        <v>27.301443155392974</v>
      </c>
      <c r="BR54" s="143">
        <v>4.3821821978644993</v>
      </c>
      <c r="BS54" s="143">
        <v>0</v>
      </c>
      <c r="BT54" s="143">
        <v>0</v>
      </c>
      <c r="BU54" s="143">
        <v>0</v>
      </c>
      <c r="BV54" s="143">
        <v>0</v>
      </c>
      <c r="BW54" s="143">
        <v>0</v>
      </c>
      <c r="BX54" s="143">
        <v>0</v>
      </c>
      <c r="BY54" s="143">
        <v>0</v>
      </c>
      <c r="BZ54" s="143">
        <v>0</v>
      </c>
      <c r="CA54" s="144">
        <v>0</v>
      </c>
    </row>
    <row r="55" spans="1:79" x14ac:dyDescent="0.4">
      <c r="A55" s="141"/>
      <c r="B55" s="58" t="s">
        <v>175</v>
      </c>
      <c r="C55" s="142" t="s">
        <v>133</v>
      </c>
      <c r="D55" s="143">
        <v>0</v>
      </c>
      <c r="E55" s="143">
        <v>0</v>
      </c>
      <c r="F55" s="143">
        <v>0</v>
      </c>
      <c r="G55" s="143">
        <v>0</v>
      </c>
      <c r="H55" s="143">
        <v>0</v>
      </c>
      <c r="I55" s="143">
        <v>0</v>
      </c>
      <c r="J55" s="143">
        <v>0</v>
      </c>
      <c r="K55" s="143">
        <v>0</v>
      </c>
      <c r="L55" s="143">
        <v>0</v>
      </c>
      <c r="M55" s="143">
        <v>0</v>
      </c>
      <c r="N55" s="143">
        <v>0</v>
      </c>
      <c r="O55" s="143">
        <v>0</v>
      </c>
      <c r="P55" s="143">
        <v>0</v>
      </c>
      <c r="Q55" s="143">
        <v>0</v>
      </c>
      <c r="R55" s="143">
        <v>0</v>
      </c>
      <c r="S55" s="143">
        <v>0</v>
      </c>
      <c r="T55" s="143">
        <v>0</v>
      </c>
      <c r="U55" s="143">
        <v>0</v>
      </c>
      <c r="V55" s="143">
        <v>0</v>
      </c>
      <c r="W55" s="143">
        <v>0</v>
      </c>
      <c r="X55" s="143">
        <v>0</v>
      </c>
      <c r="Y55" s="143">
        <v>0</v>
      </c>
      <c r="Z55" s="143">
        <v>0</v>
      </c>
      <c r="AA55" s="143">
        <v>0</v>
      </c>
      <c r="AB55" s="143">
        <v>0</v>
      </c>
      <c r="AC55" s="143">
        <v>0</v>
      </c>
      <c r="AD55" s="143">
        <v>0</v>
      </c>
      <c r="AE55" s="143">
        <v>0</v>
      </c>
      <c r="AF55" s="143">
        <v>0</v>
      </c>
      <c r="AG55" s="143">
        <v>0</v>
      </c>
      <c r="AH55" s="143">
        <v>0</v>
      </c>
      <c r="AI55" s="143">
        <v>0</v>
      </c>
      <c r="AJ55" s="143">
        <v>0</v>
      </c>
      <c r="AK55" s="143">
        <v>0</v>
      </c>
      <c r="AL55" s="143">
        <v>0</v>
      </c>
      <c r="AM55" s="143">
        <v>0</v>
      </c>
      <c r="AN55" s="143">
        <v>0</v>
      </c>
      <c r="AO55" s="143">
        <v>0</v>
      </c>
      <c r="AP55" s="143">
        <v>0</v>
      </c>
      <c r="AQ55" s="143">
        <v>208.63861740736715</v>
      </c>
      <c r="AR55" s="143">
        <v>6.574931221682518</v>
      </c>
      <c r="AS55" s="143">
        <v>0</v>
      </c>
      <c r="AT55" s="143">
        <v>0</v>
      </c>
      <c r="AU55" s="143">
        <v>0</v>
      </c>
      <c r="AV55" s="143">
        <v>0</v>
      </c>
      <c r="AW55" s="143">
        <v>0</v>
      </c>
      <c r="AX55" s="143">
        <v>0</v>
      </c>
      <c r="AY55" s="143">
        <v>0</v>
      </c>
      <c r="AZ55" s="143">
        <v>0</v>
      </c>
      <c r="BA55" s="143">
        <v>0</v>
      </c>
      <c r="BB55" s="143">
        <v>0</v>
      </c>
      <c r="BC55" s="143">
        <v>0</v>
      </c>
      <c r="BD55" s="143">
        <v>0</v>
      </c>
      <c r="BE55" s="143">
        <v>0</v>
      </c>
      <c r="BF55" s="143">
        <v>0</v>
      </c>
      <c r="BG55" s="143">
        <v>0</v>
      </c>
      <c r="BH55" s="143">
        <v>0</v>
      </c>
      <c r="BI55" s="143">
        <v>0</v>
      </c>
      <c r="BJ55" s="143">
        <v>0</v>
      </c>
      <c r="BK55" s="143">
        <v>0</v>
      </c>
      <c r="BL55" s="143">
        <v>0</v>
      </c>
      <c r="BM55" s="143">
        <v>0</v>
      </c>
      <c r="BN55" s="143">
        <v>0</v>
      </c>
      <c r="BO55" s="143">
        <v>0</v>
      </c>
      <c r="BP55" s="143">
        <v>0</v>
      </c>
      <c r="BQ55" s="143">
        <v>0</v>
      </c>
      <c r="BR55" s="143">
        <v>0</v>
      </c>
      <c r="BS55" s="143">
        <v>0</v>
      </c>
      <c r="BT55" s="143">
        <v>0</v>
      </c>
      <c r="BU55" s="143">
        <v>0</v>
      </c>
      <c r="BV55" s="143">
        <v>0</v>
      </c>
      <c r="BW55" s="143">
        <v>0</v>
      </c>
      <c r="BX55" s="143">
        <v>0</v>
      </c>
      <c r="BY55" s="143">
        <v>0</v>
      </c>
      <c r="BZ55" s="143">
        <v>0</v>
      </c>
      <c r="CA55" s="144">
        <v>0</v>
      </c>
    </row>
    <row r="56" spans="1:79" ht="26.65" customHeight="1" x14ac:dyDescent="0.4">
      <c r="A56" s="141"/>
      <c r="B56" s="58" t="s">
        <v>176</v>
      </c>
      <c r="C56" s="142" t="s">
        <v>130</v>
      </c>
      <c r="D56" s="143">
        <v>0</v>
      </c>
      <c r="E56" s="143">
        <v>0</v>
      </c>
      <c r="F56" s="143">
        <v>0</v>
      </c>
      <c r="G56" s="143">
        <v>0</v>
      </c>
      <c r="H56" s="143">
        <v>0</v>
      </c>
      <c r="I56" s="143">
        <v>0</v>
      </c>
      <c r="J56" s="143">
        <v>0</v>
      </c>
      <c r="K56" s="143">
        <v>0</v>
      </c>
      <c r="L56" s="143">
        <v>0</v>
      </c>
      <c r="M56" s="143">
        <v>0</v>
      </c>
      <c r="N56" s="143">
        <v>0</v>
      </c>
      <c r="O56" s="143">
        <v>0</v>
      </c>
      <c r="P56" s="143">
        <v>0</v>
      </c>
      <c r="Q56" s="143">
        <v>0</v>
      </c>
      <c r="R56" s="143">
        <v>0</v>
      </c>
      <c r="S56" s="143">
        <v>0</v>
      </c>
      <c r="T56" s="143">
        <v>0</v>
      </c>
      <c r="U56" s="143">
        <v>0</v>
      </c>
      <c r="V56" s="143">
        <v>0</v>
      </c>
      <c r="W56" s="143">
        <v>0</v>
      </c>
      <c r="X56" s="143">
        <v>0</v>
      </c>
      <c r="Y56" s="143">
        <v>0</v>
      </c>
      <c r="Z56" s="143">
        <v>0</v>
      </c>
      <c r="AA56" s="143">
        <v>0</v>
      </c>
      <c r="AB56" s="143">
        <v>0</v>
      </c>
      <c r="AC56" s="143">
        <v>0</v>
      </c>
      <c r="AD56" s="143">
        <v>0</v>
      </c>
      <c r="AE56" s="143">
        <v>78.41147181836287</v>
      </c>
      <c r="AF56" s="143">
        <v>201.14790209790206</v>
      </c>
      <c r="AG56" s="143">
        <v>232.0847205859755</v>
      </c>
      <c r="AH56" s="143">
        <v>323.62522456124185</v>
      </c>
      <c r="AI56" s="143">
        <v>341.09880581720722</v>
      </c>
      <c r="AJ56" s="143">
        <v>363.69096441328219</v>
      </c>
      <c r="AK56" s="143">
        <v>396.16305518975213</v>
      </c>
      <c r="AL56" s="143">
        <v>437.42237844171058</v>
      </c>
      <c r="AM56" s="143">
        <v>493.49524646480785</v>
      </c>
      <c r="AN56" s="143">
        <v>605.76585660986177</v>
      </c>
      <c r="AO56" s="143">
        <v>647.2177217004803</v>
      </c>
      <c r="AP56" s="143">
        <v>665.90251961999161</v>
      </c>
      <c r="AQ56" s="143">
        <v>653.13939802238406</v>
      </c>
      <c r="AR56" s="143">
        <v>657.1273864239356</v>
      </c>
      <c r="AS56" s="143">
        <v>667.57199044948072</v>
      </c>
      <c r="AT56" s="143">
        <v>764.56036499290667</v>
      </c>
      <c r="AU56" s="143">
        <v>1005.4657542732209</v>
      </c>
      <c r="AV56" s="143">
        <v>1052.8642624063064</v>
      </c>
      <c r="AW56" s="143">
        <v>1129.2192868632708</v>
      </c>
      <c r="AX56" s="143">
        <v>1230.4677916978308</v>
      </c>
      <c r="AY56" s="143">
        <v>1262.8592353394711</v>
      </c>
      <c r="AZ56" s="143">
        <v>1346.8262543627784</v>
      </c>
      <c r="BA56" s="143">
        <v>1475.4165576671983</v>
      </c>
      <c r="BB56" s="143">
        <v>1435.3325604778067</v>
      </c>
      <c r="BC56" s="143">
        <v>1461.8505119424706</v>
      </c>
      <c r="BD56" s="143">
        <v>1440.943523567661</v>
      </c>
      <c r="BE56" s="143">
        <v>1462.4541555881981</v>
      </c>
      <c r="BF56" s="143">
        <v>1314.4873464818445</v>
      </c>
      <c r="BG56" s="143">
        <v>1258.709382603939</v>
      </c>
      <c r="BH56" s="143">
        <v>1202.5861351097622</v>
      </c>
      <c r="BI56" s="143">
        <v>1148.6591331922025</v>
      </c>
      <c r="BJ56" s="143">
        <v>1119.5767712413831</v>
      </c>
      <c r="BK56" s="143">
        <v>1086.2555701543042</v>
      </c>
      <c r="BL56" s="143">
        <v>1044.7120577074793</v>
      </c>
      <c r="BM56" s="143">
        <v>1052.3148025382691</v>
      </c>
      <c r="BN56" s="143">
        <v>1012.2562734485734</v>
      </c>
      <c r="BO56" s="143">
        <v>990.60425001112208</v>
      </c>
      <c r="BP56" s="143">
        <v>977.86112224517603</v>
      </c>
      <c r="BQ56" s="143">
        <v>930.86355526795887</v>
      </c>
      <c r="BR56" s="143">
        <v>785.90097392521329</v>
      </c>
      <c r="BS56" s="143">
        <v>498.01507452740049</v>
      </c>
      <c r="BT56" s="143">
        <v>243.08206361641166</v>
      </c>
      <c r="BU56" s="143">
        <v>121.76244142503002</v>
      </c>
      <c r="BV56" s="143">
        <v>98.728732560005014</v>
      </c>
      <c r="BW56" s="143">
        <v>93.017394399458283</v>
      </c>
      <c r="BX56" s="143">
        <v>87.509229098358858</v>
      </c>
      <c r="BY56" s="143">
        <v>82.28395775512989</v>
      </c>
      <c r="BZ56" s="143">
        <v>77.133852150418079</v>
      </c>
      <c r="CA56" s="144">
        <v>72.158596176549551</v>
      </c>
    </row>
    <row r="57" spans="1:79" x14ac:dyDescent="0.4">
      <c r="A57" s="141"/>
      <c r="B57" s="58" t="s">
        <v>177</v>
      </c>
      <c r="C57" s="142" t="s">
        <v>133</v>
      </c>
      <c r="D57" s="143">
        <v>1384.0074994141087</v>
      </c>
      <c r="E57" s="143">
        <v>2031.866182329506</v>
      </c>
      <c r="F57" s="143">
        <v>2076.1276500883132</v>
      </c>
      <c r="G57" s="143">
        <v>1785.1093593540277</v>
      </c>
      <c r="H57" s="143">
        <v>2047.3766112022499</v>
      </c>
      <c r="I57" s="143">
        <v>2149.9353653812123</v>
      </c>
      <c r="J57" s="143">
        <v>2097.0099835950314</v>
      </c>
      <c r="K57" s="143">
        <v>2376.6749472697443</v>
      </c>
      <c r="L57" s="143">
        <v>2170.1551686136213</v>
      </c>
      <c r="M57" s="143">
        <v>2388.449778900821</v>
      </c>
      <c r="N57" s="143">
        <v>2792.311010682005</v>
      </c>
      <c r="O57" s="143">
        <v>2718.8084236352483</v>
      </c>
      <c r="P57" s="143">
        <v>2753.5456730769229</v>
      </c>
      <c r="Q57" s="143">
        <v>3051.836370686312</v>
      </c>
      <c r="R57" s="143">
        <v>3090.9642857142853</v>
      </c>
      <c r="S57" s="143">
        <v>3606.9494725152695</v>
      </c>
      <c r="T57" s="143">
        <v>3614.7089591800668</v>
      </c>
      <c r="U57" s="143">
        <v>4246.0597415673774</v>
      </c>
      <c r="V57" s="143">
        <v>4259.5838926174492</v>
      </c>
      <c r="W57" s="143">
        <v>5111.5792910447753</v>
      </c>
      <c r="X57" s="143">
        <v>5247.6461538461526</v>
      </c>
      <c r="Y57" s="143">
        <v>5400.764241164241</v>
      </c>
      <c r="Z57" s="143">
        <v>4798.8566023458188</v>
      </c>
      <c r="AA57" s="143">
        <v>3853.7783251231526</v>
      </c>
      <c r="AB57" s="143">
        <v>3197.4164685541391</v>
      </c>
      <c r="AC57" s="143">
        <v>3096.4360798331841</v>
      </c>
      <c r="AD57" s="143">
        <v>2905.3447694595934</v>
      </c>
      <c r="AE57" s="143">
        <v>2873.8885958972314</v>
      </c>
      <c r="AF57" s="143">
        <v>2943.891517482517</v>
      </c>
      <c r="AG57" s="143">
        <v>3052.9571531014699</v>
      </c>
      <c r="AH57" s="143">
        <v>3264.3935694873094</v>
      </c>
      <c r="AI57" s="143">
        <v>2628.4672683561266</v>
      </c>
      <c r="AJ57" s="143">
        <v>2202.3508400582086</v>
      </c>
      <c r="AK57" s="143">
        <v>2072.2375194540882</v>
      </c>
      <c r="AL57" s="143">
        <v>1573.5844003682316</v>
      </c>
      <c r="AM57" s="143">
        <v>718.55077095150591</v>
      </c>
      <c r="AN57" s="143">
        <v>716.1384491277604</v>
      </c>
      <c r="AO57" s="143">
        <v>671.54921499749082</v>
      </c>
      <c r="AP57" s="143">
        <v>418.2335123227316</v>
      </c>
      <c r="AQ57" s="143">
        <v>427.06425774204064</v>
      </c>
      <c r="AR57" s="143">
        <v>398.90132658475858</v>
      </c>
      <c r="AS57" s="143">
        <v>393.00991889638442</v>
      </c>
      <c r="AT57" s="143">
        <v>385.70943201919539</v>
      </c>
      <c r="AU57" s="143">
        <v>461.25930568437792</v>
      </c>
      <c r="AV57" s="143">
        <v>598.70896872576884</v>
      </c>
      <c r="AW57" s="143">
        <v>586.09525311465063</v>
      </c>
      <c r="AX57" s="143">
        <v>542.35459985041132</v>
      </c>
      <c r="AY57" s="143">
        <v>18.471586012971105</v>
      </c>
      <c r="AZ57" s="143">
        <v>0</v>
      </c>
      <c r="BA57" s="143">
        <v>0</v>
      </c>
      <c r="BB57" s="143">
        <v>0</v>
      </c>
      <c r="BC57" s="143">
        <v>0</v>
      </c>
      <c r="BD57" s="143">
        <v>0</v>
      </c>
      <c r="BE57" s="143">
        <v>0</v>
      </c>
      <c r="BF57" s="143">
        <v>0</v>
      </c>
      <c r="BG57" s="143">
        <v>0</v>
      </c>
      <c r="BH57" s="143">
        <v>0</v>
      </c>
      <c r="BI57" s="143">
        <v>0</v>
      </c>
      <c r="BJ57" s="143">
        <v>0</v>
      </c>
      <c r="BK57" s="143">
        <v>0</v>
      </c>
      <c r="BL57" s="143">
        <v>0</v>
      </c>
      <c r="BM57" s="143">
        <v>0</v>
      </c>
      <c r="BN57" s="143">
        <v>0</v>
      </c>
      <c r="BO57" s="143">
        <v>0</v>
      </c>
      <c r="BP57" s="143">
        <v>0</v>
      </c>
      <c r="BQ57" s="143">
        <v>0</v>
      </c>
      <c r="BR57" s="143">
        <v>0</v>
      </c>
      <c r="BS57" s="143">
        <v>0</v>
      </c>
      <c r="BT57" s="143">
        <v>0</v>
      </c>
      <c r="BU57" s="143">
        <v>0</v>
      </c>
      <c r="BV57" s="143">
        <v>0</v>
      </c>
      <c r="BW57" s="143">
        <v>0</v>
      </c>
      <c r="BX57" s="143">
        <v>0</v>
      </c>
      <c r="BY57" s="143">
        <v>0</v>
      </c>
      <c r="BZ57" s="143">
        <v>0</v>
      </c>
      <c r="CA57" s="144">
        <v>0</v>
      </c>
    </row>
    <row r="58" spans="1:79" x14ac:dyDescent="0.4">
      <c r="A58" s="141"/>
      <c r="B58" s="58" t="s">
        <v>178</v>
      </c>
      <c r="C58" s="142" t="s">
        <v>140</v>
      </c>
      <c r="D58" s="143">
        <v>0</v>
      </c>
      <c r="E58" s="143">
        <v>0</v>
      </c>
      <c r="F58" s="143">
        <v>0</v>
      </c>
      <c r="G58" s="143">
        <v>0</v>
      </c>
      <c r="H58" s="143">
        <v>0</v>
      </c>
      <c r="I58" s="143">
        <v>0</v>
      </c>
      <c r="J58" s="143">
        <v>0</v>
      </c>
      <c r="K58" s="143">
        <v>0</v>
      </c>
      <c r="L58" s="143">
        <v>0</v>
      </c>
      <c r="M58" s="143">
        <v>0</v>
      </c>
      <c r="N58" s="143">
        <v>0</v>
      </c>
      <c r="O58" s="143">
        <v>0</v>
      </c>
      <c r="P58" s="143">
        <v>0</v>
      </c>
      <c r="Q58" s="143">
        <v>0</v>
      </c>
      <c r="R58" s="143">
        <v>0</v>
      </c>
      <c r="S58" s="143">
        <v>0</v>
      </c>
      <c r="T58" s="143">
        <v>0</v>
      </c>
      <c r="U58" s="143">
        <v>0</v>
      </c>
      <c r="V58" s="143">
        <v>0</v>
      </c>
      <c r="W58" s="143">
        <v>0</v>
      </c>
      <c r="X58" s="143">
        <v>0</v>
      </c>
      <c r="Y58" s="143">
        <v>0</v>
      </c>
      <c r="Z58" s="143">
        <v>0</v>
      </c>
      <c r="AA58" s="143">
        <v>0</v>
      </c>
      <c r="AB58" s="143">
        <v>0</v>
      </c>
      <c r="AC58" s="143">
        <v>0</v>
      </c>
      <c r="AD58" s="143">
        <v>0</v>
      </c>
      <c r="AE58" s="143">
        <v>0</v>
      </c>
      <c r="AF58" s="143">
        <v>0</v>
      </c>
      <c r="AG58" s="143">
        <v>0</v>
      </c>
      <c r="AH58" s="143">
        <v>0</v>
      </c>
      <c r="AI58" s="143">
        <v>0</v>
      </c>
      <c r="AJ58" s="143">
        <v>0</v>
      </c>
      <c r="AK58" s="143">
        <v>0</v>
      </c>
      <c r="AL58" s="143">
        <v>0</v>
      </c>
      <c r="AM58" s="143">
        <v>0</v>
      </c>
      <c r="AN58" s="143">
        <v>0</v>
      </c>
      <c r="AO58" s="143">
        <v>0</v>
      </c>
      <c r="AP58" s="143">
        <v>0</v>
      </c>
      <c r="AQ58" s="143">
        <v>0</v>
      </c>
      <c r="AR58" s="143">
        <v>245.20919221192702</v>
      </c>
      <c r="AS58" s="143">
        <v>179.43720154627454</v>
      </c>
      <c r="AT58" s="143">
        <v>175.47485857400562</v>
      </c>
      <c r="AU58" s="143">
        <v>213.61692990592286</v>
      </c>
      <c r="AV58" s="143">
        <v>209.59419359007492</v>
      </c>
      <c r="AW58" s="143">
        <v>224.32675382431793</v>
      </c>
      <c r="AX58" s="143">
        <v>213.32603683620042</v>
      </c>
      <c r="AY58" s="143">
        <v>211.78443013288583</v>
      </c>
      <c r="AZ58" s="143">
        <v>199.99852651255162</v>
      </c>
      <c r="BA58" s="143">
        <v>189.867046568983</v>
      </c>
      <c r="BB58" s="143">
        <v>207.85898423065348</v>
      </c>
      <c r="BC58" s="143">
        <v>188.05160003424365</v>
      </c>
      <c r="BD58" s="143">
        <v>179.32942008762871</v>
      </c>
      <c r="BE58" s="143">
        <v>191.30636604774537</v>
      </c>
      <c r="BF58" s="143">
        <v>186.03333045740706</v>
      </c>
      <c r="BG58" s="143">
        <v>208.25235092909307</v>
      </c>
      <c r="BH58" s="143">
        <v>210.57212464152059</v>
      </c>
      <c r="BI58" s="143">
        <v>243.35894883266286</v>
      </c>
      <c r="BJ58" s="143">
        <v>337.63957599581346</v>
      </c>
      <c r="BK58" s="143">
        <v>283.62804109019658</v>
      </c>
      <c r="BL58" s="143">
        <v>256.11277589575792</v>
      </c>
      <c r="BM58" s="143">
        <v>313.41606594007936</v>
      </c>
      <c r="BN58" s="143">
        <v>311.4342781525317</v>
      </c>
      <c r="BO58" s="143">
        <v>142.49310929939679</v>
      </c>
      <c r="BP58" s="143">
        <v>106.81920818669121</v>
      </c>
      <c r="BQ58" s="143">
        <v>9.5097253267261443</v>
      </c>
      <c r="BR58" s="143">
        <v>0</v>
      </c>
      <c r="BS58" s="143">
        <v>0</v>
      </c>
      <c r="BT58" s="143">
        <v>0</v>
      </c>
      <c r="BU58" s="143">
        <v>0</v>
      </c>
      <c r="BV58" s="143">
        <v>0</v>
      </c>
      <c r="BW58" s="143">
        <v>0</v>
      </c>
      <c r="BX58" s="143">
        <v>0</v>
      </c>
      <c r="BY58" s="143">
        <v>0</v>
      </c>
      <c r="BZ58" s="143">
        <v>0</v>
      </c>
      <c r="CA58" s="144">
        <v>0</v>
      </c>
    </row>
    <row r="59" spans="1:79" x14ac:dyDescent="0.4">
      <c r="A59" s="141"/>
      <c r="B59" s="58" t="s">
        <v>179</v>
      </c>
      <c r="C59" s="142" t="s">
        <v>130</v>
      </c>
      <c r="D59" s="143">
        <v>0</v>
      </c>
      <c r="E59" s="143">
        <v>0</v>
      </c>
      <c r="F59" s="143">
        <v>0</v>
      </c>
      <c r="G59" s="143">
        <v>0</v>
      </c>
      <c r="H59" s="143">
        <v>0</v>
      </c>
      <c r="I59" s="143">
        <v>0</v>
      </c>
      <c r="J59" s="143">
        <v>0</v>
      </c>
      <c r="K59" s="143">
        <v>0</v>
      </c>
      <c r="L59" s="143">
        <v>0</v>
      </c>
      <c r="M59" s="143">
        <v>0</v>
      </c>
      <c r="N59" s="143">
        <v>0</v>
      </c>
      <c r="O59" s="143">
        <v>0</v>
      </c>
      <c r="P59" s="143">
        <v>0</v>
      </c>
      <c r="Q59" s="143">
        <v>0</v>
      </c>
      <c r="R59" s="143">
        <v>0</v>
      </c>
      <c r="S59" s="143">
        <v>0</v>
      </c>
      <c r="T59" s="143">
        <v>0</v>
      </c>
      <c r="U59" s="143">
        <v>0</v>
      </c>
      <c r="V59" s="143">
        <v>0</v>
      </c>
      <c r="W59" s="143">
        <v>0</v>
      </c>
      <c r="X59" s="143">
        <v>0</v>
      </c>
      <c r="Y59" s="143">
        <v>0</v>
      </c>
      <c r="Z59" s="143">
        <v>0</v>
      </c>
      <c r="AA59" s="143">
        <v>0</v>
      </c>
      <c r="AB59" s="143">
        <v>0</v>
      </c>
      <c r="AC59" s="143">
        <v>0</v>
      </c>
      <c r="AD59" s="143">
        <v>0</v>
      </c>
      <c r="AE59" s="143">
        <v>0</v>
      </c>
      <c r="AF59" s="143">
        <v>0</v>
      </c>
      <c r="AG59" s="143">
        <v>0</v>
      </c>
      <c r="AH59" s="143">
        <v>0</v>
      </c>
      <c r="AI59" s="143">
        <v>0</v>
      </c>
      <c r="AJ59" s="143">
        <v>0</v>
      </c>
      <c r="AK59" s="143">
        <v>0</v>
      </c>
      <c r="AL59" s="143">
        <v>0</v>
      </c>
      <c r="AM59" s="143">
        <v>0</v>
      </c>
      <c r="AN59" s="143">
        <v>0</v>
      </c>
      <c r="AO59" s="143">
        <v>0</v>
      </c>
      <c r="AP59" s="143">
        <v>2.3365000688420761</v>
      </c>
      <c r="AQ59" s="143">
        <v>1.5091000760621538</v>
      </c>
      <c r="AR59" s="143">
        <v>1.4774892852769499</v>
      </c>
      <c r="AS59" s="143">
        <v>9.6471613734556205E-2</v>
      </c>
      <c r="AT59" s="143">
        <v>7.8464367655043152E-2</v>
      </c>
      <c r="AU59" s="143">
        <v>1.775812574532927</v>
      </c>
      <c r="AV59" s="143">
        <v>1.7566515895580253</v>
      </c>
      <c r="AW59" s="143">
        <v>3.2468071282132152</v>
      </c>
      <c r="AX59" s="143">
        <v>3.0160779730740463</v>
      </c>
      <c r="AY59" s="143">
        <v>4.5824926300512487</v>
      </c>
      <c r="AZ59" s="143">
        <v>3.8570772668195152</v>
      </c>
      <c r="BA59" s="143">
        <v>4.6796135209632954</v>
      </c>
      <c r="BB59" s="143">
        <v>6.3787891548145907</v>
      </c>
      <c r="BC59" s="143">
        <v>9.6973503980823548</v>
      </c>
      <c r="BD59" s="143">
        <v>2.7932090531074709</v>
      </c>
      <c r="BE59" s="143">
        <v>12.232354111405835</v>
      </c>
      <c r="BF59" s="143">
        <v>9.8334903409320678</v>
      </c>
      <c r="BG59" s="143">
        <v>7.943194442610177</v>
      </c>
      <c r="BH59" s="143">
        <v>10.104874548283798</v>
      </c>
      <c r="BI59" s="143">
        <v>10.373780969209369</v>
      </c>
      <c r="BJ59" s="143">
        <v>11.900829753313294</v>
      </c>
      <c r="BK59" s="143">
        <v>14.512116026364231</v>
      </c>
      <c r="BL59" s="143">
        <v>18.952286554670426</v>
      </c>
      <c r="BM59" s="143">
        <v>18.687607921017829</v>
      </c>
      <c r="BN59" s="143">
        <v>18.346266468191789</v>
      </c>
      <c r="BO59" s="143">
        <v>18.108234039239075</v>
      </c>
      <c r="BP59" s="143">
        <v>17.750827657155231</v>
      </c>
      <c r="BQ59" s="143">
        <v>17.431089403332656</v>
      </c>
      <c r="BR59" s="143">
        <v>17.210014135878339</v>
      </c>
      <c r="BS59" s="143">
        <v>13.967614976720975</v>
      </c>
      <c r="BT59" s="143">
        <v>0</v>
      </c>
      <c r="BU59" s="143">
        <v>0</v>
      </c>
      <c r="BV59" s="143">
        <v>0</v>
      </c>
      <c r="BW59" s="143">
        <v>0</v>
      </c>
      <c r="BX59" s="143">
        <v>0</v>
      </c>
      <c r="BY59" s="143">
        <v>0</v>
      </c>
      <c r="BZ59" s="143">
        <v>0</v>
      </c>
      <c r="CA59" s="144">
        <v>0</v>
      </c>
    </row>
    <row r="60" spans="1:79" x14ac:dyDescent="0.4">
      <c r="A60" s="141"/>
      <c r="B60" s="58" t="s">
        <v>32</v>
      </c>
      <c r="C60" s="147"/>
      <c r="D60" s="143">
        <f t="shared" ref="D60:BO60" si="7">SUM(D61:D62)</f>
        <v>5612.3890321068684</v>
      </c>
      <c r="E60" s="143">
        <f t="shared" si="7"/>
        <v>7721.0914928521233</v>
      </c>
      <c r="F60" s="143">
        <f t="shared" si="7"/>
        <v>7523.6929127107096</v>
      </c>
      <c r="G60" s="143">
        <f t="shared" si="7"/>
        <v>7760.8545923258835</v>
      </c>
      <c r="H60" s="143">
        <f t="shared" si="7"/>
        <v>8155.9005155847199</v>
      </c>
      <c r="I60" s="143">
        <f t="shared" si="7"/>
        <v>8460.4641410348995</v>
      </c>
      <c r="J60" s="143">
        <f t="shared" si="7"/>
        <v>8638.6884649636741</v>
      </c>
      <c r="K60" s="143">
        <f t="shared" si="7"/>
        <v>10320.400749941409</v>
      </c>
      <c r="L60" s="143">
        <f t="shared" si="7"/>
        <v>10051.835574167952</v>
      </c>
      <c r="M60" s="143">
        <f t="shared" si="7"/>
        <v>10336.370183196463</v>
      </c>
      <c r="N60" s="143">
        <f t="shared" si="7"/>
        <v>12913.654067378799</v>
      </c>
      <c r="O60" s="143">
        <f t="shared" si="7"/>
        <v>13677.313432835821</v>
      </c>
      <c r="P60" s="143">
        <f t="shared" si="7"/>
        <v>13806.481971153844</v>
      </c>
      <c r="Q60" s="143">
        <f t="shared" si="7"/>
        <v>15474.350135711513</v>
      </c>
      <c r="R60" s="143">
        <f t="shared" si="7"/>
        <v>15447.165789473684</v>
      </c>
      <c r="S60" s="143">
        <f t="shared" si="7"/>
        <v>18068.668517490281</v>
      </c>
      <c r="T60" s="143">
        <f t="shared" si="7"/>
        <v>18257.069093479415</v>
      </c>
      <c r="U60" s="143">
        <f t="shared" si="7"/>
        <v>21149.990938076859</v>
      </c>
      <c r="V60" s="143">
        <f t="shared" si="7"/>
        <v>20689.407478427609</v>
      </c>
      <c r="W60" s="143">
        <f t="shared" si="7"/>
        <v>21918.527985074623</v>
      </c>
      <c r="X60" s="143">
        <f t="shared" si="7"/>
        <v>23245.385502958576</v>
      </c>
      <c r="Y60" s="143">
        <f t="shared" si="7"/>
        <v>22959.245738045738</v>
      </c>
      <c r="Z60" s="143">
        <f t="shared" si="7"/>
        <v>22924.588724933787</v>
      </c>
      <c r="AA60" s="143">
        <f t="shared" si="7"/>
        <v>24699.052779732581</v>
      </c>
      <c r="AB60" s="143">
        <f t="shared" si="7"/>
        <v>26358.330667819322</v>
      </c>
      <c r="AC60" s="143">
        <f t="shared" si="7"/>
        <v>28104.382484361038</v>
      </c>
      <c r="AD60" s="143">
        <f t="shared" si="7"/>
        <v>30364.268715914724</v>
      </c>
      <c r="AE60" s="143">
        <f t="shared" si="7"/>
        <v>32614.440549691295</v>
      </c>
      <c r="AF60" s="143">
        <f t="shared" si="7"/>
        <v>33744.785664335657</v>
      </c>
      <c r="AG60" s="143">
        <f t="shared" si="7"/>
        <v>34564.977206371972</v>
      </c>
      <c r="AH60" s="143">
        <f t="shared" si="7"/>
        <v>35594.084481090787</v>
      </c>
      <c r="AI60" s="143">
        <f t="shared" si="7"/>
        <v>35522.43093051669</v>
      </c>
      <c r="AJ60" s="143">
        <f t="shared" si="7"/>
        <v>35574.364333906604</v>
      </c>
      <c r="AK60" s="143">
        <f t="shared" si="7"/>
        <v>37071.71974141027</v>
      </c>
      <c r="AL60" s="143">
        <f t="shared" si="7"/>
        <v>38598.264289898732</v>
      </c>
      <c r="AM60" s="143">
        <f t="shared" si="7"/>
        <v>39734.501877446666</v>
      </c>
      <c r="AN60" s="143">
        <f t="shared" si="7"/>
        <v>39290.076131894726</v>
      </c>
      <c r="AO60" s="143">
        <f t="shared" si="7"/>
        <v>40451.10760628002</v>
      </c>
      <c r="AP60" s="143">
        <f t="shared" si="7"/>
        <v>41628.143661021619</v>
      </c>
      <c r="AQ60" s="143">
        <f t="shared" si="7"/>
        <v>41346.565074432248</v>
      </c>
      <c r="AR60" s="143">
        <f t="shared" si="7"/>
        <v>40051.63823829544</v>
      </c>
      <c r="AS60" s="143">
        <f t="shared" si="7"/>
        <v>40000.866435230804</v>
      </c>
      <c r="AT60" s="143">
        <f t="shared" si="7"/>
        <v>40542.651114069035</v>
      </c>
      <c r="AU60" s="143">
        <f t="shared" si="7"/>
        <v>43137.006964356697</v>
      </c>
      <c r="AV60" s="143">
        <f t="shared" si="7"/>
        <v>43984.531047751349</v>
      </c>
      <c r="AW60" s="143">
        <f t="shared" si="7"/>
        <v>45312.838504967673</v>
      </c>
      <c r="AX60" s="143">
        <f t="shared" si="7"/>
        <v>45660.828049738222</v>
      </c>
      <c r="AY60" s="143">
        <f t="shared" si="7"/>
        <v>46176.415953557982</v>
      </c>
      <c r="AZ60" s="143">
        <f t="shared" si="7"/>
        <v>47617.635125954686</v>
      </c>
      <c r="BA60" s="143">
        <f t="shared" si="7"/>
        <v>49611.58450602059</v>
      </c>
      <c r="BB60" s="143">
        <f t="shared" si="7"/>
        <v>51921.784752288055</v>
      </c>
      <c r="BC60" s="143">
        <f t="shared" si="7"/>
        <v>54918.874485061206</v>
      </c>
      <c r="BD60" s="143">
        <f t="shared" si="7"/>
        <v>55047.529707253088</v>
      </c>
      <c r="BE60" s="143">
        <f t="shared" si="7"/>
        <v>58969.629078961087</v>
      </c>
      <c r="BF60" s="143">
        <f t="shared" si="7"/>
        <v>60899.63826881042</v>
      </c>
      <c r="BG60" s="143">
        <f t="shared" si="7"/>
        <v>62537.497848787069</v>
      </c>
      <c r="BH60" s="143">
        <f t="shared" si="7"/>
        <v>63902.567999845669</v>
      </c>
      <c r="BI60" s="143">
        <f t="shared" si="7"/>
        <v>65614.436014624487</v>
      </c>
      <c r="BJ60" s="143">
        <f t="shared" si="7"/>
        <v>66497.25767590446</v>
      </c>
      <c r="BK60" s="143">
        <f t="shared" si="7"/>
        <v>69641.884048504173</v>
      </c>
      <c r="BL60" s="143">
        <f t="shared" si="7"/>
        <v>72499.086405554306</v>
      </c>
      <c r="BM60" s="143">
        <f t="shared" si="7"/>
        <v>77652.134518837876</v>
      </c>
      <c r="BN60" s="143">
        <f t="shared" si="7"/>
        <v>79583.360461713601</v>
      </c>
      <c r="BO60" s="143">
        <f t="shared" si="7"/>
        <v>83405.20465787116</v>
      </c>
      <c r="BP60" s="143">
        <f t="shared" ref="BP60:BV60" si="8">SUM(BP61:BP62)</f>
        <v>87997.758791484492</v>
      </c>
      <c r="BQ60" s="143">
        <f t="shared" si="8"/>
        <v>89987.078418189674</v>
      </c>
      <c r="BR60" s="143">
        <f t="shared" si="8"/>
        <v>92486.292478296265</v>
      </c>
      <c r="BS60" s="143">
        <f t="shared" si="8"/>
        <v>94776.90274112318</v>
      </c>
      <c r="BT60" s="143">
        <f t="shared" si="8"/>
        <v>95017.222399652092</v>
      </c>
      <c r="BU60" s="143">
        <f t="shared" si="8"/>
        <v>95507.61511024028</v>
      </c>
      <c r="BV60" s="143">
        <f t="shared" si="8"/>
        <v>96695.945078643228</v>
      </c>
      <c r="BW60" s="143">
        <f>SUM(BW61:BW62)</f>
        <v>97159.238794544697</v>
      </c>
      <c r="BX60" s="143">
        <f>SUM(BX61:BX62)</f>
        <v>97258.93723570212</v>
      </c>
      <c r="BY60" s="143">
        <f>SUM(BY61:BY62)</f>
        <v>99788.321738937768</v>
      </c>
      <c r="BZ60" s="143">
        <f>SUM(BZ61:BZ62)</f>
        <v>102987.97727564845</v>
      </c>
      <c r="CA60" s="144">
        <f>SUM(CA61:CA62)</f>
        <v>106927.2318455924</v>
      </c>
    </row>
    <row r="61" spans="1:79" x14ac:dyDescent="0.4">
      <c r="A61" s="141"/>
      <c r="B61" s="68" t="s">
        <v>137</v>
      </c>
      <c r="C61" s="142" t="s">
        <v>133</v>
      </c>
      <c r="D61" s="143">
        <v>5612.3890321068684</v>
      </c>
      <c r="E61" s="143">
        <v>7721.0914928521233</v>
      </c>
      <c r="F61" s="143">
        <v>7523.6929127107096</v>
      </c>
      <c r="G61" s="143">
        <v>7760.8545923258835</v>
      </c>
      <c r="H61" s="143">
        <v>8155.9005155847199</v>
      </c>
      <c r="I61" s="143">
        <v>8460.4641410348995</v>
      </c>
      <c r="J61" s="143">
        <v>8638.6884649636741</v>
      </c>
      <c r="K61" s="143">
        <v>10320.400749941409</v>
      </c>
      <c r="L61" s="143">
        <v>10051.835574167952</v>
      </c>
      <c r="M61" s="143">
        <v>10336.370183196463</v>
      </c>
      <c r="N61" s="143">
        <v>12913.654067378799</v>
      </c>
      <c r="O61" s="143">
        <v>13677.313432835821</v>
      </c>
      <c r="P61" s="143">
        <v>13806.481971153844</v>
      </c>
      <c r="Q61" s="143">
        <v>15474.350135711513</v>
      </c>
      <c r="R61" s="143">
        <v>15447.165789473684</v>
      </c>
      <c r="S61" s="143">
        <v>18068.668517490281</v>
      </c>
      <c r="T61" s="143">
        <v>18257.069093479415</v>
      </c>
      <c r="U61" s="143">
        <v>21149.990938076859</v>
      </c>
      <c r="V61" s="143">
        <v>20689.407478427609</v>
      </c>
      <c r="W61" s="143">
        <v>21918.527985074623</v>
      </c>
      <c r="X61" s="143">
        <v>23245.385502958576</v>
      </c>
      <c r="Y61" s="143">
        <v>22959.245738045738</v>
      </c>
      <c r="Z61" s="143">
        <v>22829.561861520997</v>
      </c>
      <c r="AA61" s="143">
        <v>24425.574243490497</v>
      </c>
      <c r="AB61" s="143">
        <v>26061.254808731359</v>
      </c>
      <c r="AC61" s="143">
        <v>27823.318439082515</v>
      </c>
      <c r="AD61" s="143">
        <v>30106.816063460585</v>
      </c>
      <c r="AE61" s="143">
        <v>32385.289782911768</v>
      </c>
      <c r="AF61" s="143">
        <v>33532.363986013981</v>
      </c>
      <c r="AG61" s="143">
        <v>34377.744813809353</v>
      </c>
      <c r="AH61" s="143">
        <v>35420.546317195629</v>
      </c>
      <c r="AI61" s="143">
        <v>35377.965553935283</v>
      </c>
      <c r="AJ61" s="143">
        <v>35446.398994576004</v>
      </c>
      <c r="AK61" s="143">
        <v>36952.870824853344</v>
      </c>
      <c r="AL61" s="143">
        <v>38484.648087706082</v>
      </c>
      <c r="AM61" s="143">
        <v>39623.329871374925</v>
      </c>
      <c r="AN61" s="143">
        <v>39189.970757285468</v>
      </c>
      <c r="AO61" s="143">
        <v>40351.348483762275</v>
      </c>
      <c r="AP61" s="143">
        <v>41541.69315847446</v>
      </c>
      <c r="AQ61" s="143">
        <v>41264.352311637507</v>
      </c>
      <c r="AR61" s="143">
        <v>39976.564742642557</v>
      </c>
      <c r="AS61" s="143">
        <v>39934.16017319791</v>
      </c>
      <c r="AT61" s="143">
        <v>40478.757936143753</v>
      </c>
      <c r="AU61" s="143">
        <v>43076.565252418179</v>
      </c>
      <c r="AV61" s="143">
        <v>43926.038497350732</v>
      </c>
      <c r="AW61" s="143">
        <v>45254.765296956321</v>
      </c>
      <c r="AX61" s="143">
        <v>45605.780263649962</v>
      </c>
      <c r="AY61" s="143">
        <v>46121.34753775681</v>
      </c>
      <c r="AZ61" s="143">
        <v>47573.436351183598</v>
      </c>
      <c r="BA61" s="143">
        <v>49568.388187146367</v>
      </c>
      <c r="BB61" s="143">
        <v>51879.813661324275</v>
      </c>
      <c r="BC61" s="143">
        <v>54878.665710983645</v>
      </c>
      <c r="BD61" s="143">
        <v>55008.397786118941</v>
      </c>
      <c r="BE61" s="143">
        <v>58929.396672661307</v>
      </c>
      <c r="BF61" s="143">
        <v>60860.0275946482</v>
      </c>
      <c r="BG61" s="143">
        <v>62497.562927172752</v>
      </c>
      <c r="BH61" s="143">
        <v>63862.909280726337</v>
      </c>
      <c r="BI61" s="143">
        <v>65575.489346688279</v>
      </c>
      <c r="BJ61" s="143">
        <v>66455.015927013999</v>
      </c>
      <c r="BK61" s="143">
        <v>69594.007053462221</v>
      </c>
      <c r="BL61" s="143">
        <v>72446.093543962052</v>
      </c>
      <c r="BM61" s="143">
        <v>77596.786176006921</v>
      </c>
      <c r="BN61" s="143">
        <v>79517.151950930711</v>
      </c>
      <c r="BO61" s="143">
        <v>83334.829417067667</v>
      </c>
      <c r="BP61" s="143">
        <v>87915.036621639898</v>
      </c>
      <c r="BQ61" s="143">
        <v>89883.510845969169</v>
      </c>
      <c r="BR61" s="143">
        <v>92392.098635324728</v>
      </c>
      <c r="BS61" s="143">
        <v>94678.384894761723</v>
      </c>
      <c r="BT61" s="143">
        <v>94914.21932026853</v>
      </c>
      <c r="BU61" s="143">
        <v>95401.089187920908</v>
      </c>
      <c r="BV61" s="143">
        <v>96583.698278264652</v>
      </c>
      <c r="BW61" s="143">
        <v>97039.706267172747</v>
      </c>
      <c r="BX61" s="143">
        <v>97134.312891596783</v>
      </c>
      <c r="BY61" s="143">
        <v>99656.445522152193</v>
      </c>
      <c r="BZ61" s="143">
        <v>102850.7634957526</v>
      </c>
      <c r="CA61" s="144">
        <v>106783.77353686449</v>
      </c>
    </row>
    <row r="62" spans="1:79" x14ac:dyDescent="0.4">
      <c r="A62" s="141"/>
      <c r="B62" s="68" t="s">
        <v>138</v>
      </c>
      <c r="C62" s="142" t="s">
        <v>130</v>
      </c>
      <c r="D62" s="143">
        <v>0</v>
      </c>
      <c r="E62" s="143">
        <v>0</v>
      </c>
      <c r="F62" s="143">
        <v>0</v>
      </c>
      <c r="G62" s="143">
        <v>0</v>
      </c>
      <c r="H62" s="143">
        <v>0</v>
      </c>
      <c r="I62" s="143">
        <v>0</v>
      </c>
      <c r="J62" s="143">
        <v>0</v>
      </c>
      <c r="K62" s="143">
        <v>0</v>
      </c>
      <c r="L62" s="143">
        <v>0</v>
      </c>
      <c r="M62" s="143">
        <v>0</v>
      </c>
      <c r="N62" s="143">
        <v>0</v>
      </c>
      <c r="O62" s="143">
        <v>0</v>
      </c>
      <c r="P62" s="143">
        <v>0</v>
      </c>
      <c r="Q62" s="143">
        <v>0</v>
      </c>
      <c r="R62" s="143">
        <v>0</v>
      </c>
      <c r="S62" s="143">
        <v>0</v>
      </c>
      <c r="T62" s="143">
        <v>0</v>
      </c>
      <c r="U62" s="143">
        <v>0</v>
      </c>
      <c r="V62" s="143">
        <v>0</v>
      </c>
      <c r="W62" s="143">
        <v>0</v>
      </c>
      <c r="X62" s="143">
        <v>0</v>
      </c>
      <c r="Y62" s="143">
        <v>0</v>
      </c>
      <c r="Z62" s="143">
        <v>95.026863412788501</v>
      </c>
      <c r="AA62" s="143">
        <v>273.47853624208301</v>
      </c>
      <c r="AB62" s="143">
        <v>297.07585908796193</v>
      </c>
      <c r="AC62" s="143">
        <v>281.06404527852249</v>
      </c>
      <c r="AD62" s="143">
        <v>257.45265245413981</v>
      </c>
      <c r="AE62" s="143">
        <v>229.15076677952595</v>
      </c>
      <c r="AF62" s="143">
        <v>212.42167832167829</v>
      </c>
      <c r="AG62" s="143">
        <v>187.23239256261843</v>
      </c>
      <c r="AH62" s="143">
        <v>173.53816389515868</v>
      </c>
      <c r="AI62" s="143">
        <v>144.46537658140542</v>
      </c>
      <c r="AJ62" s="143">
        <v>127.96533933059928</v>
      </c>
      <c r="AK62" s="143">
        <v>118.84891655692564</v>
      </c>
      <c r="AL62" s="143">
        <v>113.6162021926521</v>
      </c>
      <c r="AM62" s="143">
        <v>111.17200607174243</v>
      </c>
      <c r="AN62" s="143">
        <v>100.10537460925683</v>
      </c>
      <c r="AO62" s="143">
        <v>99.759122517743208</v>
      </c>
      <c r="AP62" s="143">
        <v>86.450502547156816</v>
      </c>
      <c r="AQ62" s="143">
        <v>82.212762794740854</v>
      </c>
      <c r="AR62" s="143">
        <v>75.073495652883793</v>
      </c>
      <c r="AS62" s="143">
        <v>66.706262032896234</v>
      </c>
      <c r="AT62" s="143">
        <v>63.893177925285038</v>
      </c>
      <c r="AU62" s="143">
        <v>60.441711938518623</v>
      </c>
      <c r="AV62" s="143">
        <v>58.492550400620303</v>
      </c>
      <c r="AW62" s="143">
        <v>58.073208011354666</v>
      </c>
      <c r="AX62" s="143">
        <v>55.047786088257283</v>
      </c>
      <c r="AY62" s="143">
        <v>55.068415801170111</v>
      </c>
      <c r="AZ62" s="143">
        <v>44.198774771091017</v>
      </c>
      <c r="BA62" s="143">
        <v>43.196318874220211</v>
      </c>
      <c r="BB62" s="143">
        <v>41.971090963777762</v>
      </c>
      <c r="BC62" s="143">
        <v>40.208774077561849</v>
      </c>
      <c r="BD62" s="143">
        <v>39.131921134150083</v>
      </c>
      <c r="BE62" s="143">
        <v>40.232406299776194</v>
      </c>
      <c r="BF62" s="143">
        <v>39.610674162223802</v>
      </c>
      <c r="BG62" s="143">
        <v>39.934921614316089</v>
      </c>
      <c r="BH62" s="143">
        <v>39.658719119330236</v>
      </c>
      <c r="BI62" s="143">
        <v>38.94666793621564</v>
      </c>
      <c r="BJ62" s="143">
        <v>42.24174889046234</v>
      </c>
      <c r="BK62" s="143">
        <v>47.876995041950011</v>
      </c>
      <c r="BL62" s="143">
        <v>52.992861592258144</v>
      </c>
      <c r="BM62" s="143">
        <v>55.348342830959027</v>
      </c>
      <c r="BN62" s="143">
        <v>66.208510782882655</v>
      </c>
      <c r="BO62" s="143">
        <v>70.375240803493057</v>
      </c>
      <c r="BP62" s="143">
        <v>82.722169844597929</v>
      </c>
      <c r="BQ62" s="143">
        <v>103.56757222050432</v>
      </c>
      <c r="BR62" s="143">
        <v>94.193842971532973</v>
      </c>
      <c r="BS62" s="143">
        <v>98.51784636145986</v>
      </c>
      <c r="BT62" s="143">
        <v>103.00307938355969</v>
      </c>
      <c r="BU62" s="143">
        <v>106.52592231937199</v>
      </c>
      <c r="BV62" s="143">
        <v>112.24680037856973</v>
      </c>
      <c r="BW62" s="143">
        <v>119.53252737195378</v>
      </c>
      <c r="BX62" s="143">
        <v>124.62434410533196</v>
      </c>
      <c r="BY62" s="143">
        <v>131.87621678557971</v>
      </c>
      <c r="BZ62" s="143">
        <v>137.213779895849</v>
      </c>
      <c r="CA62" s="144">
        <v>143.45830872790543</v>
      </c>
    </row>
    <row r="63" spans="1:79" ht="25.5" customHeight="1" x14ac:dyDescent="0.4">
      <c r="A63" s="141"/>
      <c r="B63" s="58" t="s">
        <v>180</v>
      </c>
      <c r="C63" s="142" t="s">
        <v>133</v>
      </c>
      <c r="D63" s="143">
        <v>0</v>
      </c>
      <c r="E63" s="143">
        <v>0</v>
      </c>
      <c r="F63" s="143">
        <v>0</v>
      </c>
      <c r="G63" s="143">
        <v>0</v>
      </c>
      <c r="H63" s="143">
        <v>0</v>
      </c>
      <c r="I63" s="143">
        <v>0</v>
      </c>
      <c r="J63" s="143">
        <v>0</v>
      </c>
      <c r="K63" s="143">
        <v>0</v>
      </c>
      <c r="L63" s="143">
        <v>0</v>
      </c>
      <c r="M63" s="143">
        <v>0</v>
      </c>
      <c r="N63" s="143">
        <v>0</v>
      </c>
      <c r="O63" s="143">
        <v>0</v>
      </c>
      <c r="P63" s="143">
        <v>0</v>
      </c>
      <c r="Q63" s="143">
        <v>0</v>
      </c>
      <c r="R63" s="143">
        <v>0</v>
      </c>
      <c r="S63" s="143">
        <v>0</v>
      </c>
      <c r="T63" s="143">
        <v>0</v>
      </c>
      <c r="U63" s="143">
        <v>0</v>
      </c>
      <c r="V63" s="143">
        <v>0</v>
      </c>
      <c r="W63" s="143">
        <v>0</v>
      </c>
      <c r="X63" s="143">
        <v>0</v>
      </c>
      <c r="Y63" s="143">
        <v>0</v>
      </c>
      <c r="Z63" s="143">
        <v>0</v>
      </c>
      <c r="AA63" s="143">
        <v>0</v>
      </c>
      <c r="AB63" s="143">
        <v>0</v>
      </c>
      <c r="AC63" s="143">
        <v>0</v>
      </c>
      <c r="AD63" s="143">
        <v>0</v>
      </c>
      <c r="AE63" s="143">
        <v>0</v>
      </c>
      <c r="AF63" s="143">
        <v>0</v>
      </c>
      <c r="AG63" s="143">
        <v>0</v>
      </c>
      <c r="AH63" s="143">
        <v>0</v>
      </c>
      <c r="AI63" s="143">
        <v>0</v>
      </c>
      <c r="AJ63" s="143">
        <v>0</v>
      </c>
      <c r="AK63" s="143">
        <v>0</v>
      </c>
      <c r="AL63" s="143">
        <v>0</v>
      </c>
      <c r="AM63" s="143">
        <v>0</v>
      </c>
      <c r="AN63" s="143">
        <v>0</v>
      </c>
      <c r="AO63" s="143">
        <v>0</v>
      </c>
      <c r="AP63" s="143">
        <v>0</v>
      </c>
      <c r="AQ63" s="143">
        <v>0</v>
      </c>
      <c r="AR63" s="143">
        <v>0</v>
      </c>
      <c r="AS63" s="143">
        <v>0</v>
      </c>
      <c r="AT63" s="143">
        <v>0</v>
      </c>
      <c r="AU63" s="143">
        <v>0</v>
      </c>
      <c r="AV63" s="143">
        <v>0</v>
      </c>
      <c r="AW63" s="143">
        <v>0</v>
      </c>
      <c r="AX63" s="143">
        <v>0</v>
      </c>
      <c r="AY63" s="143">
        <v>0</v>
      </c>
      <c r="AZ63" s="143">
        <v>0</v>
      </c>
      <c r="BA63" s="143">
        <v>0</v>
      </c>
      <c r="BB63" s="143">
        <v>0</v>
      </c>
      <c r="BC63" s="143">
        <v>0</v>
      </c>
      <c r="BD63" s="143">
        <v>0</v>
      </c>
      <c r="BE63" s="143">
        <v>0</v>
      </c>
      <c r="BF63" s="143">
        <v>0</v>
      </c>
      <c r="BG63" s="143">
        <v>0</v>
      </c>
      <c r="BH63" s="143">
        <v>0</v>
      </c>
      <c r="BI63" s="143">
        <v>0</v>
      </c>
      <c r="BJ63" s="143">
        <v>0</v>
      </c>
      <c r="BK63" s="143">
        <v>0</v>
      </c>
      <c r="BL63" s="143">
        <v>11.584323557863822</v>
      </c>
      <c r="BM63" s="143">
        <v>0.29186796559806649</v>
      </c>
      <c r="BN63" s="143">
        <v>-2.0207486222567934</v>
      </c>
      <c r="BO63" s="143">
        <v>5.8068812553191469</v>
      </c>
      <c r="BP63" s="143">
        <v>2.2506983250852777</v>
      </c>
      <c r="BQ63" s="143">
        <v>2.7562682337115447</v>
      </c>
      <c r="BR63" s="143">
        <v>1.9259941816624144</v>
      </c>
      <c r="BS63" s="143">
        <v>2.916463606105677</v>
      </c>
      <c r="BT63" s="143">
        <v>2.0174308749645906</v>
      </c>
      <c r="BU63" s="143">
        <v>3.3237486970500001</v>
      </c>
      <c r="BV63" s="143">
        <v>3.1205856384327362</v>
      </c>
      <c r="BW63" s="143">
        <v>3.0657094394662896</v>
      </c>
      <c r="BX63" s="143">
        <v>3.0073665288074252</v>
      </c>
      <c r="BY63" s="143">
        <v>2.9504233579980621</v>
      </c>
      <c r="BZ63" s="143">
        <v>2.8942744339788713</v>
      </c>
      <c r="CA63" s="144">
        <v>2.8403085711274505</v>
      </c>
    </row>
    <row r="64" spans="1:79" x14ac:dyDescent="0.4">
      <c r="A64" s="141"/>
      <c r="B64" s="58" t="s">
        <v>181</v>
      </c>
      <c r="C64" s="142" t="s">
        <v>133</v>
      </c>
      <c r="D64" s="143">
        <v>0</v>
      </c>
      <c r="E64" s="143">
        <v>0</v>
      </c>
      <c r="F64" s="143">
        <v>0</v>
      </c>
      <c r="G64" s="143">
        <v>0</v>
      </c>
      <c r="H64" s="143">
        <v>0</v>
      </c>
      <c r="I64" s="143">
        <v>0</v>
      </c>
      <c r="J64" s="143">
        <v>0</v>
      </c>
      <c r="K64" s="143">
        <v>0</v>
      </c>
      <c r="L64" s="143">
        <v>0</v>
      </c>
      <c r="M64" s="143">
        <v>0</v>
      </c>
      <c r="N64" s="143">
        <v>0</v>
      </c>
      <c r="O64" s="143">
        <v>0</v>
      </c>
      <c r="P64" s="143">
        <v>0</v>
      </c>
      <c r="Q64" s="143">
        <v>0</v>
      </c>
      <c r="R64" s="143">
        <v>0</v>
      </c>
      <c r="S64" s="143">
        <v>0</v>
      </c>
      <c r="T64" s="143">
        <v>0</v>
      </c>
      <c r="U64" s="143">
        <v>0</v>
      </c>
      <c r="V64" s="143">
        <v>0</v>
      </c>
      <c r="W64" s="143">
        <v>0</v>
      </c>
      <c r="X64" s="143">
        <v>0</v>
      </c>
      <c r="Y64" s="143">
        <v>0</v>
      </c>
      <c r="Z64" s="143">
        <v>0</v>
      </c>
      <c r="AA64" s="143">
        <v>0</v>
      </c>
      <c r="AB64" s="143">
        <v>0</v>
      </c>
      <c r="AC64" s="143">
        <v>0</v>
      </c>
      <c r="AD64" s="143">
        <v>0</v>
      </c>
      <c r="AE64" s="143">
        <v>0</v>
      </c>
      <c r="AF64" s="143">
        <v>0</v>
      </c>
      <c r="AG64" s="143">
        <v>0</v>
      </c>
      <c r="AH64" s="143">
        <v>0</v>
      </c>
      <c r="AI64" s="143">
        <v>0</v>
      </c>
      <c r="AJ64" s="143">
        <v>0</v>
      </c>
      <c r="AK64" s="143">
        <v>0</v>
      </c>
      <c r="AL64" s="143">
        <v>0</v>
      </c>
      <c r="AM64" s="143">
        <v>0</v>
      </c>
      <c r="AN64" s="143">
        <v>0</v>
      </c>
      <c r="AO64" s="143">
        <v>0</v>
      </c>
      <c r="AP64" s="143">
        <v>0</v>
      </c>
      <c r="AQ64" s="143">
        <v>427.06204498533083</v>
      </c>
      <c r="AR64" s="143">
        <v>519.51100044899795</v>
      </c>
      <c r="AS64" s="143">
        <v>551.81763056166142</v>
      </c>
      <c r="AT64" s="143">
        <v>559.95026008371713</v>
      </c>
      <c r="AU64" s="143">
        <v>688.06413144295743</v>
      </c>
      <c r="AV64" s="143">
        <v>713.8453088653398</v>
      </c>
      <c r="AW64" s="143">
        <v>667.9880145087526</v>
      </c>
      <c r="AX64" s="143">
        <v>761.55572176514579</v>
      </c>
      <c r="AY64" s="143">
        <v>807.05437888339588</v>
      </c>
      <c r="AZ64" s="143">
        <v>506.74322765308051</v>
      </c>
      <c r="BA64" s="143">
        <v>741.52966777890595</v>
      </c>
      <c r="BB64" s="143">
        <v>806.46328363339478</v>
      </c>
      <c r="BC64" s="143">
        <v>922.51947607225407</v>
      </c>
      <c r="BD64" s="143">
        <v>920.65079675159768</v>
      </c>
      <c r="BE64" s="143">
        <v>894.55571136567289</v>
      </c>
      <c r="BF64" s="143">
        <v>993.44636997109956</v>
      </c>
      <c r="BG64" s="143">
        <v>1391.7735310820269</v>
      </c>
      <c r="BH64" s="143">
        <v>1690.6972749135148</v>
      </c>
      <c r="BI64" s="143">
        <v>1510.3292909369793</v>
      </c>
      <c r="BJ64" s="143">
        <v>1626.9517441534208</v>
      </c>
      <c r="BK64" s="143">
        <v>1962.7460432997289</v>
      </c>
      <c r="BL64" s="143">
        <v>2294.9224718486412</v>
      </c>
      <c r="BM64" s="143">
        <v>2351.998782248801</v>
      </c>
      <c r="BN64" s="143">
        <v>2432.423919839383</v>
      </c>
      <c r="BO64" s="143">
        <v>2468.8076911830062</v>
      </c>
      <c r="BP64" s="143">
        <v>2474.839462850091</v>
      </c>
      <c r="BQ64" s="143">
        <v>2421.0117079084207</v>
      </c>
      <c r="BR64" s="143">
        <v>2415.9627074868499</v>
      </c>
      <c r="BS64" s="143">
        <v>2494.3561541105519</v>
      </c>
      <c r="BT64" s="143">
        <v>2474.5070666517213</v>
      </c>
      <c r="BU64" s="143">
        <v>2420.5619079077264</v>
      </c>
      <c r="BV64" s="143">
        <v>2489.595123715817</v>
      </c>
      <c r="BW64" s="143">
        <v>2531.2894738943337</v>
      </c>
      <c r="BX64" s="143">
        <v>2550.8060169049922</v>
      </c>
      <c r="BY64" s="143">
        <v>2577.1724852274797</v>
      </c>
      <c r="BZ64" s="143">
        <v>2617.8732382555795</v>
      </c>
      <c r="CA64" s="144">
        <v>2643.6522764739484</v>
      </c>
    </row>
    <row r="65" spans="1:79" x14ac:dyDescent="0.4">
      <c r="A65" s="141"/>
      <c r="B65" s="58" t="s">
        <v>182</v>
      </c>
      <c r="C65" s="142" t="s">
        <v>133</v>
      </c>
      <c r="D65" s="143">
        <v>0</v>
      </c>
      <c r="E65" s="143">
        <v>0</v>
      </c>
      <c r="F65" s="143">
        <v>0</v>
      </c>
      <c r="G65" s="143">
        <v>0</v>
      </c>
      <c r="H65" s="143">
        <v>0</v>
      </c>
      <c r="I65" s="143">
        <v>0</v>
      </c>
      <c r="J65" s="143">
        <v>0</v>
      </c>
      <c r="K65" s="143">
        <v>0</v>
      </c>
      <c r="L65" s="143">
        <v>0</v>
      </c>
      <c r="M65" s="143">
        <v>0</v>
      </c>
      <c r="N65" s="143">
        <v>0</v>
      </c>
      <c r="O65" s="143">
        <v>0</v>
      </c>
      <c r="P65" s="143">
        <v>0</v>
      </c>
      <c r="Q65" s="143">
        <v>0</v>
      </c>
      <c r="R65" s="143">
        <v>0</v>
      </c>
      <c r="S65" s="143">
        <v>0</v>
      </c>
      <c r="T65" s="143">
        <v>0</v>
      </c>
      <c r="U65" s="143">
        <v>0</v>
      </c>
      <c r="V65" s="143">
        <v>0</v>
      </c>
      <c r="W65" s="143">
        <v>0</v>
      </c>
      <c r="X65" s="143">
        <v>0</v>
      </c>
      <c r="Y65" s="143">
        <v>0</v>
      </c>
      <c r="Z65" s="143">
        <v>0</v>
      </c>
      <c r="AA65" s="143">
        <v>0</v>
      </c>
      <c r="AB65" s="143">
        <v>0</v>
      </c>
      <c r="AC65" s="143">
        <v>0</v>
      </c>
      <c r="AD65" s="143">
        <v>0</v>
      </c>
      <c r="AE65" s="143">
        <v>0</v>
      </c>
      <c r="AF65" s="143">
        <v>0</v>
      </c>
      <c r="AG65" s="143">
        <v>0</v>
      </c>
      <c r="AH65" s="143">
        <v>0</v>
      </c>
      <c r="AI65" s="143">
        <v>0</v>
      </c>
      <c r="AJ65" s="143">
        <v>0</v>
      </c>
      <c r="AK65" s="143">
        <v>0</v>
      </c>
      <c r="AL65" s="143">
        <v>0</v>
      </c>
      <c r="AM65" s="143">
        <v>1355.756171606615</v>
      </c>
      <c r="AN65" s="143">
        <v>1303.936674397499</v>
      </c>
      <c r="AO65" s="143">
        <v>1326.0663846870743</v>
      </c>
      <c r="AP65" s="143">
        <v>1768.7305521134515</v>
      </c>
      <c r="AQ65" s="143">
        <v>1858.715636205585</v>
      </c>
      <c r="AR65" s="143">
        <v>1866.0835136128005</v>
      </c>
      <c r="AS65" s="143">
        <v>1831.0312286818767</v>
      </c>
      <c r="AT65" s="143">
        <v>1678.0674991680821</v>
      </c>
      <c r="AU65" s="143">
        <v>1317.1031535709553</v>
      </c>
      <c r="AV65" s="143">
        <v>1131.6257430860687</v>
      </c>
      <c r="AW65" s="143">
        <v>1058.1829364453556</v>
      </c>
      <c r="AX65" s="143">
        <v>126.92595362752429</v>
      </c>
      <c r="AY65" s="143">
        <v>55.876547689237597</v>
      </c>
      <c r="AZ65" s="143">
        <v>145.12364735604652</v>
      </c>
      <c r="BA65" s="143">
        <v>38.405919048309869</v>
      </c>
      <c r="BB65" s="143">
        <v>39.375241696386368</v>
      </c>
      <c r="BC65" s="143">
        <v>95.883914048454756</v>
      </c>
      <c r="BD65" s="143">
        <v>95.190745960427549</v>
      </c>
      <c r="BE65" s="143">
        <v>97.0598474801061</v>
      </c>
      <c r="BF65" s="143">
        <v>96.083797301122942</v>
      </c>
      <c r="BG65" s="143">
        <v>107.2117523179752</v>
      </c>
      <c r="BH65" s="143">
        <v>56.305508044084924</v>
      </c>
      <c r="BI65" s="143">
        <v>52.315500582728667</v>
      </c>
      <c r="BJ65" s="143">
        <v>55.761905341430463</v>
      </c>
      <c r="BK65" s="143">
        <v>52.568691669909008</v>
      </c>
      <c r="BL65" s="143">
        <v>54.39209127318172</v>
      </c>
      <c r="BM65" s="143">
        <v>54.347588189639076</v>
      </c>
      <c r="BN65" s="143">
        <v>50.615190750466105</v>
      </c>
      <c r="BO65" s="143">
        <v>53.292850831330227</v>
      </c>
      <c r="BP65" s="143">
        <v>61.745844387893221</v>
      </c>
      <c r="BQ65" s="143">
        <v>54.137113325322467</v>
      </c>
      <c r="BR65" s="143">
        <v>5.3450502378027647</v>
      </c>
      <c r="BS65" s="143">
        <v>0</v>
      </c>
      <c r="BT65" s="143">
        <v>0</v>
      </c>
      <c r="BU65" s="143">
        <v>0</v>
      </c>
      <c r="BV65" s="143">
        <v>0</v>
      </c>
      <c r="BW65" s="143">
        <v>0</v>
      </c>
      <c r="BX65" s="143">
        <v>0</v>
      </c>
      <c r="BY65" s="143">
        <v>0</v>
      </c>
      <c r="BZ65" s="143">
        <v>0</v>
      </c>
      <c r="CA65" s="144">
        <v>0</v>
      </c>
    </row>
    <row r="66" spans="1:79" x14ac:dyDescent="0.4">
      <c r="A66" s="141"/>
      <c r="B66" s="58" t="s">
        <v>183</v>
      </c>
      <c r="C66" s="142" t="s">
        <v>140</v>
      </c>
      <c r="D66" s="143">
        <v>0</v>
      </c>
      <c r="E66" s="143">
        <v>0</v>
      </c>
      <c r="F66" s="143">
        <v>0</v>
      </c>
      <c r="G66" s="143">
        <v>0</v>
      </c>
      <c r="H66" s="143">
        <v>0</v>
      </c>
      <c r="I66" s="143">
        <v>0</v>
      </c>
      <c r="J66" s="143">
        <v>0</v>
      </c>
      <c r="K66" s="143">
        <v>0</v>
      </c>
      <c r="L66" s="143">
        <v>0</v>
      </c>
      <c r="M66" s="143">
        <v>0</v>
      </c>
      <c r="N66" s="143">
        <v>0</v>
      </c>
      <c r="O66" s="143">
        <v>0</v>
      </c>
      <c r="P66" s="143">
        <v>0</v>
      </c>
      <c r="Q66" s="143">
        <v>0</v>
      </c>
      <c r="R66" s="143">
        <v>0</v>
      </c>
      <c r="S66" s="143">
        <v>0</v>
      </c>
      <c r="T66" s="143">
        <v>0</v>
      </c>
      <c r="U66" s="143">
        <v>0</v>
      </c>
      <c r="V66" s="143">
        <v>0</v>
      </c>
      <c r="W66" s="143">
        <v>0</v>
      </c>
      <c r="X66" s="143">
        <v>0</v>
      </c>
      <c r="Y66" s="143">
        <v>0</v>
      </c>
      <c r="Z66" s="143">
        <v>0</v>
      </c>
      <c r="AA66" s="143">
        <v>0</v>
      </c>
      <c r="AB66" s="143">
        <v>0</v>
      </c>
      <c r="AC66" s="143">
        <v>0</v>
      </c>
      <c r="AD66" s="143">
        <v>0</v>
      </c>
      <c r="AE66" s="143">
        <v>0</v>
      </c>
      <c r="AF66" s="143">
        <v>0</v>
      </c>
      <c r="AG66" s="143">
        <v>0</v>
      </c>
      <c r="AH66" s="143">
        <v>0</v>
      </c>
      <c r="AI66" s="143">
        <v>0</v>
      </c>
      <c r="AJ66" s="143">
        <v>0</v>
      </c>
      <c r="AK66" s="143">
        <v>0</v>
      </c>
      <c r="AL66" s="143">
        <v>0</v>
      </c>
      <c r="AM66" s="143">
        <v>0</v>
      </c>
      <c r="AN66" s="143">
        <v>0</v>
      </c>
      <c r="AO66" s="143">
        <v>0</v>
      </c>
      <c r="AP66" s="143">
        <v>0</v>
      </c>
      <c r="AQ66" s="143">
        <v>0</v>
      </c>
      <c r="AR66" s="143">
        <v>0</v>
      </c>
      <c r="AS66" s="143">
        <v>0</v>
      </c>
      <c r="AT66" s="143">
        <v>0</v>
      </c>
      <c r="AU66" s="143">
        <v>0</v>
      </c>
      <c r="AV66" s="143">
        <v>0</v>
      </c>
      <c r="AW66" s="143">
        <v>0</v>
      </c>
      <c r="AX66" s="143">
        <v>0</v>
      </c>
      <c r="AY66" s="143">
        <v>0</v>
      </c>
      <c r="AZ66" s="143">
        <v>0</v>
      </c>
      <c r="BA66" s="143">
        <v>0</v>
      </c>
      <c r="BB66" s="143">
        <v>0</v>
      </c>
      <c r="BC66" s="143">
        <v>0</v>
      </c>
      <c r="BD66" s="143">
        <v>0</v>
      </c>
      <c r="BE66" s="143">
        <v>0</v>
      </c>
      <c r="BF66" s="143">
        <v>0</v>
      </c>
      <c r="BG66" s="143">
        <v>0</v>
      </c>
      <c r="BH66" s="143">
        <v>0</v>
      </c>
      <c r="BI66" s="143">
        <v>0</v>
      </c>
      <c r="BJ66" s="143">
        <v>0</v>
      </c>
      <c r="BK66" s="143">
        <v>0</v>
      </c>
      <c r="BL66" s="143">
        <v>0</v>
      </c>
      <c r="BM66" s="143">
        <v>0</v>
      </c>
      <c r="BN66" s="143">
        <v>0</v>
      </c>
      <c r="BO66" s="143">
        <v>0</v>
      </c>
      <c r="BP66" s="143">
        <v>0</v>
      </c>
      <c r="BQ66" s="143">
        <v>0</v>
      </c>
      <c r="BR66" s="143">
        <v>0</v>
      </c>
      <c r="BS66" s="143">
        <v>0</v>
      </c>
      <c r="BT66" s="143">
        <v>0</v>
      </c>
      <c r="BU66" s="143">
        <v>0</v>
      </c>
      <c r="BV66" s="143">
        <v>0.14816228019991343</v>
      </c>
      <c r="BW66" s="143">
        <v>0.45774961339248854</v>
      </c>
      <c r="BX66" s="143">
        <v>0.78120949566562825</v>
      </c>
      <c r="BY66" s="143">
        <v>1.0963137414706146</v>
      </c>
      <c r="BZ66" s="143">
        <v>1.3889267365368851</v>
      </c>
      <c r="CA66" s="144">
        <v>1.669221805025376</v>
      </c>
    </row>
    <row r="67" spans="1:79" x14ac:dyDescent="0.4">
      <c r="A67" s="141"/>
      <c r="B67" s="58" t="s">
        <v>184</v>
      </c>
      <c r="C67" s="142" t="s">
        <v>140</v>
      </c>
      <c r="D67" s="143">
        <v>0</v>
      </c>
      <c r="E67" s="143">
        <v>0</v>
      </c>
      <c r="F67" s="143">
        <v>0</v>
      </c>
      <c r="G67" s="143">
        <v>0</v>
      </c>
      <c r="H67" s="143">
        <v>0</v>
      </c>
      <c r="I67" s="143">
        <v>0</v>
      </c>
      <c r="J67" s="143">
        <v>0</v>
      </c>
      <c r="K67" s="143">
        <v>0</v>
      </c>
      <c r="L67" s="143">
        <v>0</v>
      </c>
      <c r="M67" s="143">
        <v>0</v>
      </c>
      <c r="N67" s="143">
        <v>0</v>
      </c>
      <c r="O67" s="143">
        <v>0</v>
      </c>
      <c r="P67" s="143">
        <v>0</v>
      </c>
      <c r="Q67" s="143">
        <v>0</v>
      </c>
      <c r="R67" s="143">
        <v>0</v>
      </c>
      <c r="S67" s="143">
        <v>0</v>
      </c>
      <c r="T67" s="143">
        <v>0</v>
      </c>
      <c r="U67" s="143">
        <v>0</v>
      </c>
      <c r="V67" s="143">
        <v>0</v>
      </c>
      <c r="W67" s="143">
        <v>0</v>
      </c>
      <c r="X67" s="143">
        <v>0</v>
      </c>
      <c r="Y67" s="143">
        <v>0</v>
      </c>
      <c r="Z67" s="143">
        <v>0</v>
      </c>
      <c r="AA67" s="143">
        <v>0</v>
      </c>
      <c r="AB67" s="143">
        <v>0</v>
      </c>
      <c r="AC67" s="143">
        <v>0</v>
      </c>
      <c r="AD67" s="143">
        <v>0</v>
      </c>
      <c r="AE67" s="143">
        <v>0</v>
      </c>
      <c r="AF67" s="143">
        <v>0</v>
      </c>
      <c r="AG67" s="143">
        <v>0</v>
      </c>
      <c r="AH67" s="143">
        <v>0</v>
      </c>
      <c r="AI67" s="143">
        <v>0</v>
      </c>
      <c r="AJ67" s="143">
        <v>0</v>
      </c>
      <c r="AK67" s="143">
        <v>0</v>
      </c>
      <c r="AL67" s="143">
        <v>0</v>
      </c>
      <c r="AM67" s="143">
        <v>0</v>
      </c>
      <c r="AN67" s="143">
        <v>0</v>
      </c>
      <c r="AO67" s="143">
        <v>0</v>
      </c>
      <c r="AP67" s="143">
        <v>0</v>
      </c>
      <c r="AQ67" s="143">
        <v>30.978593936759751</v>
      </c>
      <c r="AR67" s="143">
        <v>31.170660026939874</v>
      </c>
      <c r="AS67" s="143">
        <v>28.941484120366859</v>
      </c>
      <c r="AT67" s="143">
        <v>33.882340578314093</v>
      </c>
      <c r="AU67" s="143">
        <v>38.27862660659865</v>
      </c>
      <c r="AV67" s="143">
        <v>37.133114499870764</v>
      </c>
      <c r="AW67" s="143">
        <v>37.643372654155499</v>
      </c>
      <c r="AX67" s="143">
        <v>35.593210545998502</v>
      </c>
      <c r="AY67" s="143">
        <v>33.709105174837859</v>
      </c>
      <c r="AZ67" s="143">
        <v>32.721219095462708</v>
      </c>
      <c r="BA67" s="143">
        <v>29.53415174815029</v>
      </c>
      <c r="BB67" s="143">
        <v>26.799956172388601</v>
      </c>
      <c r="BC67" s="143">
        <v>25.323522814827498</v>
      </c>
      <c r="BD67" s="143">
        <v>63.056055033070074</v>
      </c>
      <c r="BE67" s="143">
        <v>85.806531830238725</v>
      </c>
      <c r="BF67" s="143">
        <v>151.864559511452</v>
      </c>
      <c r="BG67" s="143">
        <v>162.09925804619712</v>
      </c>
      <c r="BH67" s="143">
        <v>156.48610115870829</v>
      </c>
      <c r="BI67" s="143">
        <v>153.85605925034776</v>
      </c>
      <c r="BJ67" s="143">
        <v>148.83596027699011</v>
      </c>
      <c r="BK67" s="143">
        <v>148.81645056706847</v>
      </c>
      <c r="BL67" s="143">
        <v>156.91447225722905</v>
      </c>
      <c r="BM67" s="143">
        <v>161.13413151534496</v>
      </c>
      <c r="BN67" s="143">
        <v>149.17071773080542</v>
      </c>
      <c r="BO67" s="143">
        <v>51.786226552661219</v>
      </c>
      <c r="BP67" s="143">
        <v>43.043469164545989</v>
      </c>
      <c r="BQ67" s="143">
        <v>40.188144705919875</v>
      </c>
      <c r="BR67" s="143">
        <v>36.188128130019834</v>
      </c>
      <c r="BS67" s="143">
        <v>31.936667187451174</v>
      </c>
      <c r="BT67" s="143">
        <v>28.934613448546418</v>
      </c>
      <c r="BU67" s="143">
        <v>26.080174799999963</v>
      </c>
      <c r="BV67" s="143">
        <v>24.232730753199526</v>
      </c>
      <c r="BW67" s="143">
        <v>23.940291521347699</v>
      </c>
      <c r="BX67" s="143">
        <v>23.4184178006197</v>
      </c>
      <c r="BY67" s="143">
        <v>23.009666067073862</v>
      </c>
      <c r="BZ67" s="143">
        <v>22.552530678932019</v>
      </c>
      <c r="CA67" s="144">
        <v>22.097563799730029</v>
      </c>
    </row>
    <row r="68" spans="1:79" x14ac:dyDescent="0.4">
      <c r="A68" s="141"/>
      <c r="B68" s="58"/>
      <c r="C68" s="142"/>
      <c r="D68" s="143"/>
      <c r="E68" s="143"/>
      <c r="F68" s="143"/>
      <c r="G68" s="143"/>
      <c r="H68" s="143"/>
      <c r="I68" s="143"/>
      <c r="J68" s="143"/>
      <c r="K68" s="143"/>
      <c r="L68" s="143"/>
      <c r="M68" s="143"/>
      <c r="N68" s="143"/>
      <c r="O68" s="143"/>
      <c r="P68" s="143"/>
      <c r="Q68" s="143"/>
      <c r="R68" s="143"/>
      <c r="S68" s="143"/>
      <c r="T68" s="143"/>
      <c r="U68" s="143"/>
      <c r="V68" s="143"/>
      <c r="W68" s="143"/>
      <c r="X68" s="143"/>
      <c r="Y68" s="143"/>
      <c r="Z68" s="143"/>
      <c r="AA68" s="143"/>
      <c r="AB68" s="143"/>
      <c r="AC68" s="143"/>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143"/>
      <c r="BR68" s="143"/>
      <c r="BS68" s="143"/>
      <c r="BT68" s="143"/>
      <c r="BU68" s="143"/>
      <c r="BV68" s="143"/>
      <c r="BW68" s="143"/>
      <c r="BX68" s="143"/>
      <c r="BY68" s="143"/>
      <c r="BZ68" s="143"/>
      <c r="CA68" s="144"/>
    </row>
    <row r="69" spans="1:79" x14ac:dyDescent="0.4">
      <c r="A69" s="141"/>
      <c r="B69" s="58" t="s">
        <v>185</v>
      </c>
      <c r="C69" s="142" t="s">
        <v>133</v>
      </c>
      <c r="D69" s="143">
        <v>483.60721818607931</v>
      </c>
      <c r="E69" s="143">
        <v>595.60046871338193</v>
      </c>
      <c r="F69" s="143">
        <v>514.49227480322634</v>
      </c>
      <c r="G69" s="143">
        <v>417.37154057566528</v>
      </c>
      <c r="H69" s="143">
        <v>692.79915631591291</v>
      </c>
      <c r="I69" s="143">
        <v>562.17391179579397</v>
      </c>
      <c r="J69" s="143">
        <v>389.62197328333718</v>
      </c>
      <c r="K69" s="143">
        <v>374.63651277243957</v>
      </c>
      <c r="L69" s="143">
        <v>469.0407758430681</v>
      </c>
      <c r="M69" s="143">
        <v>544.58370183196462</v>
      </c>
      <c r="N69" s="143">
        <v>1033.2596548890715</v>
      </c>
      <c r="O69" s="143">
        <v>872.26702105908805</v>
      </c>
      <c r="P69" s="143">
        <v>615.97836538461524</v>
      </c>
      <c r="Q69" s="143">
        <v>716.56960062039536</v>
      </c>
      <c r="R69" s="143">
        <v>1234.4718045112782</v>
      </c>
      <c r="S69" s="143">
        <v>1217.3925596890615</v>
      </c>
      <c r="T69" s="143">
        <v>807.86676091182176</v>
      </c>
      <c r="U69" s="143">
        <v>840.66856855177048</v>
      </c>
      <c r="V69" s="143">
        <v>1273.9702780441035</v>
      </c>
      <c r="W69" s="143">
        <v>1926.5382462686564</v>
      </c>
      <c r="X69" s="143">
        <v>1857.1606508875739</v>
      </c>
      <c r="Y69" s="143">
        <v>1793.6690228690229</v>
      </c>
      <c r="Z69" s="143">
        <v>1931.3567915247825</v>
      </c>
      <c r="AA69" s="143">
        <v>2858.9852216748768</v>
      </c>
      <c r="AB69" s="143">
        <v>2300.6874864923275</v>
      </c>
      <c r="AC69" s="143">
        <v>1760.0877569258266</v>
      </c>
      <c r="AD69" s="143">
        <v>1801.5123153197819</v>
      </c>
      <c r="AE69" s="143">
        <v>3071.4652260505873</v>
      </c>
      <c r="AF69" s="143">
        <v>3315.949867132867</v>
      </c>
      <c r="AG69" s="143">
        <v>3279.5709327459917</v>
      </c>
      <c r="AH69" s="143">
        <v>2964.2194481551428</v>
      </c>
      <c r="AI69" s="143">
        <v>2620.4414141016041</v>
      </c>
      <c r="AJ69" s="143">
        <v>4310.4114300833444</v>
      </c>
      <c r="AK69" s="143">
        <v>5186.6886148689091</v>
      </c>
      <c r="AL69" s="143">
        <v>4260.6075822244538</v>
      </c>
      <c r="AM69" s="143">
        <v>4059.1339777902049</v>
      </c>
      <c r="AN69" s="143">
        <v>4050.4174649591605</v>
      </c>
      <c r="AO69" s="143">
        <v>3866.2742848949742</v>
      </c>
      <c r="AP69" s="143">
        <v>4051.4911193721596</v>
      </c>
      <c r="AQ69" s="143">
        <v>3248.1675314571335</v>
      </c>
      <c r="AR69" s="143">
        <v>2299.8648087677047</v>
      </c>
      <c r="AS69" s="143">
        <v>1415.0649245812172</v>
      </c>
      <c r="AT69" s="143">
        <v>1551.1692172968806</v>
      </c>
      <c r="AU69" s="143">
        <v>2704.7244484563403</v>
      </c>
      <c r="AV69" s="143">
        <v>2895.1164312483843</v>
      </c>
      <c r="AW69" s="143">
        <v>2652.3042182621034</v>
      </c>
      <c r="AX69" s="143">
        <v>2061.7264874719517</v>
      </c>
      <c r="AY69" s="143">
        <v>1696.0410168261596</v>
      </c>
      <c r="AZ69" s="143">
        <v>873.26667873884651</v>
      </c>
      <c r="BA69" s="143">
        <v>0</v>
      </c>
      <c r="BB69" s="143">
        <v>0</v>
      </c>
      <c r="BC69" s="143">
        <v>0</v>
      </c>
      <c r="BD69" s="143">
        <v>0</v>
      </c>
      <c r="BE69" s="143">
        <v>0</v>
      </c>
      <c r="BF69" s="143">
        <v>0</v>
      </c>
      <c r="BG69" s="143">
        <v>0</v>
      </c>
      <c r="BH69" s="143">
        <v>0</v>
      </c>
      <c r="BI69" s="143">
        <v>0</v>
      </c>
      <c r="BJ69" s="143">
        <v>0</v>
      </c>
      <c r="BK69" s="143">
        <v>0</v>
      </c>
      <c r="BL69" s="143">
        <v>0</v>
      </c>
      <c r="BM69" s="143">
        <v>0</v>
      </c>
      <c r="BN69" s="143">
        <v>0</v>
      </c>
      <c r="BO69" s="143">
        <v>0</v>
      </c>
      <c r="BP69" s="143">
        <v>0</v>
      </c>
      <c r="BQ69" s="143">
        <v>0</v>
      </c>
      <c r="BR69" s="143">
        <v>0</v>
      </c>
      <c r="BS69" s="143">
        <v>0</v>
      </c>
      <c r="BT69" s="143">
        <v>0</v>
      </c>
      <c r="BU69" s="143">
        <v>0</v>
      </c>
      <c r="BV69" s="143">
        <v>0</v>
      </c>
      <c r="BW69" s="143">
        <v>0</v>
      </c>
      <c r="BX69" s="143">
        <v>0</v>
      </c>
      <c r="BY69" s="143">
        <v>0</v>
      </c>
      <c r="BZ69" s="143">
        <v>0</v>
      </c>
      <c r="CA69" s="144">
        <v>0</v>
      </c>
    </row>
    <row r="70" spans="1:79" ht="26.65" customHeight="1" x14ac:dyDescent="0.4">
      <c r="A70" s="141"/>
      <c r="B70" s="151" t="s">
        <v>186</v>
      </c>
      <c r="C70" s="142"/>
      <c r="D70" s="143"/>
      <c r="E70" s="143"/>
      <c r="F70" s="143"/>
      <c r="G70" s="143"/>
      <c r="H70" s="143"/>
      <c r="I70" s="143"/>
      <c r="J70" s="143"/>
      <c r="K70" s="143"/>
      <c r="L70" s="143"/>
      <c r="M70" s="143"/>
      <c r="N70" s="143"/>
      <c r="O70" s="143"/>
      <c r="P70" s="143"/>
      <c r="Q70" s="143"/>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f>SUM(BQ71:BQ72)</f>
        <v>6.3421299756611651</v>
      </c>
      <c r="BR70" s="143">
        <f t="shared" ref="BR70:BV70" si="9">SUM(BR71:BR72)</f>
        <v>60.025266548307037</v>
      </c>
      <c r="BS70" s="143">
        <f t="shared" si="9"/>
        <v>520.50217139026961</v>
      </c>
      <c r="BT70" s="143">
        <f t="shared" si="9"/>
        <v>1644.7836263703102</v>
      </c>
      <c r="BU70" s="143">
        <f t="shared" si="9"/>
        <v>3382.2569717041424</v>
      </c>
      <c r="BV70" s="143">
        <f t="shared" si="9"/>
        <v>8251.1124887730766</v>
      </c>
      <c r="BW70" s="143"/>
      <c r="BX70" s="143"/>
      <c r="BY70" s="143"/>
      <c r="BZ70" s="143"/>
      <c r="CA70" s="144"/>
    </row>
    <row r="71" spans="1:79" x14ac:dyDescent="0.4">
      <c r="A71" s="141"/>
      <c r="B71" s="154" t="s">
        <v>187</v>
      </c>
      <c r="C71" s="142" t="s">
        <v>140</v>
      </c>
      <c r="D71" s="143"/>
      <c r="E71" s="143"/>
      <c r="F71" s="143"/>
      <c r="G71" s="143"/>
      <c r="H71" s="143"/>
      <c r="I71" s="143"/>
      <c r="J71" s="143"/>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v>0.84857011001036209</v>
      </c>
      <c r="BR71" s="143">
        <v>5.8895580350941694</v>
      </c>
      <c r="BS71" s="143">
        <v>35.811317330743769</v>
      </c>
      <c r="BT71" s="143">
        <v>688.91193990929219</v>
      </c>
      <c r="BU71" s="143">
        <v>2014.663294759617</v>
      </c>
      <c r="BV71" s="143">
        <v>6451.4841349398803</v>
      </c>
      <c r="BW71" s="143"/>
      <c r="BX71" s="143"/>
      <c r="BY71" s="143"/>
      <c r="BZ71" s="143"/>
      <c r="CA71" s="144"/>
    </row>
    <row r="72" spans="1:79" x14ac:dyDescent="0.4">
      <c r="A72" s="141"/>
      <c r="B72" s="154" t="s">
        <v>188</v>
      </c>
      <c r="C72" s="142" t="s">
        <v>140</v>
      </c>
      <c r="D72" s="143"/>
      <c r="E72" s="143"/>
      <c r="F72" s="143"/>
      <c r="G72" s="143"/>
      <c r="H72" s="143"/>
      <c r="I72" s="143"/>
      <c r="J72" s="143"/>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3"/>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143">
        <v>5.4935598656508029</v>
      </c>
      <c r="BR72" s="143">
        <v>54.135708513212869</v>
      </c>
      <c r="BS72" s="143">
        <v>484.69085405952586</v>
      </c>
      <c r="BT72" s="143">
        <v>955.87168646101793</v>
      </c>
      <c r="BU72" s="143">
        <v>1367.5936769445257</v>
      </c>
      <c r="BV72" s="143">
        <v>1799.6283538331966</v>
      </c>
      <c r="BW72" s="143"/>
      <c r="BX72" s="143"/>
      <c r="BY72" s="143"/>
      <c r="BZ72" s="143"/>
      <c r="CA72" s="144"/>
    </row>
    <row r="73" spans="1:79" x14ac:dyDescent="0.4">
      <c r="A73" s="141"/>
      <c r="B73" s="151" t="s">
        <v>750</v>
      </c>
      <c r="C73" s="142"/>
      <c r="D73" s="143"/>
      <c r="E73" s="143"/>
      <c r="F73" s="143"/>
      <c r="G73" s="143"/>
      <c r="H73" s="143"/>
      <c r="I73" s="143"/>
      <c r="J73" s="143"/>
      <c r="K73" s="143"/>
      <c r="L73" s="143"/>
      <c r="M73" s="143"/>
      <c r="N73" s="143"/>
      <c r="O73" s="143"/>
      <c r="P73" s="143"/>
      <c r="Q73" s="143"/>
      <c r="R73" s="143"/>
      <c r="S73" s="143"/>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f t="shared" ref="BW73:BY73" si="10">SUM(BW74:BW75)</f>
        <v>1048.2778516779124</v>
      </c>
      <c r="BX73" s="143">
        <f t="shared" si="10"/>
        <v>1138.6055744852811</v>
      </c>
      <c r="BY73" s="143">
        <f t="shared" si="10"/>
        <v>1208.6744342558568</v>
      </c>
      <c r="BZ73" s="143">
        <f t="shared" ref="BZ73:CA73" si="11">SUM(BZ74:BZ75)</f>
        <v>1429.1944253037705</v>
      </c>
      <c r="CA73" s="144">
        <f t="shared" si="11"/>
        <v>1787.5201249737597</v>
      </c>
    </row>
    <row r="74" spans="1:79" x14ac:dyDescent="0.4">
      <c r="A74" s="141"/>
      <c r="B74" s="154" t="s">
        <v>187</v>
      </c>
      <c r="C74" s="142" t="s">
        <v>140</v>
      </c>
      <c r="D74" s="143"/>
      <c r="E74" s="143"/>
      <c r="F74" s="143"/>
      <c r="G74" s="143"/>
      <c r="H74" s="143"/>
      <c r="I74" s="143"/>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c r="BT74" s="143"/>
      <c r="BU74" s="143"/>
      <c r="BV74" s="143"/>
      <c r="BW74" s="143">
        <v>1048.2778516779124</v>
      </c>
      <c r="BX74" s="143">
        <v>1138.6055744852811</v>
      </c>
      <c r="BY74" s="143">
        <v>1208.6744342558568</v>
      </c>
      <c r="BZ74" s="143">
        <v>1429.1944253037705</v>
      </c>
      <c r="CA74" s="144">
        <v>1787.5201249737597</v>
      </c>
    </row>
    <row r="75" spans="1:79" x14ac:dyDescent="0.4">
      <c r="A75" s="141"/>
      <c r="B75" s="154" t="s">
        <v>188</v>
      </c>
      <c r="C75" s="142" t="s">
        <v>140</v>
      </c>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3"/>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143"/>
      <c r="BR75" s="143"/>
      <c r="BS75" s="143"/>
      <c r="BT75" s="143"/>
      <c r="BU75" s="143"/>
      <c r="BV75" s="143"/>
      <c r="BW75" s="143">
        <v>0</v>
      </c>
      <c r="BX75" s="143">
        <v>0</v>
      </c>
      <c r="BY75" s="143">
        <v>0</v>
      </c>
      <c r="BZ75" s="143">
        <v>0</v>
      </c>
      <c r="CA75" s="144">
        <v>0</v>
      </c>
    </row>
    <row r="76" spans="1:79" ht="25.5" customHeight="1" x14ac:dyDescent="0.4">
      <c r="A76" s="141"/>
      <c r="B76" s="58" t="s">
        <v>189</v>
      </c>
      <c r="C76" s="142" t="s">
        <v>130</v>
      </c>
      <c r="D76" s="143">
        <v>0</v>
      </c>
      <c r="E76" s="143">
        <v>0</v>
      </c>
      <c r="F76" s="143">
        <v>0</v>
      </c>
      <c r="G76" s="143">
        <v>0</v>
      </c>
      <c r="H76" s="143">
        <v>0</v>
      </c>
      <c r="I76" s="143">
        <v>0</v>
      </c>
      <c r="J76" s="143">
        <v>0</v>
      </c>
      <c r="K76" s="143">
        <v>0</v>
      </c>
      <c r="L76" s="143">
        <v>0</v>
      </c>
      <c r="M76" s="143">
        <v>0</v>
      </c>
      <c r="N76" s="143">
        <v>0</v>
      </c>
      <c r="O76" s="143">
        <v>0</v>
      </c>
      <c r="P76" s="143">
        <v>0</v>
      </c>
      <c r="Q76" s="143">
        <v>0</v>
      </c>
      <c r="R76" s="143">
        <v>0</v>
      </c>
      <c r="S76" s="143">
        <v>0</v>
      </c>
      <c r="T76" s="143">
        <v>0</v>
      </c>
      <c r="U76" s="143">
        <v>0</v>
      </c>
      <c r="V76" s="143">
        <v>0</v>
      </c>
      <c r="W76" s="143">
        <v>0</v>
      </c>
      <c r="X76" s="143">
        <v>0</v>
      </c>
      <c r="Y76" s="143">
        <v>0</v>
      </c>
      <c r="Z76" s="143">
        <v>0</v>
      </c>
      <c r="AA76" s="143">
        <v>0</v>
      </c>
      <c r="AB76" s="143">
        <v>0</v>
      </c>
      <c r="AC76" s="143">
        <v>0</v>
      </c>
      <c r="AD76" s="143">
        <v>0</v>
      </c>
      <c r="AE76" s="143">
        <v>0</v>
      </c>
      <c r="AF76" s="143">
        <v>0</v>
      </c>
      <c r="AG76" s="143">
        <v>0</v>
      </c>
      <c r="AH76" s="143">
        <v>0</v>
      </c>
      <c r="AI76" s="143">
        <v>0</v>
      </c>
      <c r="AJ76" s="143">
        <v>0</v>
      </c>
      <c r="AK76" s="143">
        <v>0</v>
      </c>
      <c r="AL76" s="143">
        <v>0</v>
      </c>
      <c r="AM76" s="143">
        <v>0</v>
      </c>
      <c r="AN76" s="143">
        <v>0</v>
      </c>
      <c r="AO76" s="143">
        <v>0</v>
      </c>
      <c r="AP76" s="143">
        <v>0</v>
      </c>
      <c r="AQ76" s="143">
        <v>0</v>
      </c>
      <c r="AR76" s="143">
        <v>0</v>
      </c>
      <c r="AS76" s="143">
        <v>0</v>
      </c>
      <c r="AT76" s="143">
        <v>0</v>
      </c>
      <c r="AU76" s="143">
        <v>0</v>
      </c>
      <c r="AV76" s="143">
        <v>0</v>
      </c>
      <c r="AW76" s="143">
        <v>4.1749250906797035E-2</v>
      </c>
      <c r="AX76" s="143">
        <v>2.6971765145848915E-2</v>
      </c>
      <c r="AY76" s="143">
        <v>0</v>
      </c>
      <c r="AZ76" s="143">
        <v>1.338230354717642E-2</v>
      </c>
      <c r="BA76" s="143">
        <v>1.7725808791527634E-2</v>
      </c>
      <c r="BB76" s="143">
        <v>0</v>
      </c>
      <c r="BC76" s="143">
        <v>8.716719458950431E-2</v>
      </c>
      <c r="BD76" s="143">
        <v>86.288280077023984</v>
      </c>
      <c r="BE76" s="143">
        <v>9.17778224469496</v>
      </c>
      <c r="BF76" s="143">
        <v>0.77965138381482613</v>
      </c>
      <c r="BG76" s="143">
        <v>0.64277077087653023</v>
      </c>
      <c r="BH76" s="143">
        <v>0.56174565002121934</v>
      </c>
      <c r="BI76" s="143">
        <v>0.63799390954547153</v>
      </c>
      <c r="BJ76" s="143">
        <v>0.48203069284036559</v>
      </c>
      <c r="BK76" s="143">
        <v>0.24183837064307348</v>
      </c>
      <c r="BL76" s="143">
        <v>0</v>
      </c>
      <c r="BM76" s="143">
        <v>0.33837076474075423</v>
      </c>
      <c r="BN76" s="143">
        <v>0.10427239557684559</v>
      </c>
      <c r="BO76" s="143">
        <v>0</v>
      </c>
      <c r="BP76" s="143">
        <v>0</v>
      </c>
      <c r="BQ76" s="143">
        <v>2.2856689245953269E-4</v>
      </c>
      <c r="BR76" s="143">
        <v>0.10690100475605528</v>
      </c>
      <c r="BS76" s="143">
        <v>0.4029997187763647</v>
      </c>
      <c r="BT76" s="143">
        <v>0.7470210012533498</v>
      </c>
      <c r="BU76" s="143">
        <v>0.73310399999999998</v>
      </c>
      <c r="BV76" s="143">
        <v>0.72</v>
      </c>
      <c r="BW76" s="143">
        <v>0.70733863837312105</v>
      </c>
      <c r="BX76" s="143">
        <v>0.69387741649315382</v>
      </c>
      <c r="BY76" s="143">
        <v>0.68073915088114756</v>
      </c>
      <c r="BZ76" s="143">
        <v>0.66778413859245389</v>
      </c>
      <c r="CA76" s="144">
        <v>0.65533281510545038</v>
      </c>
    </row>
    <row r="77" spans="1:79" x14ac:dyDescent="0.4">
      <c r="A77" s="141"/>
      <c r="B77" s="58" t="s">
        <v>190</v>
      </c>
      <c r="C77" s="142" t="s">
        <v>130</v>
      </c>
      <c r="D77" s="143">
        <v>2736.19873447387</v>
      </c>
      <c r="E77" s="143">
        <v>2599.547879071948</v>
      </c>
      <c r="F77" s="143">
        <v>2460.483643617782</v>
      </c>
      <c r="G77" s="143">
        <v>2239.1419136289069</v>
      </c>
      <c r="H77" s="143">
        <v>2243.8420435903445</v>
      </c>
      <c r="I77" s="143">
        <v>2094.2244371852325</v>
      </c>
      <c r="J77" s="143">
        <v>2151.6066932270915</v>
      </c>
      <c r="K77" s="143">
        <v>2109.4183266932268</v>
      </c>
      <c r="L77" s="143">
        <v>1997.3506722503857</v>
      </c>
      <c r="M77" s="143">
        <v>1946.7795325331647</v>
      </c>
      <c r="N77" s="143">
        <v>2102.0768282662284</v>
      </c>
      <c r="O77" s="143">
        <v>2065.1286035575549</v>
      </c>
      <c r="P77" s="143">
        <v>1953.9975961538457</v>
      </c>
      <c r="Q77" s="143">
        <v>2045.0856921287316</v>
      </c>
      <c r="R77" s="143">
        <v>1950.2740601503758</v>
      </c>
      <c r="S77" s="143">
        <v>2071.0749583564689</v>
      </c>
      <c r="T77" s="143">
        <v>1986.3806326206043</v>
      </c>
      <c r="U77" s="143">
        <v>2065.7892263802651</v>
      </c>
      <c r="V77" s="143">
        <v>1926.4122722914669</v>
      </c>
      <c r="W77" s="143">
        <v>1912.2910447761192</v>
      </c>
      <c r="X77" s="143">
        <v>1878.2476331360945</v>
      </c>
      <c r="Y77" s="143">
        <v>1758.3883575883576</v>
      </c>
      <c r="Z77" s="143">
        <v>1643.7079076806658</v>
      </c>
      <c r="AA77" s="143">
        <v>1632.5116115411681</v>
      </c>
      <c r="AB77" s="143">
        <v>1647.1205964988112</v>
      </c>
      <c r="AC77" s="143">
        <v>1658.0756627941614</v>
      </c>
      <c r="AD77" s="143">
        <v>1715.5096678235002</v>
      </c>
      <c r="AE77" s="143">
        <v>1744.6552479585739</v>
      </c>
      <c r="AF77" s="143">
        <v>1678.6059440559438</v>
      </c>
      <c r="AG77" s="143">
        <v>1614.6838088408545</v>
      </c>
      <c r="AH77" s="143">
        <v>1594.6750195771338</v>
      </c>
      <c r="AI77" s="143">
        <v>1504.8476727229731</v>
      </c>
      <c r="AJ77" s="143">
        <v>1427.8237862151077</v>
      </c>
      <c r="AK77" s="143">
        <v>1459.7084879683944</v>
      </c>
      <c r="AL77" s="143">
        <v>1431.5641476274166</v>
      </c>
      <c r="AM77" s="143">
        <v>1420.8324678437325</v>
      </c>
      <c r="AN77" s="143">
        <v>1396.3416355752747</v>
      </c>
      <c r="AO77" s="143">
        <v>1413.6597605563122</v>
      </c>
      <c r="AP77" s="143">
        <v>1378.5350406168247</v>
      </c>
      <c r="AQ77" s="143">
        <v>1325.4412691513637</v>
      </c>
      <c r="AR77" s="143">
        <v>1268.3216882321728</v>
      </c>
      <c r="AS77" s="143">
        <v>1236.4805321003562</v>
      </c>
      <c r="AT77" s="143">
        <v>1465.0808159982271</v>
      </c>
      <c r="AU77" s="143">
        <v>1630.1554690605537</v>
      </c>
      <c r="AV77" s="143">
        <v>1904.389606810545</v>
      </c>
      <c r="AW77" s="143">
        <v>2065.4767475161648</v>
      </c>
      <c r="AX77" s="143">
        <v>1819.558114248317</v>
      </c>
      <c r="AY77" s="143">
        <v>1936.3194076828879</v>
      </c>
      <c r="AZ77" s="143">
        <v>2009.4822398761623</v>
      </c>
      <c r="BA77" s="143">
        <v>1902.8360307558389</v>
      </c>
      <c r="BB77" s="143">
        <v>1842.6971443303396</v>
      </c>
      <c r="BC77" s="143">
        <v>1824.0069608766371</v>
      </c>
      <c r="BD77" s="143">
        <v>1983.2011598247425</v>
      </c>
      <c r="BE77" s="143">
        <v>1741.450596816976</v>
      </c>
      <c r="BF77" s="143">
        <v>0</v>
      </c>
      <c r="BG77" s="143">
        <v>0</v>
      </c>
      <c r="BH77" s="143">
        <v>0</v>
      </c>
      <c r="BI77" s="143">
        <v>0</v>
      </c>
      <c r="BJ77" s="143">
        <v>0</v>
      </c>
      <c r="BK77" s="143">
        <v>0</v>
      </c>
      <c r="BL77" s="143">
        <v>0</v>
      </c>
      <c r="BM77" s="143">
        <v>0</v>
      </c>
      <c r="BN77" s="143">
        <v>0</v>
      </c>
      <c r="BO77" s="143">
        <v>0</v>
      </c>
      <c r="BP77" s="143">
        <v>0</v>
      </c>
      <c r="BQ77" s="143">
        <v>0</v>
      </c>
      <c r="BR77" s="143">
        <v>0</v>
      </c>
      <c r="BS77" s="143">
        <v>0</v>
      </c>
      <c r="BT77" s="143">
        <v>0</v>
      </c>
      <c r="BU77" s="143">
        <v>0</v>
      </c>
      <c r="BV77" s="143">
        <v>0</v>
      </c>
      <c r="BW77" s="143">
        <v>0</v>
      </c>
      <c r="BX77" s="143">
        <v>0</v>
      </c>
      <c r="BY77" s="143">
        <v>0</v>
      </c>
      <c r="BZ77" s="143">
        <v>0</v>
      </c>
      <c r="CA77" s="144">
        <v>0</v>
      </c>
    </row>
    <row r="78" spans="1:79" x14ac:dyDescent="0.4">
      <c r="A78" s="141"/>
      <c r="B78" s="58" t="s">
        <v>191</v>
      </c>
      <c r="C78" s="142" t="s">
        <v>130</v>
      </c>
      <c r="D78" s="143">
        <v>0</v>
      </c>
      <c r="E78" s="143">
        <v>0</v>
      </c>
      <c r="F78" s="143">
        <v>0</v>
      </c>
      <c r="G78" s="143">
        <v>0</v>
      </c>
      <c r="H78" s="143">
        <v>0</v>
      </c>
      <c r="I78" s="143">
        <v>0</v>
      </c>
      <c r="J78" s="143">
        <v>0</v>
      </c>
      <c r="K78" s="143">
        <v>0</v>
      </c>
      <c r="L78" s="143">
        <v>0</v>
      </c>
      <c r="M78" s="143">
        <v>0</v>
      </c>
      <c r="N78" s="143">
        <v>0</v>
      </c>
      <c r="O78" s="143">
        <v>0</v>
      </c>
      <c r="P78" s="143">
        <v>0</v>
      </c>
      <c r="Q78" s="143">
        <v>0</v>
      </c>
      <c r="R78" s="143">
        <v>0</v>
      </c>
      <c r="S78" s="143">
        <v>0</v>
      </c>
      <c r="T78" s="143">
        <v>0</v>
      </c>
      <c r="U78" s="143">
        <v>0</v>
      </c>
      <c r="V78" s="143">
        <v>0</v>
      </c>
      <c r="W78" s="143">
        <v>0</v>
      </c>
      <c r="X78" s="143">
        <v>0</v>
      </c>
      <c r="Y78" s="143">
        <v>0</v>
      </c>
      <c r="Z78" s="143">
        <v>0</v>
      </c>
      <c r="AA78" s="143">
        <v>0</v>
      </c>
      <c r="AB78" s="143">
        <v>0</v>
      </c>
      <c r="AC78" s="143">
        <v>0</v>
      </c>
      <c r="AD78" s="143">
        <v>0</v>
      </c>
      <c r="AE78" s="143">
        <v>0</v>
      </c>
      <c r="AF78" s="143">
        <v>0</v>
      </c>
      <c r="AG78" s="143">
        <v>0</v>
      </c>
      <c r="AH78" s="143">
        <v>0</v>
      </c>
      <c r="AI78" s="143">
        <v>0</v>
      </c>
      <c r="AJ78" s="143">
        <v>0</v>
      </c>
      <c r="AK78" s="143">
        <v>0</v>
      </c>
      <c r="AL78" s="143">
        <v>0</v>
      </c>
      <c r="AM78" s="143">
        <v>0</v>
      </c>
      <c r="AN78" s="143">
        <v>0</v>
      </c>
      <c r="AO78" s="143">
        <v>0</v>
      </c>
      <c r="AP78" s="143">
        <v>0</v>
      </c>
      <c r="AQ78" s="143">
        <v>0</v>
      </c>
      <c r="AR78" s="143">
        <v>0</v>
      </c>
      <c r="AS78" s="143">
        <v>0</v>
      </c>
      <c r="AT78" s="143">
        <v>0</v>
      </c>
      <c r="AU78" s="143">
        <v>0</v>
      </c>
      <c r="AV78" s="143">
        <v>0</v>
      </c>
      <c r="AW78" s="143">
        <v>0</v>
      </c>
      <c r="AX78" s="143">
        <v>0</v>
      </c>
      <c r="AY78" s="143">
        <v>0</v>
      </c>
      <c r="AZ78" s="143">
        <v>0</v>
      </c>
      <c r="BA78" s="143">
        <v>281.604015668069</v>
      </c>
      <c r="BB78" s="143">
        <v>283.53382374425297</v>
      </c>
      <c r="BC78" s="143">
        <v>1103.3565379676397</v>
      </c>
      <c r="BD78" s="143">
        <v>2485.2854597717187</v>
      </c>
      <c r="BE78" s="143">
        <v>2363.9882385610081</v>
      </c>
      <c r="BF78" s="143">
        <v>2340.925241914827</v>
      </c>
      <c r="BG78" s="143">
        <v>2575.9186560836779</v>
      </c>
      <c r="BH78" s="143">
        <v>2569.5476896565024</v>
      </c>
      <c r="BI78" s="143">
        <v>2528.6850325200194</v>
      </c>
      <c r="BJ78" s="143">
        <v>2496.9227063734497</v>
      </c>
      <c r="BK78" s="143">
        <v>2503.3322615361485</v>
      </c>
      <c r="BL78" s="143">
        <v>3179.3451965917302</v>
      </c>
      <c r="BM78" s="143">
        <v>3174.5483752567507</v>
      </c>
      <c r="BN78" s="143">
        <v>3144.6752849235668</v>
      </c>
      <c r="BO78" s="143">
        <v>2417.4843413186381</v>
      </c>
      <c r="BP78" s="143">
        <v>2364.0829909578206</v>
      </c>
      <c r="BQ78" s="143">
        <v>2317.156151364647</v>
      </c>
      <c r="BR78" s="143">
        <v>2262.9937837412203</v>
      </c>
      <c r="BS78" s="143">
        <v>2199.34127050589</v>
      </c>
      <c r="BT78" s="143">
        <v>2126.2787358894648</v>
      </c>
      <c r="BU78" s="143">
        <v>2059.3366805537221</v>
      </c>
      <c r="BV78" s="143">
        <v>1966.9256662385944</v>
      </c>
      <c r="BW78" s="143">
        <v>1898.4591085035217</v>
      </c>
      <c r="BX78" s="143">
        <v>1869.376650108044</v>
      </c>
      <c r="BY78" s="143">
        <v>1861.8596996449996</v>
      </c>
      <c r="BZ78" s="143">
        <v>1859.5268901902116</v>
      </c>
      <c r="CA78" s="144">
        <v>1862.0544039330189</v>
      </c>
    </row>
    <row r="79" spans="1:79" x14ac:dyDescent="0.4">
      <c r="A79" s="141"/>
      <c r="B79" s="58" t="s">
        <v>192</v>
      </c>
      <c r="C79" s="142" t="s">
        <v>140</v>
      </c>
      <c r="D79" s="143">
        <v>0</v>
      </c>
      <c r="E79" s="143">
        <v>0</v>
      </c>
      <c r="F79" s="143">
        <v>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c r="W79" s="143">
        <v>0</v>
      </c>
      <c r="X79" s="143">
        <v>0</v>
      </c>
      <c r="Y79" s="143">
        <v>0</v>
      </c>
      <c r="Z79" s="143">
        <v>0</v>
      </c>
      <c r="AA79" s="143">
        <v>0</v>
      </c>
      <c r="AB79" s="143">
        <v>0</v>
      </c>
      <c r="AC79" s="143">
        <v>0</v>
      </c>
      <c r="AD79" s="143">
        <v>0</v>
      </c>
      <c r="AE79" s="143">
        <v>0</v>
      </c>
      <c r="AF79" s="143">
        <v>0</v>
      </c>
      <c r="AG79" s="143">
        <v>0</v>
      </c>
      <c r="AH79" s="143">
        <v>0</v>
      </c>
      <c r="AI79" s="143">
        <v>0</v>
      </c>
      <c r="AJ79" s="143">
        <v>0</v>
      </c>
      <c r="AK79" s="143">
        <v>0</v>
      </c>
      <c r="AL79" s="143">
        <v>0</v>
      </c>
      <c r="AM79" s="143">
        <v>0</v>
      </c>
      <c r="AN79" s="143">
        <v>0</v>
      </c>
      <c r="AO79" s="143">
        <v>0</v>
      </c>
      <c r="AP79" s="143">
        <v>0</v>
      </c>
      <c r="AQ79" s="143">
        <v>0</v>
      </c>
      <c r="AR79" s="143">
        <v>70.383350340830233</v>
      </c>
      <c r="AS79" s="143">
        <v>49.418548851663758</v>
      </c>
      <c r="AT79" s="143">
        <v>19.136389302415186</v>
      </c>
      <c r="AU79" s="143">
        <v>7.1858854511726511</v>
      </c>
      <c r="AV79" s="143">
        <v>3.6531115921426722</v>
      </c>
      <c r="AW79" s="143">
        <v>2.0890682857593439</v>
      </c>
      <c r="AX79" s="143">
        <v>1.3358956619296931</v>
      </c>
      <c r="AY79" s="143">
        <v>2.4413279513810147</v>
      </c>
      <c r="AZ79" s="143">
        <v>0</v>
      </c>
      <c r="BA79" s="143">
        <v>0.3323589148411431</v>
      </c>
      <c r="BB79" s="143">
        <v>0.78167146478752192</v>
      </c>
      <c r="BC79" s="143">
        <v>0.31525468709870735</v>
      </c>
      <c r="BD79" s="143">
        <v>6.2513325705355394E-2</v>
      </c>
      <c r="BE79" s="143">
        <v>0.48107924403183022</v>
      </c>
      <c r="BF79" s="143">
        <v>0.46943798109977208</v>
      </c>
      <c r="BG79" s="143">
        <v>0.17077800816175595</v>
      </c>
      <c r="BH79" s="143">
        <v>0.11392044650779971</v>
      </c>
      <c r="BI79" s="143">
        <v>0</v>
      </c>
      <c r="BJ79" s="143">
        <v>0</v>
      </c>
      <c r="BK79" s="143">
        <v>0</v>
      </c>
      <c r="BL79" s="143">
        <v>0</v>
      </c>
      <c r="BM79" s="143">
        <v>0</v>
      </c>
      <c r="BN79" s="143">
        <v>0</v>
      </c>
      <c r="BO79" s="143">
        <v>0</v>
      </c>
      <c r="BP79" s="143">
        <v>0</v>
      </c>
      <c r="BQ79" s="143">
        <v>0</v>
      </c>
      <c r="BR79" s="143">
        <v>0</v>
      </c>
      <c r="BS79" s="143">
        <v>0</v>
      </c>
      <c r="BT79" s="143">
        <v>0</v>
      </c>
      <c r="BU79" s="143">
        <v>0</v>
      </c>
      <c r="BV79" s="143">
        <v>0</v>
      </c>
      <c r="BW79" s="143">
        <v>0</v>
      </c>
      <c r="BX79" s="143">
        <v>0</v>
      </c>
      <c r="BY79" s="143">
        <v>0</v>
      </c>
      <c r="BZ79" s="143">
        <v>0</v>
      </c>
      <c r="CA79" s="144">
        <v>0</v>
      </c>
    </row>
    <row r="80" spans="1:79" x14ac:dyDescent="0.4">
      <c r="A80" s="141"/>
      <c r="B80" s="58" t="s">
        <v>193</v>
      </c>
      <c r="C80" s="142" t="s">
        <v>130</v>
      </c>
      <c r="D80" s="143">
        <v>384.97679868760264</v>
      </c>
      <c r="E80" s="143">
        <v>713.4797281462387</v>
      </c>
      <c r="F80" s="143">
        <v>814.1083642474581</v>
      </c>
      <c r="G80" s="143">
        <v>781.16159959094102</v>
      </c>
      <c r="H80" s="143">
        <v>855.65865947972816</v>
      </c>
      <c r="I80" s="143">
        <v>974.94124342964278</v>
      </c>
      <c r="J80" s="143">
        <v>1037.3374830091398</v>
      </c>
      <c r="K80" s="143">
        <v>1185.9512538082961</v>
      </c>
      <c r="L80" s="143">
        <v>1189.4335463962971</v>
      </c>
      <c r="M80" s="143">
        <v>1196.3689197725837</v>
      </c>
      <c r="N80" s="143">
        <v>1485.049301561216</v>
      </c>
      <c r="O80" s="143">
        <v>1546.7646698016765</v>
      </c>
      <c r="P80" s="143">
        <v>1548.1045673076922</v>
      </c>
      <c r="Q80" s="143">
        <v>1768.7227607599841</v>
      </c>
      <c r="R80" s="143">
        <v>1755.0552631578946</v>
      </c>
      <c r="S80" s="143">
        <v>2067.3059411438089</v>
      </c>
      <c r="T80" s="143">
        <v>2101.5331330623785</v>
      </c>
      <c r="U80" s="143">
        <v>2354.555462325894</v>
      </c>
      <c r="V80" s="143">
        <v>2256.7008628954936</v>
      </c>
      <c r="W80" s="143">
        <v>2306.4636194029845</v>
      </c>
      <c r="X80" s="143">
        <v>2296.9748520710059</v>
      </c>
      <c r="Y80" s="143">
        <v>2242.4390852390852</v>
      </c>
      <c r="Z80" s="143">
        <v>0</v>
      </c>
      <c r="AA80" s="143">
        <v>0</v>
      </c>
      <c r="AB80" s="143">
        <v>0</v>
      </c>
      <c r="AC80" s="143">
        <v>0</v>
      </c>
      <c r="AD80" s="143">
        <v>0</v>
      </c>
      <c r="AE80" s="143">
        <v>0</v>
      </c>
      <c r="AF80" s="143">
        <v>0</v>
      </c>
      <c r="AG80" s="143">
        <v>0</v>
      </c>
      <c r="AH80" s="143">
        <v>0</v>
      </c>
      <c r="AI80" s="143">
        <v>0.2407756276356757</v>
      </c>
      <c r="AJ80" s="143">
        <v>0.20205053578515675</v>
      </c>
      <c r="AK80" s="143">
        <v>0.18284448701065484</v>
      </c>
      <c r="AL80" s="143">
        <v>0.17042430328897815</v>
      </c>
      <c r="AM80" s="143">
        <v>0.16269074059279379</v>
      </c>
      <c r="AN80" s="143">
        <v>0.15400826862962588</v>
      </c>
      <c r="AO80" s="143">
        <v>0.14598895978206322</v>
      </c>
      <c r="AP80" s="143">
        <v>0.14019000413052454</v>
      </c>
      <c r="AQ80" s="143">
        <v>0.13276540258611322</v>
      </c>
      <c r="AR80" s="143">
        <v>0.12468264010775949</v>
      </c>
      <c r="AS80" s="143">
        <v>0.11576593648146744</v>
      </c>
      <c r="AT80" s="143">
        <v>1.7832810830691628E-2</v>
      </c>
      <c r="AU80" s="143">
        <v>0</v>
      </c>
      <c r="AV80" s="143">
        <v>4.1103673429861285</v>
      </c>
      <c r="AW80" s="143">
        <v>0</v>
      </c>
      <c r="AX80" s="143">
        <v>0</v>
      </c>
      <c r="AY80" s="143">
        <v>-1.046723335965617E-4</v>
      </c>
      <c r="AZ80" s="143">
        <v>0</v>
      </c>
      <c r="BA80" s="143">
        <v>0.95277551691129325</v>
      </c>
      <c r="BB80" s="143">
        <v>0.12541743655889645</v>
      </c>
      <c r="BC80" s="143">
        <v>1.3599535142777295</v>
      </c>
      <c r="BD80" s="143">
        <v>0.3390750166122099</v>
      </c>
      <c r="BE80" s="143">
        <v>0.24902180868700299</v>
      </c>
      <c r="BF80" s="143">
        <v>0.27177988379460499</v>
      </c>
      <c r="BG80" s="143">
        <v>0.20404879145260771</v>
      </c>
      <c r="BH80" s="143">
        <v>0</v>
      </c>
      <c r="BI80" s="143">
        <v>0</v>
      </c>
      <c r="BJ80" s="143">
        <v>-0.18417401450668747</v>
      </c>
      <c r="BK80" s="143">
        <v>0</v>
      </c>
      <c r="BL80" s="143">
        <v>0</v>
      </c>
      <c r="BM80" s="143">
        <v>0</v>
      </c>
      <c r="BN80" s="143">
        <v>0</v>
      </c>
      <c r="BO80" s="143">
        <v>0</v>
      </c>
      <c r="BP80" s="143">
        <v>0</v>
      </c>
      <c r="BQ80" s="143">
        <v>0</v>
      </c>
      <c r="BR80" s="143">
        <v>0</v>
      </c>
      <c r="BS80" s="143">
        <v>0</v>
      </c>
      <c r="BT80" s="143">
        <v>0</v>
      </c>
      <c r="BU80" s="143">
        <v>0</v>
      </c>
      <c r="BV80" s="143">
        <v>0</v>
      </c>
      <c r="BW80" s="143">
        <v>0</v>
      </c>
      <c r="BX80" s="143">
        <v>0</v>
      </c>
      <c r="BY80" s="143">
        <v>0</v>
      </c>
      <c r="BZ80" s="143">
        <v>0</v>
      </c>
      <c r="CA80" s="144">
        <v>0</v>
      </c>
    </row>
    <row r="81" spans="1:79" s="97" customFormat="1" ht="25.5" customHeight="1" x14ac:dyDescent="0.4">
      <c r="A81" s="155"/>
      <c r="B81" s="64" t="s">
        <v>194</v>
      </c>
      <c r="C81" s="156"/>
      <c r="D81" s="54">
        <v>14995.005390203894</v>
      </c>
      <c r="E81" s="54">
        <v>18544.268760253108</v>
      </c>
      <c r="F81" s="54">
        <v>18476.325515727625</v>
      </c>
      <c r="G81" s="54">
        <v>18107.720689434776</v>
      </c>
      <c r="H81" s="54">
        <v>20039.474103585657</v>
      </c>
      <c r="I81" s="54">
        <v>20681.415935298424</v>
      </c>
      <c r="J81" s="54">
        <v>20826.16305601125</v>
      </c>
      <c r="K81" s="54">
        <v>22485.349425826105</v>
      </c>
      <c r="L81" s="54">
        <v>22011.253251046946</v>
      </c>
      <c r="M81" s="54">
        <v>22535.902716361335</v>
      </c>
      <c r="N81" s="54">
        <v>26919.133114215281</v>
      </c>
      <c r="O81" s="54">
        <v>28112.395829073812</v>
      </c>
      <c r="P81" s="54">
        <v>28347.242788461539</v>
      </c>
      <c r="Q81" s="54">
        <v>30658.519193485838</v>
      </c>
      <c r="R81" s="54">
        <v>31499.127067669175</v>
      </c>
      <c r="S81" s="54">
        <v>35628.519711271518</v>
      </c>
      <c r="T81" s="54">
        <v>35303.237674500793</v>
      </c>
      <c r="U81" s="54">
        <v>39682.29031716731</v>
      </c>
      <c r="V81" s="54">
        <v>39968.173537871524</v>
      </c>
      <c r="W81" s="54">
        <v>44159.992537313417</v>
      </c>
      <c r="X81" s="54">
        <v>47780.089349112422</v>
      </c>
      <c r="Y81" s="54">
        <v>47870.217879417876</v>
      </c>
      <c r="Z81" s="54">
        <v>46697.9984865683</v>
      </c>
      <c r="AA81" s="54">
        <v>50513.515833919773</v>
      </c>
      <c r="AB81" s="54">
        <v>53888.460557596714</v>
      </c>
      <c r="AC81" s="54">
        <v>55656.73698540363</v>
      </c>
      <c r="AD81" s="54">
        <v>58067.579172037673</v>
      </c>
      <c r="AE81" s="54">
        <v>63118.389018123875</v>
      </c>
      <c r="AF81" s="54">
        <v>65946.820321678315</v>
      </c>
      <c r="AG81" s="54">
        <v>69714.70360088101</v>
      </c>
      <c r="AH81" s="54">
        <v>74447.872311023079</v>
      </c>
      <c r="AI81" s="54">
        <v>75350.973444212359</v>
      </c>
      <c r="AJ81" s="54">
        <v>76301.219380870491</v>
      </c>
      <c r="AK81" s="54">
        <v>84408.054716868181</v>
      </c>
      <c r="AL81" s="54">
        <v>89836.501498033307</v>
      </c>
      <c r="AM81" s="54">
        <v>95803.316801150417</v>
      </c>
      <c r="AN81" s="54">
        <v>98182.992064132282</v>
      </c>
      <c r="AO81" s="54">
        <v>101627.92719191339</v>
      </c>
      <c r="AP81" s="54">
        <v>104950.11100922481</v>
      </c>
      <c r="AQ81" s="54">
        <v>103337.38463718351</v>
      </c>
      <c r="AR81" s="54">
        <v>98328.367625784726</v>
      </c>
      <c r="AS81" s="54">
        <v>97077.936825502518</v>
      </c>
      <c r="AT81" s="54">
        <v>100717.57512743316</v>
      </c>
      <c r="AU81" s="54">
        <v>111815.29256421258</v>
      </c>
      <c r="AV81" s="54">
        <v>123783.82273584903</v>
      </c>
      <c r="AW81" s="54">
        <v>132373.33181075539</v>
      </c>
      <c r="AX81" s="54">
        <v>134640.93704390235</v>
      </c>
      <c r="AY81" s="54">
        <v>136552.46052221063</v>
      </c>
      <c r="AZ81" s="54">
        <v>137120.95512738201</v>
      </c>
      <c r="BA81" s="54">
        <v>137888.17107700187</v>
      </c>
      <c r="BB81" s="54">
        <v>139366.94358216404</v>
      </c>
      <c r="BC81" s="54">
        <v>143896.45506075484</v>
      </c>
      <c r="BD81" s="54">
        <v>144027.63470460745</v>
      </c>
      <c r="BE81" s="54">
        <v>150099.5837357729</v>
      </c>
      <c r="BF81" s="54">
        <v>151402.75206128016</v>
      </c>
      <c r="BG81" s="54">
        <v>142257.57395787627</v>
      </c>
      <c r="BH81" s="54">
        <v>145467.93049908377</v>
      </c>
      <c r="BI81" s="54">
        <v>147763.21683587722</v>
      </c>
      <c r="BJ81" s="54">
        <v>147724.31144435611</v>
      </c>
      <c r="BK81" s="54">
        <v>152651.04686130441</v>
      </c>
      <c r="BL81" s="54">
        <v>159817.7218845645</v>
      </c>
      <c r="BM81" s="54">
        <v>171801.81798861059</v>
      </c>
      <c r="BN81" s="54">
        <v>174769.14477536589</v>
      </c>
      <c r="BO81" s="54">
        <v>178800.21101141849</v>
      </c>
      <c r="BP81" s="54">
        <v>183641.71063851274</v>
      </c>
      <c r="BQ81" s="54">
        <v>177712.85506413536</v>
      </c>
      <c r="BR81" s="54">
        <v>179900.73337256227</v>
      </c>
      <c r="BS81" s="54">
        <v>182202.69242167985</v>
      </c>
      <c r="BT81" s="54">
        <v>180448.46129468118</v>
      </c>
      <c r="BU81" s="54">
        <v>181428.4331631414</v>
      </c>
      <c r="BV81" s="54">
        <v>182673.12495147352</v>
      </c>
      <c r="BW81" s="54">
        <v>181456.4383822385</v>
      </c>
      <c r="BX81" s="54">
        <v>181185.91744466536</v>
      </c>
      <c r="BY81" s="54">
        <v>184069.94467342235</v>
      </c>
      <c r="BZ81" s="54">
        <v>188123.12657702569</v>
      </c>
      <c r="CA81" s="55">
        <v>193042.14344820488</v>
      </c>
    </row>
    <row r="82" spans="1:79" ht="26.25" customHeight="1" x14ac:dyDescent="0.4">
      <c r="A82" s="141"/>
      <c r="B82" s="151" t="s">
        <v>195</v>
      </c>
      <c r="C82" s="147"/>
      <c r="D82" s="60">
        <v>7979.5191000703098</v>
      </c>
      <c r="E82" s="60">
        <v>11009.302413873918</v>
      </c>
      <c r="F82" s="60">
        <v>10771.047094262838</v>
      </c>
      <c r="G82" s="60">
        <v>10640.154206702602</v>
      </c>
      <c r="H82" s="60">
        <v>11619.896297164285</v>
      </c>
      <c r="I82" s="60">
        <v>11944.929468201623</v>
      </c>
      <c r="J82" s="60">
        <v>11919.454380126552</v>
      </c>
      <c r="K82" s="60">
        <v>13923.592688071243</v>
      </c>
      <c r="L82" s="60">
        <v>13548.321357725368</v>
      </c>
      <c r="M82" s="60">
        <v>14208.488945041059</v>
      </c>
      <c r="N82" s="60">
        <v>17941.905505341001</v>
      </c>
      <c r="O82" s="60">
        <v>18548.68534042118</v>
      </c>
      <c r="P82" s="60">
        <v>18511.985576923074</v>
      </c>
      <c r="Q82" s="60">
        <v>20821.972857696779</v>
      </c>
      <c r="R82" s="60">
        <v>21380.28609022556</v>
      </c>
      <c r="S82" s="60">
        <v>24758.674069961129</v>
      </c>
      <c r="T82" s="60">
        <v>24622.843258526242</v>
      </c>
      <c r="U82" s="60">
        <v>28560.518543379763</v>
      </c>
      <c r="V82" s="60">
        <v>28517.084372003828</v>
      </c>
      <c r="W82" s="60">
        <v>31299.518656716413</v>
      </c>
      <c r="X82" s="60">
        <v>32669.760355029583</v>
      </c>
      <c r="Y82" s="60">
        <v>32439.866112266118</v>
      </c>
      <c r="Z82" s="60">
        <v>32381.045781309116</v>
      </c>
      <c r="AA82" s="60">
        <v>35236.933145672061</v>
      </c>
      <c r="AB82" s="60">
        <v>36752.684893019228</v>
      </c>
      <c r="AC82" s="60">
        <v>38950.61366100685</v>
      </c>
      <c r="AD82" s="60">
        <v>41380.272280614772</v>
      </c>
      <c r="AE82" s="60">
        <v>44505.127914758014</v>
      </c>
      <c r="AF82" s="60">
        <v>46289.50808391608</v>
      </c>
      <c r="AG82" s="60">
        <v>47367.813471290268</v>
      </c>
      <c r="AH82" s="60">
        <v>49059.707955225938</v>
      </c>
      <c r="AI82" s="60">
        <v>47902.311118117679</v>
      </c>
      <c r="AJ82" s="60">
        <v>48926.537240375706</v>
      </c>
      <c r="AK82" s="60">
        <v>51388.443074344541</v>
      </c>
      <c r="AL82" s="60">
        <v>51723.776048204869</v>
      </c>
      <c r="AM82" s="60">
        <v>53682.521370935523</v>
      </c>
      <c r="AN82" s="60">
        <v>53551.241806998078</v>
      </c>
      <c r="AO82" s="60">
        <v>54619.336153129254</v>
      </c>
      <c r="AP82" s="60">
        <v>56677.879396943412</v>
      </c>
      <c r="AQ82" s="60">
        <v>56218.372368140823</v>
      </c>
      <c r="AR82" s="60">
        <v>54100.225619821213</v>
      </c>
      <c r="AS82" s="60">
        <v>53449.264074888197</v>
      </c>
      <c r="AT82" s="60">
        <v>54404.599641312147</v>
      </c>
      <c r="AU82" s="60">
        <v>59450.282355240495</v>
      </c>
      <c r="AV82" s="60">
        <v>61384.605850025837</v>
      </c>
      <c r="AW82" s="60">
        <v>63489.041269515859</v>
      </c>
      <c r="AX82" s="60">
        <v>63184.647236350036</v>
      </c>
      <c r="AY82" s="60">
        <v>62652.199433987938</v>
      </c>
      <c r="AZ82" s="60">
        <v>62686.675437592174</v>
      </c>
      <c r="BA82" s="60">
        <v>63694.308262875369</v>
      </c>
      <c r="BB82" s="60">
        <v>65651.957781979116</v>
      </c>
      <c r="BC82" s="60">
        <v>68112.907838369996</v>
      </c>
      <c r="BD82" s="60">
        <v>67907.616208801948</v>
      </c>
      <c r="BE82" s="60">
        <v>71871.545432844068</v>
      </c>
      <c r="BF82" s="60">
        <v>73691.507747650525</v>
      </c>
      <c r="BG82" s="60">
        <v>75410.374521152713</v>
      </c>
      <c r="BH82" s="60">
        <v>76481.917732738322</v>
      </c>
      <c r="BI82" s="60">
        <v>77726.552618130372</v>
      </c>
      <c r="BJ82" s="60">
        <v>78226.78598728191</v>
      </c>
      <c r="BK82" s="60">
        <v>81514.015045625682</v>
      </c>
      <c r="BL82" s="60">
        <v>85550.867004147003</v>
      </c>
      <c r="BM82" s="60">
        <v>90326.793388736609</v>
      </c>
      <c r="BN82" s="60">
        <v>91560.698819178884</v>
      </c>
      <c r="BO82" s="60">
        <v>95048.516486402528</v>
      </c>
      <c r="BP82" s="60">
        <v>98563.211070412712</v>
      </c>
      <c r="BQ82" s="60">
        <v>99244.555484767319</v>
      </c>
      <c r="BR82" s="60">
        <v>101043.89131198377</v>
      </c>
      <c r="BS82" s="60">
        <v>103503.11464892104</v>
      </c>
      <c r="BT82" s="60">
        <v>103706.28777224827</v>
      </c>
      <c r="BU82" s="60">
        <v>103934.72812614568</v>
      </c>
      <c r="BV82" s="60">
        <v>104804.72890324872</v>
      </c>
      <c r="BW82" s="60">
        <v>105349.4810233899</v>
      </c>
      <c r="BX82" s="60">
        <v>105278.8043795854</v>
      </c>
      <c r="BY82" s="60">
        <v>107637.72451479013</v>
      </c>
      <c r="BZ82" s="60">
        <v>110704.47419489456</v>
      </c>
      <c r="CA82" s="61">
        <v>114532.83562149797</v>
      </c>
    </row>
    <row r="83" spans="1:79" s="58" customFormat="1" x14ac:dyDescent="0.4">
      <c r="A83" s="141"/>
      <c r="B83" s="151" t="s">
        <v>196</v>
      </c>
      <c r="C83" s="147"/>
      <c r="D83" s="60">
        <v>1988.516522146708</v>
      </c>
      <c r="E83" s="60">
        <v>2332.7685024607458</v>
      </c>
      <c r="F83" s="60">
        <v>2557.329248286625</v>
      </c>
      <c r="G83" s="60">
        <v>2667.7937661120222</v>
      </c>
      <c r="H83" s="60">
        <v>3065.8947738457932</v>
      </c>
      <c r="I83" s="60">
        <v>3046.3748463528837</v>
      </c>
      <c r="J83" s="60">
        <v>3112.0124490274197</v>
      </c>
      <c r="K83" s="60">
        <v>2722.676822123271</v>
      </c>
      <c r="L83" s="60">
        <v>2722.2318712805818</v>
      </c>
      <c r="M83" s="60">
        <v>2564.2602653190143</v>
      </c>
      <c r="N83" s="60">
        <v>2756.7534921939196</v>
      </c>
      <c r="O83" s="60">
        <v>3299.6258433858106</v>
      </c>
      <c r="P83" s="60">
        <v>3661.1959134615381</v>
      </c>
      <c r="Q83" s="60">
        <v>3377.5498255137645</v>
      </c>
      <c r="R83" s="60">
        <v>3823.9917293233084</v>
      </c>
      <c r="S83" s="60">
        <v>4096.921710161022</v>
      </c>
      <c r="T83" s="60">
        <v>4017.7427107262765</v>
      </c>
      <c r="U83" s="60">
        <v>4201.6341668065115</v>
      </c>
      <c r="V83" s="60">
        <v>4840.4362416107379</v>
      </c>
      <c r="W83" s="60">
        <v>6105.7173507462676</v>
      </c>
      <c r="X83" s="60">
        <v>6460.1476331360936</v>
      </c>
      <c r="Y83" s="60">
        <v>6642.6436590436588</v>
      </c>
      <c r="Z83" s="60">
        <v>7240.0196746121819</v>
      </c>
      <c r="AA83" s="60">
        <v>8193.6080225193527</v>
      </c>
      <c r="AB83" s="60">
        <v>9300.6749513723789</v>
      </c>
      <c r="AC83" s="60">
        <v>9850.3848674411674</v>
      </c>
      <c r="AD83" s="60">
        <v>10165.173029251364</v>
      </c>
      <c r="AE83" s="60">
        <v>11160.791475801632</v>
      </c>
      <c r="AF83" s="60">
        <v>12353.091958041958</v>
      </c>
      <c r="AG83" s="60">
        <v>13086.970547559289</v>
      </c>
      <c r="AH83" s="60">
        <v>12626.073978534248</v>
      </c>
      <c r="AI83" s="60">
        <v>11798.005754148109</v>
      </c>
      <c r="AJ83" s="60">
        <v>12897.559200952506</v>
      </c>
      <c r="AK83" s="60">
        <v>17849.431192385968</v>
      </c>
      <c r="AL83" s="60">
        <v>22487.486818980666</v>
      </c>
      <c r="AM83" s="60">
        <v>25621.080131021808</v>
      </c>
      <c r="AN83" s="60">
        <v>27677.85267722093</v>
      </c>
      <c r="AO83" s="60">
        <v>29762.282600903291</v>
      </c>
      <c r="AP83" s="60">
        <v>30785.724907063195</v>
      </c>
      <c r="AQ83" s="60">
        <v>29654.67946973813</v>
      </c>
      <c r="AR83" s="60">
        <v>27538.225625294912</v>
      </c>
      <c r="AS83" s="60">
        <v>27398.464034249595</v>
      </c>
      <c r="AT83" s="60">
        <v>29955.264958579261</v>
      </c>
      <c r="AU83" s="60">
        <v>34226.852867501737</v>
      </c>
      <c r="AV83" s="60">
        <v>41986.071761437066</v>
      </c>
      <c r="AW83" s="60">
        <v>46293.412795458127</v>
      </c>
      <c r="AX83" s="60">
        <v>48135.406926101343</v>
      </c>
      <c r="AY83" s="60">
        <v>49083.150331826386</v>
      </c>
      <c r="AZ83" s="60">
        <v>48231.928592049007</v>
      </c>
      <c r="BA83" s="60">
        <v>46737.660348489182</v>
      </c>
      <c r="BB83" s="60">
        <v>45519.18500235895</v>
      </c>
      <c r="BC83" s="60">
        <v>44639.168983620977</v>
      </c>
      <c r="BD83" s="60">
        <v>42149.000996675772</v>
      </c>
      <c r="BE83" s="60">
        <v>43490.221509349925</v>
      </c>
      <c r="BF83" s="60">
        <v>44328.416097605419</v>
      </c>
      <c r="BG83" s="60">
        <v>44850.1358255425</v>
      </c>
      <c r="BH83" s="60">
        <v>45866.720945694709</v>
      </c>
      <c r="BI83" s="60">
        <v>45574.178168955586</v>
      </c>
      <c r="BJ83" s="60">
        <v>46062.105219430006</v>
      </c>
      <c r="BK83" s="60">
        <v>46790.986998840817</v>
      </c>
      <c r="BL83" s="60">
        <v>48227.490878845834</v>
      </c>
      <c r="BM83" s="60">
        <v>54204.121022467145</v>
      </c>
      <c r="BN83" s="60">
        <v>55571.90262261196</v>
      </c>
      <c r="BO83" s="60">
        <v>56173.005229095666</v>
      </c>
      <c r="BP83" s="60">
        <v>56680.432842770162</v>
      </c>
      <c r="BQ83" s="60">
        <v>49991.212874056888</v>
      </c>
      <c r="BR83" s="60">
        <v>49004.190454262251</v>
      </c>
      <c r="BS83" s="60">
        <v>48156.429399276756</v>
      </c>
      <c r="BT83" s="60">
        <v>46617.488034779308</v>
      </c>
      <c r="BU83" s="60">
        <v>46444.183583044127</v>
      </c>
      <c r="BV83" s="60">
        <v>47269.177905286509</v>
      </c>
      <c r="BW83" s="60">
        <v>43963.978472150673</v>
      </c>
      <c r="BX83" s="60">
        <v>43776.124145055634</v>
      </c>
      <c r="BY83" s="60">
        <v>43659.607051133687</v>
      </c>
      <c r="BZ83" s="60">
        <v>43834.676701714816</v>
      </c>
      <c r="CA83" s="61">
        <v>44098.080622979433</v>
      </c>
    </row>
    <row r="84" spans="1:79" x14ac:dyDescent="0.4">
      <c r="A84" s="141"/>
      <c r="B84" s="151" t="s">
        <v>197</v>
      </c>
      <c r="C84" s="147"/>
      <c r="D84" s="60">
        <v>5026.9697679868777</v>
      </c>
      <c r="E84" s="60">
        <v>5202.197843918445</v>
      </c>
      <c r="F84" s="60">
        <v>5147.9491731781645</v>
      </c>
      <c r="G84" s="60">
        <v>4799.7727166201503</v>
      </c>
      <c r="H84" s="60">
        <v>5353.68303257558</v>
      </c>
      <c r="I84" s="60">
        <v>5690.1116207439145</v>
      </c>
      <c r="J84" s="60">
        <v>5794.6962268572761</v>
      </c>
      <c r="K84" s="60">
        <v>5839.0799156315898</v>
      </c>
      <c r="L84" s="60">
        <v>5740.7000220409964</v>
      </c>
      <c r="M84" s="60">
        <v>5763.1535060012629</v>
      </c>
      <c r="N84" s="60">
        <v>6220.4741166803606</v>
      </c>
      <c r="O84" s="60">
        <v>6264.0846452668175</v>
      </c>
      <c r="P84" s="60">
        <v>6174.0612980769229</v>
      </c>
      <c r="Q84" s="60">
        <v>6458.9965102752994</v>
      </c>
      <c r="R84" s="60">
        <v>6294.8492481203011</v>
      </c>
      <c r="S84" s="60">
        <v>6772.923931149362</v>
      </c>
      <c r="T84" s="60">
        <v>6662.6517052482768</v>
      </c>
      <c r="U84" s="60">
        <v>6920.1376069810385</v>
      </c>
      <c r="V84" s="60">
        <v>6610.6529242569504</v>
      </c>
      <c r="W84" s="60">
        <v>6754.7565298507452</v>
      </c>
      <c r="X84" s="60">
        <v>8650.1813609467445</v>
      </c>
      <c r="Y84" s="60">
        <v>8787.7081081081069</v>
      </c>
      <c r="Z84" s="60">
        <v>7076.933030646991</v>
      </c>
      <c r="AA84" s="60">
        <v>7082.9746657283595</v>
      </c>
      <c r="AB84" s="60">
        <v>7835.1007132050991</v>
      </c>
      <c r="AC84" s="60">
        <v>6855.7384569556152</v>
      </c>
      <c r="AD84" s="60">
        <v>6522.1338621715413</v>
      </c>
      <c r="AE84" s="60">
        <v>7452.4696275642291</v>
      </c>
      <c r="AF84" s="60">
        <v>7304.220279720279</v>
      </c>
      <c r="AG84" s="60">
        <v>9259.919582031449</v>
      </c>
      <c r="AH84" s="60">
        <v>12762.090377262886</v>
      </c>
      <c r="AI84" s="60">
        <v>15650.656571946556</v>
      </c>
      <c r="AJ84" s="60">
        <v>14477.122939542269</v>
      </c>
      <c r="AK84" s="60">
        <v>15170.180450137674</v>
      </c>
      <c r="AL84" s="60">
        <v>15625.238630847771</v>
      </c>
      <c r="AM84" s="60">
        <v>16499.715299193096</v>
      </c>
      <c r="AN84" s="60">
        <v>16953.897579913279</v>
      </c>
      <c r="AO84" s="60">
        <v>17246.308437880853</v>
      </c>
      <c r="AP84" s="60">
        <v>17486.506705218228</v>
      </c>
      <c r="AQ84" s="60">
        <v>17464.332799304575</v>
      </c>
      <c r="AR84" s="60">
        <v>16689.916380668601</v>
      </c>
      <c r="AS84" s="60">
        <v>16230.208716364737</v>
      </c>
      <c r="AT84" s="60">
        <v>16357.710527541742</v>
      </c>
      <c r="AU84" s="60">
        <v>18138.157341470338</v>
      </c>
      <c r="AV84" s="60">
        <v>20413.145124386148</v>
      </c>
      <c r="AW84" s="60">
        <v>22590.877745781421</v>
      </c>
      <c r="AX84" s="60">
        <v>23320.882881451009</v>
      </c>
      <c r="AY84" s="60">
        <v>24817.110756396309</v>
      </c>
      <c r="AZ84" s="60">
        <v>26202.351097740844</v>
      </c>
      <c r="BA84" s="60">
        <v>27456.202465637314</v>
      </c>
      <c r="BB84" s="60">
        <v>28195.800797825992</v>
      </c>
      <c r="BC84" s="60">
        <v>31144.378238763828</v>
      </c>
      <c r="BD84" s="60">
        <v>33971.017499129783</v>
      </c>
      <c r="BE84" s="60">
        <v>34737.81679357891</v>
      </c>
      <c r="BF84" s="60">
        <v>33382.828216024209</v>
      </c>
      <c r="BG84" s="60">
        <v>21997.063611181075</v>
      </c>
      <c r="BH84" s="60">
        <v>23119.291820650724</v>
      </c>
      <c r="BI84" s="60">
        <v>24462.48604879127</v>
      </c>
      <c r="BJ84" s="60">
        <v>23435.420237644219</v>
      </c>
      <c r="BK84" s="60">
        <v>24346.044816837952</v>
      </c>
      <c r="BL84" s="60">
        <v>26039.364001571652</v>
      </c>
      <c r="BM84" s="60">
        <v>27270.903577406818</v>
      </c>
      <c r="BN84" s="60">
        <v>27636.543333575086</v>
      </c>
      <c r="BO84" s="60">
        <v>27578.689295920216</v>
      </c>
      <c r="BP84" s="60">
        <v>28398.066725329823</v>
      </c>
      <c r="BQ84" s="60">
        <v>28477.086705311183</v>
      </c>
      <c r="BR84" s="60">
        <v>29852.651606316245</v>
      </c>
      <c r="BS84" s="60">
        <v>30543.148373482061</v>
      </c>
      <c r="BT84" s="60">
        <v>30124.685487653602</v>
      </c>
      <c r="BU84" s="60">
        <v>31049.521453951627</v>
      </c>
      <c r="BV84" s="60">
        <v>30599.21814293832</v>
      </c>
      <c r="BW84" s="60">
        <v>32142.978886697969</v>
      </c>
      <c r="BX84" s="60">
        <v>32130.988920024338</v>
      </c>
      <c r="BY84" s="60">
        <v>32772.613107498524</v>
      </c>
      <c r="BZ84" s="60">
        <v>33583.97568041637</v>
      </c>
      <c r="CA84" s="61">
        <v>34411.227203727532</v>
      </c>
    </row>
    <row r="85" spans="1:79" ht="15.4" thickBot="1" x14ac:dyDescent="0.45">
      <c r="A85" s="141"/>
      <c r="B85" s="58"/>
      <c r="C85" s="147"/>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112"/>
      <c r="BM85" s="60"/>
      <c r="BN85" s="60"/>
      <c r="BO85" s="60"/>
      <c r="BP85" s="60"/>
      <c r="BQ85" s="60"/>
      <c r="BR85" s="60"/>
      <c r="BS85" s="60"/>
      <c r="BT85" s="60"/>
      <c r="BU85" s="60"/>
      <c r="BV85" s="60"/>
      <c r="BW85" s="60"/>
      <c r="BX85" s="60"/>
      <c r="BY85" s="60"/>
      <c r="BZ85" s="60"/>
      <c r="CA85" s="61"/>
    </row>
    <row r="86" spans="1:79" s="97" customFormat="1" ht="26.25" customHeight="1" x14ac:dyDescent="0.4">
      <c r="A86" s="155"/>
      <c r="B86" s="190" t="s">
        <v>198</v>
      </c>
      <c r="C86" s="191"/>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3">
        <v>105103.02627661485</v>
      </c>
      <c r="AV86" s="193">
        <v>116378.20728353577</v>
      </c>
      <c r="AW86" s="193">
        <v>124439.08739347107</v>
      </c>
      <c r="AX86" s="193">
        <v>126429.69664882429</v>
      </c>
      <c r="AY86" s="193">
        <v>128216.66339141947</v>
      </c>
      <c r="AZ86" s="193">
        <v>128872.50051336302</v>
      </c>
      <c r="BA86" s="193">
        <v>129873.90941856855</v>
      </c>
      <c r="BB86" s="193">
        <v>131601.18259543006</v>
      </c>
      <c r="BC86" s="193">
        <v>136178.23603916369</v>
      </c>
      <c r="BD86" s="193">
        <v>136540.20407555721</v>
      </c>
      <c r="BE86" s="193">
        <v>142666.64509179656</v>
      </c>
      <c r="BF86" s="193">
        <v>144137.58210839942</v>
      </c>
      <c r="BG86" s="193">
        <v>135422.91321905394</v>
      </c>
      <c r="BH86" s="193">
        <v>144835.66963391265</v>
      </c>
      <c r="BI86" s="193">
        <v>147056.31024514599</v>
      </c>
      <c r="BJ86" s="193">
        <v>147088.0681812379</v>
      </c>
      <c r="BK86" s="193">
        <v>152070.68578859314</v>
      </c>
      <c r="BL86" s="194">
        <v>158808.55100809305</v>
      </c>
      <c r="BM86" s="193">
        <v>170731.92818538228</v>
      </c>
      <c r="BN86" s="193">
        <v>173662.45293312744</v>
      </c>
      <c r="BO86" s="193">
        <v>177702.49807806071</v>
      </c>
      <c r="BP86" s="193">
        <v>182527.7324024908</v>
      </c>
      <c r="BQ86" s="193">
        <v>176643.43933413192</v>
      </c>
      <c r="BR86" s="193">
        <v>178571.47524638244</v>
      </c>
      <c r="BS86" s="193">
        <v>181155.70073601353</v>
      </c>
      <c r="BT86" s="193">
        <v>179514.08236646012</v>
      </c>
      <c r="BU86" s="193">
        <v>180394.32527097658</v>
      </c>
      <c r="BV86" s="193">
        <v>181784.59410061882</v>
      </c>
      <c r="BW86" s="193">
        <v>180598.88281582503</v>
      </c>
      <c r="BX86" s="193">
        <v>180341.40338930348</v>
      </c>
      <c r="BY86" s="193">
        <v>183216.17404265964</v>
      </c>
      <c r="BZ86" s="193">
        <v>187261.79043174334</v>
      </c>
      <c r="CA86" s="195">
        <v>192176.65570120414</v>
      </c>
    </row>
    <row r="87" spans="1:79" s="97" customFormat="1" ht="15" customHeight="1" x14ac:dyDescent="0.4">
      <c r="A87" s="155"/>
      <c r="B87" s="68" t="s">
        <v>199</v>
      </c>
      <c r="C87" s="161"/>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4"/>
      <c r="AV87" s="194"/>
      <c r="AW87" s="194"/>
      <c r="AX87" s="194"/>
      <c r="AY87" s="194"/>
      <c r="AZ87" s="194"/>
      <c r="BA87" s="194"/>
      <c r="BB87" s="194"/>
      <c r="BC87" s="194"/>
      <c r="BD87" s="194"/>
      <c r="BE87" s="194"/>
      <c r="BF87" s="194"/>
      <c r="BG87" s="194"/>
      <c r="BH87" s="194"/>
      <c r="BI87" s="194"/>
      <c r="BJ87" s="194"/>
      <c r="BK87" s="194"/>
      <c r="BL87" s="194">
        <f>SUM(BL88:BL89)</f>
        <v>152946.33766968592</v>
      </c>
      <c r="BM87" s="194">
        <f t="shared" ref="BM87:BW87" si="12">SUM(BM88:BM89)</f>
        <v>164328.38684009443</v>
      </c>
      <c r="BN87" s="194">
        <f t="shared" si="12"/>
        <v>167079.96708929632</v>
      </c>
      <c r="BO87" s="194">
        <f t="shared" si="12"/>
        <v>171367.29429788544</v>
      </c>
      <c r="BP87" s="194">
        <f t="shared" si="12"/>
        <v>176347.82779841046</v>
      </c>
      <c r="BQ87" s="194">
        <f t="shared" si="12"/>
        <v>175977.35975824521</v>
      </c>
      <c r="BR87" s="194">
        <f t="shared" si="12"/>
        <v>177917.30598939228</v>
      </c>
      <c r="BS87" s="194">
        <f t="shared" si="12"/>
        <v>180496.31919145415</v>
      </c>
      <c r="BT87" s="194">
        <f t="shared" si="12"/>
        <v>178862.97989929686</v>
      </c>
      <c r="BU87" s="194">
        <f t="shared" si="12"/>
        <v>179727.65586860385</v>
      </c>
      <c r="BV87" s="194">
        <f t="shared" si="12"/>
        <v>181316.59410061882</v>
      </c>
      <c r="BW87" s="194">
        <f t="shared" si="12"/>
        <v>180356.22636627202</v>
      </c>
      <c r="BX87" s="194">
        <f>SUM(BX88:BX89)</f>
        <v>180341.40338930348</v>
      </c>
      <c r="BY87" s="194">
        <f>SUM(BY88:BY89)</f>
        <v>183216.17404265964</v>
      </c>
      <c r="BZ87" s="194">
        <f>SUM(BZ88:BZ89)</f>
        <v>187261.79043174334</v>
      </c>
      <c r="CA87" s="197">
        <f>SUM(CA88:CA89)</f>
        <v>192176.65570120414</v>
      </c>
    </row>
    <row r="88" spans="1:79" x14ac:dyDescent="0.4">
      <c r="A88" s="141"/>
      <c r="B88" s="68" t="s">
        <v>200</v>
      </c>
      <c r="C88" s="156"/>
      <c r="D88" s="110"/>
      <c r="E88" s="110"/>
      <c r="F88" s="110"/>
      <c r="G88" s="110"/>
      <c r="H88" s="110"/>
      <c r="I88" s="110"/>
      <c r="J88" s="110"/>
      <c r="K88" s="198"/>
      <c r="L88" s="198"/>
      <c r="M88" s="198"/>
      <c r="N88" s="198"/>
      <c r="O88" s="198"/>
      <c r="P88" s="198"/>
      <c r="Q88" s="198"/>
      <c r="R88" s="198"/>
      <c r="S88" s="198"/>
      <c r="T88" s="198"/>
      <c r="U88" s="198"/>
      <c r="V88" s="198"/>
      <c r="W88" s="198"/>
      <c r="X88" s="198"/>
      <c r="Y88" s="198"/>
      <c r="Z88" s="198"/>
      <c r="AA88" s="198"/>
      <c r="AB88" s="198"/>
      <c r="AC88" s="198"/>
      <c r="AD88" s="198"/>
      <c r="AE88" s="198"/>
      <c r="AF88" s="198"/>
      <c r="AG88" s="198"/>
      <c r="AH88" s="198"/>
      <c r="AI88" s="198"/>
      <c r="AJ88" s="198"/>
      <c r="AK88" s="198"/>
      <c r="AL88" s="198"/>
      <c r="AM88" s="198"/>
      <c r="AN88" s="198"/>
      <c r="AO88" s="198"/>
      <c r="AP88" s="198"/>
      <c r="AQ88" s="198"/>
      <c r="AR88" s="198"/>
      <c r="AS88" s="198"/>
      <c r="AT88" s="198"/>
      <c r="AU88" s="143">
        <v>0</v>
      </c>
      <c r="AV88" s="143">
        <v>0</v>
      </c>
      <c r="AW88" s="143">
        <v>0</v>
      </c>
      <c r="AX88" s="143">
        <v>0</v>
      </c>
      <c r="AY88" s="143">
        <v>0</v>
      </c>
      <c r="AZ88" s="143">
        <v>0</v>
      </c>
      <c r="BA88" s="143">
        <v>0</v>
      </c>
      <c r="BB88" s="143">
        <v>0</v>
      </c>
      <c r="BC88" s="143">
        <v>0</v>
      </c>
      <c r="BD88" s="143">
        <v>0</v>
      </c>
      <c r="BE88" s="143">
        <v>0</v>
      </c>
      <c r="BF88" s="143">
        <v>0</v>
      </c>
      <c r="BG88" s="143">
        <v>0</v>
      </c>
      <c r="BH88" s="143">
        <v>0</v>
      </c>
      <c r="BI88" s="143">
        <v>0</v>
      </c>
      <c r="BJ88" s="143">
        <v>0</v>
      </c>
      <c r="BK88" s="143">
        <v>0</v>
      </c>
      <c r="BL88" s="143">
        <v>75173.140717291986</v>
      </c>
      <c r="BM88" s="143">
        <v>78127.934819026108</v>
      </c>
      <c r="BN88" s="143">
        <v>78971.43721988058</v>
      </c>
      <c r="BO88" s="143">
        <v>78658.87872661138</v>
      </c>
      <c r="BP88" s="143">
        <v>78707.928621449333</v>
      </c>
      <c r="BQ88" s="143">
        <v>77846.094787446622</v>
      </c>
      <c r="BR88" s="143">
        <v>79582.129417692107</v>
      </c>
      <c r="BS88" s="143">
        <v>80800.235287141739</v>
      </c>
      <c r="BT88" s="143">
        <v>79285.607680139088</v>
      </c>
      <c r="BU88" s="143">
        <v>79718.241071188604</v>
      </c>
      <c r="BV88" s="143">
        <v>80389.701244076859</v>
      </c>
      <c r="BW88" s="143">
        <v>79026.026357197436</v>
      </c>
      <c r="BX88" s="143">
        <v>78781.224733373034</v>
      </c>
      <c r="BY88" s="143">
        <v>78998.474546625192</v>
      </c>
      <c r="BZ88" s="143">
        <v>79731.529025457436</v>
      </c>
      <c r="CA88" s="144">
        <v>80657.249593593486</v>
      </c>
    </row>
    <row r="89" spans="1:79" x14ac:dyDescent="0.4">
      <c r="A89" s="141"/>
      <c r="B89" s="68" t="s">
        <v>201</v>
      </c>
      <c r="C89" s="156"/>
      <c r="D89" s="110"/>
      <c r="E89" s="110"/>
      <c r="F89" s="110"/>
      <c r="G89" s="110"/>
      <c r="H89" s="110"/>
      <c r="I89" s="110"/>
      <c r="J89" s="110"/>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98"/>
      <c r="AL89" s="198"/>
      <c r="AM89" s="198"/>
      <c r="AN89" s="198"/>
      <c r="AO89" s="198"/>
      <c r="AP89" s="198"/>
      <c r="AQ89" s="198"/>
      <c r="AR89" s="198"/>
      <c r="AS89" s="198"/>
      <c r="AT89" s="198"/>
      <c r="AU89" s="143">
        <v>0</v>
      </c>
      <c r="AV89" s="143">
        <v>0</v>
      </c>
      <c r="AW89" s="143">
        <v>0</v>
      </c>
      <c r="AX89" s="143">
        <v>0</v>
      </c>
      <c r="AY89" s="143">
        <v>0</v>
      </c>
      <c r="AZ89" s="143">
        <v>0</v>
      </c>
      <c r="BA89" s="143">
        <v>0</v>
      </c>
      <c r="BB89" s="143">
        <v>0</v>
      </c>
      <c r="BC89" s="143">
        <v>0</v>
      </c>
      <c r="BD89" s="143">
        <v>0</v>
      </c>
      <c r="BE89" s="143">
        <v>0</v>
      </c>
      <c r="BF89" s="143">
        <v>0</v>
      </c>
      <c r="BG89" s="143">
        <v>0</v>
      </c>
      <c r="BH89" s="143">
        <v>0</v>
      </c>
      <c r="BI89" s="143">
        <v>0</v>
      </c>
      <c r="BJ89" s="143">
        <v>0</v>
      </c>
      <c r="BK89" s="143">
        <v>0</v>
      </c>
      <c r="BL89" s="143">
        <v>77773.196952393933</v>
      </c>
      <c r="BM89" s="143">
        <v>86200.452021068326</v>
      </c>
      <c r="BN89" s="143">
        <v>88108.529869415739</v>
      </c>
      <c r="BO89" s="143">
        <v>92708.415571274076</v>
      </c>
      <c r="BP89" s="143">
        <v>97639.899176961131</v>
      </c>
      <c r="BQ89" s="143">
        <v>98131.264970798584</v>
      </c>
      <c r="BR89" s="143">
        <v>98335.176571700184</v>
      </c>
      <c r="BS89" s="143">
        <v>99696.0839043124</v>
      </c>
      <c r="BT89" s="143">
        <v>99577.372219157769</v>
      </c>
      <c r="BU89" s="143">
        <v>100009.41479741524</v>
      </c>
      <c r="BV89" s="143">
        <v>100926.89285654196</v>
      </c>
      <c r="BW89" s="143">
        <v>101330.2000090746</v>
      </c>
      <c r="BX89" s="143">
        <v>101560.17865593045</v>
      </c>
      <c r="BY89" s="143">
        <v>104217.69949603443</v>
      </c>
      <c r="BZ89" s="143">
        <v>107530.26140628591</v>
      </c>
      <c r="CA89" s="144">
        <v>111519.40610761064</v>
      </c>
    </row>
    <row r="90" spans="1:79" x14ac:dyDescent="0.4">
      <c r="A90" s="141"/>
      <c r="B90" s="68" t="s">
        <v>202</v>
      </c>
      <c r="C90" s="156"/>
      <c r="D90" s="110"/>
      <c r="E90" s="110"/>
      <c r="F90" s="110"/>
      <c r="G90" s="110"/>
      <c r="H90" s="110"/>
      <c r="I90" s="110"/>
      <c r="J90" s="110"/>
      <c r="K90" s="198"/>
      <c r="L90" s="198"/>
      <c r="M90" s="198"/>
      <c r="N90" s="198"/>
      <c r="O90" s="198"/>
      <c r="P90" s="198"/>
      <c r="Q90" s="198"/>
      <c r="R90" s="198"/>
      <c r="S90" s="198"/>
      <c r="T90" s="198"/>
      <c r="U90" s="198"/>
      <c r="V90" s="198"/>
      <c r="W90" s="198"/>
      <c r="X90" s="198"/>
      <c r="Y90" s="198"/>
      <c r="Z90" s="198"/>
      <c r="AA90" s="198"/>
      <c r="AB90" s="198"/>
      <c r="AC90" s="198"/>
      <c r="AD90" s="198"/>
      <c r="AE90" s="198"/>
      <c r="AF90" s="198"/>
      <c r="AG90" s="198"/>
      <c r="AH90" s="198"/>
      <c r="AI90" s="198"/>
      <c r="AJ90" s="198"/>
      <c r="AK90" s="198"/>
      <c r="AL90" s="198"/>
      <c r="AM90" s="198"/>
      <c r="AN90" s="198"/>
      <c r="AO90" s="198"/>
      <c r="AP90" s="198"/>
      <c r="AQ90" s="198"/>
      <c r="AR90" s="198"/>
      <c r="AS90" s="198"/>
      <c r="AT90" s="198"/>
      <c r="AU90" s="143"/>
      <c r="AV90" s="143"/>
      <c r="AW90" s="143"/>
      <c r="AX90" s="143"/>
      <c r="AY90" s="143"/>
      <c r="AZ90" s="143"/>
      <c r="BA90" s="143"/>
      <c r="BB90" s="143"/>
      <c r="BC90" s="143"/>
      <c r="BD90" s="143"/>
      <c r="BE90" s="143"/>
      <c r="BF90" s="143"/>
      <c r="BG90" s="143"/>
      <c r="BH90" s="143"/>
      <c r="BI90" s="143"/>
      <c r="BJ90" s="143"/>
      <c r="BK90" s="143"/>
      <c r="BL90" s="143">
        <v>5862.2133384071421</v>
      </c>
      <c r="BM90" s="143">
        <v>6403.5413452878411</v>
      </c>
      <c r="BN90" s="143">
        <v>6582.4858438310994</v>
      </c>
      <c r="BO90" s="143">
        <v>6335.2037801752431</v>
      </c>
      <c r="BP90" s="143">
        <v>6179.9046040803487</v>
      </c>
      <c r="BQ90" s="143">
        <v>666.07957588673196</v>
      </c>
      <c r="BR90" s="143">
        <v>654.16925699014143</v>
      </c>
      <c r="BS90" s="143">
        <v>659.38154455938445</v>
      </c>
      <c r="BT90" s="143">
        <v>651.10246716325139</v>
      </c>
      <c r="BU90" s="143">
        <v>666.66940237272001</v>
      </c>
      <c r="BV90" s="143">
        <v>468</v>
      </c>
      <c r="BW90" s="143">
        <v>242.65644955300127</v>
      </c>
      <c r="BX90" s="143">
        <v>0</v>
      </c>
      <c r="BY90" s="143">
        <v>0</v>
      </c>
      <c r="BZ90" s="143">
        <v>0</v>
      </c>
      <c r="CA90" s="144">
        <v>0</v>
      </c>
    </row>
    <row r="91" spans="1:79" ht="25.5" customHeight="1" x14ac:dyDescent="0.4">
      <c r="A91" s="141"/>
      <c r="B91" s="58" t="s">
        <v>203</v>
      </c>
      <c r="C91" s="156"/>
      <c r="D91" s="110"/>
      <c r="E91" s="110"/>
      <c r="F91" s="110"/>
      <c r="G91" s="110"/>
      <c r="H91" s="110"/>
      <c r="I91" s="110"/>
      <c r="J91" s="110"/>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43">
        <v>0</v>
      </c>
      <c r="AV91" s="143">
        <v>0</v>
      </c>
      <c r="AW91" s="143">
        <v>0</v>
      </c>
      <c r="AX91" s="143">
        <v>5.484787771129394</v>
      </c>
      <c r="AY91" s="143">
        <v>6.3551415348759273</v>
      </c>
      <c r="AZ91" s="143">
        <v>8.1156236400543236</v>
      </c>
      <c r="BA91" s="143">
        <v>7.3370076889598126</v>
      </c>
      <c r="BB91" s="143">
        <v>12.099464950946565</v>
      </c>
      <c r="BC91" s="143">
        <v>15.345784607482237</v>
      </c>
      <c r="BD91" s="143">
        <v>16.868188576087697</v>
      </c>
      <c r="BE91" s="143">
        <v>20.254697951757294</v>
      </c>
      <c r="BF91" s="143">
        <v>27.054033417813663</v>
      </c>
      <c r="BG91" s="143">
        <v>26.007340187727351</v>
      </c>
      <c r="BH91" s="143">
        <v>27.030688691727001</v>
      </c>
      <c r="BI91" s="143">
        <v>63.209884582127131</v>
      </c>
      <c r="BJ91" s="143">
        <v>49.157217442101036</v>
      </c>
      <c r="BK91" s="143">
        <v>49.500717306252596</v>
      </c>
      <c r="BL91" s="143">
        <v>471.5516384705067</v>
      </c>
      <c r="BM91" s="143">
        <v>484.63382930154137</v>
      </c>
      <c r="BN91" s="143">
        <v>504.91964696694049</v>
      </c>
      <c r="BO91" s="143">
        <v>503.15104489685154</v>
      </c>
      <c r="BP91" s="143">
        <v>514.2065287162643</v>
      </c>
      <c r="BQ91" s="143">
        <v>541.37965700096129</v>
      </c>
      <c r="BR91" s="143">
        <v>681.71628891442265</v>
      </c>
      <c r="BS91" s="143">
        <v>335.65060374276783</v>
      </c>
      <c r="BT91" s="143">
        <v>325.26927240338097</v>
      </c>
      <c r="BU91" s="143">
        <v>331.20824024579395</v>
      </c>
      <c r="BV91" s="143">
        <v>315.40223666788592</v>
      </c>
      <c r="BW91" s="143">
        <v>296.43527162306492</v>
      </c>
      <c r="BX91" s="143">
        <v>273.39083744901973</v>
      </c>
      <c r="BY91" s="143">
        <v>270.52179497412743</v>
      </c>
      <c r="BZ91" s="143">
        <v>267.44983153009554</v>
      </c>
      <c r="CA91" s="144">
        <v>265.25371617696197</v>
      </c>
    </row>
    <row r="92" spans="1:79" ht="26.25" customHeight="1" x14ac:dyDescent="0.4">
      <c r="A92" s="141"/>
      <c r="B92" s="58" t="s">
        <v>204</v>
      </c>
      <c r="C92" s="147"/>
      <c r="D92" s="143">
        <v>0</v>
      </c>
      <c r="E92" s="143">
        <v>0</v>
      </c>
      <c r="F92" s="143">
        <v>0</v>
      </c>
      <c r="G92" s="143">
        <v>0</v>
      </c>
      <c r="H92" s="143">
        <v>0</v>
      </c>
      <c r="I92" s="143">
        <v>0</v>
      </c>
      <c r="J92" s="143">
        <v>0</v>
      </c>
      <c r="K92" s="143">
        <v>0</v>
      </c>
      <c r="L92" s="143">
        <v>0</v>
      </c>
      <c r="M92" s="143">
        <v>0</v>
      </c>
      <c r="N92" s="143">
        <v>0</v>
      </c>
      <c r="O92" s="143">
        <v>0</v>
      </c>
      <c r="P92" s="143">
        <v>0</v>
      </c>
      <c r="Q92" s="143">
        <v>0</v>
      </c>
      <c r="R92" s="143">
        <v>0</v>
      </c>
      <c r="S92" s="143">
        <v>0</v>
      </c>
      <c r="T92" s="143">
        <v>0</v>
      </c>
      <c r="U92" s="143">
        <v>0</v>
      </c>
      <c r="V92" s="143">
        <v>0</v>
      </c>
      <c r="W92" s="143">
        <v>0</v>
      </c>
      <c r="X92" s="143">
        <v>0</v>
      </c>
      <c r="Y92" s="143">
        <v>0</v>
      </c>
      <c r="Z92" s="143">
        <v>0</v>
      </c>
      <c r="AA92" s="143">
        <v>0</v>
      </c>
      <c r="AB92" s="143">
        <v>0</v>
      </c>
      <c r="AC92" s="143">
        <v>0</v>
      </c>
      <c r="AD92" s="143">
        <v>0</v>
      </c>
      <c r="AE92" s="143">
        <v>0</v>
      </c>
      <c r="AF92" s="143">
        <v>0</v>
      </c>
      <c r="AG92" s="143">
        <v>0</v>
      </c>
      <c r="AH92" s="143">
        <v>0</v>
      </c>
      <c r="AI92" s="143">
        <v>0</v>
      </c>
      <c r="AJ92" s="143">
        <v>0</v>
      </c>
      <c r="AK92" s="143">
        <v>0</v>
      </c>
      <c r="AL92" s="143">
        <v>0</v>
      </c>
      <c r="AM92" s="143">
        <v>0</v>
      </c>
      <c r="AN92" s="143">
        <v>0</v>
      </c>
      <c r="AO92" s="143">
        <v>0</v>
      </c>
      <c r="AP92" s="143">
        <v>0</v>
      </c>
      <c r="AQ92" s="143">
        <v>0</v>
      </c>
      <c r="AR92" s="143">
        <v>0</v>
      </c>
      <c r="AS92" s="143">
        <v>0</v>
      </c>
      <c r="AT92" s="143">
        <v>0</v>
      </c>
      <c r="AU92" s="143">
        <v>6712.2662875977203</v>
      </c>
      <c r="AV92" s="143">
        <v>7405.6154523132564</v>
      </c>
      <c r="AW92" s="143">
        <v>7934.2444172843434</v>
      </c>
      <c r="AX92" s="143">
        <v>8205.7556073069463</v>
      </c>
      <c r="AY92" s="143">
        <v>8329.4419892562801</v>
      </c>
      <c r="AZ92" s="143">
        <v>8240.3389903789339</v>
      </c>
      <c r="BA92" s="143">
        <v>8006.9246507443604</v>
      </c>
      <c r="BB92" s="143">
        <v>7753.6615217830386</v>
      </c>
      <c r="BC92" s="143">
        <v>7702.8732369836698</v>
      </c>
      <c r="BD92" s="143">
        <v>7470.5624404741511</v>
      </c>
      <c r="BE92" s="143">
        <v>7412.683946024621</v>
      </c>
      <c r="BF92" s="143">
        <v>7238.1159194629281</v>
      </c>
      <c r="BG92" s="143">
        <v>6808.6533986346021</v>
      </c>
      <c r="BH92" s="143">
        <v>605.23017647937672</v>
      </c>
      <c r="BI92" s="143">
        <v>643.69670614910194</v>
      </c>
      <c r="BJ92" s="143">
        <v>587.08604567611144</v>
      </c>
      <c r="BK92" s="143">
        <v>530.86035540501814</v>
      </c>
      <c r="BL92" s="143">
        <v>537.6192380009536</v>
      </c>
      <c r="BM92" s="143">
        <v>585.25597392676411</v>
      </c>
      <c r="BN92" s="143">
        <v>601.77219527152533</v>
      </c>
      <c r="BO92" s="143">
        <v>594.5618884609429</v>
      </c>
      <c r="BP92" s="143">
        <v>599.77170730564842</v>
      </c>
      <c r="BQ92" s="143">
        <v>528.03607300247904</v>
      </c>
      <c r="BR92" s="143">
        <v>647.5418372654234</v>
      </c>
      <c r="BS92" s="143">
        <v>711.34108192356871</v>
      </c>
      <c r="BT92" s="143">
        <v>609.1096558176863</v>
      </c>
      <c r="BU92" s="143">
        <v>702.8996519189991</v>
      </c>
      <c r="BV92" s="143">
        <v>573.1286141868128</v>
      </c>
      <c r="BW92" s="143">
        <v>561.12029479042644</v>
      </c>
      <c r="BX92" s="143">
        <v>571.123217912879</v>
      </c>
      <c r="BY92" s="143">
        <v>583.24883578856736</v>
      </c>
      <c r="BZ92" s="143">
        <v>593.88631375225452</v>
      </c>
      <c r="CA92" s="144">
        <v>600.23403082377581</v>
      </c>
    </row>
    <row r="93" spans="1:79" x14ac:dyDescent="0.4">
      <c r="A93" s="141"/>
      <c r="B93" s="68" t="s">
        <v>205</v>
      </c>
      <c r="C93" s="147"/>
      <c r="D93" s="143">
        <v>0</v>
      </c>
      <c r="E93" s="143">
        <v>0</v>
      </c>
      <c r="F93" s="143">
        <v>0</v>
      </c>
      <c r="G93" s="143">
        <v>0</v>
      </c>
      <c r="H93" s="143">
        <v>0</v>
      </c>
      <c r="I93" s="143">
        <v>0</v>
      </c>
      <c r="J93" s="143">
        <v>0</v>
      </c>
      <c r="K93" s="143">
        <v>0</v>
      </c>
      <c r="L93" s="143">
        <v>0</v>
      </c>
      <c r="M93" s="143">
        <v>0</v>
      </c>
      <c r="N93" s="143">
        <v>0</v>
      </c>
      <c r="O93" s="143">
        <v>0</v>
      </c>
      <c r="P93" s="143">
        <v>0</v>
      </c>
      <c r="Q93" s="143">
        <v>0</v>
      </c>
      <c r="R93" s="143">
        <v>0</v>
      </c>
      <c r="S93" s="143">
        <v>0</v>
      </c>
      <c r="T93" s="143">
        <v>0</v>
      </c>
      <c r="U93" s="143">
        <v>0</v>
      </c>
      <c r="V93" s="143">
        <v>0</v>
      </c>
      <c r="W93" s="143">
        <v>0</v>
      </c>
      <c r="X93" s="143">
        <v>0</v>
      </c>
      <c r="Y93" s="143">
        <v>0</v>
      </c>
      <c r="Z93" s="143">
        <v>0</v>
      </c>
      <c r="AA93" s="143">
        <v>0</v>
      </c>
      <c r="AB93" s="143">
        <v>0</v>
      </c>
      <c r="AC93" s="143">
        <v>0</v>
      </c>
      <c r="AD93" s="143">
        <v>0</v>
      </c>
      <c r="AE93" s="143">
        <v>0</v>
      </c>
      <c r="AF93" s="143">
        <v>0</v>
      </c>
      <c r="AG93" s="143">
        <v>0</v>
      </c>
      <c r="AH93" s="143">
        <v>0</v>
      </c>
      <c r="AI93" s="143">
        <v>0</v>
      </c>
      <c r="AJ93" s="143">
        <v>0</v>
      </c>
      <c r="AK93" s="143">
        <v>0</v>
      </c>
      <c r="AL93" s="143">
        <v>0</v>
      </c>
      <c r="AM93" s="143">
        <v>0</v>
      </c>
      <c r="AN93" s="143">
        <v>0</v>
      </c>
      <c r="AO93" s="143">
        <v>0</v>
      </c>
      <c r="AP93" s="143">
        <v>0</v>
      </c>
      <c r="AQ93" s="143">
        <v>0</v>
      </c>
      <c r="AR93" s="143">
        <v>0</v>
      </c>
      <c r="AS93" s="143">
        <v>0</v>
      </c>
      <c r="AT93" s="143">
        <v>0</v>
      </c>
      <c r="AU93" s="143">
        <v>6155.4621942493704</v>
      </c>
      <c r="AV93" s="143">
        <v>7034.5869514086298</v>
      </c>
      <c r="AW93" s="143">
        <v>7647.5458883456895</v>
      </c>
      <c r="AX93" s="143">
        <v>7916.8179405791043</v>
      </c>
      <c r="AY93" s="143">
        <v>8040.1006959676488</v>
      </c>
      <c r="AZ93" s="143">
        <v>7956.3355930128109</v>
      </c>
      <c r="BA93" s="143">
        <v>7714.7004752402254</v>
      </c>
      <c r="BB93" s="143">
        <v>7446.4797810061727</v>
      </c>
      <c r="BC93" s="143">
        <v>7346.766265446131</v>
      </c>
      <c r="BD93" s="143">
        <v>7077.2604782676763</v>
      </c>
      <c r="BE93" s="143">
        <v>6979.4449859765446</v>
      </c>
      <c r="BF93" s="143">
        <v>6912.9578942434173</v>
      </c>
      <c r="BG93" s="143">
        <v>6443.2355277152001</v>
      </c>
      <c r="BH93" s="143">
        <v>461.96530958409306</v>
      </c>
      <c r="BI93" s="143">
        <v>473.21773600135236</v>
      </c>
      <c r="BJ93" s="143">
        <v>424.66571698280882</v>
      </c>
      <c r="BK93" s="143">
        <v>388.9415741053329</v>
      </c>
      <c r="BL93" s="143">
        <v>409.9582058669755</v>
      </c>
      <c r="BM93" s="143">
        <v>448.10128237744749</v>
      </c>
      <c r="BN93" s="143">
        <v>455.26482882325496</v>
      </c>
      <c r="BO93" s="143">
        <v>487.27267803607305</v>
      </c>
      <c r="BP93" s="143">
        <v>492.78224487649743</v>
      </c>
      <c r="BQ93" s="143">
        <v>509.85573461266199</v>
      </c>
      <c r="BR93" s="143">
        <v>602.88751836719041</v>
      </c>
      <c r="BS93" s="143">
        <v>666.29214863356469</v>
      </c>
      <c r="BT93" s="143">
        <v>566.59920768212078</v>
      </c>
      <c r="BU93" s="143">
        <v>636.14163059639907</v>
      </c>
      <c r="BV93" s="143">
        <v>573.1286141868128</v>
      </c>
      <c r="BW93" s="143">
        <v>561.12029479042644</v>
      </c>
      <c r="BX93" s="143">
        <v>571.123217912879</v>
      </c>
      <c r="BY93" s="143">
        <v>583.24883578856736</v>
      </c>
      <c r="BZ93" s="143">
        <v>593.88631375225452</v>
      </c>
      <c r="CA93" s="144">
        <v>600.23403082377581</v>
      </c>
    </row>
    <row r="94" spans="1:79" x14ac:dyDescent="0.4">
      <c r="A94" s="141"/>
      <c r="B94" s="68" t="s">
        <v>206</v>
      </c>
      <c r="C94" s="147"/>
      <c r="D94" s="143">
        <v>0</v>
      </c>
      <c r="E94" s="143">
        <v>0</v>
      </c>
      <c r="F94" s="143">
        <v>0</v>
      </c>
      <c r="G94" s="143">
        <v>0</v>
      </c>
      <c r="H94" s="143">
        <v>0</v>
      </c>
      <c r="I94" s="143">
        <v>0</v>
      </c>
      <c r="J94" s="143">
        <v>0</v>
      </c>
      <c r="K94" s="143">
        <v>0</v>
      </c>
      <c r="L94" s="143">
        <v>0</v>
      </c>
      <c r="M94" s="143">
        <v>0</v>
      </c>
      <c r="N94" s="143">
        <v>0</v>
      </c>
      <c r="O94" s="143">
        <v>0</v>
      </c>
      <c r="P94" s="143">
        <v>0</v>
      </c>
      <c r="Q94" s="143">
        <v>0</v>
      </c>
      <c r="R94" s="143">
        <v>0</v>
      </c>
      <c r="S94" s="143">
        <v>0</v>
      </c>
      <c r="T94" s="143">
        <v>0</v>
      </c>
      <c r="U94" s="143">
        <v>0</v>
      </c>
      <c r="V94" s="143">
        <v>0</v>
      </c>
      <c r="W94" s="143">
        <v>0</v>
      </c>
      <c r="X94" s="143">
        <v>0</v>
      </c>
      <c r="Y94" s="143">
        <v>0</v>
      </c>
      <c r="Z94" s="143">
        <v>0</v>
      </c>
      <c r="AA94" s="143">
        <v>0</v>
      </c>
      <c r="AB94" s="143">
        <v>0</v>
      </c>
      <c r="AC94" s="143">
        <v>0</v>
      </c>
      <c r="AD94" s="143">
        <v>0</v>
      </c>
      <c r="AE94" s="143">
        <v>0</v>
      </c>
      <c r="AF94" s="143">
        <v>0</v>
      </c>
      <c r="AG94" s="143">
        <v>0</v>
      </c>
      <c r="AH94" s="143">
        <v>0</v>
      </c>
      <c r="AI94" s="143">
        <v>0</v>
      </c>
      <c r="AJ94" s="143">
        <v>0</v>
      </c>
      <c r="AK94" s="143">
        <v>0</v>
      </c>
      <c r="AL94" s="143">
        <v>0</v>
      </c>
      <c r="AM94" s="143">
        <v>0</v>
      </c>
      <c r="AN94" s="143">
        <v>0</v>
      </c>
      <c r="AO94" s="143">
        <v>0</v>
      </c>
      <c r="AP94" s="143">
        <v>0</v>
      </c>
      <c r="AQ94" s="143">
        <v>0</v>
      </c>
      <c r="AR94" s="143">
        <v>0</v>
      </c>
      <c r="AS94" s="143">
        <v>0</v>
      </c>
      <c r="AT94" s="143">
        <v>0</v>
      </c>
      <c r="AU94" s="143">
        <v>556.80409334835019</v>
      </c>
      <c r="AV94" s="143">
        <v>371.02850090462653</v>
      </c>
      <c r="AW94" s="143">
        <v>286.69852893865328</v>
      </c>
      <c r="AX94" s="143">
        <v>288.93766672784176</v>
      </c>
      <c r="AY94" s="143">
        <v>289.34129328863037</v>
      </c>
      <c r="AZ94" s="143">
        <v>284.00339736612301</v>
      </c>
      <c r="BA94" s="143">
        <v>292.22417550413451</v>
      </c>
      <c r="BB94" s="143">
        <v>307.18174077686581</v>
      </c>
      <c r="BC94" s="143">
        <v>356.10697153753921</v>
      </c>
      <c r="BD94" s="143">
        <v>393.30196220647457</v>
      </c>
      <c r="BE94" s="143">
        <v>433.23896004807693</v>
      </c>
      <c r="BF94" s="143">
        <v>323.82996060097867</v>
      </c>
      <c r="BG94" s="143">
        <v>363.7811605092939</v>
      </c>
      <c r="BH94" s="143">
        <v>141.50397673578934</v>
      </c>
      <c r="BI94" s="143">
        <v>168.77139603669275</v>
      </c>
      <c r="BJ94" s="143">
        <v>160.4690932317539</v>
      </c>
      <c r="BK94" s="143">
        <v>139.39832729054095</v>
      </c>
      <c r="BL94" s="143">
        <v>124.75062072492977</v>
      </c>
      <c r="BM94" s="143">
        <v>133.83943346367661</v>
      </c>
      <c r="BN94" s="143">
        <v>143.82598641156</v>
      </c>
      <c r="BO94" s="143">
        <v>106.31179713992245</v>
      </c>
      <c r="BP94" s="143">
        <v>105.75550811500295</v>
      </c>
      <c r="BQ94" s="143">
        <v>0</v>
      </c>
      <c r="BR94" s="143">
        <v>0</v>
      </c>
      <c r="BS94" s="143">
        <v>0</v>
      </c>
      <c r="BT94" s="143">
        <v>0</v>
      </c>
      <c r="BU94" s="143">
        <v>0</v>
      </c>
      <c r="BV94" s="143">
        <v>0</v>
      </c>
      <c r="BW94" s="143">
        <v>0</v>
      </c>
      <c r="BX94" s="143">
        <v>0</v>
      </c>
      <c r="BY94" s="143">
        <v>0</v>
      </c>
      <c r="BZ94" s="143">
        <v>0</v>
      </c>
      <c r="CA94" s="144">
        <v>0</v>
      </c>
    </row>
    <row r="95" spans="1:79" x14ac:dyDescent="0.4">
      <c r="A95" s="141"/>
      <c r="B95" s="68" t="s">
        <v>231</v>
      </c>
      <c r="C95" s="147"/>
      <c r="D95" s="143">
        <v>0</v>
      </c>
      <c r="E95" s="143">
        <v>0</v>
      </c>
      <c r="F95" s="143">
        <v>0</v>
      </c>
      <c r="G95" s="143">
        <v>0</v>
      </c>
      <c r="H95" s="143">
        <v>0</v>
      </c>
      <c r="I95" s="143">
        <v>0</v>
      </c>
      <c r="J95" s="143">
        <v>0</v>
      </c>
      <c r="K95" s="143">
        <v>0</v>
      </c>
      <c r="L95" s="143">
        <v>0</v>
      </c>
      <c r="M95" s="143">
        <v>0</v>
      </c>
      <c r="N95" s="143">
        <v>0</v>
      </c>
      <c r="O95" s="143">
        <v>0</v>
      </c>
      <c r="P95" s="143">
        <v>0</v>
      </c>
      <c r="Q95" s="143">
        <v>0</v>
      </c>
      <c r="R95" s="143">
        <v>0</v>
      </c>
      <c r="S95" s="143">
        <v>0</v>
      </c>
      <c r="T95" s="143">
        <v>0</v>
      </c>
      <c r="U95" s="143">
        <v>0</v>
      </c>
      <c r="V95" s="143">
        <v>0</v>
      </c>
      <c r="W95" s="143">
        <v>0</v>
      </c>
      <c r="X95" s="143">
        <v>0</v>
      </c>
      <c r="Y95" s="143">
        <v>0</v>
      </c>
      <c r="Z95" s="143">
        <v>0</v>
      </c>
      <c r="AA95" s="143">
        <v>0</v>
      </c>
      <c r="AB95" s="143">
        <v>0</v>
      </c>
      <c r="AC95" s="143">
        <v>0</v>
      </c>
      <c r="AD95" s="143">
        <v>0</v>
      </c>
      <c r="AE95" s="143">
        <v>0</v>
      </c>
      <c r="AF95" s="143">
        <v>0</v>
      </c>
      <c r="AG95" s="143">
        <v>0</v>
      </c>
      <c r="AH95" s="143">
        <v>0</v>
      </c>
      <c r="AI95" s="143">
        <v>0</v>
      </c>
      <c r="AJ95" s="143">
        <v>0</v>
      </c>
      <c r="AK95" s="143">
        <v>0</v>
      </c>
      <c r="AL95" s="143">
        <v>0</v>
      </c>
      <c r="AM95" s="143">
        <v>0</v>
      </c>
      <c r="AN95" s="143">
        <v>0</v>
      </c>
      <c r="AO95" s="143">
        <v>0</v>
      </c>
      <c r="AP95" s="143">
        <v>0</v>
      </c>
      <c r="AQ95" s="143">
        <v>0</v>
      </c>
      <c r="AR95" s="143">
        <v>0</v>
      </c>
      <c r="AS95" s="143">
        <v>0</v>
      </c>
      <c r="AT95" s="143">
        <v>0</v>
      </c>
      <c r="AU95" s="143">
        <v>0</v>
      </c>
      <c r="AV95" s="143">
        <v>0</v>
      </c>
      <c r="AW95" s="143">
        <v>0</v>
      </c>
      <c r="AX95" s="143">
        <v>0</v>
      </c>
      <c r="AY95" s="143">
        <v>0</v>
      </c>
      <c r="AZ95" s="143">
        <v>0</v>
      </c>
      <c r="BA95" s="143">
        <v>0</v>
      </c>
      <c r="BB95" s="143">
        <v>0</v>
      </c>
      <c r="BC95" s="143">
        <v>0</v>
      </c>
      <c r="BD95" s="143">
        <v>0</v>
      </c>
      <c r="BE95" s="143">
        <v>0</v>
      </c>
      <c r="BF95" s="143">
        <v>1.3280646185308553</v>
      </c>
      <c r="BG95" s="143">
        <v>1.6367104101084229</v>
      </c>
      <c r="BH95" s="143">
        <v>1.7608901594942437</v>
      </c>
      <c r="BI95" s="143">
        <v>1.7075741110568057</v>
      </c>
      <c r="BJ95" s="143">
        <v>1.9512354615487553</v>
      </c>
      <c r="BK95" s="143">
        <v>2.5204540091443506</v>
      </c>
      <c r="BL95" s="143">
        <v>2.9104114090483373</v>
      </c>
      <c r="BM95" s="143">
        <v>3.3152580856400231</v>
      </c>
      <c r="BN95" s="143">
        <v>2.6813800367103906</v>
      </c>
      <c r="BO95" s="143">
        <v>0.97741328494730173</v>
      </c>
      <c r="BP95" s="143">
        <v>1.2339543141480305</v>
      </c>
      <c r="BQ95" s="143">
        <v>18.180338389816985</v>
      </c>
      <c r="BR95" s="143">
        <v>44.654318898233022</v>
      </c>
      <c r="BS95" s="143">
        <v>45.048933290004079</v>
      </c>
      <c r="BT95" s="143">
        <v>42.510448135565568</v>
      </c>
      <c r="BU95" s="143">
        <v>66.758021322600015</v>
      </c>
      <c r="BV95" s="143">
        <v>0</v>
      </c>
      <c r="BW95" s="143">
        <v>0</v>
      </c>
      <c r="BX95" s="143">
        <v>0</v>
      </c>
      <c r="BY95" s="143">
        <v>0</v>
      </c>
      <c r="BZ95" s="143">
        <v>0</v>
      </c>
      <c r="CA95" s="144">
        <v>0</v>
      </c>
    </row>
    <row r="96" spans="1:79" ht="28.5" customHeight="1" x14ac:dyDescent="0.4">
      <c r="A96" s="141"/>
      <c r="B96" s="64" t="s">
        <v>225</v>
      </c>
      <c r="C96" s="147"/>
      <c r="D96" s="143"/>
      <c r="E96" s="143"/>
      <c r="F96" s="143"/>
      <c r="G96" s="143"/>
      <c r="H96" s="143"/>
      <c r="I96" s="143"/>
      <c r="J96" s="143"/>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3"/>
      <c r="AI96" s="143"/>
      <c r="AJ96" s="143"/>
      <c r="AK96" s="143"/>
      <c r="AL96" s="143"/>
      <c r="AM96" s="143"/>
      <c r="AN96" s="143"/>
      <c r="AO96" s="143"/>
      <c r="AP96" s="143"/>
      <c r="AQ96" s="143"/>
      <c r="AR96" s="143"/>
      <c r="AS96" s="143"/>
      <c r="AT96" s="143"/>
      <c r="AU96" s="143"/>
      <c r="AV96" s="143"/>
      <c r="AW96" s="143"/>
      <c r="AX96" s="143"/>
      <c r="AY96" s="143"/>
      <c r="AZ96" s="143"/>
      <c r="BA96" s="143"/>
      <c r="BB96" s="143"/>
      <c r="BC96" s="143"/>
      <c r="BD96" s="143"/>
      <c r="BE96" s="143"/>
      <c r="BF96" s="143"/>
      <c r="BG96" s="143"/>
      <c r="BH96" s="143"/>
      <c r="BI96" s="143"/>
      <c r="BJ96" s="143"/>
      <c r="BK96" s="143"/>
      <c r="BL96" s="143"/>
      <c r="BM96" s="143"/>
      <c r="BN96" s="143"/>
      <c r="BO96" s="143"/>
      <c r="BP96" s="143"/>
      <c r="BQ96" s="143"/>
      <c r="BR96" s="143"/>
      <c r="BS96" s="143"/>
      <c r="BT96" s="143"/>
      <c r="BU96" s="143"/>
      <c r="BV96" s="143"/>
      <c r="BW96" s="143"/>
      <c r="BX96" s="143"/>
      <c r="BY96" s="143"/>
      <c r="BZ96" s="143"/>
      <c r="CA96" s="144"/>
    </row>
    <row r="97" spans="1:79" x14ac:dyDescent="0.4">
      <c r="A97" s="141"/>
      <c r="B97" s="58" t="s">
        <v>226</v>
      </c>
      <c r="C97" s="147"/>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c r="BJ97" s="60"/>
      <c r="BK97" s="60"/>
      <c r="BL97" s="60"/>
      <c r="BM97" s="60"/>
      <c r="BN97" s="60"/>
      <c r="BO97" s="60"/>
      <c r="BP97" s="60"/>
      <c r="BQ97" s="60"/>
      <c r="BR97" s="60"/>
      <c r="BS97" s="60"/>
      <c r="BT97" s="60"/>
      <c r="BU97" s="60"/>
      <c r="BV97" s="60"/>
      <c r="BW97" s="60"/>
      <c r="BX97" s="58"/>
      <c r="BZ97" s="58"/>
      <c r="CA97" s="91"/>
    </row>
    <row r="98" spans="1:79" x14ac:dyDescent="0.4">
      <c r="A98" s="141"/>
      <c r="B98" s="58" t="s">
        <v>227</v>
      </c>
      <c r="C98" s="147"/>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c r="BJ98" s="60"/>
      <c r="BK98" s="60"/>
      <c r="BL98" s="60"/>
      <c r="BM98" s="60"/>
      <c r="BN98" s="60"/>
      <c r="BO98" s="60"/>
      <c r="BP98" s="60"/>
      <c r="BQ98" s="60"/>
      <c r="BR98" s="60"/>
      <c r="BS98" s="60"/>
      <c r="BT98" s="60"/>
      <c r="BU98" s="60"/>
      <c r="BV98" s="60"/>
      <c r="BW98" s="60"/>
      <c r="BX98" s="58"/>
      <c r="BZ98" s="58"/>
      <c r="CA98" s="91"/>
    </row>
    <row r="99" spans="1:79" ht="32.25" customHeight="1" thickBot="1" x14ac:dyDescent="0.45">
      <c r="A99" s="187"/>
      <c r="B99" s="79" t="s">
        <v>228</v>
      </c>
      <c r="C99" s="159"/>
      <c r="D99" s="112"/>
      <c r="E99" s="112"/>
      <c r="F99" s="112"/>
      <c r="G99" s="112"/>
      <c r="H99" s="112"/>
      <c r="I99" s="112"/>
      <c r="J99" s="112"/>
      <c r="K99" s="112"/>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c r="AM99" s="112"/>
      <c r="AN99" s="112"/>
      <c r="AO99" s="112"/>
      <c r="AP99" s="112"/>
      <c r="AQ99" s="112"/>
      <c r="AR99" s="112"/>
      <c r="AS99" s="112"/>
      <c r="AT99" s="112"/>
      <c r="AU99" s="112"/>
      <c r="AV99" s="112"/>
      <c r="AW99" s="112"/>
      <c r="AX99" s="112"/>
      <c r="AY99" s="112"/>
      <c r="AZ99" s="112"/>
      <c r="BA99" s="112"/>
      <c r="BB99" s="112"/>
      <c r="BC99" s="112"/>
      <c r="BD99" s="112"/>
      <c r="BE99" s="112"/>
      <c r="BF99" s="112"/>
      <c r="BG99" s="112"/>
      <c r="BH99" s="112"/>
      <c r="BI99" s="112"/>
      <c r="BJ99" s="112"/>
      <c r="BK99" s="112"/>
      <c r="BL99" s="112"/>
      <c r="BM99" s="112"/>
      <c r="BN99" s="112"/>
      <c r="BO99" s="112"/>
      <c r="BP99" s="112"/>
      <c r="BQ99" s="112"/>
      <c r="BR99" s="112"/>
      <c r="BS99" s="112"/>
      <c r="BT99" s="112"/>
      <c r="BU99" s="112"/>
      <c r="BV99" s="112"/>
      <c r="BW99" s="112"/>
      <c r="BX99" s="107"/>
      <c r="BY99" s="107"/>
      <c r="BZ99" s="107"/>
      <c r="CA99" s="116"/>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XFD64"/>
  <sheetViews>
    <sheetView zoomScale="70" zoomScaleNormal="70" workbookViewId="0">
      <pane xSplit="3" ySplit="4" topLeftCell="BS5" activePane="bottomRight" state="frozen"/>
      <selection activeCell="B1" sqref="B1"/>
      <selection pane="topRight" activeCell="B1" sqref="B1"/>
      <selection pane="bottomLeft" activeCell="B1" sqref="B1"/>
      <selection pane="bottomRight" activeCell="C1" sqref="C1"/>
    </sheetView>
  </sheetViews>
  <sheetFormatPr defaultColWidth="11.73046875" defaultRowHeight="15" x14ac:dyDescent="0.4"/>
  <cols>
    <col min="1" max="1" width="23.1328125" style="217" bestFit="1" customWidth="1"/>
    <col min="2" max="2" width="75.73046875" style="204" customWidth="1"/>
    <col min="3" max="3" width="25.73046875" style="217" customWidth="1"/>
    <col min="4" max="75" width="12.73046875" style="230" customWidth="1"/>
    <col min="76" max="78" width="12.73046875" style="204" customWidth="1"/>
    <col min="79" max="79" width="12.73046875" style="229" customWidth="1"/>
    <col min="80" max="16384" width="11.73046875" style="204"/>
  </cols>
  <sheetData>
    <row r="1" spans="1:79" s="200" customFormat="1" ht="25.15" customHeight="1" thickBot="1" x14ac:dyDescent="0.4">
      <c r="A1" s="43" t="s">
        <v>42</v>
      </c>
      <c r="B1" s="44" t="s">
        <v>755</v>
      </c>
      <c r="C1" s="98"/>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c r="BU1" s="199"/>
      <c r="BV1" s="199"/>
      <c r="BW1" s="199"/>
      <c r="BX1" s="199"/>
      <c r="CA1" s="201"/>
    </row>
    <row r="2" spans="1:79" ht="33" customHeight="1" x14ac:dyDescent="0.4">
      <c r="A2" s="47" t="s">
        <v>594</v>
      </c>
      <c r="B2" s="202" t="s">
        <v>232</v>
      </c>
      <c r="C2" s="203"/>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s="207" customFormat="1" x14ac:dyDescent="0.4">
      <c r="A3" s="52">
        <v>2018</v>
      </c>
      <c r="B3" s="205" t="s">
        <v>233</v>
      </c>
      <c r="C3" s="206"/>
      <c r="D3" s="54" t="s">
        <v>624</v>
      </c>
      <c r="E3" s="54" t="s">
        <v>624</v>
      </c>
      <c r="F3" s="54" t="s">
        <v>624</v>
      </c>
      <c r="G3" s="54" t="s">
        <v>624</v>
      </c>
      <c r="H3" s="54" t="s">
        <v>624</v>
      </c>
      <c r="I3" s="54" t="s">
        <v>624</v>
      </c>
      <c r="J3" s="54" t="s">
        <v>624</v>
      </c>
      <c r="K3" s="54" t="s">
        <v>624</v>
      </c>
      <c r="L3" s="54" t="s">
        <v>624</v>
      </c>
      <c r="M3" s="54" t="s">
        <v>624</v>
      </c>
      <c r="N3" s="54" t="s">
        <v>624</v>
      </c>
      <c r="O3" s="54" t="s">
        <v>624</v>
      </c>
      <c r="P3" s="54" t="s">
        <v>624</v>
      </c>
      <c r="Q3" s="54" t="s">
        <v>624</v>
      </c>
      <c r="R3" s="54" t="s">
        <v>624</v>
      </c>
      <c r="S3" s="54" t="s">
        <v>624</v>
      </c>
      <c r="T3" s="54" t="s">
        <v>624</v>
      </c>
      <c r="U3" s="54" t="s">
        <v>624</v>
      </c>
      <c r="V3" s="54" t="s">
        <v>624</v>
      </c>
      <c r="W3" s="54" t="s">
        <v>624</v>
      </c>
      <c r="X3" s="54" t="s">
        <v>624</v>
      </c>
      <c r="Y3" s="54" t="s">
        <v>624</v>
      </c>
      <c r="Z3" s="54" t="s">
        <v>624</v>
      </c>
      <c r="AA3" s="54" t="s">
        <v>624</v>
      </c>
      <c r="AB3" s="54" t="s">
        <v>624</v>
      </c>
      <c r="AC3" s="54" t="s">
        <v>624</v>
      </c>
      <c r="AD3" s="54" t="s">
        <v>624</v>
      </c>
      <c r="AE3" s="54" t="s">
        <v>624</v>
      </c>
      <c r="AF3" s="54" t="s">
        <v>624</v>
      </c>
      <c r="AG3" s="54" t="s">
        <v>624</v>
      </c>
      <c r="AH3" s="54" t="s">
        <v>624</v>
      </c>
      <c r="AI3" s="54" t="s">
        <v>624</v>
      </c>
      <c r="AJ3" s="54" t="s">
        <v>624</v>
      </c>
      <c r="AK3" s="54" t="s">
        <v>624</v>
      </c>
      <c r="AL3" s="54" t="s">
        <v>624</v>
      </c>
      <c r="AM3" s="54" t="s">
        <v>624</v>
      </c>
      <c r="AN3" s="54" t="s">
        <v>624</v>
      </c>
      <c r="AO3" s="54" t="s">
        <v>624</v>
      </c>
      <c r="AP3" s="54" t="s">
        <v>624</v>
      </c>
      <c r="AQ3" s="54" t="s">
        <v>624</v>
      </c>
      <c r="AR3" s="54" t="s">
        <v>624</v>
      </c>
      <c r="AS3" s="54" t="s">
        <v>624</v>
      </c>
      <c r="AT3" s="54" t="s">
        <v>624</v>
      </c>
      <c r="AU3" s="54" t="s">
        <v>624</v>
      </c>
      <c r="AV3" s="54" t="s">
        <v>624</v>
      </c>
      <c r="AW3" s="54" t="s">
        <v>624</v>
      </c>
      <c r="AX3" s="54" t="s">
        <v>624</v>
      </c>
      <c r="AY3" s="54" t="s">
        <v>624</v>
      </c>
      <c r="AZ3" s="54" t="s">
        <v>624</v>
      </c>
      <c r="BA3" s="54" t="s">
        <v>624</v>
      </c>
      <c r="BB3" s="54" t="s">
        <v>624</v>
      </c>
      <c r="BC3" s="54" t="s">
        <v>624</v>
      </c>
      <c r="BD3" s="54" t="s">
        <v>624</v>
      </c>
      <c r="BE3" s="54" t="s">
        <v>624</v>
      </c>
      <c r="BF3" s="54" t="s">
        <v>624</v>
      </c>
      <c r="BG3" s="54" t="s">
        <v>624</v>
      </c>
      <c r="BH3" s="54" t="s">
        <v>624</v>
      </c>
      <c r="BI3" s="54" t="s">
        <v>624</v>
      </c>
      <c r="BJ3" s="54" t="s">
        <v>624</v>
      </c>
      <c r="BK3" s="54" t="s">
        <v>624</v>
      </c>
      <c r="BL3" s="54" t="s">
        <v>624</v>
      </c>
      <c r="BM3" s="54" t="s">
        <v>624</v>
      </c>
      <c r="BN3" s="54" t="s">
        <v>624</v>
      </c>
      <c r="BO3" s="54" t="s">
        <v>624</v>
      </c>
      <c r="BP3" s="54" t="s">
        <v>624</v>
      </c>
      <c r="BQ3" s="54" t="s">
        <v>624</v>
      </c>
      <c r="BR3" s="54" t="s">
        <v>624</v>
      </c>
      <c r="BS3" s="54" t="s">
        <v>624</v>
      </c>
      <c r="BT3" s="54" t="s">
        <v>624</v>
      </c>
      <c r="BU3" s="54" t="s">
        <v>624</v>
      </c>
      <c r="BV3" s="54" t="s">
        <v>625</v>
      </c>
      <c r="BW3" s="54" t="s">
        <v>625</v>
      </c>
      <c r="BX3" s="54" t="s">
        <v>625</v>
      </c>
      <c r="BY3" s="54" t="s">
        <v>625</v>
      </c>
      <c r="BZ3" s="54" t="s">
        <v>625</v>
      </c>
      <c r="CA3" s="55" t="s">
        <v>625</v>
      </c>
    </row>
    <row r="4" spans="1:79" x14ac:dyDescent="0.4">
      <c r="A4" s="101"/>
      <c r="B4" s="208"/>
      <c r="C4" s="209"/>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1"/>
    </row>
    <row r="5" spans="1:79" ht="27" customHeight="1" x14ac:dyDescent="0.4">
      <c r="A5" s="212"/>
      <c r="B5" s="51" t="s">
        <v>129</v>
      </c>
      <c r="C5" s="212"/>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4">
        <v>1</v>
      </c>
      <c r="BR5" s="214">
        <v>1</v>
      </c>
      <c r="BS5" s="214">
        <v>1</v>
      </c>
      <c r="BT5" s="214">
        <v>1</v>
      </c>
      <c r="BU5" s="214">
        <v>1</v>
      </c>
      <c r="BV5" s="214">
        <v>1</v>
      </c>
      <c r="BW5" s="214">
        <v>1</v>
      </c>
      <c r="BX5" s="215">
        <v>1</v>
      </c>
      <c r="BY5" s="215">
        <v>1</v>
      </c>
      <c r="BZ5" s="215">
        <v>1</v>
      </c>
      <c r="CA5" s="216">
        <v>1</v>
      </c>
    </row>
    <row r="6" spans="1:79" x14ac:dyDescent="0.4">
      <c r="B6" s="204" t="s">
        <v>131</v>
      </c>
      <c r="D6" s="214">
        <v>0</v>
      </c>
      <c r="E6" s="214">
        <v>0</v>
      </c>
      <c r="F6" s="214">
        <v>0</v>
      </c>
      <c r="G6" s="214">
        <v>0</v>
      </c>
      <c r="H6" s="214">
        <v>0</v>
      </c>
      <c r="I6" s="214">
        <v>0</v>
      </c>
      <c r="J6" s="214">
        <v>0</v>
      </c>
      <c r="K6" s="214">
        <v>0</v>
      </c>
      <c r="L6" s="214">
        <v>0</v>
      </c>
      <c r="M6" s="214">
        <v>0</v>
      </c>
      <c r="N6" s="214">
        <v>0</v>
      </c>
      <c r="O6" s="214">
        <v>0</v>
      </c>
      <c r="P6" s="214">
        <v>0</v>
      </c>
      <c r="Q6" s="214">
        <v>0</v>
      </c>
      <c r="R6" s="214">
        <v>0</v>
      </c>
      <c r="S6" s="214">
        <v>0</v>
      </c>
      <c r="T6" s="214">
        <v>0</v>
      </c>
      <c r="U6" s="214">
        <v>0</v>
      </c>
      <c r="V6" s="214">
        <v>0</v>
      </c>
      <c r="W6" s="214">
        <v>0</v>
      </c>
      <c r="X6" s="214">
        <v>0</v>
      </c>
      <c r="Y6" s="214">
        <v>0</v>
      </c>
      <c r="Z6" s="214">
        <v>0</v>
      </c>
      <c r="AA6" s="214">
        <v>0</v>
      </c>
      <c r="AB6" s="214">
        <v>0</v>
      </c>
      <c r="AC6" s="214">
        <v>0</v>
      </c>
      <c r="AD6" s="214">
        <v>0</v>
      </c>
      <c r="AE6" s="214">
        <v>0</v>
      </c>
      <c r="AF6" s="214">
        <v>0</v>
      </c>
      <c r="AG6" s="214">
        <v>0</v>
      </c>
      <c r="AH6" s="214">
        <v>0</v>
      </c>
      <c r="AI6" s="214">
        <v>0</v>
      </c>
      <c r="AJ6" s="214">
        <v>0</v>
      </c>
      <c r="AK6" s="214">
        <v>0</v>
      </c>
      <c r="AL6" s="214">
        <v>0</v>
      </c>
      <c r="AM6" s="214">
        <v>0</v>
      </c>
      <c r="AN6" s="214">
        <v>0</v>
      </c>
      <c r="AO6" s="214">
        <v>0</v>
      </c>
      <c r="AP6" s="214">
        <v>0</v>
      </c>
      <c r="AQ6" s="214">
        <v>0</v>
      </c>
      <c r="AR6" s="214">
        <v>0</v>
      </c>
      <c r="AS6" s="214">
        <v>0</v>
      </c>
      <c r="AT6" s="214">
        <v>0</v>
      </c>
      <c r="AU6" s="214">
        <v>0</v>
      </c>
      <c r="AV6" s="214">
        <v>0</v>
      </c>
      <c r="AW6" s="214">
        <v>0</v>
      </c>
      <c r="AX6" s="214">
        <v>0</v>
      </c>
      <c r="AY6" s="214">
        <v>1268</v>
      </c>
      <c r="AZ6" s="214">
        <v>1298</v>
      </c>
      <c r="BA6" s="214">
        <v>1365</v>
      </c>
      <c r="BB6" s="214">
        <v>1404</v>
      </c>
      <c r="BC6" s="214">
        <v>1434</v>
      </c>
      <c r="BD6" s="214">
        <v>1464</v>
      </c>
      <c r="BE6" s="214">
        <v>1495</v>
      </c>
      <c r="BF6" s="214">
        <v>1510</v>
      </c>
      <c r="BG6" s="214">
        <v>1547</v>
      </c>
      <c r="BH6" s="214">
        <v>1589</v>
      </c>
      <c r="BI6" s="214">
        <v>1629</v>
      </c>
      <c r="BJ6" s="214">
        <v>1666</v>
      </c>
      <c r="BK6" s="214">
        <v>1700</v>
      </c>
      <c r="BL6" s="214">
        <v>1737</v>
      </c>
      <c r="BM6" s="214">
        <v>1776</v>
      </c>
      <c r="BN6" s="214">
        <v>1782</v>
      </c>
      <c r="BO6" s="214">
        <v>1756</v>
      </c>
      <c r="BP6" s="214">
        <v>1710</v>
      </c>
      <c r="BQ6" s="214">
        <v>1641</v>
      </c>
      <c r="BR6" s="214">
        <v>1617</v>
      </c>
      <c r="BS6" s="214">
        <v>1602</v>
      </c>
      <c r="BT6" s="214">
        <v>1594</v>
      </c>
      <c r="BU6" s="214">
        <v>1583</v>
      </c>
      <c r="BV6" s="214">
        <v>1585</v>
      </c>
      <c r="BW6" s="214">
        <v>1596</v>
      </c>
      <c r="BX6" s="215">
        <v>1612</v>
      </c>
      <c r="BY6" s="215">
        <v>1632</v>
      </c>
      <c r="BZ6" s="215">
        <v>1659</v>
      </c>
      <c r="CA6" s="216">
        <v>1691</v>
      </c>
    </row>
    <row r="7" spans="1:79" x14ac:dyDescent="0.4">
      <c r="B7" s="218" t="s">
        <v>234</v>
      </c>
      <c r="D7" s="219">
        <v>0</v>
      </c>
      <c r="E7" s="219">
        <v>0</v>
      </c>
      <c r="F7" s="219">
        <v>0</v>
      </c>
      <c r="G7" s="219">
        <v>0</v>
      </c>
      <c r="H7" s="219">
        <v>0</v>
      </c>
      <c r="I7" s="219">
        <v>0</v>
      </c>
      <c r="J7" s="219">
        <v>0</v>
      </c>
      <c r="K7" s="219">
        <v>0</v>
      </c>
      <c r="L7" s="219">
        <v>0</v>
      </c>
      <c r="M7" s="219">
        <v>0</v>
      </c>
      <c r="N7" s="219">
        <v>0</v>
      </c>
      <c r="O7" s="219">
        <v>0</v>
      </c>
      <c r="P7" s="219">
        <v>0</v>
      </c>
      <c r="Q7" s="219">
        <v>0</v>
      </c>
      <c r="R7" s="219">
        <v>0</v>
      </c>
      <c r="S7" s="219">
        <v>0</v>
      </c>
      <c r="T7" s="219">
        <v>0</v>
      </c>
      <c r="U7" s="219">
        <v>0</v>
      </c>
      <c r="V7" s="219">
        <v>0</v>
      </c>
      <c r="W7" s="219">
        <v>0</v>
      </c>
      <c r="X7" s="219">
        <v>0</v>
      </c>
      <c r="Y7" s="219">
        <v>0</v>
      </c>
      <c r="Z7" s="219">
        <v>0</v>
      </c>
      <c r="AA7" s="219">
        <v>0</v>
      </c>
      <c r="AB7" s="219">
        <v>0</v>
      </c>
      <c r="AC7" s="219">
        <v>143</v>
      </c>
      <c r="AD7" s="219">
        <v>170</v>
      </c>
      <c r="AE7" s="219">
        <v>193</v>
      </c>
      <c r="AF7" s="219">
        <v>217</v>
      </c>
      <c r="AG7" s="219">
        <v>243</v>
      </c>
      <c r="AH7" s="219">
        <v>264</v>
      </c>
      <c r="AI7" s="219">
        <v>278</v>
      </c>
      <c r="AJ7" s="219">
        <v>314</v>
      </c>
      <c r="AK7" s="219">
        <v>350</v>
      </c>
      <c r="AL7" s="219">
        <v>388</v>
      </c>
      <c r="AM7" s="219">
        <v>441</v>
      </c>
      <c r="AN7" s="219">
        <v>507</v>
      </c>
      <c r="AO7" s="219">
        <v>562</v>
      </c>
      <c r="AP7" s="219">
        <v>611</v>
      </c>
      <c r="AQ7" s="219">
        <v>677</v>
      </c>
      <c r="AR7" s="219">
        <v>737</v>
      </c>
      <c r="AS7" s="219">
        <v>798</v>
      </c>
      <c r="AT7" s="219">
        <v>875</v>
      </c>
      <c r="AU7" s="219">
        <v>988</v>
      </c>
      <c r="AV7" s="219">
        <v>890</v>
      </c>
      <c r="AW7" s="219">
        <v>962</v>
      </c>
      <c r="AX7" s="219">
        <v>1046</v>
      </c>
      <c r="AY7" s="219">
        <v>1115</v>
      </c>
      <c r="AZ7" s="219">
        <v>1152</v>
      </c>
      <c r="BA7" s="219">
        <v>1207</v>
      </c>
      <c r="BB7" s="219">
        <v>1238</v>
      </c>
      <c r="BC7" s="219">
        <v>1256</v>
      </c>
      <c r="BD7" s="219">
        <v>1276</v>
      </c>
      <c r="BE7" s="219">
        <v>1296</v>
      </c>
      <c r="BF7" s="219">
        <v>1304</v>
      </c>
      <c r="BG7" s="219">
        <v>1343</v>
      </c>
      <c r="BH7" s="219">
        <v>1400</v>
      </c>
      <c r="BI7" s="219">
        <v>1445</v>
      </c>
      <c r="BJ7" s="219">
        <v>1489</v>
      </c>
      <c r="BK7" s="219">
        <v>1528</v>
      </c>
      <c r="BL7" s="219">
        <v>1568</v>
      </c>
      <c r="BM7" s="219">
        <v>1607</v>
      </c>
      <c r="BN7" s="219">
        <v>1619</v>
      </c>
      <c r="BO7" s="219">
        <v>1597</v>
      </c>
      <c r="BP7" s="219">
        <v>1553</v>
      </c>
      <c r="BQ7" s="219">
        <v>1490</v>
      </c>
      <c r="BR7" s="219">
        <v>1462</v>
      </c>
      <c r="BS7" s="219">
        <v>1459</v>
      </c>
      <c r="BT7" s="219">
        <v>1445</v>
      </c>
      <c r="BU7" s="219">
        <v>1437</v>
      </c>
      <c r="BV7" s="219">
        <v>1444</v>
      </c>
      <c r="BW7" s="219">
        <v>1457</v>
      </c>
      <c r="BX7" s="220">
        <v>1474</v>
      </c>
      <c r="BY7" s="220">
        <v>1495</v>
      </c>
      <c r="BZ7" s="220">
        <v>1521</v>
      </c>
      <c r="CA7" s="221">
        <v>1552</v>
      </c>
    </row>
    <row r="8" spans="1:79" x14ac:dyDescent="0.4">
      <c r="B8" s="218" t="s">
        <v>235</v>
      </c>
      <c r="D8" s="219">
        <v>0</v>
      </c>
      <c r="E8" s="219">
        <v>0</v>
      </c>
      <c r="F8" s="219">
        <v>0</v>
      </c>
      <c r="G8" s="219">
        <v>0</v>
      </c>
      <c r="H8" s="219">
        <v>0</v>
      </c>
      <c r="I8" s="219">
        <v>0</v>
      </c>
      <c r="J8" s="219">
        <v>0</v>
      </c>
      <c r="K8" s="219">
        <v>0</v>
      </c>
      <c r="L8" s="219">
        <v>0</v>
      </c>
      <c r="M8" s="219">
        <v>0</v>
      </c>
      <c r="N8" s="219">
        <v>0</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153</v>
      </c>
      <c r="AZ8" s="219">
        <v>146</v>
      </c>
      <c r="BA8" s="219">
        <v>158</v>
      </c>
      <c r="BB8" s="219">
        <v>166</v>
      </c>
      <c r="BC8" s="219">
        <v>178</v>
      </c>
      <c r="BD8" s="219">
        <v>188</v>
      </c>
      <c r="BE8" s="219">
        <v>199</v>
      </c>
      <c r="BF8" s="219">
        <v>206</v>
      </c>
      <c r="BG8" s="219">
        <v>204</v>
      </c>
      <c r="BH8" s="219">
        <v>189</v>
      </c>
      <c r="BI8" s="219">
        <v>184</v>
      </c>
      <c r="BJ8" s="219">
        <v>177</v>
      </c>
      <c r="BK8" s="219">
        <v>172</v>
      </c>
      <c r="BL8" s="219">
        <v>169</v>
      </c>
      <c r="BM8" s="219">
        <v>169</v>
      </c>
      <c r="BN8" s="219">
        <v>163</v>
      </c>
      <c r="BO8" s="219">
        <v>160</v>
      </c>
      <c r="BP8" s="219">
        <v>158</v>
      </c>
      <c r="BQ8" s="219">
        <v>151</v>
      </c>
      <c r="BR8" s="219">
        <v>155</v>
      </c>
      <c r="BS8" s="219">
        <v>143</v>
      </c>
      <c r="BT8" s="219">
        <v>148</v>
      </c>
      <c r="BU8" s="219">
        <v>146</v>
      </c>
      <c r="BV8" s="219">
        <v>141</v>
      </c>
      <c r="BW8" s="219">
        <v>139</v>
      </c>
      <c r="BX8" s="220">
        <v>137</v>
      </c>
      <c r="BY8" s="220">
        <v>137</v>
      </c>
      <c r="BZ8" s="220">
        <v>137</v>
      </c>
      <c r="CA8" s="221">
        <v>138</v>
      </c>
    </row>
    <row r="9" spans="1:79" x14ac:dyDescent="0.4">
      <c r="B9" s="204" t="s">
        <v>132</v>
      </c>
      <c r="D9" s="214">
        <v>0</v>
      </c>
      <c r="E9" s="214">
        <v>0</v>
      </c>
      <c r="F9" s="214">
        <v>0</v>
      </c>
      <c r="G9" s="214">
        <v>0</v>
      </c>
      <c r="H9" s="214">
        <v>0</v>
      </c>
      <c r="I9" s="214">
        <v>0</v>
      </c>
      <c r="J9" s="214">
        <v>0</v>
      </c>
      <c r="K9" s="214">
        <v>0</v>
      </c>
      <c r="L9" s="214">
        <v>0</v>
      </c>
      <c r="M9" s="214">
        <v>0</v>
      </c>
      <c r="N9" s="214">
        <v>0</v>
      </c>
      <c r="O9" s="214">
        <v>0</v>
      </c>
      <c r="P9" s="214">
        <v>0</v>
      </c>
      <c r="Q9" s="214">
        <v>0</v>
      </c>
      <c r="R9" s="214">
        <v>0</v>
      </c>
      <c r="S9" s="214">
        <v>0</v>
      </c>
      <c r="T9" s="214">
        <v>0</v>
      </c>
      <c r="U9" s="214">
        <v>0</v>
      </c>
      <c r="V9" s="214">
        <v>0</v>
      </c>
      <c r="W9" s="214">
        <v>0</v>
      </c>
      <c r="X9" s="214">
        <v>0</v>
      </c>
      <c r="Y9" s="214">
        <v>0</v>
      </c>
      <c r="Z9" s="214">
        <v>0</v>
      </c>
      <c r="AA9" s="214">
        <v>0</v>
      </c>
      <c r="AB9" s="214">
        <v>0</v>
      </c>
      <c r="AC9" s="214">
        <v>0</v>
      </c>
      <c r="AD9" s="214">
        <v>0</v>
      </c>
      <c r="AE9" s="214">
        <v>0</v>
      </c>
      <c r="AF9" s="214">
        <v>0</v>
      </c>
      <c r="AG9" s="214">
        <v>0</v>
      </c>
      <c r="AH9" s="214">
        <v>469</v>
      </c>
      <c r="AI9" s="214">
        <v>463</v>
      </c>
      <c r="AJ9" s="214">
        <v>446</v>
      </c>
      <c r="AK9" s="214">
        <v>429</v>
      </c>
      <c r="AL9" s="214">
        <v>422</v>
      </c>
      <c r="AM9" s="214">
        <v>416</v>
      </c>
      <c r="AN9" s="214">
        <v>410</v>
      </c>
      <c r="AO9" s="214">
        <v>394</v>
      </c>
      <c r="AP9" s="214">
        <v>385</v>
      </c>
      <c r="AQ9" s="214">
        <v>376</v>
      </c>
      <c r="AR9" s="214">
        <v>384</v>
      </c>
      <c r="AS9" s="214">
        <v>381</v>
      </c>
      <c r="AT9" s="214">
        <v>362</v>
      </c>
      <c r="AU9" s="214">
        <v>354</v>
      </c>
      <c r="AV9" s="214">
        <v>349</v>
      </c>
      <c r="AW9" s="214">
        <v>343</v>
      </c>
      <c r="AX9" s="214">
        <v>332</v>
      </c>
      <c r="AY9" s="214">
        <v>322</v>
      </c>
      <c r="AZ9" s="214">
        <v>309</v>
      </c>
      <c r="BA9" s="214">
        <v>291</v>
      </c>
      <c r="BB9" s="214">
        <v>280</v>
      </c>
      <c r="BC9" s="214">
        <v>270</v>
      </c>
      <c r="BD9" s="214">
        <v>263</v>
      </c>
      <c r="BE9" s="214">
        <v>243</v>
      </c>
      <c r="BF9" s="214">
        <v>256</v>
      </c>
      <c r="BG9" s="214">
        <v>230</v>
      </c>
      <c r="BH9" s="214">
        <v>206</v>
      </c>
      <c r="BI9" s="214">
        <v>186</v>
      </c>
      <c r="BJ9" s="214">
        <v>168</v>
      </c>
      <c r="BK9" s="214">
        <v>148</v>
      </c>
      <c r="BL9" s="214">
        <v>131</v>
      </c>
      <c r="BM9" s="214">
        <v>119</v>
      </c>
      <c r="BN9" s="214">
        <v>112</v>
      </c>
      <c r="BO9" s="214">
        <v>106</v>
      </c>
      <c r="BP9" s="214">
        <v>102</v>
      </c>
      <c r="BQ9" s="214">
        <v>98</v>
      </c>
      <c r="BR9" s="214">
        <v>94</v>
      </c>
      <c r="BS9" s="214">
        <v>93</v>
      </c>
      <c r="BT9" s="214">
        <v>91</v>
      </c>
      <c r="BU9" s="214">
        <v>92</v>
      </c>
      <c r="BV9" s="214">
        <v>103</v>
      </c>
      <c r="BW9" s="214">
        <v>98</v>
      </c>
      <c r="BX9" s="215">
        <v>89</v>
      </c>
      <c r="BY9" s="215">
        <v>83</v>
      </c>
      <c r="BZ9" s="215">
        <v>77</v>
      </c>
      <c r="CA9" s="216">
        <v>72</v>
      </c>
    </row>
    <row r="10" spans="1:79" ht="26.65" customHeight="1" x14ac:dyDescent="0.4">
      <c r="B10" s="204" t="s">
        <v>134</v>
      </c>
      <c r="D10" s="214">
        <v>0</v>
      </c>
      <c r="E10" s="214">
        <v>0</v>
      </c>
      <c r="F10" s="214">
        <v>0</v>
      </c>
      <c r="G10" s="214">
        <v>0</v>
      </c>
      <c r="H10" s="214">
        <v>0</v>
      </c>
      <c r="I10" s="214">
        <v>0</v>
      </c>
      <c r="J10" s="214">
        <v>0</v>
      </c>
      <c r="K10" s="214">
        <v>0</v>
      </c>
      <c r="L10" s="214">
        <v>0</v>
      </c>
      <c r="M10" s="214">
        <v>0</v>
      </c>
      <c r="N10" s="214">
        <v>0</v>
      </c>
      <c r="O10" s="214">
        <v>0</v>
      </c>
      <c r="P10" s="214">
        <v>0</v>
      </c>
      <c r="Q10" s="214">
        <v>0</v>
      </c>
      <c r="R10" s="214">
        <v>0</v>
      </c>
      <c r="S10" s="214">
        <v>0</v>
      </c>
      <c r="T10" s="214">
        <v>0</v>
      </c>
      <c r="U10" s="214">
        <v>0</v>
      </c>
      <c r="V10" s="214">
        <v>0</v>
      </c>
      <c r="W10" s="214">
        <v>0</v>
      </c>
      <c r="X10" s="214">
        <v>0</v>
      </c>
      <c r="Y10" s="214">
        <v>0</v>
      </c>
      <c r="Z10" s="214">
        <v>0</v>
      </c>
      <c r="AA10" s="214">
        <v>0</v>
      </c>
      <c r="AB10" s="214">
        <v>0</v>
      </c>
      <c r="AC10" s="214">
        <v>0</v>
      </c>
      <c r="AD10" s="214">
        <v>0</v>
      </c>
      <c r="AE10" s="214">
        <v>0</v>
      </c>
      <c r="AF10" s="214">
        <v>0</v>
      </c>
      <c r="AG10" s="214">
        <v>0</v>
      </c>
      <c r="AH10" s="214">
        <v>0</v>
      </c>
      <c r="AI10" s="214">
        <v>0</v>
      </c>
      <c r="AJ10" s="214">
        <v>0</v>
      </c>
      <c r="AK10" s="214">
        <v>0</v>
      </c>
      <c r="AL10" s="214">
        <v>0</v>
      </c>
      <c r="AM10" s="214">
        <v>0</v>
      </c>
      <c r="AN10" s="214">
        <v>0</v>
      </c>
      <c r="AO10" s="214">
        <v>0</v>
      </c>
      <c r="AP10" s="214">
        <v>0</v>
      </c>
      <c r="AQ10" s="214">
        <v>0</v>
      </c>
      <c r="AR10" s="214">
        <v>0</v>
      </c>
      <c r="AS10" s="214">
        <v>0</v>
      </c>
      <c r="AT10" s="214">
        <v>0</v>
      </c>
      <c r="AU10" s="214">
        <v>0</v>
      </c>
      <c r="AV10" s="214">
        <v>0</v>
      </c>
      <c r="AW10" s="214">
        <v>0</v>
      </c>
      <c r="AX10" s="214">
        <v>0</v>
      </c>
      <c r="AY10" s="214">
        <v>0</v>
      </c>
      <c r="AZ10" s="214">
        <v>0</v>
      </c>
      <c r="BA10" s="214">
        <v>0</v>
      </c>
      <c r="BB10" s="214">
        <v>0</v>
      </c>
      <c r="BC10" s="214">
        <v>448</v>
      </c>
      <c r="BD10" s="214">
        <v>459</v>
      </c>
      <c r="BE10" s="214">
        <v>493</v>
      </c>
      <c r="BF10" s="214">
        <v>541</v>
      </c>
      <c r="BG10" s="214">
        <v>632</v>
      </c>
      <c r="BH10" s="214">
        <v>702</v>
      </c>
      <c r="BI10" s="214">
        <v>754</v>
      </c>
      <c r="BJ10" s="214">
        <v>803</v>
      </c>
      <c r="BK10" s="214">
        <v>852</v>
      </c>
      <c r="BL10" s="214">
        <v>907</v>
      </c>
      <c r="BM10" s="214">
        <v>961</v>
      </c>
      <c r="BN10" s="214">
        <v>1004</v>
      </c>
      <c r="BO10" s="214">
        <v>1032</v>
      </c>
      <c r="BP10" s="214">
        <v>1056</v>
      </c>
      <c r="BQ10" s="214">
        <v>1071</v>
      </c>
      <c r="BR10" s="214">
        <v>1108</v>
      </c>
      <c r="BS10" s="214">
        <v>1170</v>
      </c>
      <c r="BT10" s="214">
        <v>1210</v>
      </c>
      <c r="BU10" s="214">
        <v>1245</v>
      </c>
      <c r="BV10" s="214">
        <v>1226</v>
      </c>
      <c r="BW10" s="214">
        <v>1203</v>
      </c>
      <c r="BX10" s="215">
        <v>1214</v>
      </c>
      <c r="BY10" s="215">
        <v>1275</v>
      </c>
      <c r="BZ10" s="215">
        <v>1326</v>
      </c>
      <c r="CA10" s="216">
        <v>1330</v>
      </c>
    </row>
    <row r="11" spans="1:79" x14ac:dyDescent="0.4">
      <c r="B11" s="218" t="s">
        <v>234</v>
      </c>
      <c r="D11" s="219">
        <v>0</v>
      </c>
      <c r="E11" s="219">
        <v>0</v>
      </c>
      <c r="F11" s="219">
        <v>0</v>
      </c>
      <c r="G11" s="219">
        <v>0</v>
      </c>
      <c r="H11" s="219">
        <v>0</v>
      </c>
      <c r="I11" s="219">
        <v>0</v>
      </c>
      <c r="J11" s="219">
        <v>0</v>
      </c>
      <c r="K11" s="219">
        <v>0</v>
      </c>
      <c r="L11" s="219">
        <v>0</v>
      </c>
      <c r="M11" s="219">
        <v>0</v>
      </c>
      <c r="N11" s="219">
        <v>0</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6</v>
      </c>
      <c r="AI11" s="219">
        <v>6</v>
      </c>
      <c r="AJ11" s="219">
        <v>7</v>
      </c>
      <c r="AK11" s="219">
        <v>7</v>
      </c>
      <c r="AL11" s="219">
        <v>8</v>
      </c>
      <c r="AM11" s="219">
        <v>9</v>
      </c>
      <c r="AN11" s="219">
        <v>10</v>
      </c>
      <c r="AO11" s="219">
        <v>10</v>
      </c>
      <c r="AP11" s="219">
        <v>33</v>
      </c>
      <c r="AQ11" s="219">
        <v>76</v>
      </c>
      <c r="AR11" s="219">
        <v>104</v>
      </c>
      <c r="AS11" s="219">
        <v>118</v>
      </c>
      <c r="AT11" s="219">
        <v>130</v>
      </c>
      <c r="AU11" s="219">
        <v>152</v>
      </c>
      <c r="AV11" s="219">
        <v>182</v>
      </c>
      <c r="AW11" s="219">
        <v>220</v>
      </c>
      <c r="AX11" s="219">
        <v>263</v>
      </c>
      <c r="AY11" s="219">
        <v>326</v>
      </c>
      <c r="AZ11" s="219">
        <v>343</v>
      </c>
      <c r="BA11" s="219">
        <v>367</v>
      </c>
      <c r="BB11" s="219">
        <v>373</v>
      </c>
      <c r="BC11" s="219">
        <v>378</v>
      </c>
      <c r="BD11" s="219">
        <v>384</v>
      </c>
      <c r="BE11" s="219">
        <v>386</v>
      </c>
      <c r="BF11" s="219">
        <v>395</v>
      </c>
      <c r="BG11" s="219">
        <v>406</v>
      </c>
      <c r="BH11" s="219">
        <v>429</v>
      </c>
      <c r="BI11" s="219">
        <v>446</v>
      </c>
      <c r="BJ11" s="219">
        <v>458</v>
      </c>
      <c r="BK11" s="219">
        <v>471</v>
      </c>
      <c r="BL11" s="219">
        <v>492</v>
      </c>
      <c r="BM11" s="219">
        <v>521</v>
      </c>
      <c r="BN11" s="219">
        <v>553</v>
      </c>
      <c r="BO11" s="219">
        <v>584</v>
      </c>
      <c r="BP11" s="219">
        <v>618</v>
      </c>
      <c r="BQ11" s="219">
        <v>653</v>
      </c>
      <c r="BR11" s="219">
        <v>699</v>
      </c>
      <c r="BS11" s="219">
        <v>760</v>
      </c>
      <c r="BT11" s="219">
        <v>798</v>
      </c>
      <c r="BU11" s="219">
        <v>826</v>
      </c>
      <c r="BV11" s="219">
        <v>824</v>
      </c>
      <c r="BW11" s="219">
        <v>798</v>
      </c>
      <c r="BX11" s="220">
        <v>805</v>
      </c>
      <c r="BY11" s="220">
        <v>846</v>
      </c>
      <c r="BZ11" s="220">
        <v>880</v>
      </c>
      <c r="CA11" s="221">
        <v>882</v>
      </c>
    </row>
    <row r="12" spans="1:79" x14ac:dyDescent="0.4">
      <c r="B12" s="218" t="s">
        <v>235</v>
      </c>
      <c r="D12" s="219">
        <v>0</v>
      </c>
      <c r="E12" s="219">
        <v>0</v>
      </c>
      <c r="F12" s="219">
        <v>0</v>
      </c>
      <c r="G12" s="219">
        <v>0</v>
      </c>
      <c r="H12" s="219">
        <v>0</v>
      </c>
      <c r="I12" s="219">
        <v>0</v>
      </c>
      <c r="J12" s="219">
        <v>0</v>
      </c>
      <c r="K12" s="219">
        <v>0</v>
      </c>
      <c r="L12" s="219">
        <v>0</v>
      </c>
      <c r="M12" s="219">
        <v>0</v>
      </c>
      <c r="N12" s="219">
        <v>0</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c r="AZ12" s="219">
        <v>0</v>
      </c>
      <c r="BA12" s="219">
        <v>0</v>
      </c>
      <c r="BB12" s="219">
        <v>0</v>
      </c>
      <c r="BC12" s="219">
        <v>0</v>
      </c>
      <c r="BD12" s="219">
        <v>0</v>
      </c>
      <c r="BE12" s="219">
        <v>0</v>
      </c>
      <c r="BF12" s="219">
        <v>0</v>
      </c>
      <c r="BG12" s="219">
        <v>226</v>
      </c>
      <c r="BH12" s="219">
        <v>273</v>
      </c>
      <c r="BI12" s="219">
        <v>308</v>
      </c>
      <c r="BJ12" s="219">
        <v>345</v>
      </c>
      <c r="BK12" s="219">
        <v>381</v>
      </c>
      <c r="BL12" s="219">
        <v>414</v>
      </c>
      <c r="BM12" s="219">
        <v>439</v>
      </c>
      <c r="BN12" s="219">
        <v>451</v>
      </c>
      <c r="BO12" s="219">
        <v>448</v>
      </c>
      <c r="BP12" s="219">
        <v>438</v>
      </c>
      <c r="BQ12" s="219">
        <v>418</v>
      </c>
      <c r="BR12" s="219">
        <v>409</v>
      </c>
      <c r="BS12" s="219">
        <v>411</v>
      </c>
      <c r="BT12" s="219">
        <v>412</v>
      </c>
      <c r="BU12" s="219">
        <v>419</v>
      </c>
      <c r="BV12" s="219">
        <v>402</v>
      </c>
      <c r="BW12" s="219">
        <v>405</v>
      </c>
      <c r="BX12" s="220">
        <v>409</v>
      </c>
      <c r="BY12" s="220">
        <v>429</v>
      </c>
      <c r="BZ12" s="220">
        <v>447</v>
      </c>
      <c r="CA12" s="221">
        <v>448</v>
      </c>
    </row>
    <row r="13" spans="1:79" ht="26.25" customHeight="1" x14ac:dyDescent="0.4">
      <c r="B13" s="204" t="s">
        <v>135</v>
      </c>
      <c r="D13" s="219">
        <v>0</v>
      </c>
      <c r="E13" s="219">
        <v>0</v>
      </c>
      <c r="F13" s="219">
        <v>0</v>
      </c>
      <c r="G13" s="219">
        <v>0</v>
      </c>
      <c r="H13" s="219">
        <v>0</v>
      </c>
      <c r="I13" s="219">
        <v>0</v>
      </c>
      <c r="J13" s="219">
        <v>0</v>
      </c>
      <c r="K13" s="219">
        <v>0</v>
      </c>
      <c r="L13" s="219">
        <v>0</v>
      </c>
      <c r="M13" s="219">
        <v>0</v>
      </c>
      <c r="N13" s="219">
        <v>0</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7244</v>
      </c>
      <c r="AI13" s="219">
        <v>7250</v>
      </c>
      <c r="AJ13" s="219">
        <v>7230</v>
      </c>
      <c r="AK13" s="219">
        <v>7174</v>
      </c>
      <c r="AL13" s="219">
        <v>7091</v>
      </c>
      <c r="AM13" s="219">
        <v>6983</v>
      </c>
      <c r="AN13" s="219">
        <v>6924</v>
      </c>
      <c r="AO13" s="219">
        <v>6868</v>
      </c>
      <c r="AP13" s="219">
        <v>6816</v>
      </c>
      <c r="AQ13" s="219">
        <v>6768</v>
      </c>
      <c r="AR13" s="219">
        <v>6752</v>
      </c>
      <c r="AS13" s="219">
        <v>6745</v>
      </c>
      <c r="AT13" s="219">
        <v>6780</v>
      </c>
      <c r="AU13" s="219">
        <v>6854</v>
      </c>
      <c r="AV13" s="219">
        <v>6795</v>
      </c>
      <c r="AW13" s="219">
        <v>6849</v>
      </c>
      <c r="AX13" s="219">
        <v>6905</v>
      </c>
      <c r="AY13" s="219">
        <v>6943</v>
      </c>
      <c r="AZ13" s="219">
        <v>6970</v>
      </c>
      <c r="BA13" s="219">
        <v>7008</v>
      </c>
      <c r="BB13" s="219">
        <v>7021</v>
      </c>
      <c r="BC13" s="219">
        <v>7025</v>
      </c>
      <c r="BD13" s="219">
        <v>7012</v>
      </c>
      <c r="BE13" s="219">
        <v>6991</v>
      </c>
      <c r="BF13" s="219">
        <v>7042</v>
      </c>
      <c r="BG13" s="219"/>
      <c r="BH13" s="219"/>
      <c r="BI13" s="219"/>
      <c r="BJ13" s="219"/>
      <c r="BK13" s="219"/>
      <c r="BL13" s="219"/>
      <c r="BM13" s="219"/>
      <c r="BN13" s="219"/>
      <c r="BO13" s="219"/>
      <c r="BP13" s="219"/>
      <c r="BQ13" s="219"/>
      <c r="BR13" s="219"/>
      <c r="BS13" s="219"/>
      <c r="BT13" s="219"/>
      <c r="BU13" s="219"/>
      <c r="BV13" s="219"/>
      <c r="BW13" s="219"/>
      <c r="BX13" s="220"/>
      <c r="BY13" s="220"/>
      <c r="BZ13" s="220"/>
      <c r="CA13" s="221"/>
    </row>
    <row r="14" spans="1:79" x14ac:dyDescent="0.4">
      <c r="B14" s="218" t="s">
        <v>236</v>
      </c>
      <c r="D14" s="219">
        <v>0</v>
      </c>
      <c r="E14" s="219">
        <v>0</v>
      </c>
      <c r="F14" s="219">
        <v>0</v>
      </c>
      <c r="G14" s="219">
        <v>0</v>
      </c>
      <c r="H14" s="219">
        <v>0</v>
      </c>
      <c r="I14" s="219">
        <v>0</v>
      </c>
      <c r="J14" s="219">
        <v>0</v>
      </c>
      <c r="K14" s="219">
        <v>0</v>
      </c>
      <c r="L14" s="219">
        <v>0</v>
      </c>
      <c r="M14" s="219">
        <v>0</v>
      </c>
      <c r="N14" s="219">
        <v>0</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13589</v>
      </c>
      <c r="AI14" s="219">
        <v>13438</v>
      </c>
      <c r="AJ14" s="219">
        <v>13273</v>
      </c>
      <c r="AK14" s="219">
        <v>13079</v>
      </c>
      <c r="AL14" s="219">
        <v>12856</v>
      </c>
      <c r="AM14" s="219">
        <v>12584</v>
      </c>
      <c r="AN14" s="219">
        <v>12449</v>
      </c>
      <c r="AO14" s="219">
        <v>12325</v>
      </c>
      <c r="AP14" s="219">
        <v>12217</v>
      </c>
      <c r="AQ14" s="219">
        <v>12141</v>
      </c>
      <c r="AR14" s="219">
        <v>12124</v>
      </c>
      <c r="AS14" s="219">
        <v>12137</v>
      </c>
      <c r="AT14" s="219">
        <v>12227</v>
      </c>
      <c r="AU14" s="219">
        <v>12405</v>
      </c>
      <c r="AV14" s="219">
        <v>12285</v>
      </c>
      <c r="AW14" s="219">
        <v>12414</v>
      </c>
      <c r="AX14" s="219">
        <v>12543</v>
      </c>
      <c r="AY14" s="219">
        <v>12579</v>
      </c>
      <c r="AZ14" s="219">
        <v>12625</v>
      </c>
      <c r="BA14" s="219">
        <v>12729</v>
      </c>
      <c r="BB14" s="219">
        <v>12716</v>
      </c>
      <c r="BC14" s="219">
        <v>12689</v>
      </c>
      <c r="BD14" s="219">
        <v>12656</v>
      </c>
      <c r="BE14" s="219">
        <v>12600</v>
      </c>
      <c r="BF14" s="219">
        <v>12622</v>
      </c>
      <c r="BG14" s="219"/>
      <c r="BH14" s="219"/>
      <c r="BI14" s="219"/>
      <c r="BJ14" s="219"/>
      <c r="BK14" s="219"/>
      <c r="BL14" s="219"/>
      <c r="BM14" s="219"/>
      <c r="BN14" s="219"/>
      <c r="BO14" s="219"/>
      <c r="BP14" s="219"/>
      <c r="BQ14" s="219"/>
      <c r="BR14" s="219"/>
      <c r="BS14" s="219"/>
      <c r="BT14" s="219"/>
      <c r="BU14" s="219"/>
      <c r="BV14" s="219"/>
      <c r="BW14" s="219"/>
      <c r="BX14" s="220"/>
      <c r="BY14" s="220"/>
      <c r="BZ14" s="220"/>
      <c r="CA14" s="221"/>
    </row>
    <row r="15" spans="1:79" x14ac:dyDescent="0.4">
      <c r="B15" s="204" t="s">
        <v>136</v>
      </c>
      <c r="D15" s="214">
        <v>0</v>
      </c>
      <c r="E15" s="214">
        <v>0</v>
      </c>
      <c r="F15" s="214">
        <v>0</v>
      </c>
      <c r="G15" s="214">
        <v>0</v>
      </c>
      <c r="H15" s="214">
        <v>0</v>
      </c>
      <c r="I15" s="214">
        <v>0</v>
      </c>
      <c r="J15" s="214">
        <v>0</v>
      </c>
      <c r="K15" s="214">
        <v>0</v>
      </c>
      <c r="L15" s="214">
        <v>0</v>
      </c>
      <c r="M15" s="214">
        <v>0</v>
      </c>
      <c r="N15" s="214">
        <v>0</v>
      </c>
      <c r="O15" s="214">
        <v>0</v>
      </c>
      <c r="P15" s="214">
        <v>0</v>
      </c>
      <c r="Q15" s="214">
        <v>0</v>
      </c>
      <c r="R15" s="214">
        <v>0</v>
      </c>
      <c r="S15" s="214">
        <v>0</v>
      </c>
      <c r="T15" s="214">
        <v>0</v>
      </c>
      <c r="U15" s="214">
        <v>0</v>
      </c>
      <c r="V15" s="214">
        <v>0</v>
      </c>
      <c r="W15" s="214">
        <v>0</v>
      </c>
      <c r="X15" s="214">
        <v>0</v>
      </c>
      <c r="Y15" s="214">
        <v>0</v>
      </c>
      <c r="Z15" s="214">
        <v>0</v>
      </c>
      <c r="AA15" s="214">
        <v>0</v>
      </c>
      <c r="AB15" s="214">
        <v>8050</v>
      </c>
      <c r="AC15" s="214">
        <v>7980</v>
      </c>
      <c r="AD15" s="214">
        <v>9190</v>
      </c>
      <c r="AE15" s="214">
        <v>10</v>
      </c>
      <c r="AF15" s="214">
        <v>0</v>
      </c>
      <c r="AG15" s="214">
        <v>9800</v>
      </c>
      <c r="AH15" s="214">
        <v>10100</v>
      </c>
      <c r="AI15" s="214">
        <v>10100</v>
      </c>
      <c r="AJ15" s="214">
        <v>10300</v>
      </c>
      <c r="AK15" s="214">
        <v>10700</v>
      </c>
      <c r="AL15" s="214">
        <v>10800</v>
      </c>
      <c r="AM15" s="214">
        <v>10900</v>
      </c>
      <c r="AN15" s="214">
        <v>11100</v>
      </c>
      <c r="AO15" s="214">
        <v>11200</v>
      </c>
      <c r="AP15" s="214">
        <v>11500</v>
      </c>
      <c r="AQ15" s="214">
        <v>11587</v>
      </c>
      <c r="AR15" s="214">
        <v>11761</v>
      </c>
      <c r="AS15" s="214">
        <v>12077</v>
      </c>
      <c r="AT15" s="214">
        <v>12170</v>
      </c>
      <c r="AU15" s="214">
        <v>12500</v>
      </c>
      <c r="AV15" s="214">
        <v>12776</v>
      </c>
      <c r="AW15" s="214">
        <v>13601</v>
      </c>
      <c r="AX15" s="214">
        <v>13591</v>
      </c>
      <c r="AY15" s="214">
        <v>13894</v>
      </c>
      <c r="AZ15" s="214">
        <v>14405</v>
      </c>
      <c r="BA15" s="214">
        <v>13904</v>
      </c>
      <c r="BB15" s="214">
        <v>14048</v>
      </c>
      <c r="BC15" s="214">
        <v>13430</v>
      </c>
      <c r="BD15" s="214">
        <v>13518</v>
      </c>
      <c r="BE15" s="214">
        <v>13649</v>
      </c>
      <c r="BF15" s="214">
        <v>13721</v>
      </c>
      <c r="BG15" s="214">
        <v>14086</v>
      </c>
      <c r="BH15" s="214">
        <v>14223</v>
      </c>
      <c r="BI15" s="214">
        <v>14299</v>
      </c>
      <c r="BJ15" s="214">
        <v>14507</v>
      </c>
      <c r="BK15" s="214">
        <v>14731</v>
      </c>
      <c r="BL15" s="214">
        <v>14918</v>
      </c>
      <c r="BM15" s="214">
        <v>15370</v>
      </c>
      <c r="BN15" s="214">
        <v>15466</v>
      </c>
      <c r="BO15" s="214">
        <v>15547</v>
      </c>
      <c r="BP15" s="214">
        <v>15586</v>
      </c>
      <c r="BQ15" s="214">
        <v>15460</v>
      </c>
      <c r="BR15" s="214">
        <v>15789</v>
      </c>
      <c r="BS15" s="214">
        <v>16322</v>
      </c>
      <c r="BT15" s="214">
        <v>15952</v>
      </c>
      <c r="BU15" s="214">
        <v>15922</v>
      </c>
      <c r="BV15" s="214">
        <v>16082</v>
      </c>
      <c r="BW15" s="214">
        <v>16058</v>
      </c>
      <c r="BX15" s="215">
        <v>16107</v>
      </c>
      <c r="BY15" s="215">
        <v>16479</v>
      </c>
      <c r="BZ15" s="215">
        <v>16927</v>
      </c>
      <c r="CA15" s="216">
        <v>17363</v>
      </c>
    </row>
    <row r="16" spans="1:79" x14ac:dyDescent="0.4">
      <c r="B16" s="218" t="s">
        <v>137</v>
      </c>
      <c r="D16" s="214">
        <v>0</v>
      </c>
      <c r="E16" s="214">
        <v>0</v>
      </c>
      <c r="F16" s="214">
        <v>0</v>
      </c>
      <c r="G16" s="214">
        <v>0</v>
      </c>
      <c r="H16" s="214">
        <v>0</v>
      </c>
      <c r="I16" s="214">
        <v>0</v>
      </c>
      <c r="J16" s="214">
        <v>0</v>
      </c>
      <c r="K16" s="214">
        <v>0</v>
      </c>
      <c r="L16" s="214">
        <v>0</v>
      </c>
      <c r="M16" s="214">
        <v>0</v>
      </c>
      <c r="N16" s="214">
        <v>0</v>
      </c>
      <c r="O16" s="214">
        <v>0</v>
      </c>
      <c r="P16" s="214">
        <v>0</v>
      </c>
      <c r="Q16" s="214">
        <v>0</v>
      </c>
      <c r="R16" s="214">
        <v>0</v>
      </c>
      <c r="S16" s="214">
        <v>0</v>
      </c>
      <c r="T16" s="214">
        <v>0</v>
      </c>
      <c r="U16" s="214">
        <v>0</v>
      </c>
      <c r="V16" s="214">
        <v>0</v>
      </c>
      <c r="W16" s="214">
        <v>0</v>
      </c>
      <c r="X16" s="214">
        <v>0</v>
      </c>
      <c r="Y16" s="214">
        <v>0</v>
      </c>
      <c r="Z16" s="214">
        <v>0</v>
      </c>
      <c r="AA16" s="214">
        <v>0</v>
      </c>
      <c r="AB16" s="214">
        <v>0</v>
      </c>
      <c r="AC16" s="214">
        <v>7720</v>
      </c>
      <c r="AD16" s="214">
        <v>8850</v>
      </c>
      <c r="AE16" s="214">
        <v>10</v>
      </c>
      <c r="AF16" s="214">
        <v>0</v>
      </c>
      <c r="AG16" s="214">
        <v>0</v>
      </c>
      <c r="AH16" s="214">
        <v>9600</v>
      </c>
      <c r="AI16" s="214">
        <v>9600</v>
      </c>
      <c r="AJ16" s="214">
        <v>9800</v>
      </c>
      <c r="AK16" s="214">
        <v>10100</v>
      </c>
      <c r="AL16" s="214">
        <v>10200</v>
      </c>
      <c r="AM16" s="214">
        <v>10300</v>
      </c>
      <c r="AN16" s="214">
        <v>10500</v>
      </c>
      <c r="AO16" s="214">
        <v>10500</v>
      </c>
      <c r="AP16" s="214">
        <v>10700</v>
      </c>
      <c r="AQ16" s="214">
        <v>10700</v>
      </c>
      <c r="AR16" s="214">
        <v>10900</v>
      </c>
      <c r="AS16" s="214">
        <v>11200</v>
      </c>
      <c r="AT16" s="214">
        <v>11236</v>
      </c>
      <c r="AU16" s="214">
        <v>11432</v>
      </c>
      <c r="AV16" s="214">
        <v>11511</v>
      </c>
      <c r="AW16" s="214">
        <v>12209</v>
      </c>
      <c r="AX16" s="214">
        <v>12331</v>
      </c>
      <c r="AY16" s="214">
        <v>12418</v>
      </c>
      <c r="AZ16" s="214">
        <v>12861</v>
      </c>
      <c r="BA16" s="214">
        <v>12326</v>
      </c>
      <c r="BB16" s="214">
        <v>12442</v>
      </c>
      <c r="BC16" s="214">
        <v>11818</v>
      </c>
      <c r="BD16" s="214">
        <v>11896</v>
      </c>
      <c r="BE16" s="214">
        <v>12014</v>
      </c>
      <c r="BF16" s="214">
        <v>12002</v>
      </c>
      <c r="BG16" s="214">
        <v>12232</v>
      </c>
      <c r="BH16" s="214">
        <v>12302</v>
      </c>
      <c r="BI16" s="214">
        <v>12387</v>
      </c>
      <c r="BJ16" s="214">
        <v>12586</v>
      </c>
      <c r="BK16" s="214">
        <v>12728</v>
      </c>
      <c r="BL16" s="214">
        <v>11754</v>
      </c>
      <c r="BM16" s="214">
        <v>12123</v>
      </c>
      <c r="BN16" s="214">
        <v>12239</v>
      </c>
      <c r="BO16" s="214">
        <v>12335</v>
      </c>
      <c r="BP16" s="214">
        <v>12346</v>
      </c>
      <c r="BQ16" s="214">
        <v>12245</v>
      </c>
      <c r="BR16" s="214">
        <v>12459</v>
      </c>
      <c r="BS16" s="214">
        <v>12757</v>
      </c>
      <c r="BT16" s="214">
        <v>12642</v>
      </c>
      <c r="BU16" s="214">
        <v>12605</v>
      </c>
      <c r="BV16" s="214">
        <v>12600</v>
      </c>
      <c r="BW16" s="214">
        <v>12516</v>
      </c>
      <c r="BX16" s="215">
        <v>12507</v>
      </c>
      <c r="BY16" s="215">
        <v>12771</v>
      </c>
      <c r="BZ16" s="215">
        <v>13075</v>
      </c>
      <c r="CA16" s="216">
        <v>13410</v>
      </c>
    </row>
    <row r="17" spans="2:79" x14ac:dyDescent="0.4">
      <c r="B17" s="218" t="s">
        <v>138</v>
      </c>
      <c r="D17" s="214">
        <v>0</v>
      </c>
      <c r="E17" s="214">
        <v>0</v>
      </c>
      <c r="F17" s="214">
        <v>0</v>
      </c>
      <c r="G17" s="214">
        <v>0</v>
      </c>
      <c r="H17" s="214">
        <v>0</v>
      </c>
      <c r="I17" s="214">
        <v>0</v>
      </c>
      <c r="J17" s="214">
        <v>0</v>
      </c>
      <c r="K17" s="214">
        <v>0</v>
      </c>
      <c r="L17" s="214">
        <v>0</v>
      </c>
      <c r="M17" s="214">
        <v>0</v>
      </c>
      <c r="N17" s="214">
        <v>0</v>
      </c>
      <c r="O17" s="214">
        <v>0</v>
      </c>
      <c r="P17" s="214">
        <v>0</v>
      </c>
      <c r="Q17" s="214">
        <v>0</v>
      </c>
      <c r="R17" s="214">
        <v>0</v>
      </c>
      <c r="S17" s="214">
        <v>0</v>
      </c>
      <c r="T17" s="214">
        <v>0</v>
      </c>
      <c r="U17" s="214">
        <v>0</v>
      </c>
      <c r="V17" s="214">
        <v>0</v>
      </c>
      <c r="W17" s="214">
        <v>0</v>
      </c>
      <c r="X17" s="214">
        <v>0</v>
      </c>
      <c r="Y17" s="214">
        <v>0</v>
      </c>
      <c r="Z17" s="214">
        <v>0</v>
      </c>
      <c r="AA17" s="214">
        <v>0</v>
      </c>
      <c r="AB17" s="214">
        <v>8050</v>
      </c>
      <c r="AC17" s="214">
        <v>260</v>
      </c>
      <c r="AD17" s="214">
        <v>340</v>
      </c>
      <c r="AE17" s="214">
        <v>0</v>
      </c>
      <c r="AF17" s="214">
        <v>0</v>
      </c>
      <c r="AG17" s="214">
        <v>9800</v>
      </c>
      <c r="AH17" s="214">
        <v>500</v>
      </c>
      <c r="AI17" s="214">
        <v>500</v>
      </c>
      <c r="AJ17" s="214">
        <v>500</v>
      </c>
      <c r="AK17" s="214">
        <v>600</v>
      </c>
      <c r="AL17" s="214">
        <v>600</v>
      </c>
      <c r="AM17" s="214">
        <v>600</v>
      </c>
      <c r="AN17" s="214">
        <v>600</v>
      </c>
      <c r="AO17" s="214">
        <v>700</v>
      </c>
      <c r="AP17" s="214">
        <v>800</v>
      </c>
      <c r="AQ17" s="214">
        <v>887</v>
      </c>
      <c r="AR17" s="214">
        <v>861</v>
      </c>
      <c r="AS17" s="214">
        <v>877</v>
      </c>
      <c r="AT17" s="214">
        <v>934</v>
      </c>
      <c r="AU17" s="214">
        <v>1067</v>
      </c>
      <c r="AV17" s="214">
        <v>1265</v>
      </c>
      <c r="AW17" s="214">
        <v>1392</v>
      </c>
      <c r="AX17" s="214">
        <v>1260</v>
      </c>
      <c r="AY17" s="214">
        <v>1476</v>
      </c>
      <c r="AZ17" s="214">
        <v>1544</v>
      </c>
      <c r="BA17" s="214">
        <v>1578</v>
      </c>
      <c r="BB17" s="214">
        <v>1607</v>
      </c>
      <c r="BC17" s="214">
        <v>1612</v>
      </c>
      <c r="BD17" s="214">
        <v>1622</v>
      </c>
      <c r="BE17" s="214">
        <v>1635</v>
      </c>
      <c r="BF17" s="214">
        <v>1719</v>
      </c>
      <c r="BG17" s="214">
        <v>1854</v>
      </c>
      <c r="BH17" s="214">
        <v>1921</v>
      </c>
      <c r="BI17" s="214">
        <v>1912</v>
      </c>
      <c r="BJ17" s="214">
        <v>1920</v>
      </c>
      <c r="BK17" s="214">
        <v>2003</v>
      </c>
      <c r="BL17" s="214">
        <v>3164</v>
      </c>
      <c r="BM17" s="214">
        <v>3246</v>
      </c>
      <c r="BN17" s="214">
        <v>3227</v>
      </c>
      <c r="BO17" s="214">
        <v>3212</v>
      </c>
      <c r="BP17" s="214">
        <v>3240</v>
      </c>
      <c r="BQ17" s="214">
        <v>3215</v>
      </c>
      <c r="BR17" s="214">
        <v>3329</v>
      </c>
      <c r="BS17" s="214">
        <v>3565</v>
      </c>
      <c r="BT17" s="214">
        <v>3310</v>
      </c>
      <c r="BU17" s="214">
        <v>3317</v>
      </c>
      <c r="BV17" s="214">
        <v>3482</v>
      </c>
      <c r="BW17" s="214">
        <v>3542</v>
      </c>
      <c r="BX17" s="215">
        <v>3600</v>
      </c>
      <c r="BY17" s="215">
        <v>3708</v>
      </c>
      <c r="BZ17" s="215">
        <v>3852</v>
      </c>
      <c r="CA17" s="216">
        <v>3953</v>
      </c>
    </row>
    <row r="18" spans="2:79" ht="26.25" customHeight="1" x14ac:dyDescent="0.4">
      <c r="B18" s="204" t="s">
        <v>22</v>
      </c>
      <c r="D18" s="214">
        <v>0</v>
      </c>
      <c r="E18" s="214">
        <v>0</v>
      </c>
      <c r="F18" s="214">
        <v>0</v>
      </c>
      <c r="G18" s="214">
        <v>0</v>
      </c>
      <c r="H18" s="214">
        <v>0</v>
      </c>
      <c r="I18" s="214">
        <v>0</v>
      </c>
      <c r="J18" s="214">
        <v>0</v>
      </c>
      <c r="K18" s="214">
        <v>0</v>
      </c>
      <c r="L18" s="214">
        <v>0</v>
      </c>
      <c r="M18" s="214">
        <v>0</v>
      </c>
      <c r="N18" s="214">
        <v>0</v>
      </c>
      <c r="O18" s="214">
        <v>0</v>
      </c>
      <c r="P18" s="214">
        <v>0</v>
      </c>
      <c r="Q18" s="214">
        <v>0</v>
      </c>
      <c r="R18" s="214">
        <v>0</v>
      </c>
      <c r="S18" s="214">
        <v>0</v>
      </c>
      <c r="T18" s="214">
        <v>0</v>
      </c>
      <c r="U18" s="214">
        <v>0</v>
      </c>
      <c r="V18" s="214">
        <v>0</v>
      </c>
      <c r="W18" s="214">
        <v>0</v>
      </c>
      <c r="X18" s="214">
        <v>0</v>
      </c>
      <c r="Y18" s="214">
        <v>0</v>
      </c>
      <c r="Z18" s="214">
        <v>0</v>
      </c>
      <c r="AA18" s="214">
        <v>0</v>
      </c>
      <c r="AB18" s="214">
        <v>0</v>
      </c>
      <c r="AC18" s="214">
        <v>0</v>
      </c>
      <c r="AD18" s="214">
        <v>0</v>
      </c>
      <c r="AE18" s="214">
        <v>0</v>
      </c>
      <c r="AF18" s="214">
        <v>0</v>
      </c>
      <c r="AG18" s="214">
        <v>0</v>
      </c>
      <c r="AH18" s="214">
        <v>5460</v>
      </c>
      <c r="AI18" s="214">
        <v>5396</v>
      </c>
      <c r="AJ18" s="214">
        <v>5800</v>
      </c>
      <c r="AK18" s="214">
        <v>6555</v>
      </c>
      <c r="AL18" s="214">
        <v>6950</v>
      </c>
      <c r="AM18" s="214">
        <v>7020</v>
      </c>
      <c r="AN18" s="214">
        <v>7230</v>
      </c>
      <c r="AO18" s="214">
        <v>7020</v>
      </c>
      <c r="AP18" s="214">
        <v>7050</v>
      </c>
      <c r="AQ18" s="214">
        <v>6875</v>
      </c>
      <c r="AR18" s="214">
        <v>5143</v>
      </c>
      <c r="AS18" s="214">
        <v>5201</v>
      </c>
      <c r="AT18" s="214">
        <v>6726</v>
      </c>
      <c r="AU18" s="214">
        <v>6367</v>
      </c>
      <c r="AV18" s="214">
        <v>6704</v>
      </c>
      <c r="AW18" s="214">
        <v>5466</v>
      </c>
      <c r="AX18" s="214">
        <v>5615</v>
      </c>
      <c r="AY18" s="214">
        <v>5690</v>
      </c>
      <c r="AZ18" s="214">
        <v>5618</v>
      </c>
      <c r="BA18" s="214">
        <v>5479</v>
      </c>
      <c r="BB18" s="214">
        <v>5306</v>
      </c>
      <c r="BC18" s="214">
        <v>5051</v>
      </c>
      <c r="BD18" s="214">
        <v>4761</v>
      </c>
      <c r="BE18" s="214">
        <v>4664</v>
      </c>
      <c r="BF18" s="214">
        <v>4625</v>
      </c>
      <c r="BG18" s="214">
        <v>4693</v>
      </c>
      <c r="BH18" s="214">
        <v>4915</v>
      </c>
      <c r="BI18" s="214">
        <v>5029</v>
      </c>
      <c r="BJ18" s="214">
        <v>5080</v>
      </c>
      <c r="BK18" s="214">
        <v>5068</v>
      </c>
      <c r="BL18" s="214">
        <v>5158</v>
      </c>
      <c r="BM18" s="214">
        <v>5571</v>
      </c>
      <c r="BN18" s="214">
        <v>5805</v>
      </c>
      <c r="BO18" s="214">
        <v>5874</v>
      </c>
      <c r="BP18" s="214">
        <v>5911</v>
      </c>
      <c r="BQ18" s="214"/>
      <c r="BR18" s="214"/>
      <c r="BS18" s="214"/>
      <c r="BT18" s="214"/>
      <c r="BU18" s="214"/>
      <c r="BV18" s="214"/>
      <c r="BW18" s="214"/>
      <c r="BX18" s="215"/>
      <c r="BY18" s="215"/>
      <c r="BZ18" s="215"/>
      <c r="CA18" s="216"/>
    </row>
    <row r="19" spans="2:79" x14ac:dyDescent="0.4">
      <c r="B19" s="204" t="s">
        <v>142</v>
      </c>
      <c r="D19" s="214">
        <v>0</v>
      </c>
      <c r="E19" s="214">
        <v>0</v>
      </c>
      <c r="F19" s="214">
        <v>0</v>
      </c>
      <c r="G19" s="214">
        <v>0</v>
      </c>
      <c r="H19" s="214">
        <v>0</v>
      </c>
      <c r="I19" s="214">
        <v>0</v>
      </c>
      <c r="J19" s="214">
        <v>0</v>
      </c>
      <c r="K19" s="214">
        <v>0</v>
      </c>
      <c r="L19" s="214">
        <v>0</v>
      </c>
      <c r="M19" s="214">
        <v>0</v>
      </c>
      <c r="N19" s="214">
        <v>0</v>
      </c>
      <c r="O19" s="214">
        <v>0</v>
      </c>
      <c r="P19" s="214">
        <v>0</v>
      </c>
      <c r="Q19" s="214">
        <v>0</v>
      </c>
      <c r="R19" s="214">
        <v>0</v>
      </c>
      <c r="S19" s="214">
        <v>0</v>
      </c>
      <c r="T19" s="214">
        <v>0</v>
      </c>
      <c r="U19" s="214">
        <v>0</v>
      </c>
      <c r="V19" s="214">
        <v>0</v>
      </c>
      <c r="W19" s="214">
        <v>0</v>
      </c>
      <c r="X19" s="214">
        <v>0</v>
      </c>
      <c r="Y19" s="214">
        <v>0</v>
      </c>
      <c r="Z19" s="214">
        <v>0</v>
      </c>
      <c r="AA19" s="214">
        <v>0</v>
      </c>
      <c r="AB19" s="214">
        <v>0</v>
      </c>
      <c r="AC19" s="214">
        <v>0</v>
      </c>
      <c r="AD19" s="214">
        <v>0</v>
      </c>
      <c r="AE19" s="214">
        <v>0</v>
      </c>
      <c r="AF19" s="214">
        <v>0</v>
      </c>
      <c r="AG19" s="214">
        <v>0</v>
      </c>
      <c r="AH19" s="214">
        <v>0</v>
      </c>
      <c r="AI19" s="214">
        <v>0</v>
      </c>
      <c r="AJ19" s="214">
        <v>0</v>
      </c>
      <c r="AK19" s="214">
        <v>0</v>
      </c>
      <c r="AL19" s="214">
        <v>0</v>
      </c>
      <c r="AM19" s="214">
        <v>0</v>
      </c>
      <c r="AN19" s="214">
        <v>0</v>
      </c>
      <c r="AO19" s="214">
        <v>0</v>
      </c>
      <c r="AP19" s="214">
        <v>0</v>
      </c>
      <c r="AQ19" s="214">
        <v>0</v>
      </c>
      <c r="AR19" s="214">
        <v>0</v>
      </c>
      <c r="AS19" s="214">
        <v>0</v>
      </c>
      <c r="AT19" s="214">
        <v>0</v>
      </c>
      <c r="AU19" s="214">
        <v>0</v>
      </c>
      <c r="AV19" s="214">
        <v>1045</v>
      </c>
      <c r="AW19" s="214">
        <v>1286</v>
      </c>
      <c r="AX19" s="214">
        <v>1466</v>
      </c>
      <c r="AY19" s="214">
        <v>1669</v>
      </c>
      <c r="AZ19" s="214">
        <v>1846</v>
      </c>
      <c r="BA19" s="214">
        <v>2004</v>
      </c>
      <c r="BB19" s="214">
        <v>2092</v>
      </c>
      <c r="BC19" s="214">
        <v>2165</v>
      </c>
      <c r="BD19" s="214">
        <v>2255</v>
      </c>
      <c r="BE19" s="214">
        <v>2368</v>
      </c>
      <c r="BF19" s="214">
        <v>2490</v>
      </c>
      <c r="BG19" s="214">
        <v>2607</v>
      </c>
      <c r="BH19" s="214">
        <v>2701</v>
      </c>
      <c r="BI19" s="214">
        <v>2777</v>
      </c>
      <c r="BJ19" s="214">
        <v>2852</v>
      </c>
      <c r="BK19" s="214">
        <v>2941</v>
      </c>
      <c r="BL19" s="214">
        <v>3034</v>
      </c>
      <c r="BM19" s="214">
        <v>3133</v>
      </c>
      <c r="BN19" s="214">
        <v>3205</v>
      </c>
      <c r="BO19" s="214">
        <v>3253</v>
      </c>
      <c r="BP19" s="214">
        <v>3307</v>
      </c>
      <c r="BQ19" s="214">
        <v>3307</v>
      </c>
      <c r="BR19" s="214">
        <v>3214</v>
      </c>
      <c r="BS19" s="214">
        <v>3018</v>
      </c>
      <c r="BT19" s="214">
        <v>2631</v>
      </c>
      <c r="BU19" s="214">
        <v>2130</v>
      </c>
      <c r="BV19" s="214">
        <v>1756</v>
      </c>
      <c r="BW19" s="214">
        <v>1308</v>
      </c>
      <c r="BX19" s="215">
        <v>1107</v>
      </c>
      <c r="BY19" s="215">
        <v>1087</v>
      </c>
      <c r="BZ19" s="215">
        <v>1074</v>
      </c>
      <c r="CA19" s="216">
        <v>1067</v>
      </c>
    </row>
    <row r="20" spans="2:79" x14ac:dyDescent="0.4">
      <c r="B20" s="218" t="s">
        <v>234</v>
      </c>
      <c r="D20" s="219">
        <v>0</v>
      </c>
      <c r="E20" s="219">
        <v>0</v>
      </c>
      <c r="F20" s="219">
        <v>0</v>
      </c>
      <c r="G20" s="219">
        <v>0</v>
      </c>
      <c r="H20" s="219">
        <v>0</v>
      </c>
      <c r="I20" s="219">
        <v>0</v>
      </c>
      <c r="J20" s="219">
        <v>0</v>
      </c>
      <c r="K20" s="219">
        <v>0</v>
      </c>
      <c r="L20" s="219">
        <v>0</v>
      </c>
      <c r="M20" s="219">
        <v>0</v>
      </c>
      <c r="N20" s="219">
        <v>0</v>
      </c>
      <c r="O20" s="219">
        <v>0</v>
      </c>
      <c r="P20" s="219">
        <v>0</v>
      </c>
      <c r="Q20" s="219">
        <v>0</v>
      </c>
      <c r="R20" s="219">
        <v>0</v>
      </c>
      <c r="S20" s="219">
        <v>0</v>
      </c>
      <c r="T20" s="219">
        <v>0</v>
      </c>
      <c r="U20" s="219">
        <v>0</v>
      </c>
      <c r="V20" s="219">
        <v>0</v>
      </c>
      <c r="W20" s="219">
        <v>0</v>
      </c>
      <c r="X20" s="219">
        <v>0</v>
      </c>
      <c r="Y20" s="219">
        <v>0</v>
      </c>
      <c r="Z20" s="219">
        <v>0</v>
      </c>
      <c r="AA20" s="219">
        <v>0</v>
      </c>
      <c r="AB20" s="219">
        <v>0</v>
      </c>
      <c r="AC20" s="219">
        <v>0</v>
      </c>
      <c r="AD20" s="219">
        <v>0</v>
      </c>
      <c r="AE20" s="219">
        <v>0</v>
      </c>
      <c r="AF20" s="219">
        <v>0</v>
      </c>
      <c r="AG20" s="219">
        <v>0</v>
      </c>
      <c r="AH20" s="219">
        <v>0</v>
      </c>
      <c r="AI20" s="219">
        <v>0</v>
      </c>
      <c r="AJ20" s="219">
        <v>0</v>
      </c>
      <c r="AK20" s="219">
        <v>0</v>
      </c>
      <c r="AL20" s="219">
        <v>0</v>
      </c>
      <c r="AM20" s="219">
        <v>0</v>
      </c>
      <c r="AN20" s="219">
        <v>0</v>
      </c>
      <c r="AO20" s="219">
        <v>0</v>
      </c>
      <c r="AP20" s="219">
        <v>0</v>
      </c>
      <c r="AQ20" s="219">
        <v>0</v>
      </c>
      <c r="AR20" s="219">
        <v>0</v>
      </c>
      <c r="AS20" s="219">
        <v>0</v>
      </c>
      <c r="AT20" s="219">
        <v>0</v>
      </c>
      <c r="AU20" s="219">
        <v>0</v>
      </c>
      <c r="AV20" s="219">
        <v>983</v>
      </c>
      <c r="AW20" s="219">
        <v>1281</v>
      </c>
      <c r="AX20" s="219">
        <v>1455</v>
      </c>
      <c r="AY20" s="219">
        <v>1655</v>
      </c>
      <c r="AZ20" s="219">
        <v>1835</v>
      </c>
      <c r="BA20" s="219">
        <v>1995</v>
      </c>
      <c r="BB20" s="219">
        <v>2080</v>
      </c>
      <c r="BC20" s="219">
        <v>2150</v>
      </c>
      <c r="BD20" s="219">
        <v>2239</v>
      </c>
      <c r="BE20" s="219">
        <v>2350</v>
      </c>
      <c r="BF20" s="219">
        <v>2471</v>
      </c>
      <c r="BG20" s="219">
        <v>2588</v>
      </c>
      <c r="BH20" s="219">
        <v>2682</v>
      </c>
      <c r="BI20" s="219">
        <v>2757</v>
      </c>
      <c r="BJ20" s="219">
        <v>2830</v>
      </c>
      <c r="BK20" s="219">
        <v>2918</v>
      </c>
      <c r="BL20" s="219">
        <v>3009</v>
      </c>
      <c r="BM20" s="219">
        <v>3106</v>
      </c>
      <c r="BN20" s="219">
        <v>3177</v>
      </c>
      <c r="BO20" s="219">
        <v>3224</v>
      </c>
      <c r="BP20" s="219">
        <v>3278</v>
      </c>
      <c r="BQ20" s="219">
        <v>3277</v>
      </c>
      <c r="BR20" s="219">
        <v>3185</v>
      </c>
      <c r="BS20" s="219">
        <v>2989</v>
      </c>
      <c r="BT20" s="219">
        <v>2604</v>
      </c>
      <c r="BU20" s="219">
        <v>2107</v>
      </c>
      <c r="BV20" s="219">
        <v>1739</v>
      </c>
      <c r="BW20" s="219">
        <v>1297</v>
      </c>
      <c r="BX20" s="220">
        <v>1100</v>
      </c>
      <c r="BY20" s="220">
        <v>1080</v>
      </c>
      <c r="BZ20" s="220">
        <v>1067</v>
      </c>
      <c r="CA20" s="221">
        <v>1060</v>
      </c>
    </row>
    <row r="21" spans="2:79" x14ac:dyDescent="0.4">
      <c r="B21" s="218" t="s">
        <v>235</v>
      </c>
      <c r="D21" s="219">
        <v>0</v>
      </c>
      <c r="E21" s="219">
        <v>0</v>
      </c>
      <c r="F21" s="219">
        <v>0</v>
      </c>
      <c r="G21" s="219">
        <v>0</v>
      </c>
      <c r="H21" s="219">
        <v>0</v>
      </c>
      <c r="I21" s="219">
        <v>0</v>
      </c>
      <c r="J21" s="219">
        <v>0</v>
      </c>
      <c r="K21" s="219">
        <v>0</v>
      </c>
      <c r="L21" s="219">
        <v>0</v>
      </c>
      <c r="M21" s="219">
        <v>0</v>
      </c>
      <c r="N21" s="219">
        <v>0</v>
      </c>
      <c r="O21" s="219">
        <v>0</v>
      </c>
      <c r="P21" s="219">
        <v>0</v>
      </c>
      <c r="Q21" s="219">
        <v>0</v>
      </c>
      <c r="R21" s="219">
        <v>0</v>
      </c>
      <c r="S21" s="219">
        <v>0</v>
      </c>
      <c r="T21" s="219">
        <v>0</v>
      </c>
      <c r="U21" s="219">
        <v>0</v>
      </c>
      <c r="V21" s="219">
        <v>0</v>
      </c>
      <c r="W21" s="219">
        <v>0</v>
      </c>
      <c r="X21" s="219">
        <v>0</v>
      </c>
      <c r="Y21" s="219">
        <v>0</v>
      </c>
      <c r="Z21" s="219">
        <v>0</v>
      </c>
      <c r="AA21" s="219">
        <v>0</v>
      </c>
      <c r="AB21" s="219">
        <v>0</v>
      </c>
      <c r="AC21" s="219">
        <v>0</v>
      </c>
      <c r="AD21" s="219">
        <v>0</v>
      </c>
      <c r="AE21" s="219">
        <v>0</v>
      </c>
      <c r="AF21" s="219">
        <v>0</v>
      </c>
      <c r="AG21" s="219">
        <v>0</v>
      </c>
      <c r="AH21" s="219">
        <v>0</v>
      </c>
      <c r="AI21" s="219">
        <v>0</v>
      </c>
      <c r="AJ21" s="219">
        <v>0</v>
      </c>
      <c r="AK21" s="219">
        <v>0</v>
      </c>
      <c r="AL21" s="219">
        <v>0</v>
      </c>
      <c r="AM21" s="219">
        <v>0</v>
      </c>
      <c r="AN21" s="219">
        <v>0</v>
      </c>
      <c r="AO21" s="219">
        <v>0</v>
      </c>
      <c r="AP21" s="219">
        <v>0</v>
      </c>
      <c r="AQ21" s="219">
        <v>0</v>
      </c>
      <c r="AR21" s="219">
        <v>0</v>
      </c>
      <c r="AS21" s="219">
        <v>0</v>
      </c>
      <c r="AT21" s="219">
        <v>0</v>
      </c>
      <c r="AU21" s="219">
        <v>0</v>
      </c>
      <c r="AV21" s="219">
        <v>62</v>
      </c>
      <c r="AW21" s="219">
        <v>5</v>
      </c>
      <c r="AX21" s="219">
        <v>11</v>
      </c>
      <c r="AY21" s="219">
        <v>14</v>
      </c>
      <c r="AZ21" s="219">
        <v>11</v>
      </c>
      <c r="BA21" s="219">
        <v>9</v>
      </c>
      <c r="BB21" s="219">
        <v>12</v>
      </c>
      <c r="BC21" s="219">
        <v>15</v>
      </c>
      <c r="BD21" s="219">
        <v>16</v>
      </c>
      <c r="BE21" s="219">
        <v>18</v>
      </c>
      <c r="BF21" s="219">
        <v>19</v>
      </c>
      <c r="BG21" s="219">
        <v>19</v>
      </c>
      <c r="BH21" s="219">
        <v>19</v>
      </c>
      <c r="BI21" s="219">
        <v>20</v>
      </c>
      <c r="BJ21" s="219">
        <v>22</v>
      </c>
      <c r="BK21" s="219">
        <v>23</v>
      </c>
      <c r="BL21" s="219">
        <v>24</v>
      </c>
      <c r="BM21" s="219">
        <v>27</v>
      </c>
      <c r="BN21" s="219">
        <v>28</v>
      </c>
      <c r="BO21" s="219">
        <v>29</v>
      </c>
      <c r="BP21" s="219">
        <v>29</v>
      </c>
      <c r="BQ21" s="219">
        <v>30</v>
      </c>
      <c r="BR21" s="219">
        <v>30</v>
      </c>
      <c r="BS21" s="219">
        <v>29</v>
      </c>
      <c r="BT21" s="219">
        <v>27</v>
      </c>
      <c r="BU21" s="219">
        <v>23</v>
      </c>
      <c r="BV21" s="219">
        <v>17</v>
      </c>
      <c r="BW21" s="219">
        <v>10</v>
      </c>
      <c r="BX21" s="220">
        <v>7</v>
      </c>
      <c r="BY21" s="220">
        <v>7</v>
      </c>
      <c r="BZ21" s="220">
        <v>7</v>
      </c>
      <c r="CA21" s="221">
        <v>6</v>
      </c>
    </row>
    <row r="22" spans="2:79" x14ac:dyDescent="0.4">
      <c r="B22" s="204" t="s">
        <v>143</v>
      </c>
      <c r="D22" s="214">
        <v>0</v>
      </c>
      <c r="E22" s="214">
        <v>0</v>
      </c>
      <c r="F22" s="214">
        <v>0</v>
      </c>
      <c r="G22" s="214">
        <v>0</v>
      </c>
      <c r="H22" s="214">
        <v>0</v>
      </c>
      <c r="I22" s="214">
        <v>0</v>
      </c>
      <c r="J22" s="214">
        <v>0</v>
      </c>
      <c r="K22" s="214">
        <v>0</v>
      </c>
      <c r="L22" s="214">
        <v>0</v>
      </c>
      <c r="M22" s="214">
        <v>0</v>
      </c>
      <c r="N22" s="214">
        <v>0</v>
      </c>
      <c r="O22" s="214">
        <v>0</v>
      </c>
      <c r="P22" s="214">
        <v>0</v>
      </c>
      <c r="Q22" s="214">
        <v>0</v>
      </c>
      <c r="R22" s="214">
        <v>0</v>
      </c>
      <c r="S22" s="214">
        <v>0</v>
      </c>
      <c r="T22" s="214">
        <v>0</v>
      </c>
      <c r="U22" s="214">
        <v>0</v>
      </c>
      <c r="V22" s="214">
        <v>0</v>
      </c>
      <c r="W22" s="214">
        <v>0</v>
      </c>
      <c r="X22" s="214">
        <v>0</v>
      </c>
      <c r="Y22" s="214">
        <v>0</v>
      </c>
      <c r="Z22" s="214">
        <v>0</v>
      </c>
      <c r="AA22" s="214">
        <v>0</v>
      </c>
      <c r="AB22" s="214">
        <v>0</v>
      </c>
      <c r="AC22" s="214">
        <v>0</v>
      </c>
      <c r="AD22" s="214">
        <v>0</v>
      </c>
      <c r="AE22" s="214">
        <v>0</v>
      </c>
      <c r="AF22" s="214">
        <v>0</v>
      </c>
      <c r="AG22" s="214">
        <v>0</v>
      </c>
      <c r="AH22" s="214">
        <v>0</v>
      </c>
      <c r="AI22" s="214">
        <v>0</v>
      </c>
      <c r="AJ22" s="214">
        <v>0</v>
      </c>
      <c r="AK22" s="214">
        <v>0</v>
      </c>
      <c r="AL22" s="214">
        <v>0</v>
      </c>
      <c r="AM22" s="214">
        <v>0</v>
      </c>
      <c r="AN22" s="214">
        <v>0</v>
      </c>
      <c r="AO22" s="214">
        <v>0</v>
      </c>
      <c r="AP22" s="214">
        <v>0</v>
      </c>
      <c r="AQ22" s="214">
        <v>0</v>
      </c>
      <c r="AR22" s="214">
        <v>0</v>
      </c>
      <c r="AS22" s="214">
        <v>0</v>
      </c>
      <c r="AT22" s="214">
        <v>0</v>
      </c>
      <c r="AU22" s="214">
        <v>0</v>
      </c>
      <c r="AV22" s="214">
        <v>1</v>
      </c>
      <c r="AW22" s="214">
        <v>3</v>
      </c>
      <c r="AX22" s="214">
        <v>5</v>
      </c>
      <c r="AY22" s="214">
        <v>7</v>
      </c>
      <c r="AZ22" s="214">
        <v>11</v>
      </c>
      <c r="BA22" s="214">
        <v>14</v>
      </c>
      <c r="BB22" s="214">
        <v>16</v>
      </c>
      <c r="BC22" s="214">
        <v>13</v>
      </c>
      <c r="BD22" s="214">
        <v>0</v>
      </c>
      <c r="BE22" s="214">
        <v>0</v>
      </c>
      <c r="BF22" s="214">
        <v>0</v>
      </c>
      <c r="BG22" s="214">
        <v>0</v>
      </c>
      <c r="BH22" s="214">
        <v>0</v>
      </c>
      <c r="BI22" s="214">
        <v>0</v>
      </c>
      <c r="BJ22" s="214">
        <v>0</v>
      </c>
      <c r="BK22" s="214">
        <v>0</v>
      </c>
      <c r="BL22" s="214">
        <v>0</v>
      </c>
      <c r="BM22" s="214">
        <v>0</v>
      </c>
      <c r="BN22" s="214">
        <v>0</v>
      </c>
      <c r="BO22" s="214">
        <v>0</v>
      </c>
      <c r="BP22" s="214">
        <v>0</v>
      </c>
      <c r="BQ22" s="214">
        <v>0</v>
      </c>
      <c r="BR22" s="214">
        <v>0</v>
      </c>
      <c r="BS22" s="214">
        <v>0</v>
      </c>
      <c r="BT22" s="214">
        <v>0</v>
      </c>
      <c r="BU22" s="214">
        <v>0</v>
      </c>
      <c r="BV22" s="214">
        <v>0</v>
      </c>
      <c r="BW22" s="214">
        <v>0</v>
      </c>
      <c r="BX22" s="215">
        <v>0</v>
      </c>
      <c r="BY22" s="215">
        <v>0</v>
      </c>
      <c r="BZ22" s="215">
        <v>0</v>
      </c>
      <c r="CA22" s="216">
        <v>0</v>
      </c>
    </row>
    <row r="23" spans="2:79" ht="26.25" customHeight="1" x14ac:dyDescent="0.4">
      <c r="B23" s="204" t="s">
        <v>146</v>
      </c>
      <c r="D23" s="214">
        <v>0</v>
      </c>
      <c r="E23" s="214">
        <v>0</v>
      </c>
      <c r="F23" s="214">
        <v>0</v>
      </c>
      <c r="G23" s="214">
        <v>0</v>
      </c>
      <c r="H23" s="214">
        <v>0</v>
      </c>
      <c r="I23" s="214">
        <v>0</v>
      </c>
      <c r="J23" s="214">
        <v>0</v>
      </c>
      <c r="K23" s="214">
        <v>0</v>
      </c>
      <c r="L23" s="214">
        <v>0</v>
      </c>
      <c r="M23" s="214">
        <v>0</v>
      </c>
      <c r="N23" s="214">
        <v>0</v>
      </c>
      <c r="O23" s="214">
        <v>0</v>
      </c>
      <c r="P23" s="214">
        <v>0</v>
      </c>
      <c r="Q23" s="214">
        <v>0</v>
      </c>
      <c r="R23" s="214">
        <v>0</v>
      </c>
      <c r="S23" s="214">
        <v>0</v>
      </c>
      <c r="T23" s="214">
        <v>0</v>
      </c>
      <c r="U23" s="214">
        <v>0</v>
      </c>
      <c r="V23" s="214">
        <v>0</v>
      </c>
      <c r="W23" s="214">
        <v>0</v>
      </c>
      <c r="X23" s="214">
        <v>0</v>
      </c>
      <c r="Y23" s="214">
        <v>0</v>
      </c>
      <c r="Z23" s="214">
        <v>0</v>
      </c>
      <c r="AA23" s="214">
        <v>0</v>
      </c>
      <c r="AB23" s="214">
        <v>0</v>
      </c>
      <c r="AC23" s="214">
        <v>0</v>
      </c>
      <c r="AD23" s="214">
        <v>0</v>
      </c>
      <c r="AE23" s="214">
        <v>0</v>
      </c>
      <c r="AF23" s="214">
        <v>0</v>
      </c>
      <c r="AG23" s="214">
        <v>0</v>
      </c>
      <c r="AH23" s="214">
        <v>0</v>
      </c>
      <c r="AI23" s="214">
        <v>0</v>
      </c>
      <c r="AJ23" s="214">
        <v>0</v>
      </c>
      <c r="AK23" s="214">
        <v>0</v>
      </c>
      <c r="AL23" s="214">
        <v>0</v>
      </c>
      <c r="AM23" s="214">
        <v>0</v>
      </c>
      <c r="AN23" s="214">
        <v>0</v>
      </c>
      <c r="AO23" s="214">
        <v>0</v>
      </c>
      <c r="AP23" s="214">
        <v>0</v>
      </c>
      <c r="AQ23" s="214">
        <v>0</v>
      </c>
      <c r="AR23" s="214">
        <v>0</v>
      </c>
      <c r="AS23" s="214">
        <v>0</v>
      </c>
      <c r="AT23" s="214">
        <v>0</v>
      </c>
      <c r="AU23" s="214">
        <v>0</v>
      </c>
      <c r="AV23" s="214">
        <v>0</v>
      </c>
      <c r="AW23" s="214">
        <v>0</v>
      </c>
      <c r="AX23" s="214">
        <v>0</v>
      </c>
      <c r="AY23" s="214">
        <v>0</v>
      </c>
      <c r="AZ23" s="214">
        <v>0</v>
      </c>
      <c r="BA23" s="214">
        <v>0</v>
      </c>
      <c r="BB23" s="214">
        <v>0</v>
      </c>
      <c r="BC23" s="214">
        <v>0</v>
      </c>
      <c r="BD23" s="214">
        <v>0</v>
      </c>
      <c r="BE23" s="214">
        <v>0</v>
      </c>
      <c r="BF23" s="214">
        <v>0</v>
      </c>
      <c r="BG23" s="214">
        <v>0</v>
      </c>
      <c r="BH23" s="214">
        <v>0</v>
      </c>
      <c r="BI23" s="214">
        <v>0</v>
      </c>
      <c r="BJ23" s="214">
        <v>0</v>
      </c>
      <c r="BK23" s="214">
        <v>0</v>
      </c>
      <c r="BL23" s="214">
        <v>136</v>
      </c>
      <c r="BM23" s="214">
        <v>391</v>
      </c>
      <c r="BN23" s="214">
        <v>579</v>
      </c>
      <c r="BO23" s="214">
        <v>811</v>
      </c>
      <c r="BP23" s="214">
        <v>1365</v>
      </c>
      <c r="BQ23" s="214">
        <v>1912</v>
      </c>
      <c r="BR23" s="214">
        <v>2235</v>
      </c>
      <c r="BS23" s="214">
        <v>2356</v>
      </c>
      <c r="BT23" s="214">
        <v>2381</v>
      </c>
      <c r="BU23" s="214">
        <v>2328</v>
      </c>
      <c r="BV23" s="214">
        <v>2151</v>
      </c>
      <c r="BW23" s="214">
        <v>2356</v>
      </c>
      <c r="BX23" s="215">
        <v>2339</v>
      </c>
      <c r="BY23" s="215">
        <v>2309</v>
      </c>
      <c r="BZ23" s="215">
        <v>2279</v>
      </c>
      <c r="CA23" s="216">
        <v>2254</v>
      </c>
    </row>
    <row r="24" spans="2:79" x14ac:dyDescent="0.4">
      <c r="B24" s="218" t="s">
        <v>237</v>
      </c>
      <c r="D24" s="214">
        <v>0</v>
      </c>
      <c r="E24" s="214">
        <v>0</v>
      </c>
      <c r="F24" s="214">
        <v>0</v>
      </c>
      <c r="G24" s="214">
        <v>0</v>
      </c>
      <c r="H24" s="214">
        <v>0</v>
      </c>
      <c r="I24" s="214">
        <v>0</v>
      </c>
      <c r="J24" s="214">
        <v>0</v>
      </c>
      <c r="K24" s="214">
        <v>0</v>
      </c>
      <c r="L24" s="214">
        <v>0</v>
      </c>
      <c r="M24" s="214">
        <v>0</v>
      </c>
      <c r="N24" s="214">
        <v>0</v>
      </c>
      <c r="O24" s="214">
        <v>0</v>
      </c>
      <c r="P24" s="214">
        <v>0</v>
      </c>
      <c r="Q24" s="214">
        <v>0</v>
      </c>
      <c r="R24" s="214">
        <v>0</v>
      </c>
      <c r="S24" s="214">
        <v>0</v>
      </c>
      <c r="T24" s="214">
        <v>0</v>
      </c>
      <c r="U24" s="214">
        <v>0</v>
      </c>
      <c r="V24" s="214">
        <v>0</v>
      </c>
      <c r="W24" s="214">
        <v>0</v>
      </c>
      <c r="X24" s="214">
        <v>0</v>
      </c>
      <c r="Y24" s="214">
        <v>0</v>
      </c>
      <c r="Z24" s="214">
        <v>0</v>
      </c>
      <c r="AA24" s="214">
        <v>0</v>
      </c>
      <c r="AB24" s="214">
        <v>0</v>
      </c>
      <c r="AC24" s="214">
        <v>0</v>
      </c>
      <c r="AD24" s="214">
        <v>0</v>
      </c>
      <c r="AE24" s="214">
        <v>0</v>
      </c>
      <c r="AF24" s="214">
        <v>0</v>
      </c>
      <c r="AG24" s="214">
        <v>0</v>
      </c>
      <c r="AH24" s="214">
        <v>0</v>
      </c>
      <c r="AI24" s="214">
        <v>0</v>
      </c>
      <c r="AJ24" s="214">
        <v>0</v>
      </c>
      <c r="AK24" s="214">
        <v>0</v>
      </c>
      <c r="AL24" s="214">
        <v>0</v>
      </c>
      <c r="AM24" s="214">
        <v>0</v>
      </c>
      <c r="AN24" s="214">
        <v>0</v>
      </c>
      <c r="AO24" s="214">
        <v>0</v>
      </c>
      <c r="AP24" s="214">
        <v>0</v>
      </c>
      <c r="AQ24" s="214">
        <v>0</v>
      </c>
      <c r="AR24" s="214">
        <v>0</v>
      </c>
      <c r="AS24" s="214">
        <v>0</v>
      </c>
      <c r="AT24" s="214">
        <v>0</v>
      </c>
      <c r="AU24" s="214">
        <v>0</v>
      </c>
      <c r="AV24" s="214">
        <v>0</v>
      </c>
      <c r="AW24" s="214">
        <v>0</v>
      </c>
      <c r="AX24" s="214">
        <v>0</v>
      </c>
      <c r="AY24" s="214">
        <v>0</v>
      </c>
      <c r="AZ24" s="214">
        <v>0</v>
      </c>
      <c r="BA24" s="214">
        <v>0</v>
      </c>
      <c r="BB24" s="214">
        <v>0</v>
      </c>
      <c r="BC24" s="214">
        <v>0</v>
      </c>
      <c r="BD24" s="214">
        <v>0</v>
      </c>
      <c r="BE24" s="214">
        <v>0</v>
      </c>
      <c r="BF24" s="214">
        <v>0</v>
      </c>
      <c r="BG24" s="214">
        <v>0</v>
      </c>
      <c r="BH24" s="214">
        <v>0</v>
      </c>
      <c r="BI24" s="214">
        <v>0</v>
      </c>
      <c r="BJ24" s="214">
        <v>0</v>
      </c>
      <c r="BK24" s="214">
        <v>0</v>
      </c>
      <c r="BL24" s="214">
        <v>59</v>
      </c>
      <c r="BM24" s="214">
        <v>145</v>
      </c>
      <c r="BN24" s="214">
        <v>199</v>
      </c>
      <c r="BO24" s="214">
        <v>262</v>
      </c>
      <c r="BP24" s="214">
        <v>364</v>
      </c>
      <c r="BQ24" s="214">
        <v>492</v>
      </c>
      <c r="BR24" s="214">
        <v>507</v>
      </c>
      <c r="BS24" s="214">
        <v>489</v>
      </c>
      <c r="BT24" s="214">
        <v>483</v>
      </c>
      <c r="BU24" s="214">
        <v>461</v>
      </c>
      <c r="BV24" s="214">
        <v>412</v>
      </c>
      <c r="BW24" s="214">
        <v>363</v>
      </c>
      <c r="BX24" s="215">
        <v>357</v>
      </c>
      <c r="BY24" s="215">
        <v>347</v>
      </c>
      <c r="BZ24" s="215">
        <v>338</v>
      </c>
      <c r="CA24" s="216">
        <v>331</v>
      </c>
    </row>
    <row r="25" spans="2:79" x14ac:dyDescent="0.4">
      <c r="B25" s="218" t="s">
        <v>238</v>
      </c>
      <c r="D25" s="214">
        <v>0</v>
      </c>
      <c r="E25" s="214">
        <v>0</v>
      </c>
      <c r="F25" s="214">
        <v>0</v>
      </c>
      <c r="G25" s="214">
        <v>0</v>
      </c>
      <c r="H25" s="214">
        <v>0</v>
      </c>
      <c r="I25" s="214">
        <v>0</v>
      </c>
      <c r="J25" s="214">
        <v>0</v>
      </c>
      <c r="K25" s="214">
        <v>0</v>
      </c>
      <c r="L25" s="214">
        <v>0</v>
      </c>
      <c r="M25" s="214">
        <v>0</v>
      </c>
      <c r="N25" s="214">
        <v>0</v>
      </c>
      <c r="O25" s="214">
        <v>0</v>
      </c>
      <c r="P25" s="214">
        <v>0</v>
      </c>
      <c r="Q25" s="214">
        <v>0</v>
      </c>
      <c r="R25" s="214">
        <v>0</v>
      </c>
      <c r="S25" s="214">
        <v>0</v>
      </c>
      <c r="T25" s="214">
        <v>0</v>
      </c>
      <c r="U25" s="214">
        <v>0</v>
      </c>
      <c r="V25" s="214">
        <v>0</v>
      </c>
      <c r="W25" s="214">
        <v>0</v>
      </c>
      <c r="X25" s="214">
        <v>0</v>
      </c>
      <c r="Y25" s="214">
        <v>0</v>
      </c>
      <c r="Z25" s="214">
        <v>0</v>
      </c>
      <c r="AA25" s="214">
        <v>0</v>
      </c>
      <c r="AB25" s="214">
        <v>0</v>
      </c>
      <c r="AC25" s="214">
        <v>0</v>
      </c>
      <c r="AD25" s="214">
        <v>0</v>
      </c>
      <c r="AE25" s="214">
        <v>0</v>
      </c>
      <c r="AF25" s="214">
        <v>0</v>
      </c>
      <c r="AG25" s="214">
        <v>0</v>
      </c>
      <c r="AH25" s="214">
        <v>0</v>
      </c>
      <c r="AI25" s="214">
        <v>0</v>
      </c>
      <c r="AJ25" s="214">
        <v>0</v>
      </c>
      <c r="AK25" s="214">
        <v>0</v>
      </c>
      <c r="AL25" s="214">
        <v>0</v>
      </c>
      <c r="AM25" s="214">
        <v>0</v>
      </c>
      <c r="AN25" s="214">
        <v>0</v>
      </c>
      <c r="AO25" s="214">
        <v>0</v>
      </c>
      <c r="AP25" s="214">
        <v>0</v>
      </c>
      <c r="AQ25" s="214">
        <v>0</v>
      </c>
      <c r="AR25" s="214">
        <v>0</v>
      </c>
      <c r="AS25" s="214">
        <v>0</v>
      </c>
      <c r="AT25" s="214">
        <v>0</v>
      </c>
      <c r="AU25" s="214">
        <v>0</v>
      </c>
      <c r="AV25" s="214">
        <v>0</v>
      </c>
      <c r="AW25" s="214">
        <v>0</v>
      </c>
      <c r="AX25" s="214">
        <v>0</v>
      </c>
      <c r="AY25" s="214">
        <v>0</v>
      </c>
      <c r="AZ25" s="214">
        <v>0</v>
      </c>
      <c r="BA25" s="214">
        <v>0</v>
      </c>
      <c r="BB25" s="214">
        <v>0</v>
      </c>
      <c r="BC25" s="214">
        <v>0</v>
      </c>
      <c r="BD25" s="214">
        <v>0</v>
      </c>
      <c r="BE25" s="214">
        <v>0</v>
      </c>
      <c r="BF25" s="214">
        <v>0</v>
      </c>
      <c r="BG25" s="214">
        <v>0</v>
      </c>
      <c r="BH25" s="214">
        <v>0</v>
      </c>
      <c r="BI25" s="214">
        <v>0</v>
      </c>
      <c r="BJ25" s="214">
        <v>0</v>
      </c>
      <c r="BK25" s="214">
        <v>0</v>
      </c>
      <c r="BL25" s="214">
        <v>6</v>
      </c>
      <c r="BM25" s="214">
        <v>22</v>
      </c>
      <c r="BN25" s="214">
        <v>38</v>
      </c>
      <c r="BO25" s="214">
        <v>59</v>
      </c>
      <c r="BP25" s="214">
        <v>103</v>
      </c>
      <c r="BQ25" s="214">
        <v>180</v>
      </c>
      <c r="BR25" s="214">
        <v>248</v>
      </c>
      <c r="BS25" s="214">
        <v>325</v>
      </c>
      <c r="BT25" s="214">
        <v>379</v>
      </c>
      <c r="BU25" s="214">
        <v>398</v>
      </c>
      <c r="BV25" s="214">
        <v>412</v>
      </c>
      <c r="BW25" s="214">
        <v>462</v>
      </c>
      <c r="BX25" s="215">
        <v>446</v>
      </c>
      <c r="BY25" s="215">
        <v>428</v>
      </c>
      <c r="BZ25" s="215">
        <v>410</v>
      </c>
      <c r="CA25" s="216">
        <v>395</v>
      </c>
    </row>
    <row r="26" spans="2:79" x14ac:dyDescent="0.4">
      <c r="B26" s="218" t="s">
        <v>239</v>
      </c>
      <c r="D26" s="214">
        <v>0</v>
      </c>
      <c r="E26" s="214">
        <v>0</v>
      </c>
      <c r="F26" s="214">
        <v>0</v>
      </c>
      <c r="G26" s="214">
        <v>0</v>
      </c>
      <c r="H26" s="214">
        <v>0</v>
      </c>
      <c r="I26" s="214">
        <v>0</v>
      </c>
      <c r="J26" s="214">
        <v>0</v>
      </c>
      <c r="K26" s="214">
        <v>0</v>
      </c>
      <c r="L26" s="214">
        <v>0</v>
      </c>
      <c r="M26" s="214">
        <v>0</v>
      </c>
      <c r="N26" s="214">
        <v>0</v>
      </c>
      <c r="O26" s="214">
        <v>0</v>
      </c>
      <c r="P26" s="214">
        <v>0</v>
      </c>
      <c r="Q26" s="214">
        <v>0</v>
      </c>
      <c r="R26" s="214">
        <v>0</v>
      </c>
      <c r="S26" s="214">
        <v>0</v>
      </c>
      <c r="T26" s="214">
        <v>0</v>
      </c>
      <c r="U26" s="214">
        <v>0</v>
      </c>
      <c r="V26" s="214">
        <v>0</v>
      </c>
      <c r="W26" s="214">
        <v>0</v>
      </c>
      <c r="X26" s="214">
        <v>0</v>
      </c>
      <c r="Y26" s="214">
        <v>0</v>
      </c>
      <c r="Z26" s="214">
        <v>0</v>
      </c>
      <c r="AA26" s="214">
        <v>0</v>
      </c>
      <c r="AB26" s="214">
        <v>0</v>
      </c>
      <c r="AC26" s="214">
        <v>0</v>
      </c>
      <c r="AD26" s="214">
        <v>0</v>
      </c>
      <c r="AE26" s="214">
        <v>0</v>
      </c>
      <c r="AF26" s="214">
        <v>0</v>
      </c>
      <c r="AG26" s="214">
        <v>0</v>
      </c>
      <c r="AH26" s="214">
        <v>0</v>
      </c>
      <c r="AI26" s="214">
        <v>0</v>
      </c>
      <c r="AJ26" s="214">
        <v>0</v>
      </c>
      <c r="AK26" s="214">
        <v>0</v>
      </c>
      <c r="AL26" s="214">
        <v>0</v>
      </c>
      <c r="AM26" s="214">
        <v>0</v>
      </c>
      <c r="AN26" s="214">
        <v>0</v>
      </c>
      <c r="AO26" s="214">
        <v>0</v>
      </c>
      <c r="AP26" s="214">
        <v>0</v>
      </c>
      <c r="AQ26" s="214">
        <v>0</v>
      </c>
      <c r="AR26" s="214">
        <v>0</v>
      </c>
      <c r="AS26" s="214">
        <v>0</v>
      </c>
      <c r="AT26" s="214">
        <v>0</v>
      </c>
      <c r="AU26" s="214">
        <v>0</v>
      </c>
      <c r="AV26" s="214">
        <v>0</v>
      </c>
      <c r="AW26" s="214">
        <v>0</v>
      </c>
      <c r="AX26" s="214">
        <v>0</v>
      </c>
      <c r="AY26" s="214">
        <v>0</v>
      </c>
      <c r="AZ26" s="214">
        <v>0</v>
      </c>
      <c r="BA26" s="214">
        <v>0</v>
      </c>
      <c r="BB26" s="214">
        <v>0</v>
      </c>
      <c r="BC26" s="214">
        <v>0</v>
      </c>
      <c r="BD26" s="214">
        <v>0</v>
      </c>
      <c r="BE26" s="214">
        <v>0</v>
      </c>
      <c r="BF26" s="214">
        <v>0</v>
      </c>
      <c r="BG26" s="214">
        <v>0</v>
      </c>
      <c r="BH26" s="214">
        <v>0</v>
      </c>
      <c r="BI26" s="214">
        <v>0</v>
      </c>
      <c r="BJ26" s="214">
        <v>0</v>
      </c>
      <c r="BK26" s="214">
        <v>0</v>
      </c>
      <c r="BL26" s="214">
        <v>56</v>
      </c>
      <c r="BM26" s="214">
        <v>168</v>
      </c>
      <c r="BN26" s="214">
        <v>275</v>
      </c>
      <c r="BO26" s="214">
        <v>424</v>
      </c>
      <c r="BP26" s="214">
        <v>784</v>
      </c>
      <c r="BQ26" s="214">
        <v>1116</v>
      </c>
      <c r="BR26" s="214">
        <v>1340</v>
      </c>
      <c r="BS26" s="214">
        <v>1398</v>
      </c>
      <c r="BT26" s="214">
        <v>1381</v>
      </c>
      <c r="BU26" s="214">
        <v>1336</v>
      </c>
      <c r="BV26" s="214">
        <v>1189</v>
      </c>
      <c r="BW26" s="214">
        <v>1389</v>
      </c>
      <c r="BX26" s="215">
        <v>1391</v>
      </c>
      <c r="BY26" s="215">
        <v>1387</v>
      </c>
      <c r="BZ26" s="215">
        <v>1382</v>
      </c>
      <c r="CA26" s="216">
        <v>1379</v>
      </c>
    </row>
    <row r="27" spans="2:79" x14ac:dyDescent="0.4">
      <c r="B27" s="218" t="s">
        <v>240</v>
      </c>
      <c r="D27" s="214">
        <v>0</v>
      </c>
      <c r="E27" s="214">
        <v>0</v>
      </c>
      <c r="F27" s="214">
        <v>0</v>
      </c>
      <c r="G27" s="214">
        <v>0</v>
      </c>
      <c r="H27" s="214">
        <v>0</v>
      </c>
      <c r="I27" s="214">
        <v>0</v>
      </c>
      <c r="J27" s="214">
        <v>0</v>
      </c>
      <c r="K27" s="214">
        <v>0</v>
      </c>
      <c r="L27" s="214">
        <v>0</v>
      </c>
      <c r="M27" s="214">
        <v>0</v>
      </c>
      <c r="N27" s="214">
        <v>0</v>
      </c>
      <c r="O27" s="214">
        <v>0</v>
      </c>
      <c r="P27" s="214">
        <v>0</v>
      </c>
      <c r="Q27" s="214">
        <v>0</v>
      </c>
      <c r="R27" s="214">
        <v>0</v>
      </c>
      <c r="S27" s="214">
        <v>0</v>
      </c>
      <c r="T27" s="214">
        <v>0</v>
      </c>
      <c r="U27" s="214">
        <v>0</v>
      </c>
      <c r="V27" s="214">
        <v>0</v>
      </c>
      <c r="W27" s="214">
        <v>0</v>
      </c>
      <c r="X27" s="214">
        <v>0</v>
      </c>
      <c r="Y27" s="214">
        <v>0</v>
      </c>
      <c r="Z27" s="214">
        <v>0</v>
      </c>
      <c r="AA27" s="214">
        <v>0</v>
      </c>
      <c r="AB27" s="214">
        <v>0</v>
      </c>
      <c r="AC27" s="214">
        <v>0</v>
      </c>
      <c r="AD27" s="214">
        <v>0</v>
      </c>
      <c r="AE27" s="214">
        <v>0</v>
      </c>
      <c r="AF27" s="214">
        <v>0</v>
      </c>
      <c r="AG27" s="214">
        <v>0</v>
      </c>
      <c r="AH27" s="214">
        <v>0</v>
      </c>
      <c r="AI27" s="214">
        <v>0</v>
      </c>
      <c r="AJ27" s="214">
        <v>0</v>
      </c>
      <c r="AK27" s="214">
        <v>0</v>
      </c>
      <c r="AL27" s="214">
        <v>0</v>
      </c>
      <c r="AM27" s="214">
        <v>0</v>
      </c>
      <c r="AN27" s="214">
        <v>0</v>
      </c>
      <c r="AO27" s="214">
        <v>0</v>
      </c>
      <c r="AP27" s="214">
        <v>0</v>
      </c>
      <c r="AQ27" s="214">
        <v>0</v>
      </c>
      <c r="AR27" s="214">
        <v>0</v>
      </c>
      <c r="AS27" s="214">
        <v>0</v>
      </c>
      <c r="AT27" s="214">
        <v>0</v>
      </c>
      <c r="AU27" s="214">
        <v>0</v>
      </c>
      <c r="AV27" s="214">
        <v>0</v>
      </c>
      <c r="AW27" s="214">
        <v>0</v>
      </c>
      <c r="AX27" s="214">
        <v>0</v>
      </c>
      <c r="AY27" s="214">
        <v>0</v>
      </c>
      <c r="AZ27" s="214">
        <v>0</v>
      </c>
      <c r="BA27" s="214">
        <v>0</v>
      </c>
      <c r="BB27" s="214">
        <v>0</v>
      </c>
      <c r="BC27" s="214">
        <v>0</v>
      </c>
      <c r="BD27" s="214">
        <v>0</v>
      </c>
      <c r="BE27" s="214">
        <v>0</v>
      </c>
      <c r="BF27" s="214">
        <v>0</v>
      </c>
      <c r="BG27" s="214">
        <v>0</v>
      </c>
      <c r="BH27" s="214">
        <v>0</v>
      </c>
      <c r="BI27" s="214">
        <v>0</v>
      </c>
      <c r="BJ27" s="214">
        <v>0</v>
      </c>
      <c r="BK27" s="214">
        <v>0</v>
      </c>
      <c r="BL27" s="214">
        <v>16</v>
      </c>
      <c r="BM27" s="214">
        <v>56</v>
      </c>
      <c r="BN27" s="214">
        <v>67</v>
      </c>
      <c r="BO27" s="214">
        <v>65</v>
      </c>
      <c r="BP27" s="214">
        <v>114</v>
      </c>
      <c r="BQ27" s="214">
        <v>124</v>
      </c>
      <c r="BR27" s="214">
        <v>141</v>
      </c>
      <c r="BS27" s="214">
        <v>144</v>
      </c>
      <c r="BT27" s="214">
        <v>137</v>
      </c>
      <c r="BU27" s="214">
        <v>133</v>
      </c>
      <c r="BV27" s="214">
        <v>138</v>
      </c>
      <c r="BW27" s="214">
        <v>142</v>
      </c>
      <c r="BX27" s="215">
        <v>146</v>
      </c>
      <c r="BY27" s="215">
        <v>147</v>
      </c>
      <c r="BZ27" s="215">
        <v>148</v>
      </c>
      <c r="CA27" s="216">
        <v>149</v>
      </c>
    </row>
    <row r="28" spans="2:79" ht="26.25" customHeight="1" x14ac:dyDescent="0.4">
      <c r="B28" s="204" t="s">
        <v>148</v>
      </c>
      <c r="D28" s="214">
        <v>0</v>
      </c>
      <c r="E28" s="214">
        <v>0</v>
      </c>
      <c r="F28" s="214">
        <v>0</v>
      </c>
      <c r="G28" s="214">
        <v>0</v>
      </c>
      <c r="H28" s="214">
        <v>0</v>
      </c>
      <c r="I28" s="214">
        <v>0</v>
      </c>
      <c r="J28" s="214">
        <v>0</v>
      </c>
      <c r="K28" s="214">
        <v>0</v>
      </c>
      <c r="L28" s="214">
        <v>0</v>
      </c>
      <c r="M28" s="214">
        <v>0</v>
      </c>
      <c r="N28" s="214">
        <v>0</v>
      </c>
      <c r="O28" s="214">
        <v>0</v>
      </c>
      <c r="P28" s="214">
        <v>0</v>
      </c>
      <c r="Q28" s="214">
        <v>0</v>
      </c>
      <c r="R28" s="214">
        <v>0</v>
      </c>
      <c r="S28" s="214">
        <v>0</v>
      </c>
      <c r="T28" s="214">
        <v>0</v>
      </c>
      <c r="U28" s="214">
        <v>0</v>
      </c>
      <c r="V28" s="214">
        <v>0</v>
      </c>
      <c r="W28" s="214">
        <v>0</v>
      </c>
      <c r="X28" s="214">
        <v>0</v>
      </c>
      <c r="Y28" s="214">
        <v>0</v>
      </c>
      <c r="Z28" s="214">
        <v>0</v>
      </c>
      <c r="AA28" s="214">
        <v>0</v>
      </c>
      <c r="AB28" s="214">
        <v>0</v>
      </c>
      <c r="AC28" s="214">
        <v>0</v>
      </c>
      <c r="AD28" s="214">
        <v>0</v>
      </c>
      <c r="AE28" s="214">
        <v>0</v>
      </c>
      <c r="AF28" s="214">
        <v>0</v>
      </c>
      <c r="AG28" s="214">
        <v>0</v>
      </c>
      <c r="AH28" s="214">
        <v>0</v>
      </c>
      <c r="AI28" s="214">
        <v>0</v>
      </c>
      <c r="AJ28" s="214">
        <v>96</v>
      </c>
      <c r="AK28" s="214">
        <v>124</v>
      </c>
      <c r="AL28" s="214">
        <v>165</v>
      </c>
      <c r="AM28" s="214">
        <v>195</v>
      </c>
      <c r="AN28" s="214">
        <v>201</v>
      </c>
      <c r="AO28" s="214">
        <v>200</v>
      </c>
      <c r="AP28" s="214">
        <v>210</v>
      </c>
      <c r="AQ28" s="214">
        <v>217</v>
      </c>
      <c r="AR28" s="214">
        <v>277</v>
      </c>
      <c r="AS28" s="214">
        <v>308</v>
      </c>
      <c r="AT28" s="214">
        <v>327</v>
      </c>
      <c r="AU28" s="214">
        <v>365</v>
      </c>
      <c r="AV28" s="214">
        <v>431</v>
      </c>
      <c r="AW28" s="214">
        <v>512</v>
      </c>
      <c r="AX28" s="214">
        <v>575</v>
      </c>
      <c r="AY28" s="214">
        <v>638</v>
      </c>
      <c r="AZ28" s="214">
        <v>714</v>
      </c>
      <c r="BA28" s="214">
        <v>758</v>
      </c>
      <c r="BB28" s="214">
        <v>782</v>
      </c>
      <c r="BC28" s="214">
        <v>537</v>
      </c>
      <c r="BD28" s="214">
        <v>0</v>
      </c>
      <c r="BE28" s="214">
        <v>0</v>
      </c>
      <c r="BF28" s="214">
        <v>0</v>
      </c>
      <c r="BG28" s="214">
        <v>0</v>
      </c>
      <c r="BH28" s="214">
        <v>0</v>
      </c>
      <c r="BI28" s="214">
        <v>0</v>
      </c>
      <c r="BJ28" s="214">
        <v>0</v>
      </c>
      <c r="BK28" s="214">
        <v>0</v>
      </c>
      <c r="BL28" s="214">
        <v>0</v>
      </c>
      <c r="BM28" s="214">
        <v>0</v>
      </c>
      <c r="BN28" s="214">
        <v>0</v>
      </c>
      <c r="BO28" s="214">
        <v>0</v>
      </c>
      <c r="BP28" s="214">
        <v>0</v>
      </c>
      <c r="BQ28" s="214">
        <v>0</v>
      </c>
      <c r="BR28" s="214">
        <v>0</v>
      </c>
      <c r="BS28" s="214">
        <v>0</v>
      </c>
      <c r="BT28" s="214">
        <v>0</v>
      </c>
      <c r="BU28" s="214">
        <v>0</v>
      </c>
      <c r="BV28" s="214">
        <v>0</v>
      </c>
      <c r="BW28" s="214">
        <v>0</v>
      </c>
      <c r="BX28" s="215">
        <v>0</v>
      </c>
      <c r="BY28" s="215">
        <v>0</v>
      </c>
      <c r="BZ28" s="215">
        <v>0</v>
      </c>
      <c r="CA28" s="216">
        <v>0</v>
      </c>
    </row>
    <row r="29" spans="2:79" x14ac:dyDescent="0.4">
      <c r="B29" s="204" t="s">
        <v>152</v>
      </c>
      <c r="D29" s="214">
        <v>0</v>
      </c>
      <c r="E29" s="214">
        <v>0</v>
      </c>
      <c r="F29" s="214">
        <v>0</v>
      </c>
      <c r="G29" s="214">
        <v>0</v>
      </c>
      <c r="H29" s="214">
        <v>0</v>
      </c>
      <c r="I29" s="214">
        <v>0</v>
      </c>
      <c r="J29" s="214">
        <v>0</v>
      </c>
      <c r="K29" s="214">
        <v>0</v>
      </c>
      <c r="L29" s="214">
        <v>0</v>
      </c>
      <c r="M29" s="214">
        <v>0</v>
      </c>
      <c r="N29" s="214">
        <v>0</v>
      </c>
      <c r="O29" s="214">
        <v>0</v>
      </c>
      <c r="P29" s="214">
        <v>0</v>
      </c>
      <c r="Q29" s="214">
        <v>0</v>
      </c>
      <c r="R29" s="214">
        <v>0</v>
      </c>
      <c r="S29" s="214">
        <v>0</v>
      </c>
      <c r="T29" s="214">
        <v>0</v>
      </c>
      <c r="U29" s="214">
        <v>0</v>
      </c>
      <c r="V29" s="214">
        <v>0</v>
      </c>
      <c r="W29" s="214">
        <v>0</v>
      </c>
      <c r="X29" s="214">
        <v>0</v>
      </c>
      <c r="Y29" s="214">
        <v>0</v>
      </c>
      <c r="Z29" s="214">
        <v>0</v>
      </c>
      <c r="AA29" s="214">
        <v>0</v>
      </c>
      <c r="AB29" s="214">
        <v>0</v>
      </c>
      <c r="AC29" s="214">
        <v>0</v>
      </c>
      <c r="AD29" s="214">
        <v>0</v>
      </c>
      <c r="AE29" s="214">
        <v>0</v>
      </c>
      <c r="AF29" s="214">
        <v>0</v>
      </c>
      <c r="AG29" s="214">
        <v>0</v>
      </c>
      <c r="AH29" s="214">
        <v>3408</v>
      </c>
      <c r="AI29" s="214">
        <v>3314</v>
      </c>
      <c r="AJ29" s="214">
        <v>3556</v>
      </c>
      <c r="AK29" s="214">
        <v>4151</v>
      </c>
      <c r="AL29" s="214">
        <v>4431</v>
      </c>
      <c r="AM29" s="214">
        <v>4750</v>
      </c>
      <c r="AN29" s="214">
        <v>4825</v>
      </c>
      <c r="AO29" s="214">
        <v>4860</v>
      </c>
      <c r="AP29" s="214">
        <v>4900</v>
      </c>
      <c r="AQ29" s="214">
        <v>4860</v>
      </c>
      <c r="AR29" s="214">
        <v>3996</v>
      </c>
      <c r="AS29" s="214">
        <v>3886</v>
      </c>
      <c r="AT29" s="214">
        <v>3950</v>
      </c>
      <c r="AU29" s="214">
        <v>4120</v>
      </c>
      <c r="AV29" s="214">
        <v>4380</v>
      </c>
      <c r="AW29" s="214">
        <v>4601</v>
      </c>
      <c r="AX29" s="214">
        <v>4692</v>
      </c>
      <c r="AY29" s="214">
        <v>4757</v>
      </c>
      <c r="AZ29" s="214">
        <v>4740</v>
      </c>
      <c r="BA29" s="214">
        <v>4588</v>
      </c>
      <c r="BB29" s="214">
        <v>4423</v>
      </c>
      <c r="BC29" s="214">
        <v>4187</v>
      </c>
      <c r="BD29" s="214">
        <v>3946</v>
      </c>
      <c r="BE29" s="214">
        <v>3846</v>
      </c>
      <c r="BF29" s="214">
        <v>3807</v>
      </c>
      <c r="BG29" s="214">
        <v>3812</v>
      </c>
      <c r="BH29" s="214">
        <v>3940</v>
      </c>
      <c r="BI29" s="214">
        <v>3986</v>
      </c>
      <c r="BJ29" s="214">
        <v>4021</v>
      </c>
      <c r="BK29" s="214">
        <v>4036</v>
      </c>
      <c r="BL29" s="214">
        <v>4166</v>
      </c>
      <c r="BM29" s="214">
        <v>4547</v>
      </c>
      <c r="BN29" s="214">
        <v>4798</v>
      </c>
      <c r="BO29" s="214">
        <v>4932</v>
      </c>
      <c r="BP29" s="214">
        <v>5053</v>
      </c>
      <c r="BQ29" s="214">
        <v>5026</v>
      </c>
      <c r="BR29" s="214">
        <v>4921</v>
      </c>
      <c r="BS29" s="214">
        <v>4777</v>
      </c>
      <c r="BT29" s="214">
        <v>4594</v>
      </c>
      <c r="BU29" s="214">
        <v>4371</v>
      </c>
      <c r="BV29" s="214">
        <v>3965</v>
      </c>
      <c r="BW29" s="214">
        <v>4477</v>
      </c>
      <c r="BX29" s="215">
        <v>4453</v>
      </c>
      <c r="BY29" s="215">
        <v>4437</v>
      </c>
      <c r="BZ29" s="215">
        <v>4427</v>
      </c>
      <c r="CA29" s="216">
        <v>4416</v>
      </c>
    </row>
    <row r="30" spans="2:79" x14ac:dyDescent="0.4">
      <c r="B30" s="128" t="s">
        <v>187</v>
      </c>
      <c r="D30" s="214">
        <v>0</v>
      </c>
      <c r="E30" s="214">
        <v>0</v>
      </c>
      <c r="F30" s="214">
        <v>0</v>
      </c>
      <c r="G30" s="214">
        <v>0</v>
      </c>
      <c r="H30" s="214">
        <v>0</v>
      </c>
      <c r="I30" s="214">
        <v>0</v>
      </c>
      <c r="J30" s="214">
        <v>0</v>
      </c>
      <c r="K30" s="214">
        <v>0</v>
      </c>
      <c r="L30" s="214">
        <v>0</v>
      </c>
      <c r="M30" s="214">
        <v>0</v>
      </c>
      <c r="N30" s="214">
        <v>0</v>
      </c>
      <c r="O30" s="214">
        <v>0</v>
      </c>
      <c r="P30" s="214">
        <v>0</v>
      </c>
      <c r="Q30" s="214">
        <v>0</v>
      </c>
      <c r="R30" s="214">
        <v>0</v>
      </c>
      <c r="S30" s="214">
        <v>0</v>
      </c>
      <c r="T30" s="214">
        <v>0</v>
      </c>
      <c r="U30" s="214">
        <v>0</v>
      </c>
      <c r="V30" s="214">
        <v>0</v>
      </c>
      <c r="W30" s="214">
        <v>0</v>
      </c>
      <c r="X30" s="214">
        <v>0</v>
      </c>
      <c r="Y30" s="214">
        <v>0</v>
      </c>
      <c r="Z30" s="214">
        <v>0</v>
      </c>
      <c r="AA30" s="214">
        <v>0</v>
      </c>
      <c r="AB30" s="214">
        <v>0</v>
      </c>
      <c r="AC30" s="214">
        <v>0</v>
      </c>
      <c r="AD30" s="214">
        <v>0</v>
      </c>
      <c r="AE30" s="214">
        <v>0</v>
      </c>
      <c r="AF30" s="214">
        <v>0</v>
      </c>
      <c r="AG30" s="214">
        <v>0</v>
      </c>
      <c r="AH30" s="214">
        <v>0</v>
      </c>
      <c r="AI30" s="214">
        <v>0</v>
      </c>
      <c r="AJ30" s="214">
        <v>0</v>
      </c>
      <c r="AK30" s="214">
        <v>0</v>
      </c>
      <c r="AL30" s="214">
        <v>0</v>
      </c>
      <c r="AM30" s="214">
        <v>0</v>
      </c>
      <c r="AN30" s="214">
        <v>0</v>
      </c>
      <c r="AO30" s="214">
        <v>0</v>
      </c>
      <c r="AP30" s="214">
        <v>0</v>
      </c>
      <c r="AQ30" s="214">
        <v>0</v>
      </c>
      <c r="AR30" s="214">
        <v>0</v>
      </c>
      <c r="AS30" s="214">
        <v>0</v>
      </c>
      <c r="AT30" s="214">
        <v>0</v>
      </c>
      <c r="AU30" s="214">
        <v>0</v>
      </c>
      <c r="AV30" s="214">
        <v>0</v>
      </c>
      <c r="AW30" s="214">
        <v>0</v>
      </c>
      <c r="AX30" s="214">
        <v>0</v>
      </c>
      <c r="AY30" s="214">
        <v>0</v>
      </c>
      <c r="AZ30" s="214">
        <v>0</v>
      </c>
      <c r="BA30" s="214">
        <v>0</v>
      </c>
      <c r="BB30" s="214">
        <v>0</v>
      </c>
      <c r="BC30" s="214">
        <v>0</v>
      </c>
      <c r="BD30" s="214">
        <v>0</v>
      </c>
      <c r="BE30" s="214">
        <v>0</v>
      </c>
      <c r="BF30" s="214">
        <v>0</v>
      </c>
      <c r="BG30" s="214">
        <v>0</v>
      </c>
      <c r="BH30" s="214">
        <v>0</v>
      </c>
      <c r="BI30" s="214">
        <v>0</v>
      </c>
      <c r="BJ30" s="214">
        <v>0</v>
      </c>
      <c r="BK30" s="214">
        <v>0</v>
      </c>
      <c r="BL30" s="214">
        <v>3796</v>
      </c>
      <c r="BM30" s="214">
        <v>3966</v>
      </c>
      <c r="BN30" s="214">
        <v>4155</v>
      </c>
      <c r="BO30" s="214">
        <v>4237</v>
      </c>
      <c r="BP30" s="214">
        <v>4309</v>
      </c>
      <c r="BQ30" s="214">
        <v>4365</v>
      </c>
      <c r="BR30" s="214">
        <v>4440</v>
      </c>
      <c r="BS30" s="214">
        <v>4410</v>
      </c>
      <c r="BT30" s="214">
        <v>4287</v>
      </c>
      <c r="BU30" s="214">
        <v>4098</v>
      </c>
      <c r="BV30" s="214">
        <v>3765</v>
      </c>
      <c r="BW30" s="214">
        <v>4085</v>
      </c>
      <c r="BX30" s="215">
        <v>4052</v>
      </c>
      <c r="BY30" s="215">
        <v>4028</v>
      </c>
      <c r="BZ30" s="215">
        <v>4010</v>
      </c>
      <c r="CA30" s="216">
        <v>3997</v>
      </c>
    </row>
    <row r="31" spans="2:79" x14ac:dyDescent="0.4">
      <c r="B31" s="128" t="s">
        <v>188</v>
      </c>
      <c r="D31" s="214">
        <v>0</v>
      </c>
      <c r="E31" s="214">
        <v>0</v>
      </c>
      <c r="F31" s="214">
        <v>0</v>
      </c>
      <c r="G31" s="214">
        <v>0</v>
      </c>
      <c r="H31" s="214">
        <v>0</v>
      </c>
      <c r="I31" s="214">
        <v>0</v>
      </c>
      <c r="J31" s="214">
        <v>0</v>
      </c>
      <c r="K31" s="214">
        <v>0</v>
      </c>
      <c r="L31" s="214">
        <v>0</v>
      </c>
      <c r="M31" s="214">
        <v>0</v>
      </c>
      <c r="N31" s="214">
        <v>0</v>
      </c>
      <c r="O31" s="214">
        <v>0</v>
      </c>
      <c r="P31" s="214">
        <v>0</v>
      </c>
      <c r="Q31" s="214">
        <v>0</v>
      </c>
      <c r="R31" s="214">
        <v>0</v>
      </c>
      <c r="S31" s="214">
        <v>0</v>
      </c>
      <c r="T31" s="214">
        <v>0</v>
      </c>
      <c r="U31" s="214">
        <v>0</v>
      </c>
      <c r="V31" s="214">
        <v>0</v>
      </c>
      <c r="W31" s="214">
        <v>0</v>
      </c>
      <c r="X31" s="214">
        <v>0</v>
      </c>
      <c r="Y31" s="214">
        <v>0</v>
      </c>
      <c r="Z31" s="214">
        <v>0</v>
      </c>
      <c r="AA31" s="214">
        <v>0</v>
      </c>
      <c r="AB31" s="214">
        <v>0</v>
      </c>
      <c r="AC31" s="214">
        <v>0</v>
      </c>
      <c r="AD31" s="214">
        <v>0</v>
      </c>
      <c r="AE31" s="214">
        <v>0</v>
      </c>
      <c r="AF31" s="214">
        <v>0</v>
      </c>
      <c r="AG31" s="214">
        <v>0</v>
      </c>
      <c r="AH31" s="214">
        <v>0</v>
      </c>
      <c r="AI31" s="214">
        <v>0</v>
      </c>
      <c r="AJ31" s="214">
        <v>0</v>
      </c>
      <c r="AK31" s="214">
        <v>0</v>
      </c>
      <c r="AL31" s="214">
        <v>0</v>
      </c>
      <c r="AM31" s="214">
        <v>0</v>
      </c>
      <c r="AN31" s="214">
        <v>0</v>
      </c>
      <c r="AO31" s="214">
        <v>0</v>
      </c>
      <c r="AP31" s="214">
        <v>0</v>
      </c>
      <c r="AQ31" s="214">
        <v>0</v>
      </c>
      <c r="AR31" s="214">
        <v>0</v>
      </c>
      <c r="AS31" s="214">
        <v>0</v>
      </c>
      <c r="AT31" s="214">
        <v>0</v>
      </c>
      <c r="AU31" s="214">
        <v>0</v>
      </c>
      <c r="AV31" s="214">
        <v>0</v>
      </c>
      <c r="AW31" s="214">
        <v>0</v>
      </c>
      <c r="AX31" s="214">
        <v>0</v>
      </c>
      <c r="AY31" s="214">
        <v>0</v>
      </c>
      <c r="AZ31" s="214">
        <v>0</v>
      </c>
      <c r="BA31" s="214">
        <v>0</v>
      </c>
      <c r="BB31" s="214">
        <v>0</v>
      </c>
      <c r="BC31" s="214">
        <v>0</v>
      </c>
      <c r="BD31" s="214">
        <v>0</v>
      </c>
      <c r="BE31" s="214">
        <v>0</v>
      </c>
      <c r="BF31" s="214">
        <v>0</v>
      </c>
      <c r="BG31" s="214">
        <v>0</v>
      </c>
      <c r="BH31" s="214">
        <v>0</v>
      </c>
      <c r="BI31" s="214">
        <v>0</v>
      </c>
      <c r="BJ31" s="214">
        <v>0</v>
      </c>
      <c r="BK31" s="214">
        <v>0</v>
      </c>
      <c r="BL31" s="214">
        <v>370</v>
      </c>
      <c r="BM31" s="214">
        <v>580</v>
      </c>
      <c r="BN31" s="214">
        <v>643</v>
      </c>
      <c r="BO31" s="214">
        <v>696</v>
      </c>
      <c r="BP31" s="214">
        <v>744</v>
      </c>
      <c r="BQ31" s="214">
        <v>661</v>
      </c>
      <c r="BR31" s="214">
        <v>481</v>
      </c>
      <c r="BS31" s="214">
        <v>367</v>
      </c>
      <c r="BT31" s="214">
        <v>307</v>
      </c>
      <c r="BU31" s="214">
        <v>273</v>
      </c>
      <c r="BV31" s="214">
        <v>200</v>
      </c>
      <c r="BW31" s="214">
        <v>392</v>
      </c>
      <c r="BX31" s="215">
        <v>401</v>
      </c>
      <c r="BY31" s="215">
        <v>409</v>
      </c>
      <c r="BZ31" s="215">
        <v>416</v>
      </c>
      <c r="CA31" s="216">
        <v>420</v>
      </c>
    </row>
    <row r="32" spans="2:79" x14ac:dyDescent="0.4">
      <c r="B32" s="204" t="s">
        <v>156</v>
      </c>
      <c r="D32" s="219">
        <v>0</v>
      </c>
      <c r="E32" s="219">
        <v>0</v>
      </c>
      <c r="F32" s="219">
        <v>0</v>
      </c>
      <c r="G32" s="219">
        <v>0</v>
      </c>
      <c r="H32" s="219">
        <v>0</v>
      </c>
      <c r="I32" s="219">
        <v>0</v>
      </c>
      <c r="J32" s="219">
        <v>0</v>
      </c>
      <c r="K32" s="219">
        <v>0</v>
      </c>
      <c r="L32" s="219">
        <v>0</v>
      </c>
      <c r="M32" s="219">
        <v>0</v>
      </c>
      <c r="N32" s="219">
        <v>0</v>
      </c>
      <c r="O32" s="219">
        <v>0</v>
      </c>
      <c r="P32" s="219">
        <v>0</v>
      </c>
      <c r="Q32" s="219">
        <v>0</v>
      </c>
      <c r="R32" s="219">
        <v>0</v>
      </c>
      <c r="S32" s="219">
        <v>0</v>
      </c>
      <c r="T32" s="219">
        <v>0</v>
      </c>
      <c r="U32" s="219">
        <v>0</v>
      </c>
      <c r="V32" s="219">
        <v>0</v>
      </c>
      <c r="W32" s="219">
        <v>0</v>
      </c>
      <c r="X32" s="219">
        <v>0</v>
      </c>
      <c r="Y32" s="219">
        <v>0</v>
      </c>
      <c r="Z32" s="219">
        <v>0</v>
      </c>
      <c r="AA32" s="219">
        <v>0</v>
      </c>
      <c r="AB32" s="219">
        <v>0</v>
      </c>
      <c r="AC32" s="219">
        <v>0</v>
      </c>
      <c r="AD32" s="219">
        <v>0</v>
      </c>
      <c r="AE32" s="219">
        <v>0</v>
      </c>
      <c r="AF32" s="219">
        <v>0</v>
      </c>
      <c r="AG32" s="219">
        <v>0</v>
      </c>
      <c r="AH32" s="219">
        <v>0</v>
      </c>
      <c r="AI32" s="219">
        <v>0</v>
      </c>
      <c r="AJ32" s="219">
        <v>0</v>
      </c>
      <c r="AK32" s="219">
        <v>0</v>
      </c>
      <c r="AL32" s="219">
        <v>0</v>
      </c>
      <c r="AM32" s="219">
        <v>0</v>
      </c>
      <c r="AN32" s="219">
        <v>0</v>
      </c>
      <c r="AO32" s="219">
        <v>0</v>
      </c>
      <c r="AP32" s="219">
        <v>0</v>
      </c>
      <c r="AQ32" s="219">
        <v>0</v>
      </c>
      <c r="AR32" s="219">
        <v>0</v>
      </c>
      <c r="AS32" s="219">
        <v>0</v>
      </c>
      <c r="AT32" s="219">
        <v>0</v>
      </c>
      <c r="AU32" s="219">
        <v>0</v>
      </c>
      <c r="AV32" s="219">
        <v>0</v>
      </c>
      <c r="AW32" s="219">
        <v>0</v>
      </c>
      <c r="AX32" s="219">
        <v>0</v>
      </c>
      <c r="AY32" s="219">
        <v>2490</v>
      </c>
      <c r="AZ32" s="219">
        <v>2455</v>
      </c>
      <c r="BA32" s="219">
        <v>2437</v>
      </c>
      <c r="BB32" s="219">
        <v>2371</v>
      </c>
      <c r="BC32" s="219">
        <v>2354</v>
      </c>
      <c r="BD32" s="219">
        <v>2391</v>
      </c>
      <c r="BE32" s="219">
        <v>2430</v>
      </c>
      <c r="BF32" s="219">
        <v>2483</v>
      </c>
      <c r="BG32" s="219">
        <v>2504</v>
      </c>
      <c r="BH32" s="219">
        <v>2510</v>
      </c>
      <c r="BI32" s="219">
        <v>2475</v>
      </c>
      <c r="BJ32" s="219">
        <v>2443</v>
      </c>
      <c r="BK32" s="219">
        <v>2415</v>
      </c>
      <c r="BL32" s="219">
        <v>2332</v>
      </c>
      <c r="BM32" s="219">
        <v>2031</v>
      </c>
      <c r="BN32" s="219">
        <v>1827</v>
      </c>
      <c r="BO32" s="219">
        <v>1577</v>
      </c>
      <c r="BP32" s="219">
        <v>965</v>
      </c>
      <c r="BQ32" s="219">
        <v>366</v>
      </c>
      <c r="BR32" s="219">
        <v>133</v>
      </c>
      <c r="BS32" s="219">
        <v>74</v>
      </c>
      <c r="BT32" s="219">
        <v>52</v>
      </c>
      <c r="BU32" s="219">
        <v>40</v>
      </c>
      <c r="BV32" s="219">
        <v>37</v>
      </c>
      <c r="BW32" s="219">
        <v>38</v>
      </c>
      <c r="BX32" s="220">
        <v>39</v>
      </c>
      <c r="BY32" s="220">
        <v>40</v>
      </c>
      <c r="BZ32" s="220">
        <v>40</v>
      </c>
      <c r="CA32" s="221">
        <v>40</v>
      </c>
    </row>
    <row r="33" spans="2:79" x14ac:dyDescent="0.4">
      <c r="B33" s="218" t="s">
        <v>234</v>
      </c>
      <c r="D33" s="219">
        <v>0</v>
      </c>
      <c r="E33" s="219">
        <v>0</v>
      </c>
      <c r="F33" s="219">
        <v>0</v>
      </c>
      <c r="G33" s="219">
        <v>0</v>
      </c>
      <c r="H33" s="219">
        <v>0</v>
      </c>
      <c r="I33" s="219">
        <v>0</v>
      </c>
      <c r="J33" s="219">
        <v>0</v>
      </c>
      <c r="K33" s="219">
        <v>0</v>
      </c>
      <c r="L33" s="219">
        <v>0</v>
      </c>
      <c r="M33" s="219">
        <v>0</v>
      </c>
      <c r="N33" s="219">
        <v>0</v>
      </c>
      <c r="O33" s="219">
        <v>0</v>
      </c>
      <c r="P33" s="219">
        <v>0</v>
      </c>
      <c r="Q33" s="219">
        <v>0</v>
      </c>
      <c r="R33" s="219">
        <v>0</v>
      </c>
      <c r="S33" s="219">
        <v>0</v>
      </c>
      <c r="T33" s="219">
        <v>0</v>
      </c>
      <c r="U33" s="219">
        <v>0</v>
      </c>
      <c r="V33" s="219">
        <v>0</v>
      </c>
      <c r="W33" s="219">
        <v>0</v>
      </c>
      <c r="X33" s="219">
        <v>0</v>
      </c>
      <c r="Y33" s="219">
        <v>0</v>
      </c>
      <c r="Z33" s="219">
        <v>0</v>
      </c>
      <c r="AA33" s="219">
        <v>0</v>
      </c>
      <c r="AB33" s="219">
        <v>0</v>
      </c>
      <c r="AC33" s="219">
        <v>0</v>
      </c>
      <c r="AD33" s="219">
        <v>0</v>
      </c>
      <c r="AE33" s="219">
        <v>0</v>
      </c>
      <c r="AF33" s="219">
        <v>0</v>
      </c>
      <c r="AG33" s="219">
        <v>0</v>
      </c>
      <c r="AH33" s="219">
        <v>0</v>
      </c>
      <c r="AI33" s="219">
        <v>0</v>
      </c>
      <c r="AJ33" s="219">
        <v>0</v>
      </c>
      <c r="AK33" s="219">
        <v>0</v>
      </c>
      <c r="AL33" s="219">
        <v>0</v>
      </c>
      <c r="AM33" s="219">
        <v>0</v>
      </c>
      <c r="AN33" s="219">
        <v>0</v>
      </c>
      <c r="AO33" s="219">
        <v>0</v>
      </c>
      <c r="AP33" s="219">
        <v>0</v>
      </c>
      <c r="AQ33" s="219">
        <v>0</v>
      </c>
      <c r="AR33" s="219">
        <v>0</v>
      </c>
      <c r="AS33" s="219">
        <v>0</v>
      </c>
      <c r="AT33" s="219">
        <v>0</v>
      </c>
      <c r="AU33" s="219">
        <v>0</v>
      </c>
      <c r="AV33" s="219">
        <v>0</v>
      </c>
      <c r="AW33" s="219">
        <v>0</v>
      </c>
      <c r="AX33" s="219">
        <v>0</v>
      </c>
      <c r="AY33" s="219">
        <v>1899</v>
      </c>
      <c r="AZ33" s="219">
        <v>1832</v>
      </c>
      <c r="BA33" s="219">
        <v>1765</v>
      </c>
      <c r="BB33" s="219">
        <v>1660</v>
      </c>
      <c r="BC33" s="219">
        <v>1595</v>
      </c>
      <c r="BD33" s="219">
        <v>1580</v>
      </c>
      <c r="BE33" s="219">
        <v>1574</v>
      </c>
      <c r="BF33" s="219">
        <v>1586</v>
      </c>
      <c r="BG33" s="219">
        <v>1570</v>
      </c>
      <c r="BH33" s="219">
        <v>1543</v>
      </c>
      <c r="BI33" s="219">
        <v>1500</v>
      </c>
      <c r="BJ33" s="219">
        <v>1456</v>
      </c>
      <c r="BK33" s="219">
        <v>1413</v>
      </c>
      <c r="BL33" s="219">
        <v>1346</v>
      </c>
      <c r="BM33" s="219">
        <v>1177</v>
      </c>
      <c r="BN33" s="219">
        <v>1054</v>
      </c>
      <c r="BO33" s="219">
        <v>909</v>
      </c>
      <c r="BP33" s="219">
        <v>566</v>
      </c>
      <c r="BQ33" s="219">
        <v>192</v>
      </c>
      <c r="BR33" s="219">
        <v>38</v>
      </c>
      <c r="BS33" s="219">
        <v>10</v>
      </c>
      <c r="BT33" s="219">
        <v>3</v>
      </c>
      <c r="BU33" s="219">
        <v>2</v>
      </c>
      <c r="BV33" s="219">
        <v>0</v>
      </c>
      <c r="BW33" s="219">
        <v>0</v>
      </c>
      <c r="BX33" s="220">
        <v>0</v>
      </c>
      <c r="BY33" s="220">
        <v>0</v>
      </c>
      <c r="BZ33" s="220">
        <v>0</v>
      </c>
      <c r="CA33" s="221">
        <v>0</v>
      </c>
    </row>
    <row r="34" spans="2:79" x14ac:dyDescent="0.4">
      <c r="B34" s="218" t="s">
        <v>240</v>
      </c>
      <c r="D34" s="219">
        <v>0</v>
      </c>
      <c r="E34" s="219">
        <v>0</v>
      </c>
      <c r="F34" s="219">
        <v>0</v>
      </c>
      <c r="G34" s="219">
        <v>0</v>
      </c>
      <c r="H34" s="219">
        <v>0</v>
      </c>
      <c r="I34" s="219">
        <v>0</v>
      </c>
      <c r="J34" s="219">
        <v>0</v>
      </c>
      <c r="K34" s="219">
        <v>0</v>
      </c>
      <c r="L34" s="219">
        <v>0</v>
      </c>
      <c r="M34" s="219">
        <v>0</v>
      </c>
      <c r="N34" s="219">
        <v>0</v>
      </c>
      <c r="O34" s="219">
        <v>0</v>
      </c>
      <c r="P34" s="219">
        <v>0</v>
      </c>
      <c r="Q34" s="219">
        <v>0</v>
      </c>
      <c r="R34" s="219">
        <v>0</v>
      </c>
      <c r="S34" s="219">
        <v>0</v>
      </c>
      <c r="T34" s="219">
        <v>0</v>
      </c>
      <c r="U34" s="219">
        <v>0</v>
      </c>
      <c r="V34" s="219">
        <v>0</v>
      </c>
      <c r="W34" s="219">
        <v>0</v>
      </c>
      <c r="X34" s="219">
        <v>0</v>
      </c>
      <c r="Y34" s="219">
        <v>0</v>
      </c>
      <c r="Z34" s="219">
        <v>0</v>
      </c>
      <c r="AA34" s="219">
        <v>0</v>
      </c>
      <c r="AB34" s="219">
        <v>0</v>
      </c>
      <c r="AC34" s="219">
        <v>0</v>
      </c>
      <c r="AD34" s="219">
        <v>0</v>
      </c>
      <c r="AE34" s="219">
        <v>0</v>
      </c>
      <c r="AF34" s="219">
        <v>0</v>
      </c>
      <c r="AG34" s="219">
        <v>0</v>
      </c>
      <c r="AH34" s="219">
        <v>0</v>
      </c>
      <c r="AI34" s="219">
        <v>0</v>
      </c>
      <c r="AJ34" s="219">
        <v>0</v>
      </c>
      <c r="AK34" s="219">
        <v>0</v>
      </c>
      <c r="AL34" s="219">
        <v>0</v>
      </c>
      <c r="AM34" s="219">
        <v>0</v>
      </c>
      <c r="AN34" s="219">
        <v>0</v>
      </c>
      <c r="AO34" s="219">
        <v>0</v>
      </c>
      <c r="AP34" s="219">
        <v>0</v>
      </c>
      <c r="AQ34" s="219">
        <v>0</v>
      </c>
      <c r="AR34" s="219">
        <v>0</v>
      </c>
      <c r="AS34" s="219">
        <v>0</v>
      </c>
      <c r="AT34" s="219">
        <v>0</v>
      </c>
      <c r="AU34" s="219">
        <v>0</v>
      </c>
      <c r="AV34" s="219">
        <v>0</v>
      </c>
      <c r="AW34" s="219">
        <v>0</v>
      </c>
      <c r="AX34" s="219">
        <v>0</v>
      </c>
      <c r="AY34" s="219">
        <v>590</v>
      </c>
      <c r="AZ34" s="219">
        <v>623</v>
      </c>
      <c r="BA34" s="219">
        <v>671</v>
      </c>
      <c r="BB34" s="219">
        <v>712</v>
      </c>
      <c r="BC34" s="219">
        <v>759</v>
      </c>
      <c r="BD34" s="219">
        <v>811</v>
      </c>
      <c r="BE34" s="219">
        <v>856</v>
      </c>
      <c r="BF34" s="219">
        <v>898</v>
      </c>
      <c r="BG34" s="219">
        <v>934</v>
      </c>
      <c r="BH34" s="219">
        <v>967</v>
      </c>
      <c r="BI34" s="219">
        <v>975</v>
      </c>
      <c r="BJ34" s="219">
        <v>987</v>
      </c>
      <c r="BK34" s="219">
        <v>1002</v>
      </c>
      <c r="BL34" s="219">
        <v>986</v>
      </c>
      <c r="BM34" s="219">
        <v>854</v>
      </c>
      <c r="BN34" s="219">
        <v>773</v>
      </c>
      <c r="BO34" s="219">
        <v>668</v>
      </c>
      <c r="BP34" s="219">
        <v>399</v>
      </c>
      <c r="BQ34" s="219">
        <v>174</v>
      </c>
      <c r="BR34" s="219">
        <v>95</v>
      </c>
      <c r="BS34" s="219">
        <v>65</v>
      </c>
      <c r="BT34" s="219">
        <v>49</v>
      </c>
      <c r="BU34" s="219">
        <v>39</v>
      </c>
      <c r="BV34" s="219">
        <v>37</v>
      </c>
      <c r="BW34" s="219">
        <v>38</v>
      </c>
      <c r="BX34" s="220">
        <v>39</v>
      </c>
      <c r="BY34" s="220">
        <v>40</v>
      </c>
      <c r="BZ34" s="220">
        <v>40</v>
      </c>
      <c r="CA34" s="221">
        <v>40</v>
      </c>
    </row>
    <row r="35" spans="2:79" ht="26.25" customHeight="1" x14ac:dyDescent="0.4">
      <c r="B35" s="204" t="s">
        <v>26</v>
      </c>
      <c r="D35" s="214">
        <v>0</v>
      </c>
      <c r="E35" s="214">
        <v>0</v>
      </c>
      <c r="F35" s="214">
        <v>0</v>
      </c>
      <c r="G35" s="214">
        <v>0</v>
      </c>
      <c r="H35" s="214">
        <v>0</v>
      </c>
      <c r="I35" s="214">
        <v>0</v>
      </c>
      <c r="J35" s="214">
        <v>0</v>
      </c>
      <c r="K35" s="214">
        <v>0</v>
      </c>
      <c r="L35" s="214">
        <v>0</v>
      </c>
      <c r="M35" s="214">
        <v>0</v>
      </c>
      <c r="N35" s="214">
        <v>0</v>
      </c>
      <c r="O35" s="214">
        <v>0</v>
      </c>
      <c r="P35" s="214">
        <v>0</v>
      </c>
      <c r="Q35" s="214">
        <v>0</v>
      </c>
      <c r="R35" s="214">
        <v>0</v>
      </c>
      <c r="S35" s="214">
        <v>0</v>
      </c>
      <c r="T35" s="214">
        <v>0</v>
      </c>
      <c r="U35" s="214">
        <v>0</v>
      </c>
      <c r="V35" s="214">
        <v>0</v>
      </c>
      <c r="W35" s="214">
        <v>0</v>
      </c>
      <c r="X35" s="214">
        <v>0</v>
      </c>
      <c r="Y35" s="214">
        <v>0</v>
      </c>
      <c r="Z35" s="214">
        <v>0</v>
      </c>
      <c r="AA35" s="214">
        <v>0</v>
      </c>
      <c r="AB35" s="214">
        <v>0</v>
      </c>
      <c r="AC35" s="214">
        <v>0</v>
      </c>
      <c r="AD35" s="214">
        <v>0</v>
      </c>
      <c r="AE35" s="214">
        <v>0</v>
      </c>
      <c r="AF35" s="214">
        <v>0</v>
      </c>
      <c r="AG35" s="214">
        <v>0</v>
      </c>
      <c r="AH35" s="214">
        <v>0</v>
      </c>
      <c r="AI35" s="214">
        <v>2838</v>
      </c>
      <c r="AJ35" s="214">
        <v>3010</v>
      </c>
      <c r="AK35" s="214">
        <v>3584</v>
      </c>
      <c r="AL35" s="214">
        <v>4157</v>
      </c>
      <c r="AM35" s="214">
        <v>4336</v>
      </c>
      <c r="AN35" s="214">
        <v>4541</v>
      </c>
      <c r="AO35" s="214">
        <v>4709</v>
      </c>
      <c r="AP35" s="214">
        <v>4710</v>
      </c>
      <c r="AQ35" s="214">
        <v>4517</v>
      </c>
      <c r="AR35" s="214">
        <v>4089</v>
      </c>
      <c r="AS35" s="214">
        <v>3977</v>
      </c>
      <c r="AT35" s="214">
        <v>4124</v>
      </c>
      <c r="AU35" s="214">
        <v>4593</v>
      </c>
      <c r="AV35" s="214">
        <v>5179</v>
      </c>
      <c r="AW35" s="214">
        <v>5512</v>
      </c>
      <c r="AX35" s="214">
        <v>5647</v>
      </c>
      <c r="AY35" s="214">
        <v>5657</v>
      </c>
      <c r="AZ35" s="214">
        <v>5514</v>
      </c>
      <c r="BA35" s="214">
        <v>3943</v>
      </c>
      <c r="BB35" s="214">
        <v>3834</v>
      </c>
      <c r="BC35" s="214">
        <v>3822</v>
      </c>
      <c r="BD35" s="214">
        <v>3901</v>
      </c>
      <c r="BE35" s="214">
        <v>3986</v>
      </c>
      <c r="BF35" s="214">
        <v>3989</v>
      </c>
      <c r="BG35" s="214">
        <v>3129</v>
      </c>
      <c r="BH35" s="214">
        <v>2187</v>
      </c>
      <c r="BI35" s="214">
        <v>2142</v>
      </c>
      <c r="BJ35" s="214">
        <v>2135</v>
      </c>
      <c r="BK35" s="214">
        <v>2117</v>
      </c>
      <c r="BL35" s="214">
        <v>2087</v>
      </c>
      <c r="BM35" s="214">
        <v>1935</v>
      </c>
      <c r="BN35" s="214">
        <v>1803</v>
      </c>
      <c r="BO35" s="214">
        <v>1619</v>
      </c>
      <c r="BP35" s="214">
        <v>1254</v>
      </c>
      <c r="BQ35" s="214">
        <v>939</v>
      </c>
      <c r="BR35" s="214">
        <v>799</v>
      </c>
      <c r="BS35" s="214">
        <v>706</v>
      </c>
      <c r="BT35" s="214">
        <v>632</v>
      </c>
      <c r="BU35" s="214">
        <v>589</v>
      </c>
      <c r="BV35" s="214">
        <v>502</v>
      </c>
      <c r="BW35" s="214">
        <v>587</v>
      </c>
      <c r="BX35" s="215">
        <v>571</v>
      </c>
      <c r="BY35" s="215">
        <v>563</v>
      </c>
      <c r="BZ35" s="215">
        <v>564</v>
      </c>
      <c r="CA35" s="216">
        <v>559</v>
      </c>
    </row>
    <row r="36" spans="2:79" x14ac:dyDescent="0.4">
      <c r="B36" s="204" t="s">
        <v>241</v>
      </c>
      <c r="D36" s="214">
        <v>0</v>
      </c>
      <c r="E36" s="214">
        <v>0</v>
      </c>
      <c r="F36" s="214">
        <v>0</v>
      </c>
      <c r="G36" s="214">
        <v>0</v>
      </c>
      <c r="H36" s="214">
        <v>0</v>
      </c>
      <c r="I36" s="214">
        <v>0</v>
      </c>
      <c r="J36" s="214">
        <v>0</v>
      </c>
      <c r="K36" s="214">
        <v>0</v>
      </c>
      <c r="L36" s="214">
        <v>0</v>
      </c>
      <c r="M36" s="214">
        <v>0</v>
      </c>
      <c r="N36" s="214">
        <v>0</v>
      </c>
      <c r="O36" s="214">
        <v>0</v>
      </c>
      <c r="P36" s="214">
        <v>0</v>
      </c>
      <c r="Q36" s="214">
        <v>0</v>
      </c>
      <c r="R36" s="214">
        <v>0</v>
      </c>
      <c r="S36" s="214">
        <v>0</v>
      </c>
      <c r="T36" s="214">
        <v>0</v>
      </c>
      <c r="U36" s="214">
        <v>0</v>
      </c>
      <c r="V36" s="214">
        <v>0</v>
      </c>
      <c r="W36" s="214">
        <v>0</v>
      </c>
      <c r="X36" s="214">
        <v>0</v>
      </c>
      <c r="Y36" s="214">
        <v>0</v>
      </c>
      <c r="Z36" s="214">
        <v>0</v>
      </c>
      <c r="AA36" s="214">
        <v>0</v>
      </c>
      <c r="AB36" s="214">
        <v>0</v>
      </c>
      <c r="AC36" s="214">
        <v>0</v>
      </c>
      <c r="AD36" s="214">
        <v>0</v>
      </c>
      <c r="AE36" s="214">
        <v>0</v>
      </c>
      <c r="AF36" s="214">
        <v>0</v>
      </c>
      <c r="AG36" s="214">
        <v>0</v>
      </c>
      <c r="AH36" s="214">
        <v>0</v>
      </c>
      <c r="AI36" s="214">
        <v>0</v>
      </c>
      <c r="AJ36" s="214">
        <v>0</v>
      </c>
      <c r="AK36" s="214">
        <v>0</v>
      </c>
      <c r="AL36" s="214">
        <v>0</v>
      </c>
      <c r="AM36" s="214">
        <v>0</v>
      </c>
      <c r="AN36" s="214">
        <v>0</v>
      </c>
      <c r="AO36" s="214">
        <v>0</v>
      </c>
      <c r="AP36" s="214">
        <v>0</v>
      </c>
      <c r="AQ36" s="214">
        <v>0</v>
      </c>
      <c r="AR36" s="214">
        <v>0</v>
      </c>
      <c r="AS36" s="214">
        <v>0</v>
      </c>
      <c r="AT36" s="214">
        <v>0</v>
      </c>
      <c r="AU36" s="214">
        <v>229</v>
      </c>
      <c r="AV36" s="214">
        <v>236</v>
      </c>
      <c r="AW36" s="214">
        <v>248</v>
      </c>
      <c r="AX36" s="214">
        <v>256</v>
      </c>
      <c r="AY36" s="214">
        <v>268</v>
      </c>
      <c r="AZ36" s="214">
        <v>275</v>
      </c>
      <c r="BA36" s="214">
        <v>359</v>
      </c>
      <c r="BB36" s="214">
        <v>369</v>
      </c>
      <c r="BC36" s="214">
        <v>374</v>
      </c>
      <c r="BD36" s="214">
        <v>373</v>
      </c>
      <c r="BE36" s="214">
        <v>368</v>
      </c>
      <c r="BF36" s="214">
        <v>354</v>
      </c>
      <c r="BG36" s="214">
        <v>353</v>
      </c>
      <c r="BH36" s="214">
        <v>352</v>
      </c>
      <c r="BI36" s="214">
        <v>349</v>
      </c>
      <c r="BJ36" s="214">
        <v>345</v>
      </c>
      <c r="BK36" s="214">
        <v>341</v>
      </c>
      <c r="BL36" s="214">
        <v>336</v>
      </c>
      <c r="BM36" s="214">
        <v>333</v>
      </c>
      <c r="BN36" s="214">
        <v>334</v>
      </c>
      <c r="BO36" s="214">
        <v>330</v>
      </c>
      <c r="BP36" s="214">
        <v>324</v>
      </c>
      <c r="BQ36" s="214">
        <v>326</v>
      </c>
      <c r="BR36" s="214">
        <v>320</v>
      </c>
      <c r="BS36" s="214">
        <v>313</v>
      </c>
      <c r="BT36" s="214">
        <v>307</v>
      </c>
      <c r="BU36" s="214">
        <v>302</v>
      </c>
      <c r="BV36" s="214">
        <v>296</v>
      </c>
      <c r="BW36" s="214">
        <v>291</v>
      </c>
      <c r="BX36" s="215">
        <v>286</v>
      </c>
      <c r="BY36" s="215">
        <v>282</v>
      </c>
      <c r="BZ36" s="215">
        <v>277</v>
      </c>
      <c r="CA36" s="216">
        <v>273</v>
      </c>
    </row>
    <row r="37" spans="2:79" x14ac:dyDescent="0.4">
      <c r="B37" s="204" t="s">
        <v>242</v>
      </c>
      <c r="D37" s="214">
        <v>0</v>
      </c>
      <c r="E37" s="214">
        <v>0</v>
      </c>
      <c r="F37" s="214">
        <v>0</v>
      </c>
      <c r="G37" s="214">
        <v>0</v>
      </c>
      <c r="H37" s="214">
        <v>0</v>
      </c>
      <c r="I37" s="214">
        <v>0</v>
      </c>
      <c r="J37" s="214">
        <v>0</v>
      </c>
      <c r="K37" s="214">
        <v>0</v>
      </c>
      <c r="L37" s="214">
        <v>0</v>
      </c>
      <c r="M37" s="214">
        <v>0</v>
      </c>
      <c r="N37" s="214">
        <v>0</v>
      </c>
      <c r="O37" s="214">
        <v>0</v>
      </c>
      <c r="P37" s="214">
        <v>0</v>
      </c>
      <c r="Q37" s="214">
        <v>0</v>
      </c>
      <c r="R37" s="214">
        <v>0</v>
      </c>
      <c r="S37" s="214">
        <v>0</v>
      </c>
      <c r="T37" s="214">
        <v>0</v>
      </c>
      <c r="U37" s="214">
        <v>0</v>
      </c>
      <c r="V37" s="214">
        <v>0</v>
      </c>
      <c r="W37" s="214">
        <v>0</v>
      </c>
      <c r="X37" s="214">
        <v>0</v>
      </c>
      <c r="Y37" s="214">
        <v>0</v>
      </c>
      <c r="Z37" s="214">
        <v>0</v>
      </c>
      <c r="AA37" s="214">
        <v>0</v>
      </c>
      <c r="AB37" s="214">
        <v>0</v>
      </c>
      <c r="AC37" s="214">
        <v>0</v>
      </c>
      <c r="AD37" s="214">
        <v>0</v>
      </c>
      <c r="AE37" s="214">
        <v>0</v>
      </c>
      <c r="AF37" s="214">
        <v>0</v>
      </c>
      <c r="AG37" s="214">
        <v>0</v>
      </c>
      <c r="AH37" s="214">
        <v>586</v>
      </c>
      <c r="AI37" s="214">
        <v>613</v>
      </c>
      <c r="AJ37" s="214">
        <v>643</v>
      </c>
      <c r="AK37" s="214">
        <v>710</v>
      </c>
      <c r="AL37" s="214">
        <v>754</v>
      </c>
      <c r="AM37" s="214">
        <v>796</v>
      </c>
      <c r="AN37" s="214">
        <v>861</v>
      </c>
      <c r="AO37" s="214">
        <v>921</v>
      </c>
      <c r="AP37" s="214">
        <v>974</v>
      </c>
      <c r="AQ37" s="214">
        <v>1067</v>
      </c>
      <c r="AR37" s="214">
        <v>1178</v>
      </c>
      <c r="AS37" s="214">
        <v>1300</v>
      </c>
      <c r="AT37" s="214">
        <v>1441</v>
      </c>
      <c r="AU37" s="214">
        <v>1623</v>
      </c>
      <c r="AV37" s="214">
        <v>1826</v>
      </c>
      <c r="AW37" s="214">
        <v>1990</v>
      </c>
      <c r="AX37" s="214">
        <v>2142</v>
      </c>
      <c r="AY37" s="214">
        <v>0</v>
      </c>
      <c r="AZ37" s="214">
        <v>0</v>
      </c>
      <c r="BA37" s="214">
        <v>0</v>
      </c>
      <c r="BB37" s="214">
        <v>0</v>
      </c>
      <c r="BC37" s="214">
        <v>0</v>
      </c>
      <c r="BD37" s="214">
        <v>0</v>
      </c>
      <c r="BE37" s="214">
        <v>0</v>
      </c>
      <c r="BF37" s="214">
        <v>0</v>
      </c>
      <c r="BG37" s="214">
        <v>0</v>
      </c>
      <c r="BH37" s="214">
        <v>0</v>
      </c>
      <c r="BI37" s="214">
        <v>0</v>
      </c>
      <c r="BJ37" s="214">
        <v>0</v>
      </c>
      <c r="BK37" s="214">
        <v>0</v>
      </c>
      <c r="BL37" s="214">
        <v>0</v>
      </c>
      <c r="BM37" s="214">
        <v>0</v>
      </c>
      <c r="BN37" s="214">
        <v>0</v>
      </c>
      <c r="BO37" s="214">
        <v>0</v>
      </c>
      <c r="BP37" s="214">
        <v>0</v>
      </c>
      <c r="BQ37" s="214">
        <v>0</v>
      </c>
      <c r="BR37" s="214">
        <v>0</v>
      </c>
      <c r="BS37" s="214">
        <v>0</v>
      </c>
      <c r="BT37" s="214">
        <v>0</v>
      </c>
      <c r="BU37" s="214">
        <v>0</v>
      </c>
      <c r="BV37" s="214">
        <v>0</v>
      </c>
      <c r="BW37" s="214">
        <v>0</v>
      </c>
      <c r="BX37" s="215">
        <v>0</v>
      </c>
      <c r="BY37" s="215">
        <v>0</v>
      </c>
      <c r="BZ37" s="215">
        <v>0</v>
      </c>
      <c r="CA37" s="216">
        <v>0</v>
      </c>
    </row>
    <row r="38" spans="2:79" x14ac:dyDescent="0.4">
      <c r="B38" s="218" t="s">
        <v>234</v>
      </c>
      <c r="D38" s="219">
        <v>0</v>
      </c>
      <c r="E38" s="219">
        <v>0</v>
      </c>
      <c r="F38" s="219">
        <v>0</v>
      </c>
      <c r="G38" s="219">
        <v>0</v>
      </c>
      <c r="H38" s="219">
        <v>0</v>
      </c>
      <c r="I38" s="219">
        <v>0</v>
      </c>
      <c r="J38" s="219">
        <v>0</v>
      </c>
      <c r="K38" s="219">
        <v>0</v>
      </c>
      <c r="L38" s="219">
        <v>0</v>
      </c>
      <c r="M38" s="219">
        <v>0</v>
      </c>
      <c r="N38" s="219">
        <v>0</v>
      </c>
      <c r="O38" s="219">
        <v>0</v>
      </c>
      <c r="P38" s="219">
        <v>0</v>
      </c>
      <c r="Q38" s="219">
        <v>0</v>
      </c>
      <c r="R38" s="219">
        <v>0</v>
      </c>
      <c r="S38" s="219">
        <v>0</v>
      </c>
      <c r="T38" s="219">
        <v>0</v>
      </c>
      <c r="U38" s="219">
        <v>0</v>
      </c>
      <c r="V38" s="219">
        <v>0</v>
      </c>
      <c r="W38" s="219">
        <v>0</v>
      </c>
      <c r="X38" s="219">
        <v>0</v>
      </c>
      <c r="Y38" s="219">
        <v>0</v>
      </c>
      <c r="Z38" s="219">
        <v>0</v>
      </c>
      <c r="AA38" s="219">
        <v>0</v>
      </c>
      <c r="AB38" s="219">
        <v>0</v>
      </c>
      <c r="AC38" s="219">
        <v>0</v>
      </c>
      <c r="AD38" s="219">
        <v>0</v>
      </c>
      <c r="AE38" s="219">
        <v>0</v>
      </c>
      <c r="AF38" s="219">
        <v>0</v>
      </c>
      <c r="AG38" s="219">
        <v>0</v>
      </c>
      <c r="AH38" s="219">
        <v>0</v>
      </c>
      <c r="AI38" s="219">
        <v>0</v>
      </c>
      <c r="AJ38" s="219">
        <v>0</v>
      </c>
      <c r="AK38" s="219">
        <v>0</v>
      </c>
      <c r="AL38" s="219">
        <v>0</v>
      </c>
      <c r="AM38" s="219">
        <v>0</v>
      </c>
      <c r="AN38" s="219">
        <v>813</v>
      </c>
      <c r="AO38" s="219">
        <v>864</v>
      </c>
      <c r="AP38" s="219">
        <v>900</v>
      </c>
      <c r="AQ38" s="219">
        <v>964</v>
      </c>
      <c r="AR38" s="219">
        <v>1030</v>
      </c>
      <c r="AS38" s="219">
        <v>1099</v>
      </c>
      <c r="AT38" s="219">
        <v>1181</v>
      </c>
      <c r="AU38" s="219">
        <v>1303</v>
      </c>
      <c r="AV38" s="219">
        <v>1439</v>
      </c>
      <c r="AW38" s="219">
        <v>1540</v>
      </c>
      <c r="AX38" s="219">
        <v>1624</v>
      </c>
      <c r="AY38" s="219">
        <v>0</v>
      </c>
      <c r="AZ38" s="219">
        <v>0</v>
      </c>
      <c r="BA38" s="219">
        <v>0</v>
      </c>
      <c r="BB38" s="219">
        <v>0</v>
      </c>
      <c r="BC38" s="219">
        <v>0</v>
      </c>
      <c r="BD38" s="219">
        <v>0</v>
      </c>
      <c r="BE38" s="219">
        <v>0</v>
      </c>
      <c r="BF38" s="219">
        <v>0</v>
      </c>
      <c r="BG38" s="219">
        <v>0</v>
      </c>
      <c r="BH38" s="219">
        <v>0</v>
      </c>
      <c r="BI38" s="219">
        <v>0</v>
      </c>
      <c r="BJ38" s="219">
        <v>0</v>
      </c>
      <c r="BK38" s="219">
        <v>0</v>
      </c>
      <c r="BL38" s="219">
        <v>0</v>
      </c>
      <c r="BM38" s="219">
        <v>0</v>
      </c>
      <c r="BN38" s="219">
        <v>0</v>
      </c>
      <c r="BO38" s="219">
        <v>0</v>
      </c>
      <c r="BP38" s="219">
        <v>0</v>
      </c>
      <c r="BQ38" s="219">
        <v>0</v>
      </c>
      <c r="BR38" s="219">
        <v>0</v>
      </c>
      <c r="BS38" s="219">
        <v>0</v>
      </c>
      <c r="BT38" s="219">
        <v>0</v>
      </c>
      <c r="BU38" s="219">
        <v>0</v>
      </c>
      <c r="BV38" s="219">
        <v>0</v>
      </c>
      <c r="BW38" s="219">
        <v>0</v>
      </c>
      <c r="BX38" s="220">
        <v>0</v>
      </c>
      <c r="BY38" s="220">
        <v>0</v>
      </c>
      <c r="BZ38" s="220">
        <v>0</v>
      </c>
      <c r="CA38" s="221">
        <v>0</v>
      </c>
    </row>
    <row r="39" spans="2:79" x14ac:dyDescent="0.4">
      <c r="B39" s="218" t="s">
        <v>240</v>
      </c>
      <c r="D39" s="219">
        <v>0</v>
      </c>
      <c r="E39" s="219">
        <v>0</v>
      </c>
      <c r="F39" s="219">
        <v>0</v>
      </c>
      <c r="G39" s="219">
        <v>0</v>
      </c>
      <c r="H39" s="219">
        <v>0</v>
      </c>
      <c r="I39" s="219">
        <v>0</v>
      </c>
      <c r="J39" s="219">
        <v>0</v>
      </c>
      <c r="K39" s="219">
        <v>0</v>
      </c>
      <c r="L39" s="219">
        <v>0</v>
      </c>
      <c r="M39" s="219">
        <v>0</v>
      </c>
      <c r="N39" s="219">
        <v>0</v>
      </c>
      <c r="O39" s="219">
        <v>0</v>
      </c>
      <c r="P39" s="219">
        <v>0</v>
      </c>
      <c r="Q39" s="219">
        <v>0</v>
      </c>
      <c r="R39" s="219">
        <v>0</v>
      </c>
      <c r="S39" s="219">
        <v>0</v>
      </c>
      <c r="T39" s="219">
        <v>0</v>
      </c>
      <c r="U39" s="219">
        <v>0</v>
      </c>
      <c r="V39" s="219">
        <v>0</v>
      </c>
      <c r="W39" s="219">
        <v>0</v>
      </c>
      <c r="X39" s="219">
        <v>0</v>
      </c>
      <c r="Y39" s="219">
        <v>0</v>
      </c>
      <c r="Z39" s="219">
        <v>0</v>
      </c>
      <c r="AA39" s="219">
        <v>0</v>
      </c>
      <c r="AB39" s="219">
        <v>0</v>
      </c>
      <c r="AC39" s="219">
        <v>0</v>
      </c>
      <c r="AD39" s="219">
        <v>0</v>
      </c>
      <c r="AE39" s="219">
        <v>0</v>
      </c>
      <c r="AF39" s="219">
        <v>0</v>
      </c>
      <c r="AG39" s="219">
        <v>0</v>
      </c>
      <c r="AH39" s="219">
        <v>0</v>
      </c>
      <c r="AI39" s="219">
        <v>0</v>
      </c>
      <c r="AJ39" s="219">
        <v>0</v>
      </c>
      <c r="AK39" s="219">
        <v>0</v>
      </c>
      <c r="AL39" s="219">
        <v>0</v>
      </c>
      <c r="AM39" s="219">
        <v>0</v>
      </c>
      <c r="AN39" s="219">
        <v>48</v>
      </c>
      <c r="AO39" s="219">
        <v>57</v>
      </c>
      <c r="AP39" s="219">
        <v>74</v>
      </c>
      <c r="AQ39" s="219">
        <v>103</v>
      </c>
      <c r="AR39" s="219">
        <v>148</v>
      </c>
      <c r="AS39" s="219">
        <v>201</v>
      </c>
      <c r="AT39" s="219">
        <v>260</v>
      </c>
      <c r="AU39" s="219">
        <v>320</v>
      </c>
      <c r="AV39" s="219">
        <v>387</v>
      </c>
      <c r="AW39" s="219">
        <v>450</v>
      </c>
      <c r="AX39" s="219">
        <v>518</v>
      </c>
      <c r="AY39" s="219">
        <v>0</v>
      </c>
      <c r="AZ39" s="219">
        <v>0</v>
      </c>
      <c r="BA39" s="219">
        <v>0</v>
      </c>
      <c r="BB39" s="219">
        <v>0</v>
      </c>
      <c r="BC39" s="219">
        <v>0</v>
      </c>
      <c r="BD39" s="219">
        <v>0</v>
      </c>
      <c r="BE39" s="219">
        <v>0</v>
      </c>
      <c r="BF39" s="219">
        <v>0</v>
      </c>
      <c r="BG39" s="219">
        <v>0</v>
      </c>
      <c r="BH39" s="219">
        <v>0</v>
      </c>
      <c r="BI39" s="219">
        <v>0</v>
      </c>
      <c r="BJ39" s="219">
        <v>0</v>
      </c>
      <c r="BK39" s="219">
        <v>0</v>
      </c>
      <c r="BL39" s="219">
        <v>0</v>
      </c>
      <c r="BM39" s="219">
        <v>0</v>
      </c>
      <c r="BN39" s="219">
        <v>0</v>
      </c>
      <c r="BO39" s="219">
        <v>0</v>
      </c>
      <c r="BP39" s="219">
        <v>0</v>
      </c>
      <c r="BQ39" s="219">
        <v>0</v>
      </c>
      <c r="BR39" s="219">
        <v>0</v>
      </c>
      <c r="BS39" s="219">
        <v>0</v>
      </c>
      <c r="BT39" s="219">
        <v>0</v>
      </c>
      <c r="BU39" s="219">
        <v>0</v>
      </c>
      <c r="BV39" s="219">
        <v>0</v>
      </c>
      <c r="BW39" s="219">
        <v>0</v>
      </c>
      <c r="BX39" s="220">
        <v>0</v>
      </c>
      <c r="BY39" s="220">
        <v>0</v>
      </c>
      <c r="BZ39" s="220">
        <v>0</v>
      </c>
      <c r="CA39" s="221">
        <v>0</v>
      </c>
    </row>
    <row r="40" spans="2:79" ht="26.25" customHeight="1" x14ac:dyDescent="0.4">
      <c r="B40" s="204" t="s">
        <v>162</v>
      </c>
      <c r="D40" s="214">
        <v>0</v>
      </c>
      <c r="E40" s="214">
        <v>0</v>
      </c>
      <c r="F40" s="214">
        <v>0</v>
      </c>
      <c r="G40" s="214">
        <v>0</v>
      </c>
      <c r="H40" s="214">
        <v>0</v>
      </c>
      <c r="I40" s="214">
        <v>0</v>
      </c>
      <c r="J40" s="214">
        <v>0</v>
      </c>
      <c r="K40" s="214">
        <v>0</v>
      </c>
      <c r="L40" s="214">
        <v>0</v>
      </c>
      <c r="M40" s="214">
        <v>0</v>
      </c>
      <c r="N40" s="214">
        <v>0</v>
      </c>
      <c r="O40" s="214">
        <v>0</v>
      </c>
      <c r="P40" s="214">
        <v>0</v>
      </c>
      <c r="Q40" s="214">
        <v>0</v>
      </c>
      <c r="R40" s="214">
        <v>0</v>
      </c>
      <c r="S40" s="214">
        <v>0</v>
      </c>
      <c r="T40" s="214">
        <v>0</v>
      </c>
      <c r="U40" s="214">
        <v>0</v>
      </c>
      <c r="V40" s="214">
        <v>0</v>
      </c>
      <c r="W40" s="214">
        <v>0</v>
      </c>
      <c r="X40" s="214">
        <v>0</v>
      </c>
      <c r="Y40" s="214">
        <v>0</v>
      </c>
      <c r="Z40" s="214">
        <v>0</v>
      </c>
      <c r="AA40" s="214">
        <v>0</v>
      </c>
      <c r="AB40" s="214">
        <v>0</v>
      </c>
      <c r="AC40" s="214">
        <v>0</v>
      </c>
      <c r="AD40" s="214">
        <v>0</v>
      </c>
      <c r="AE40" s="214">
        <v>0</v>
      </c>
      <c r="AF40" s="214">
        <v>0</v>
      </c>
      <c r="AG40" s="214">
        <v>0</v>
      </c>
      <c r="AH40" s="214">
        <v>0</v>
      </c>
      <c r="AI40" s="214">
        <v>0</v>
      </c>
      <c r="AJ40" s="214">
        <v>0</v>
      </c>
      <c r="AK40" s="214">
        <v>0</v>
      </c>
      <c r="AL40" s="214">
        <v>0</v>
      </c>
      <c r="AM40" s="214">
        <v>0</v>
      </c>
      <c r="AN40" s="214">
        <v>0</v>
      </c>
      <c r="AO40" s="214">
        <v>0</v>
      </c>
      <c r="AP40" s="214">
        <v>0</v>
      </c>
      <c r="AQ40" s="214">
        <v>0</v>
      </c>
      <c r="AR40" s="214">
        <v>0</v>
      </c>
      <c r="AS40" s="214">
        <v>0</v>
      </c>
      <c r="AT40" s="214">
        <v>0</v>
      </c>
      <c r="AU40" s="214">
        <v>0</v>
      </c>
      <c r="AV40" s="214">
        <v>0</v>
      </c>
      <c r="AW40" s="214">
        <v>0</v>
      </c>
      <c r="AX40" s="214">
        <v>0</v>
      </c>
      <c r="AY40" s="214">
        <v>0</v>
      </c>
      <c r="AZ40" s="214">
        <v>1931</v>
      </c>
      <c r="BA40" s="214">
        <v>1252</v>
      </c>
      <c r="BB40" s="214">
        <v>1110</v>
      </c>
      <c r="BC40" s="214">
        <v>1177</v>
      </c>
      <c r="BD40" s="214">
        <v>1022</v>
      </c>
      <c r="BE40" s="214">
        <v>932</v>
      </c>
      <c r="BF40" s="214">
        <v>920</v>
      </c>
      <c r="BG40" s="214">
        <v>898</v>
      </c>
      <c r="BH40" s="214">
        <v>819</v>
      </c>
      <c r="BI40" s="214">
        <v>870</v>
      </c>
      <c r="BJ40" s="214">
        <v>927</v>
      </c>
      <c r="BK40" s="214">
        <v>818</v>
      </c>
      <c r="BL40" s="214">
        <v>1025</v>
      </c>
      <c r="BM40" s="214">
        <v>1538</v>
      </c>
      <c r="BN40" s="214">
        <v>1415</v>
      </c>
      <c r="BO40" s="214">
        <v>1515</v>
      </c>
      <c r="BP40" s="214">
        <v>1507</v>
      </c>
      <c r="BQ40" s="214">
        <v>1273</v>
      </c>
      <c r="BR40" s="214">
        <v>885</v>
      </c>
      <c r="BS40" s="214">
        <v>643</v>
      </c>
      <c r="BT40" s="214">
        <v>503</v>
      </c>
      <c r="BU40" s="214">
        <v>460</v>
      </c>
      <c r="BV40" s="214">
        <v>384</v>
      </c>
      <c r="BW40" s="214">
        <v>604</v>
      </c>
      <c r="BX40" s="215">
        <v>618</v>
      </c>
      <c r="BY40" s="215">
        <v>631</v>
      </c>
      <c r="BZ40" s="215">
        <v>642</v>
      </c>
      <c r="CA40" s="216">
        <v>647</v>
      </c>
    </row>
    <row r="41" spans="2:79" x14ac:dyDescent="0.4">
      <c r="B41" s="218" t="s">
        <v>237</v>
      </c>
      <c r="D41" s="214">
        <v>0</v>
      </c>
      <c r="E41" s="214">
        <v>0</v>
      </c>
      <c r="F41" s="214">
        <v>0</v>
      </c>
      <c r="G41" s="214">
        <v>0</v>
      </c>
      <c r="H41" s="214">
        <v>0</v>
      </c>
      <c r="I41" s="214">
        <v>0</v>
      </c>
      <c r="J41" s="214">
        <v>0</v>
      </c>
      <c r="K41" s="214">
        <v>0</v>
      </c>
      <c r="L41" s="214">
        <v>0</v>
      </c>
      <c r="M41" s="214">
        <v>0</v>
      </c>
      <c r="N41" s="214">
        <v>0</v>
      </c>
      <c r="O41" s="214">
        <v>0</v>
      </c>
      <c r="P41" s="214">
        <v>0</v>
      </c>
      <c r="Q41" s="214">
        <v>0</v>
      </c>
      <c r="R41" s="214">
        <v>0</v>
      </c>
      <c r="S41" s="214">
        <v>0</v>
      </c>
      <c r="T41" s="214">
        <v>0</v>
      </c>
      <c r="U41" s="214">
        <v>0</v>
      </c>
      <c r="V41" s="214">
        <v>0</v>
      </c>
      <c r="W41" s="214">
        <v>0</v>
      </c>
      <c r="X41" s="214">
        <v>0</v>
      </c>
      <c r="Y41" s="214">
        <v>0</v>
      </c>
      <c r="Z41" s="214">
        <v>0</v>
      </c>
      <c r="AA41" s="214">
        <v>0</v>
      </c>
      <c r="AB41" s="214">
        <v>0</v>
      </c>
      <c r="AC41" s="214">
        <v>0</v>
      </c>
      <c r="AD41" s="214">
        <v>0</v>
      </c>
      <c r="AE41" s="214">
        <v>0</v>
      </c>
      <c r="AF41" s="214">
        <v>0</v>
      </c>
      <c r="AG41" s="214">
        <v>0</v>
      </c>
      <c r="AH41" s="214">
        <v>0</v>
      </c>
      <c r="AI41" s="214">
        <v>0</v>
      </c>
      <c r="AJ41" s="214">
        <v>0</v>
      </c>
      <c r="AK41" s="214">
        <v>0</v>
      </c>
      <c r="AL41" s="214">
        <v>0</v>
      </c>
      <c r="AM41" s="214">
        <v>0</v>
      </c>
      <c r="AN41" s="214">
        <v>0</v>
      </c>
      <c r="AO41" s="214">
        <v>0</v>
      </c>
      <c r="AP41" s="214">
        <v>0</v>
      </c>
      <c r="AQ41" s="214">
        <v>0</v>
      </c>
      <c r="AR41" s="214">
        <v>0</v>
      </c>
      <c r="AS41" s="214">
        <v>0</v>
      </c>
      <c r="AT41" s="214">
        <v>0</v>
      </c>
      <c r="AU41" s="214">
        <v>0</v>
      </c>
      <c r="AV41" s="214">
        <v>0</v>
      </c>
      <c r="AW41" s="214">
        <v>0</v>
      </c>
      <c r="AX41" s="214">
        <v>0</v>
      </c>
      <c r="AY41" s="214">
        <v>0</v>
      </c>
      <c r="AZ41" s="214">
        <v>308</v>
      </c>
      <c r="BA41" s="214">
        <v>170</v>
      </c>
      <c r="BB41" s="214">
        <v>162</v>
      </c>
      <c r="BC41" s="214">
        <v>178</v>
      </c>
      <c r="BD41" s="214">
        <v>168</v>
      </c>
      <c r="BE41" s="214">
        <v>178</v>
      </c>
      <c r="BF41" s="214">
        <v>190</v>
      </c>
      <c r="BG41" s="214">
        <v>185</v>
      </c>
      <c r="BH41" s="214">
        <v>158</v>
      </c>
      <c r="BI41" s="214">
        <v>165</v>
      </c>
      <c r="BJ41" s="214">
        <v>157</v>
      </c>
      <c r="BK41" s="214">
        <v>142</v>
      </c>
      <c r="BL41" s="214">
        <v>244</v>
      </c>
      <c r="BM41" s="214">
        <v>321</v>
      </c>
      <c r="BN41" s="214">
        <v>234</v>
      </c>
      <c r="BO41" s="214">
        <v>212</v>
      </c>
      <c r="BP41" s="214">
        <v>178</v>
      </c>
      <c r="BQ41" s="214">
        <v>145</v>
      </c>
      <c r="BR41" s="214">
        <v>111</v>
      </c>
      <c r="BS41" s="214">
        <v>77</v>
      </c>
      <c r="BT41" s="214">
        <v>66</v>
      </c>
      <c r="BU41" s="214">
        <v>54</v>
      </c>
      <c r="BV41" s="214">
        <v>54</v>
      </c>
      <c r="BW41" s="214">
        <v>77</v>
      </c>
      <c r="BX41" s="215">
        <v>80</v>
      </c>
      <c r="BY41" s="215">
        <v>81</v>
      </c>
      <c r="BZ41" s="215">
        <v>82</v>
      </c>
      <c r="CA41" s="216">
        <v>83</v>
      </c>
    </row>
    <row r="42" spans="2:79" x14ac:dyDescent="0.4">
      <c r="B42" s="218" t="s">
        <v>238</v>
      </c>
      <c r="D42" s="214">
        <v>0</v>
      </c>
      <c r="E42" s="214">
        <v>0</v>
      </c>
      <c r="F42" s="214">
        <v>0</v>
      </c>
      <c r="G42" s="214">
        <v>0</v>
      </c>
      <c r="H42" s="214">
        <v>0</v>
      </c>
      <c r="I42" s="214">
        <v>0</v>
      </c>
      <c r="J42" s="214">
        <v>0</v>
      </c>
      <c r="K42" s="214">
        <v>0</v>
      </c>
      <c r="L42" s="214">
        <v>0</v>
      </c>
      <c r="M42" s="214">
        <v>0</v>
      </c>
      <c r="N42" s="214">
        <v>0</v>
      </c>
      <c r="O42" s="214">
        <v>0</v>
      </c>
      <c r="P42" s="214">
        <v>0</v>
      </c>
      <c r="Q42" s="214">
        <v>0</v>
      </c>
      <c r="R42" s="214">
        <v>0</v>
      </c>
      <c r="S42" s="214">
        <v>0</v>
      </c>
      <c r="T42" s="214">
        <v>0</v>
      </c>
      <c r="U42" s="214">
        <v>0</v>
      </c>
      <c r="V42" s="214">
        <v>0</v>
      </c>
      <c r="W42" s="214">
        <v>0</v>
      </c>
      <c r="X42" s="214">
        <v>0</v>
      </c>
      <c r="Y42" s="214">
        <v>0</v>
      </c>
      <c r="Z42" s="214">
        <v>0</v>
      </c>
      <c r="AA42" s="214">
        <v>0</v>
      </c>
      <c r="AB42" s="214">
        <v>0</v>
      </c>
      <c r="AC42" s="214">
        <v>0</v>
      </c>
      <c r="AD42" s="214">
        <v>0</v>
      </c>
      <c r="AE42" s="214">
        <v>0</v>
      </c>
      <c r="AF42" s="214">
        <v>0</v>
      </c>
      <c r="AG42" s="214">
        <v>0</v>
      </c>
      <c r="AH42" s="214">
        <v>0</v>
      </c>
      <c r="AI42" s="214">
        <v>0</v>
      </c>
      <c r="AJ42" s="214">
        <v>0</v>
      </c>
      <c r="AK42" s="214">
        <v>0</v>
      </c>
      <c r="AL42" s="214">
        <v>0</v>
      </c>
      <c r="AM42" s="214">
        <v>0</v>
      </c>
      <c r="AN42" s="214">
        <v>0</v>
      </c>
      <c r="AO42" s="214">
        <v>0</v>
      </c>
      <c r="AP42" s="214">
        <v>0</v>
      </c>
      <c r="AQ42" s="214">
        <v>0</v>
      </c>
      <c r="AR42" s="214">
        <v>0</v>
      </c>
      <c r="AS42" s="214">
        <v>0</v>
      </c>
      <c r="AT42" s="214">
        <v>0</v>
      </c>
      <c r="AU42" s="214">
        <v>0</v>
      </c>
      <c r="AV42" s="214">
        <v>0</v>
      </c>
      <c r="AW42" s="214">
        <v>0</v>
      </c>
      <c r="AX42" s="214">
        <v>0</v>
      </c>
      <c r="AY42" s="214">
        <v>0</v>
      </c>
      <c r="AZ42" s="214">
        <v>48</v>
      </c>
      <c r="BA42" s="214">
        <v>25</v>
      </c>
      <c r="BB42" s="214">
        <v>23</v>
      </c>
      <c r="BC42" s="214">
        <v>24</v>
      </c>
      <c r="BD42" s="214">
        <v>21</v>
      </c>
      <c r="BE42" s="214">
        <v>20</v>
      </c>
      <c r="BF42" s="214">
        <v>19</v>
      </c>
      <c r="BG42" s="214">
        <v>18</v>
      </c>
      <c r="BH42" s="214">
        <v>14</v>
      </c>
      <c r="BI42" s="214">
        <v>15</v>
      </c>
      <c r="BJ42" s="214">
        <v>15</v>
      </c>
      <c r="BK42" s="214">
        <v>13</v>
      </c>
      <c r="BL42" s="214">
        <v>21</v>
      </c>
      <c r="BM42" s="214">
        <v>30</v>
      </c>
      <c r="BN42" s="214">
        <v>22</v>
      </c>
      <c r="BO42" s="214">
        <v>19</v>
      </c>
      <c r="BP42" s="214">
        <v>18</v>
      </c>
      <c r="BQ42" s="214">
        <v>15</v>
      </c>
      <c r="BR42" s="214">
        <v>11</v>
      </c>
      <c r="BS42" s="214">
        <v>9</v>
      </c>
      <c r="BT42" s="214">
        <v>7</v>
      </c>
      <c r="BU42" s="214">
        <v>6</v>
      </c>
      <c r="BV42" s="214">
        <v>5</v>
      </c>
      <c r="BW42" s="214">
        <v>7</v>
      </c>
      <c r="BX42" s="215">
        <v>6</v>
      </c>
      <c r="BY42" s="215">
        <v>8</v>
      </c>
      <c r="BZ42" s="215">
        <v>8</v>
      </c>
      <c r="CA42" s="216">
        <v>8</v>
      </c>
    </row>
    <row r="43" spans="2:79" x14ac:dyDescent="0.4">
      <c r="B43" s="218" t="s">
        <v>239</v>
      </c>
      <c r="D43" s="214">
        <v>0</v>
      </c>
      <c r="E43" s="214">
        <v>0</v>
      </c>
      <c r="F43" s="214">
        <v>0</v>
      </c>
      <c r="G43" s="214">
        <v>0</v>
      </c>
      <c r="H43" s="214">
        <v>0</v>
      </c>
      <c r="I43" s="214">
        <v>0</v>
      </c>
      <c r="J43" s="214">
        <v>0</v>
      </c>
      <c r="K43" s="214">
        <v>0</v>
      </c>
      <c r="L43" s="214">
        <v>0</v>
      </c>
      <c r="M43" s="214">
        <v>0</v>
      </c>
      <c r="N43" s="214">
        <v>0</v>
      </c>
      <c r="O43" s="214">
        <v>0</v>
      </c>
      <c r="P43" s="214">
        <v>0</v>
      </c>
      <c r="Q43" s="214">
        <v>0</v>
      </c>
      <c r="R43" s="214">
        <v>0</v>
      </c>
      <c r="S43" s="214">
        <v>0</v>
      </c>
      <c r="T43" s="214">
        <v>0</v>
      </c>
      <c r="U43" s="214">
        <v>0</v>
      </c>
      <c r="V43" s="214">
        <v>0</v>
      </c>
      <c r="W43" s="214">
        <v>0</v>
      </c>
      <c r="X43" s="214">
        <v>0</v>
      </c>
      <c r="Y43" s="214">
        <v>0</v>
      </c>
      <c r="Z43" s="214">
        <v>0</v>
      </c>
      <c r="AA43" s="214">
        <v>0</v>
      </c>
      <c r="AB43" s="214">
        <v>0</v>
      </c>
      <c r="AC43" s="214">
        <v>0</v>
      </c>
      <c r="AD43" s="214">
        <v>0</v>
      </c>
      <c r="AE43" s="214">
        <v>0</v>
      </c>
      <c r="AF43" s="214">
        <v>0</v>
      </c>
      <c r="AG43" s="214">
        <v>0</v>
      </c>
      <c r="AH43" s="214">
        <v>0</v>
      </c>
      <c r="AI43" s="214">
        <v>0</v>
      </c>
      <c r="AJ43" s="214">
        <v>0</v>
      </c>
      <c r="AK43" s="214">
        <v>0</v>
      </c>
      <c r="AL43" s="214">
        <v>0</v>
      </c>
      <c r="AM43" s="214">
        <v>0</v>
      </c>
      <c r="AN43" s="214">
        <v>0</v>
      </c>
      <c r="AO43" s="214">
        <v>0</v>
      </c>
      <c r="AP43" s="214">
        <v>0</v>
      </c>
      <c r="AQ43" s="214">
        <v>0</v>
      </c>
      <c r="AR43" s="214">
        <v>0</v>
      </c>
      <c r="AS43" s="214">
        <v>0</v>
      </c>
      <c r="AT43" s="214">
        <v>0</v>
      </c>
      <c r="AU43" s="214">
        <v>0</v>
      </c>
      <c r="AV43" s="214">
        <v>0</v>
      </c>
      <c r="AW43" s="214">
        <v>0</v>
      </c>
      <c r="AX43" s="214">
        <v>0</v>
      </c>
      <c r="AY43" s="214">
        <v>0</v>
      </c>
      <c r="AZ43" s="214">
        <v>1389</v>
      </c>
      <c r="BA43" s="214">
        <v>962</v>
      </c>
      <c r="BB43" s="214">
        <v>846</v>
      </c>
      <c r="BC43" s="214">
        <v>888</v>
      </c>
      <c r="BD43" s="214">
        <v>764</v>
      </c>
      <c r="BE43" s="214">
        <v>666</v>
      </c>
      <c r="BF43" s="214">
        <v>646</v>
      </c>
      <c r="BG43" s="214">
        <v>631</v>
      </c>
      <c r="BH43" s="214">
        <v>588</v>
      </c>
      <c r="BI43" s="214">
        <v>632</v>
      </c>
      <c r="BJ43" s="214">
        <v>691</v>
      </c>
      <c r="BK43" s="214">
        <v>609</v>
      </c>
      <c r="BL43" s="214">
        <v>695</v>
      </c>
      <c r="BM43" s="214">
        <v>1072</v>
      </c>
      <c r="BN43" s="214">
        <v>1069</v>
      </c>
      <c r="BO43" s="214">
        <v>1208</v>
      </c>
      <c r="BP43" s="214">
        <v>1242</v>
      </c>
      <c r="BQ43" s="214">
        <v>1045</v>
      </c>
      <c r="BR43" s="214">
        <v>710</v>
      </c>
      <c r="BS43" s="214">
        <v>522</v>
      </c>
      <c r="BT43" s="214">
        <v>392</v>
      </c>
      <c r="BU43" s="214">
        <v>351</v>
      </c>
      <c r="BV43" s="214">
        <v>290</v>
      </c>
      <c r="BW43" s="214">
        <v>486</v>
      </c>
      <c r="BX43" s="215">
        <v>498</v>
      </c>
      <c r="BY43" s="215">
        <v>507</v>
      </c>
      <c r="BZ43" s="215">
        <v>516</v>
      </c>
      <c r="CA43" s="216">
        <v>520</v>
      </c>
    </row>
    <row r="44" spans="2:79" x14ac:dyDescent="0.4">
      <c r="B44" s="218" t="s">
        <v>240</v>
      </c>
      <c r="D44" s="219">
        <v>0</v>
      </c>
      <c r="E44" s="219">
        <v>0</v>
      </c>
      <c r="F44" s="219">
        <v>0</v>
      </c>
      <c r="G44" s="219">
        <v>0</v>
      </c>
      <c r="H44" s="219">
        <v>0</v>
      </c>
      <c r="I44" s="219">
        <v>0</v>
      </c>
      <c r="J44" s="219">
        <v>0</v>
      </c>
      <c r="K44" s="219">
        <v>0</v>
      </c>
      <c r="L44" s="219">
        <v>0</v>
      </c>
      <c r="M44" s="219">
        <v>0</v>
      </c>
      <c r="N44" s="219">
        <v>0</v>
      </c>
      <c r="O44" s="219">
        <v>0</v>
      </c>
      <c r="P44" s="219">
        <v>0</v>
      </c>
      <c r="Q44" s="219">
        <v>0</v>
      </c>
      <c r="R44" s="219">
        <v>0</v>
      </c>
      <c r="S44" s="219">
        <v>0</v>
      </c>
      <c r="T44" s="219">
        <v>0</v>
      </c>
      <c r="U44" s="219">
        <v>0</v>
      </c>
      <c r="V44" s="219">
        <v>0</v>
      </c>
      <c r="W44" s="219">
        <v>0</v>
      </c>
      <c r="X44" s="219">
        <v>0</v>
      </c>
      <c r="Y44" s="219">
        <v>0</v>
      </c>
      <c r="Z44" s="219">
        <v>0</v>
      </c>
      <c r="AA44" s="219">
        <v>0</v>
      </c>
      <c r="AB44" s="219">
        <v>0</v>
      </c>
      <c r="AC44" s="219">
        <v>0</v>
      </c>
      <c r="AD44" s="219">
        <v>0</v>
      </c>
      <c r="AE44" s="219">
        <v>0</v>
      </c>
      <c r="AF44" s="219">
        <v>0</v>
      </c>
      <c r="AG44" s="219">
        <v>0</v>
      </c>
      <c r="AH44" s="219">
        <v>0</v>
      </c>
      <c r="AI44" s="219">
        <v>0</v>
      </c>
      <c r="AJ44" s="219">
        <v>0</v>
      </c>
      <c r="AK44" s="219">
        <v>0</v>
      </c>
      <c r="AL44" s="219">
        <v>0</v>
      </c>
      <c r="AM44" s="219">
        <v>0</v>
      </c>
      <c r="AN44" s="219">
        <v>0</v>
      </c>
      <c r="AO44" s="219">
        <v>0</v>
      </c>
      <c r="AP44" s="219">
        <v>0</v>
      </c>
      <c r="AQ44" s="219">
        <v>0</v>
      </c>
      <c r="AR44" s="219">
        <v>0</v>
      </c>
      <c r="AS44" s="219">
        <v>0</v>
      </c>
      <c r="AT44" s="219">
        <v>0</v>
      </c>
      <c r="AU44" s="219">
        <v>0</v>
      </c>
      <c r="AV44" s="219">
        <v>0</v>
      </c>
      <c r="AW44" s="219">
        <v>0</v>
      </c>
      <c r="AX44" s="219">
        <v>0</v>
      </c>
      <c r="AY44" s="219">
        <v>0</v>
      </c>
      <c r="AZ44" s="219">
        <v>187</v>
      </c>
      <c r="BA44" s="219">
        <v>96</v>
      </c>
      <c r="BB44" s="219">
        <v>79</v>
      </c>
      <c r="BC44" s="219">
        <v>87</v>
      </c>
      <c r="BD44" s="219">
        <v>69</v>
      </c>
      <c r="BE44" s="219">
        <v>67</v>
      </c>
      <c r="BF44" s="219">
        <v>65</v>
      </c>
      <c r="BG44" s="219">
        <v>64</v>
      </c>
      <c r="BH44" s="219">
        <v>59</v>
      </c>
      <c r="BI44" s="219">
        <v>58</v>
      </c>
      <c r="BJ44" s="219">
        <v>64</v>
      </c>
      <c r="BK44" s="219">
        <v>54</v>
      </c>
      <c r="BL44" s="219">
        <v>66</v>
      </c>
      <c r="BM44" s="219">
        <v>114</v>
      </c>
      <c r="BN44" s="214">
        <v>91</v>
      </c>
      <c r="BO44" s="214">
        <v>77</v>
      </c>
      <c r="BP44" s="214">
        <v>69</v>
      </c>
      <c r="BQ44" s="214">
        <v>68</v>
      </c>
      <c r="BR44" s="214">
        <v>53</v>
      </c>
      <c r="BS44" s="214">
        <v>35</v>
      </c>
      <c r="BT44" s="214">
        <v>38</v>
      </c>
      <c r="BU44" s="214">
        <v>50</v>
      </c>
      <c r="BV44" s="214">
        <v>34</v>
      </c>
      <c r="BW44" s="214">
        <v>34</v>
      </c>
      <c r="BX44" s="215">
        <v>34</v>
      </c>
      <c r="BY44" s="215">
        <v>36</v>
      </c>
      <c r="BZ44" s="215">
        <v>36</v>
      </c>
      <c r="CA44" s="216">
        <v>37</v>
      </c>
    </row>
    <row r="45" spans="2:79" ht="26.25" customHeight="1" x14ac:dyDescent="0.4">
      <c r="B45" s="204" t="s">
        <v>163</v>
      </c>
      <c r="D45" s="214">
        <v>0</v>
      </c>
      <c r="E45" s="214">
        <v>0</v>
      </c>
      <c r="F45" s="214">
        <v>0</v>
      </c>
      <c r="G45" s="214">
        <v>0</v>
      </c>
      <c r="H45" s="214">
        <v>0</v>
      </c>
      <c r="I45" s="214">
        <v>0</v>
      </c>
      <c r="J45" s="214">
        <v>0</v>
      </c>
      <c r="K45" s="214">
        <v>0</v>
      </c>
      <c r="L45" s="214">
        <v>0</v>
      </c>
      <c r="M45" s="214">
        <v>0</v>
      </c>
      <c r="N45" s="214">
        <v>0</v>
      </c>
      <c r="O45" s="214">
        <v>0</v>
      </c>
      <c r="P45" s="214">
        <v>0</v>
      </c>
      <c r="Q45" s="214">
        <v>0</v>
      </c>
      <c r="R45" s="214">
        <v>0</v>
      </c>
      <c r="S45" s="214">
        <v>0</v>
      </c>
      <c r="T45" s="214">
        <v>0</v>
      </c>
      <c r="U45" s="214">
        <v>0</v>
      </c>
      <c r="V45" s="214">
        <v>0</v>
      </c>
      <c r="W45" s="214">
        <v>0</v>
      </c>
      <c r="X45" s="214">
        <v>0</v>
      </c>
      <c r="Y45" s="214">
        <v>0</v>
      </c>
      <c r="Z45" s="214">
        <v>0</v>
      </c>
      <c r="AA45" s="214">
        <v>0</v>
      </c>
      <c r="AB45" s="214">
        <v>0</v>
      </c>
      <c r="AC45" s="214">
        <v>0</v>
      </c>
      <c r="AD45" s="214">
        <v>0</v>
      </c>
      <c r="AE45" s="214">
        <v>0</v>
      </c>
      <c r="AF45" s="214">
        <v>0</v>
      </c>
      <c r="AG45" s="214">
        <v>0</v>
      </c>
      <c r="AH45" s="214">
        <v>0</v>
      </c>
      <c r="AI45" s="214">
        <v>0</v>
      </c>
      <c r="AJ45" s="214">
        <v>0</v>
      </c>
      <c r="AK45" s="214">
        <v>0</v>
      </c>
      <c r="AL45" s="214">
        <v>0</v>
      </c>
      <c r="AM45" s="214">
        <v>0</v>
      </c>
      <c r="AN45" s="214">
        <v>0</v>
      </c>
      <c r="AO45" s="214">
        <v>0</v>
      </c>
      <c r="AP45" s="214">
        <v>0</v>
      </c>
      <c r="AQ45" s="214">
        <v>0</v>
      </c>
      <c r="AR45" s="214">
        <v>0</v>
      </c>
      <c r="AS45" s="214">
        <v>0</v>
      </c>
      <c r="AT45" s="214">
        <v>0</v>
      </c>
      <c r="AU45" s="214">
        <v>11</v>
      </c>
      <c r="AV45" s="214">
        <v>13</v>
      </c>
      <c r="AW45" s="214">
        <v>12</v>
      </c>
      <c r="AX45" s="214">
        <v>11</v>
      </c>
      <c r="AY45" s="214">
        <v>13</v>
      </c>
      <c r="AZ45" s="214">
        <v>12</v>
      </c>
      <c r="BA45" s="214">
        <v>11</v>
      </c>
      <c r="BB45" s="214">
        <v>13</v>
      </c>
      <c r="BC45" s="214">
        <v>13</v>
      </c>
      <c r="BD45" s="214">
        <v>15</v>
      </c>
      <c r="BE45" s="214">
        <v>17</v>
      </c>
      <c r="BF45" s="214">
        <v>17</v>
      </c>
      <c r="BG45" s="214">
        <v>25</v>
      </c>
      <c r="BH45" s="214">
        <v>29</v>
      </c>
      <c r="BI45" s="214">
        <v>31</v>
      </c>
      <c r="BJ45" s="214">
        <v>30</v>
      </c>
      <c r="BK45" s="214">
        <v>44</v>
      </c>
      <c r="BL45" s="214">
        <v>54</v>
      </c>
      <c r="BM45" s="214">
        <v>56</v>
      </c>
      <c r="BN45" s="214">
        <v>54</v>
      </c>
      <c r="BO45" s="214">
        <v>57</v>
      </c>
      <c r="BP45" s="214">
        <v>60</v>
      </c>
      <c r="BQ45" s="214">
        <v>58</v>
      </c>
      <c r="BR45" s="214">
        <v>59</v>
      </c>
      <c r="BS45" s="214">
        <v>62</v>
      </c>
      <c r="BT45" s="214">
        <v>61</v>
      </c>
      <c r="BU45" s="214">
        <v>58</v>
      </c>
      <c r="BV45" s="214">
        <v>58</v>
      </c>
      <c r="BW45" s="214">
        <v>59</v>
      </c>
      <c r="BX45" s="215">
        <v>60</v>
      </c>
      <c r="BY45" s="215">
        <v>60</v>
      </c>
      <c r="BZ45" s="215">
        <v>60</v>
      </c>
      <c r="CA45" s="216">
        <v>61</v>
      </c>
    </row>
    <row r="46" spans="2:79" x14ac:dyDescent="0.4">
      <c r="B46" s="204" t="s">
        <v>166</v>
      </c>
      <c r="D46" s="214">
        <v>0</v>
      </c>
      <c r="E46" s="214">
        <v>0</v>
      </c>
      <c r="F46" s="214">
        <v>0</v>
      </c>
      <c r="G46" s="214">
        <v>0</v>
      </c>
      <c r="H46" s="214">
        <v>0</v>
      </c>
      <c r="I46" s="214">
        <v>0</v>
      </c>
      <c r="J46" s="214">
        <v>0</v>
      </c>
      <c r="K46" s="214">
        <v>0</v>
      </c>
      <c r="L46" s="214">
        <v>0</v>
      </c>
      <c r="M46" s="214">
        <v>0</v>
      </c>
      <c r="N46" s="214">
        <v>0</v>
      </c>
      <c r="O46" s="214">
        <v>0</v>
      </c>
      <c r="P46" s="214">
        <v>0</v>
      </c>
      <c r="Q46" s="214">
        <v>0</v>
      </c>
      <c r="R46" s="214">
        <v>0</v>
      </c>
      <c r="S46" s="214">
        <v>0</v>
      </c>
      <c r="T46" s="214">
        <v>0</v>
      </c>
      <c r="U46" s="214">
        <v>0</v>
      </c>
      <c r="V46" s="214">
        <v>0</v>
      </c>
      <c r="W46" s="214">
        <v>0</v>
      </c>
      <c r="X46" s="214">
        <v>0</v>
      </c>
      <c r="Y46" s="214">
        <v>0</v>
      </c>
      <c r="Z46" s="214">
        <v>0</v>
      </c>
      <c r="AA46" s="214">
        <v>0</v>
      </c>
      <c r="AB46" s="214">
        <v>0</v>
      </c>
      <c r="AC46" s="214">
        <v>0</v>
      </c>
      <c r="AD46" s="214">
        <v>0</v>
      </c>
      <c r="AE46" s="214">
        <v>0</v>
      </c>
      <c r="AF46" s="214">
        <v>34</v>
      </c>
      <c r="AG46" s="214">
        <v>55</v>
      </c>
      <c r="AH46" s="214">
        <v>75</v>
      </c>
      <c r="AI46" s="214">
        <v>105</v>
      </c>
      <c r="AJ46" s="214">
        <v>147</v>
      </c>
      <c r="AK46" s="214">
        <v>177</v>
      </c>
      <c r="AL46" s="214">
        <v>214</v>
      </c>
      <c r="AM46" s="214">
        <v>263</v>
      </c>
      <c r="AN46" s="214">
        <v>314</v>
      </c>
      <c r="AO46" s="214">
        <v>367</v>
      </c>
      <c r="AP46" s="214">
        <v>422</v>
      </c>
      <c r="AQ46" s="214">
        <v>474</v>
      </c>
      <c r="AR46" s="214">
        <v>520</v>
      </c>
      <c r="AS46" s="214">
        <v>565</v>
      </c>
      <c r="AT46" s="214">
        <v>607</v>
      </c>
      <c r="AU46" s="214">
        <v>654</v>
      </c>
      <c r="AV46" s="214">
        <v>0</v>
      </c>
      <c r="AW46" s="214">
        <v>0</v>
      </c>
      <c r="AX46" s="214">
        <v>0</v>
      </c>
      <c r="AY46" s="214">
        <v>0</v>
      </c>
      <c r="AZ46" s="214">
        <v>0</v>
      </c>
      <c r="BA46" s="214">
        <v>0</v>
      </c>
      <c r="BB46" s="214">
        <v>0</v>
      </c>
      <c r="BC46" s="214">
        <v>0</v>
      </c>
      <c r="BD46" s="214">
        <v>0</v>
      </c>
      <c r="BE46" s="214">
        <v>0</v>
      </c>
      <c r="BF46" s="214">
        <v>0</v>
      </c>
      <c r="BG46" s="214">
        <v>0</v>
      </c>
      <c r="BH46" s="214">
        <v>0</v>
      </c>
      <c r="BI46" s="214">
        <v>0</v>
      </c>
      <c r="BJ46" s="214">
        <v>0</v>
      </c>
      <c r="BK46" s="214">
        <v>0</v>
      </c>
      <c r="BL46" s="214">
        <v>0</v>
      </c>
      <c r="BM46" s="214">
        <v>0</v>
      </c>
      <c r="BN46" s="214">
        <v>0</v>
      </c>
      <c r="BO46" s="214">
        <v>0</v>
      </c>
      <c r="BP46" s="214">
        <v>0</v>
      </c>
      <c r="BQ46" s="214">
        <v>0</v>
      </c>
      <c r="BR46" s="214">
        <v>0</v>
      </c>
      <c r="BS46" s="214">
        <v>0</v>
      </c>
      <c r="BT46" s="214">
        <v>0</v>
      </c>
      <c r="BU46" s="214">
        <v>0</v>
      </c>
      <c r="BV46" s="214">
        <v>0</v>
      </c>
      <c r="BW46" s="214">
        <v>0</v>
      </c>
      <c r="BX46" s="215">
        <v>0</v>
      </c>
      <c r="BY46" s="215">
        <v>0</v>
      </c>
      <c r="BZ46" s="215">
        <v>0</v>
      </c>
      <c r="CA46" s="216">
        <v>0</v>
      </c>
    </row>
    <row r="47" spans="2:79" x14ac:dyDescent="0.4">
      <c r="B47" s="204" t="s">
        <v>168</v>
      </c>
      <c r="D47" s="219">
        <v>0</v>
      </c>
      <c r="E47" s="219">
        <v>0</v>
      </c>
      <c r="F47" s="219">
        <v>0</v>
      </c>
      <c r="G47" s="219">
        <v>0</v>
      </c>
      <c r="H47" s="219">
        <v>0</v>
      </c>
      <c r="I47" s="219">
        <v>0</v>
      </c>
      <c r="J47" s="219">
        <v>0</v>
      </c>
      <c r="K47" s="219">
        <v>0</v>
      </c>
      <c r="L47" s="219">
        <v>0</v>
      </c>
      <c r="M47" s="219">
        <v>0</v>
      </c>
      <c r="N47" s="219">
        <v>0</v>
      </c>
      <c r="O47" s="219">
        <v>0</v>
      </c>
      <c r="P47" s="219">
        <v>0</v>
      </c>
      <c r="Q47" s="219">
        <v>0</v>
      </c>
      <c r="R47" s="219">
        <v>0</v>
      </c>
      <c r="S47" s="219">
        <v>0</v>
      </c>
      <c r="T47" s="219">
        <v>0</v>
      </c>
      <c r="U47" s="219">
        <v>0</v>
      </c>
      <c r="V47" s="219">
        <v>0</v>
      </c>
      <c r="W47" s="219">
        <v>0</v>
      </c>
      <c r="X47" s="219">
        <v>0</v>
      </c>
      <c r="Y47" s="219">
        <v>0</v>
      </c>
      <c r="Z47" s="219">
        <v>0</v>
      </c>
      <c r="AA47" s="219">
        <v>0</v>
      </c>
      <c r="AB47" s="219">
        <v>0</v>
      </c>
      <c r="AC47" s="219">
        <v>0</v>
      </c>
      <c r="AD47" s="219">
        <v>0</v>
      </c>
      <c r="AE47" s="219">
        <v>0</v>
      </c>
      <c r="AF47" s="219">
        <v>0</v>
      </c>
      <c r="AG47" s="219">
        <v>0</v>
      </c>
      <c r="AH47" s="219">
        <v>311</v>
      </c>
      <c r="AI47" s="219">
        <v>381</v>
      </c>
      <c r="AJ47" s="219">
        <v>438</v>
      </c>
      <c r="AK47" s="219">
        <v>469</v>
      </c>
      <c r="AL47" s="219">
        <v>508</v>
      </c>
      <c r="AM47" s="219">
        <v>537</v>
      </c>
      <c r="AN47" s="219">
        <v>517</v>
      </c>
      <c r="AO47" s="219">
        <v>576</v>
      </c>
      <c r="AP47" s="219">
        <v>607</v>
      </c>
      <c r="AQ47" s="219">
        <v>686</v>
      </c>
      <c r="AR47" s="219">
        <v>710</v>
      </c>
      <c r="AS47" s="219">
        <v>724</v>
      </c>
      <c r="AT47" s="219">
        <v>777</v>
      </c>
      <c r="AU47" s="219">
        <v>821</v>
      </c>
      <c r="AV47" s="219">
        <v>839</v>
      </c>
      <c r="AW47" s="219">
        <v>886</v>
      </c>
      <c r="AX47" s="219">
        <v>918</v>
      </c>
      <c r="AY47" s="219">
        <v>964</v>
      </c>
      <c r="AZ47" s="219">
        <v>1010</v>
      </c>
      <c r="BA47" s="219">
        <v>0</v>
      </c>
      <c r="BB47" s="219">
        <v>0</v>
      </c>
      <c r="BC47" s="219">
        <v>0</v>
      </c>
      <c r="BD47" s="219">
        <v>0</v>
      </c>
      <c r="BE47" s="219">
        <v>0</v>
      </c>
      <c r="BF47" s="219">
        <v>0</v>
      </c>
      <c r="BG47" s="219">
        <v>0</v>
      </c>
      <c r="BH47" s="219">
        <v>0</v>
      </c>
      <c r="BI47" s="219">
        <v>0</v>
      </c>
      <c r="BJ47" s="219">
        <v>0</v>
      </c>
      <c r="BK47" s="219">
        <v>0</v>
      </c>
      <c r="BL47" s="219">
        <v>0</v>
      </c>
      <c r="BM47" s="219">
        <v>0</v>
      </c>
      <c r="BN47" s="219">
        <v>0</v>
      </c>
      <c r="BO47" s="219">
        <v>0</v>
      </c>
      <c r="BP47" s="219">
        <v>0</v>
      </c>
      <c r="BQ47" s="219">
        <v>0</v>
      </c>
      <c r="BR47" s="219">
        <v>0</v>
      </c>
      <c r="BS47" s="219">
        <v>0</v>
      </c>
      <c r="BT47" s="219">
        <v>0</v>
      </c>
      <c r="BU47" s="219">
        <v>0</v>
      </c>
      <c r="BV47" s="219">
        <v>0</v>
      </c>
      <c r="BW47" s="219">
        <v>0</v>
      </c>
      <c r="BX47" s="220">
        <v>0</v>
      </c>
      <c r="BY47" s="220">
        <v>0</v>
      </c>
      <c r="BZ47" s="220">
        <v>0</v>
      </c>
      <c r="CA47" s="221">
        <v>0</v>
      </c>
    </row>
    <row r="48" spans="2:79" x14ac:dyDescent="0.4">
      <c r="B48" s="204" t="s">
        <v>171</v>
      </c>
      <c r="D48" s="219">
        <v>0</v>
      </c>
      <c r="E48" s="219">
        <v>0</v>
      </c>
      <c r="F48" s="219">
        <v>0</v>
      </c>
      <c r="G48" s="219">
        <v>0</v>
      </c>
      <c r="H48" s="219">
        <v>0</v>
      </c>
      <c r="I48" s="219">
        <v>0</v>
      </c>
      <c r="J48" s="219">
        <v>0</v>
      </c>
      <c r="K48" s="219">
        <v>0</v>
      </c>
      <c r="L48" s="219">
        <v>0</v>
      </c>
      <c r="M48" s="219">
        <v>0</v>
      </c>
      <c r="N48" s="219">
        <v>0</v>
      </c>
      <c r="O48" s="219">
        <v>0</v>
      </c>
      <c r="P48" s="219">
        <v>0</v>
      </c>
      <c r="Q48" s="219">
        <v>0</v>
      </c>
      <c r="R48" s="219">
        <v>0</v>
      </c>
      <c r="S48" s="219">
        <v>0</v>
      </c>
      <c r="T48" s="219">
        <v>0</v>
      </c>
      <c r="U48" s="219">
        <v>0</v>
      </c>
      <c r="V48" s="219">
        <v>0</v>
      </c>
      <c r="W48" s="219">
        <v>0</v>
      </c>
      <c r="X48" s="219">
        <v>0</v>
      </c>
      <c r="Y48" s="219">
        <v>0</v>
      </c>
      <c r="Z48" s="219">
        <v>0</v>
      </c>
      <c r="AA48" s="219">
        <v>0</v>
      </c>
      <c r="AB48" s="219">
        <v>0</v>
      </c>
      <c r="AC48" s="219">
        <v>0</v>
      </c>
      <c r="AD48" s="219">
        <v>0</v>
      </c>
      <c r="AE48" s="219">
        <v>0</v>
      </c>
      <c r="AF48" s="219">
        <v>0</v>
      </c>
      <c r="AG48" s="219">
        <v>0</v>
      </c>
      <c r="AH48" s="219">
        <v>0</v>
      </c>
      <c r="AI48" s="219">
        <v>0</v>
      </c>
      <c r="AJ48" s="219">
        <v>0</v>
      </c>
      <c r="AK48" s="219">
        <v>0</v>
      </c>
      <c r="AL48" s="219">
        <v>0</v>
      </c>
      <c r="AM48" s="219">
        <v>0</v>
      </c>
      <c r="AN48" s="219">
        <v>0</v>
      </c>
      <c r="AO48" s="219">
        <v>0</v>
      </c>
      <c r="AP48" s="219">
        <v>0</v>
      </c>
      <c r="AQ48" s="219">
        <v>0</v>
      </c>
      <c r="AR48" s="219">
        <v>0</v>
      </c>
      <c r="AS48" s="219">
        <v>0</v>
      </c>
      <c r="AT48" s="219">
        <v>0</v>
      </c>
      <c r="AU48" s="219">
        <v>0</v>
      </c>
      <c r="AV48" s="219">
        <v>0</v>
      </c>
      <c r="AW48" s="219">
        <v>0</v>
      </c>
      <c r="AX48" s="219">
        <v>0</v>
      </c>
      <c r="AY48" s="219">
        <v>0</v>
      </c>
      <c r="AZ48" s="219">
        <v>0</v>
      </c>
      <c r="BA48" s="219">
        <v>0</v>
      </c>
      <c r="BB48" s="219">
        <v>0</v>
      </c>
      <c r="BC48" s="219">
        <v>0</v>
      </c>
      <c r="BD48" s="219">
        <v>3156</v>
      </c>
      <c r="BE48" s="219">
        <v>3859</v>
      </c>
      <c r="BF48" s="219">
        <v>3790</v>
      </c>
      <c r="BG48" s="219">
        <v>3839</v>
      </c>
      <c r="BH48" s="219">
        <v>3892</v>
      </c>
      <c r="BI48" s="219">
        <v>3965</v>
      </c>
      <c r="BJ48" s="219">
        <v>3982</v>
      </c>
      <c r="BK48" s="219">
        <v>3993</v>
      </c>
      <c r="BL48" s="219">
        <v>4079</v>
      </c>
      <c r="BM48" s="219">
        <v>4206</v>
      </c>
      <c r="BN48" s="219">
        <v>4236</v>
      </c>
      <c r="BO48" s="219">
        <v>4277</v>
      </c>
      <c r="BP48" s="219">
        <v>4316</v>
      </c>
      <c r="BQ48" s="219">
        <v>4414</v>
      </c>
      <c r="BR48" s="219">
        <v>4493</v>
      </c>
      <c r="BS48" s="219">
        <v>4360</v>
      </c>
      <c r="BT48" s="219">
        <v>4516</v>
      </c>
      <c r="BU48" s="219">
        <v>4551</v>
      </c>
      <c r="BV48" s="219">
        <v>4665</v>
      </c>
      <c r="BW48" s="219">
        <v>4779</v>
      </c>
      <c r="BX48" s="220">
        <v>0</v>
      </c>
      <c r="BY48" s="220">
        <v>0</v>
      </c>
      <c r="BZ48" s="220">
        <v>0</v>
      </c>
      <c r="CA48" s="221">
        <v>0</v>
      </c>
    </row>
    <row r="49" spans="1:16384" x14ac:dyDescent="0.4">
      <c r="B49" s="204" t="s">
        <v>30</v>
      </c>
      <c r="D49" s="214">
        <v>0</v>
      </c>
      <c r="E49" s="214">
        <v>0</v>
      </c>
      <c r="F49" s="214">
        <v>0</v>
      </c>
      <c r="G49" s="214">
        <v>0</v>
      </c>
      <c r="H49" s="214">
        <v>0</v>
      </c>
      <c r="I49" s="214">
        <v>0</v>
      </c>
      <c r="J49" s="214">
        <v>0</v>
      </c>
      <c r="K49" s="214">
        <v>0</v>
      </c>
      <c r="L49" s="214">
        <v>0</v>
      </c>
      <c r="M49" s="214">
        <v>0</v>
      </c>
      <c r="N49" s="214">
        <v>0</v>
      </c>
      <c r="O49" s="214">
        <v>0</v>
      </c>
      <c r="P49" s="214">
        <v>0</v>
      </c>
      <c r="Q49" s="214">
        <v>0</v>
      </c>
      <c r="R49" s="214">
        <v>0</v>
      </c>
      <c r="S49" s="214">
        <v>0</v>
      </c>
      <c r="T49" s="214">
        <v>0</v>
      </c>
      <c r="U49" s="214">
        <v>0</v>
      </c>
      <c r="V49" s="214">
        <v>0</v>
      </c>
      <c r="W49" s="214">
        <v>0</v>
      </c>
      <c r="X49" s="214">
        <v>0</v>
      </c>
      <c r="Y49" s="214">
        <v>0</v>
      </c>
      <c r="Z49" s="214">
        <v>0</v>
      </c>
      <c r="AA49" s="214">
        <v>0</v>
      </c>
      <c r="AB49" s="214">
        <v>0</v>
      </c>
      <c r="AC49" s="214">
        <v>0</v>
      </c>
      <c r="AD49" s="214">
        <v>0</v>
      </c>
      <c r="AE49" s="214">
        <v>0</v>
      </c>
      <c r="AF49" s="214">
        <v>0</v>
      </c>
      <c r="AG49" s="214">
        <v>0</v>
      </c>
      <c r="AH49" s="214">
        <v>0</v>
      </c>
      <c r="AI49" s="214">
        <v>0</v>
      </c>
      <c r="AJ49" s="214">
        <v>0</v>
      </c>
      <c r="AK49" s="214">
        <v>0</v>
      </c>
      <c r="AL49" s="214">
        <v>0</v>
      </c>
      <c r="AM49" s="214">
        <v>0</v>
      </c>
      <c r="AN49" s="214">
        <v>0</v>
      </c>
      <c r="AO49" s="214">
        <v>0</v>
      </c>
      <c r="AP49" s="214">
        <v>0</v>
      </c>
      <c r="AQ49" s="214">
        <v>0</v>
      </c>
      <c r="AR49" s="214">
        <v>0</v>
      </c>
      <c r="AS49" s="214">
        <v>0</v>
      </c>
      <c r="AT49" s="214">
        <v>0</v>
      </c>
      <c r="AU49" s="214">
        <v>0</v>
      </c>
      <c r="AV49" s="214">
        <v>0</v>
      </c>
      <c r="AW49" s="214">
        <v>0</v>
      </c>
      <c r="AX49" s="214">
        <v>0</v>
      </c>
      <c r="AY49" s="214">
        <v>0</v>
      </c>
      <c r="AZ49" s="214">
        <v>0</v>
      </c>
      <c r="BA49" s="214">
        <v>0</v>
      </c>
      <c r="BB49" s="214">
        <v>0</v>
      </c>
      <c r="BC49" s="214">
        <v>0</v>
      </c>
      <c r="BD49" s="214">
        <v>0</v>
      </c>
      <c r="BE49" s="214">
        <v>0</v>
      </c>
      <c r="BF49" s="214">
        <v>0</v>
      </c>
      <c r="BG49" s="214">
        <v>1979</v>
      </c>
      <c r="BH49" s="214">
        <v>2594</v>
      </c>
      <c r="BI49" s="214">
        <v>2700</v>
      </c>
      <c r="BJ49" s="214">
        <v>2729</v>
      </c>
      <c r="BK49" s="214">
        <v>2732</v>
      </c>
      <c r="BL49" s="214">
        <v>2724</v>
      </c>
      <c r="BM49" s="214">
        <v>2736</v>
      </c>
      <c r="BN49" s="214">
        <v>2718</v>
      </c>
      <c r="BO49" s="214">
        <v>2649</v>
      </c>
      <c r="BP49" s="214">
        <v>2505</v>
      </c>
      <c r="BQ49" s="214">
        <v>2380</v>
      </c>
      <c r="BR49" s="214">
        <v>2228</v>
      </c>
      <c r="BS49" s="214">
        <v>2098</v>
      </c>
      <c r="BT49" s="214">
        <v>1903</v>
      </c>
      <c r="BU49" s="214">
        <v>1792</v>
      </c>
      <c r="BV49" s="214">
        <v>1689</v>
      </c>
      <c r="BW49" s="214">
        <v>1583</v>
      </c>
      <c r="BX49" s="215">
        <v>1493</v>
      </c>
      <c r="BY49" s="215">
        <v>1406</v>
      </c>
      <c r="BZ49" s="215">
        <v>1334</v>
      </c>
      <c r="CA49" s="216">
        <v>1270</v>
      </c>
    </row>
    <row r="50" spans="1:16384" ht="25.5" customHeight="1" x14ac:dyDescent="0.4">
      <c r="B50" s="222" t="s">
        <v>172</v>
      </c>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f>ROUND('Disability benefits'!BQ60,0)</f>
        <v>13</v>
      </c>
      <c r="BR50" s="214">
        <f>ROUND('Disability benefits'!BR60,0)</f>
        <v>200</v>
      </c>
      <c r="BS50" s="214">
        <f>ROUND('Disability benefits'!BS60,0)</f>
        <v>594</v>
      </c>
      <c r="BT50" s="214">
        <f>ROUND('Disability benefits'!BT60,0)</f>
        <v>1054</v>
      </c>
      <c r="BU50" s="214">
        <f>ROUND('Disability benefits'!BU60,0)</f>
        <v>1552</v>
      </c>
      <c r="BV50" s="214">
        <f>ROUND('Disability benefits'!BV60,0)</f>
        <v>1934</v>
      </c>
      <c r="BW50" s="214">
        <f>ROUND('Disability benefits'!BW60,0)</f>
        <v>2369</v>
      </c>
      <c r="BX50" s="215">
        <f>ROUND('Disability benefits'!BX60,0)</f>
        <v>2614</v>
      </c>
      <c r="BY50" s="215">
        <f>ROUND('Disability benefits'!BY60,0)</f>
        <v>2740</v>
      </c>
      <c r="BZ50" s="215">
        <f>ROUND('Disability benefits'!BZ60,0)</f>
        <v>2864</v>
      </c>
      <c r="CA50" s="216">
        <f>ROUND('Disability benefits'!CA60,0)</f>
        <v>2991</v>
      </c>
    </row>
    <row r="51" spans="1:16384" x14ac:dyDescent="0.4">
      <c r="B51" s="218" t="s">
        <v>234</v>
      </c>
      <c r="D51" s="214"/>
      <c r="E51" s="214"/>
      <c r="F51" s="214"/>
      <c r="G51" s="214"/>
      <c r="H51" s="214"/>
      <c r="I51" s="214"/>
      <c r="J51" s="214"/>
      <c r="K51" s="214"/>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v>13</v>
      </c>
      <c r="BR51" s="214">
        <v>198</v>
      </c>
      <c r="BS51" s="214">
        <v>588</v>
      </c>
      <c r="BT51" s="214">
        <v>1043</v>
      </c>
      <c r="BU51" s="214">
        <v>1535</v>
      </c>
      <c r="BV51" s="214">
        <v>1913</v>
      </c>
      <c r="BW51" s="214">
        <v>2344</v>
      </c>
      <c r="BX51" s="215">
        <v>2585</v>
      </c>
      <c r="BY51" s="215">
        <v>2710</v>
      </c>
      <c r="BZ51" s="215">
        <v>2833</v>
      </c>
      <c r="CA51" s="216">
        <v>2959</v>
      </c>
    </row>
    <row r="52" spans="1:16384" x14ac:dyDescent="0.4">
      <c r="B52" s="218" t="s">
        <v>235</v>
      </c>
      <c r="D52" s="214"/>
      <c r="E52" s="214"/>
      <c r="F52" s="214"/>
      <c r="G52" s="214"/>
      <c r="H52" s="214"/>
      <c r="I52" s="214"/>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v>0</v>
      </c>
      <c r="BR52" s="214">
        <v>2</v>
      </c>
      <c r="BS52" s="214">
        <v>6</v>
      </c>
      <c r="BT52" s="214">
        <v>11</v>
      </c>
      <c r="BU52" s="214">
        <v>17</v>
      </c>
      <c r="BV52" s="214">
        <v>21</v>
      </c>
      <c r="BW52" s="214">
        <v>26</v>
      </c>
      <c r="BX52" s="215">
        <v>29</v>
      </c>
      <c r="BY52" s="215">
        <v>30</v>
      </c>
      <c r="BZ52" s="215">
        <v>31</v>
      </c>
      <c r="CA52" s="216">
        <v>33</v>
      </c>
    </row>
    <row r="53" spans="1:16384" x14ac:dyDescent="0.4">
      <c r="B53" s="204" t="s">
        <v>176</v>
      </c>
      <c r="D53" s="219">
        <v>0</v>
      </c>
      <c r="E53" s="219">
        <v>0</v>
      </c>
      <c r="F53" s="219">
        <v>0</v>
      </c>
      <c r="G53" s="219">
        <v>0</v>
      </c>
      <c r="H53" s="219">
        <v>0</v>
      </c>
      <c r="I53" s="219">
        <v>0</v>
      </c>
      <c r="J53" s="219">
        <v>0</v>
      </c>
      <c r="K53" s="219">
        <v>0</v>
      </c>
      <c r="L53" s="219">
        <v>0</v>
      </c>
      <c r="M53" s="219">
        <v>0</v>
      </c>
      <c r="N53" s="219">
        <v>0</v>
      </c>
      <c r="O53" s="219">
        <v>0</v>
      </c>
      <c r="P53" s="219">
        <v>0</v>
      </c>
      <c r="Q53" s="219">
        <v>0</v>
      </c>
      <c r="R53" s="219">
        <v>0</v>
      </c>
      <c r="S53" s="219">
        <v>0</v>
      </c>
      <c r="T53" s="219">
        <v>0</v>
      </c>
      <c r="U53" s="219">
        <v>0</v>
      </c>
      <c r="V53" s="219">
        <v>0</v>
      </c>
      <c r="W53" s="219">
        <v>0</v>
      </c>
      <c r="X53" s="219">
        <v>0</v>
      </c>
      <c r="Y53" s="219">
        <v>0</v>
      </c>
      <c r="Z53" s="219">
        <v>0</v>
      </c>
      <c r="AA53" s="219">
        <v>0</v>
      </c>
      <c r="AB53" s="219">
        <v>0</v>
      </c>
      <c r="AC53" s="219">
        <v>0</v>
      </c>
      <c r="AD53" s="219">
        <v>0</v>
      </c>
      <c r="AE53" s="219">
        <v>0</v>
      </c>
      <c r="AF53" s="219">
        <v>103</v>
      </c>
      <c r="AG53" s="219">
        <v>107</v>
      </c>
      <c r="AH53" s="219">
        <v>116</v>
      </c>
      <c r="AI53" s="219">
        <v>153</v>
      </c>
      <c r="AJ53" s="219">
        <v>178</v>
      </c>
      <c r="AK53" s="219">
        <v>186</v>
      </c>
      <c r="AL53" s="219">
        <v>196</v>
      </c>
      <c r="AM53" s="219">
        <v>209</v>
      </c>
      <c r="AN53" s="219">
        <v>236</v>
      </c>
      <c r="AO53" s="219">
        <v>254</v>
      </c>
      <c r="AP53" s="219">
        <v>257</v>
      </c>
      <c r="AQ53" s="219">
        <v>258</v>
      </c>
      <c r="AR53" s="219">
        <v>267</v>
      </c>
      <c r="AS53" s="219">
        <v>277</v>
      </c>
      <c r="AT53" s="219">
        <v>286</v>
      </c>
      <c r="AU53" s="219">
        <v>296</v>
      </c>
      <c r="AV53" s="219">
        <v>307</v>
      </c>
      <c r="AW53" s="219">
        <v>321</v>
      </c>
      <c r="AX53" s="219">
        <v>337</v>
      </c>
      <c r="AY53" s="219">
        <v>358</v>
      </c>
      <c r="AZ53" s="219">
        <v>364</v>
      </c>
      <c r="BA53" s="219">
        <v>376</v>
      </c>
      <c r="BB53" s="219">
        <v>378</v>
      </c>
      <c r="BC53" s="219">
        <v>377</v>
      </c>
      <c r="BD53" s="219">
        <v>376</v>
      </c>
      <c r="BE53" s="219">
        <v>367</v>
      </c>
      <c r="BF53" s="219">
        <v>331</v>
      </c>
      <c r="BG53" s="219">
        <v>315</v>
      </c>
      <c r="BH53" s="219">
        <v>301</v>
      </c>
      <c r="BI53" s="219">
        <v>288</v>
      </c>
      <c r="BJ53" s="219">
        <v>275</v>
      </c>
      <c r="BK53" s="219">
        <v>263</v>
      </c>
      <c r="BL53" s="219">
        <v>251</v>
      </c>
      <c r="BM53" s="219">
        <v>240</v>
      </c>
      <c r="BN53" s="219">
        <v>230</v>
      </c>
      <c r="BO53" s="219">
        <v>220</v>
      </c>
      <c r="BP53" s="219">
        <v>211</v>
      </c>
      <c r="BQ53" s="219">
        <v>198</v>
      </c>
      <c r="BR53" s="219">
        <v>163</v>
      </c>
      <c r="BS53" s="219">
        <v>113</v>
      </c>
      <c r="BT53" s="219">
        <v>59</v>
      </c>
      <c r="BU53" s="219">
        <v>35</v>
      </c>
      <c r="BV53" s="219">
        <v>30</v>
      </c>
      <c r="BW53" s="219">
        <v>28</v>
      </c>
      <c r="BX53" s="220">
        <v>27</v>
      </c>
      <c r="BY53" s="220">
        <v>25</v>
      </c>
      <c r="BZ53" s="220">
        <v>24</v>
      </c>
      <c r="CA53" s="221">
        <v>22</v>
      </c>
    </row>
    <row r="54" spans="1:16384" x14ac:dyDescent="0.4">
      <c r="B54" s="204" t="s">
        <v>243</v>
      </c>
      <c r="D54" s="214">
        <v>0</v>
      </c>
      <c r="E54" s="214">
        <v>0</v>
      </c>
      <c r="F54" s="214">
        <v>0</v>
      </c>
      <c r="G54" s="214">
        <v>0</v>
      </c>
      <c r="H54" s="214">
        <v>0</v>
      </c>
      <c r="I54" s="214">
        <v>0</v>
      </c>
      <c r="J54" s="214">
        <v>0</v>
      </c>
      <c r="K54" s="214">
        <v>4621</v>
      </c>
      <c r="L54" s="214">
        <v>4729</v>
      </c>
      <c r="M54" s="214">
        <v>4832</v>
      </c>
      <c r="N54" s="214">
        <v>5412</v>
      </c>
      <c r="O54" s="214">
        <v>5541</v>
      </c>
      <c r="P54" s="214">
        <v>5661</v>
      </c>
      <c r="Q54" s="214">
        <v>5778</v>
      </c>
      <c r="R54" s="214">
        <v>5919</v>
      </c>
      <c r="S54" s="214">
        <v>5965</v>
      </c>
      <c r="T54" s="214">
        <v>6142</v>
      </c>
      <c r="U54" s="214">
        <v>6340</v>
      </c>
      <c r="V54" s="214">
        <v>6523</v>
      </c>
      <c r="W54" s="214">
        <v>6751</v>
      </c>
      <c r="X54" s="214">
        <v>6955</v>
      </c>
      <c r="Y54" s="214">
        <v>7151</v>
      </c>
      <c r="Z54" s="214">
        <v>7344</v>
      </c>
      <c r="AA54" s="214">
        <v>7495</v>
      </c>
      <c r="AB54" s="214">
        <v>7648</v>
      </c>
      <c r="AC54" s="214">
        <v>7803</v>
      </c>
      <c r="AD54" s="214">
        <v>7951</v>
      </c>
      <c r="AE54" s="214">
        <v>8128</v>
      </c>
      <c r="AF54" s="214">
        <v>8315</v>
      </c>
      <c r="AG54" s="214">
        <v>8436</v>
      </c>
      <c r="AH54" s="214">
        <v>8579</v>
      </c>
      <c r="AI54" s="214">
        <v>8727</v>
      </c>
      <c r="AJ54" s="214">
        <v>8895</v>
      </c>
      <c r="AK54" s="214">
        <v>9074</v>
      </c>
      <c r="AL54" s="214">
        <v>9164</v>
      </c>
      <c r="AM54" s="214">
        <v>9261</v>
      </c>
      <c r="AN54" s="214">
        <v>9298</v>
      </c>
      <c r="AO54" s="214">
        <v>9495</v>
      </c>
      <c r="AP54" s="214">
        <v>9627</v>
      </c>
      <c r="AQ54" s="214">
        <v>9700</v>
      </c>
      <c r="AR54" s="214">
        <v>9755</v>
      </c>
      <c r="AS54" s="214">
        <v>9755</v>
      </c>
      <c r="AT54" s="214">
        <v>9930</v>
      </c>
      <c r="AU54" s="214">
        <v>9990</v>
      </c>
      <c r="AV54" s="214">
        <v>10056</v>
      </c>
      <c r="AW54" s="214">
        <v>10061</v>
      </c>
      <c r="AX54" s="214">
        <v>10097</v>
      </c>
      <c r="AY54" s="214">
        <v>10384</v>
      </c>
      <c r="AZ54" s="214">
        <v>10536</v>
      </c>
      <c r="BA54" s="214">
        <v>10680</v>
      </c>
      <c r="BB54" s="214">
        <v>10782</v>
      </c>
      <c r="BC54" s="214">
        <v>10936</v>
      </c>
      <c r="BD54" s="214">
        <v>11004</v>
      </c>
      <c r="BE54" s="214">
        <v>11095</v>
      </c>
      <c r="BF54" s="214">
        <v>11195</v>
      </c>
      <c r="BG54" s="214">
        <v>11320</v>
      </c>
      <c r="BH54" s="214">
        <v>11477</v>
      </c>
      <c r="BI54" s="214">
        <v>11585</v>
      </c>
      <c r="BJ54" s="214">
        <v>11715</v>
      </c>
      <c r="BK54" s="214">
        <v>11938</v>
      </c>
      <c r="BL54" s="214">
        <v>12160</v>
      </c>
      <c r="BM54" s="214">
        <v>12410</v>
      </c>
      <c r="BN54" s="214">
        <v>12566</v>
      </c>
      <c r="BO54" s="214">
        <v>12667</v>
      </c>
      <c r="BP54" s="214">
        <v>12810</v>
      </c>
      <c r="BQ54" s="214">
        <v>12888</v>
      </c>
      <c r="BR54" s="214">
        <v>12958</v>
      </c>
      <c r="BS54" s="214">
        <v>12957</v>
      </c>
      <c r="BT54" s="214">
        <v>12859</v>
      </c>
      <c r="BU54" s="214">
        <v>12811</v>
      </c>
      <c r="BV54" s="214">
        <v>12714</v>
      </c>
      <c r="BW54" s="214">
        <v>12549</v>
      </c>
      <c r="BX54" s="215">
        <v>12454</v>
      </c>
      <c r="BY54" s="215">
        <v>12603</v>
      </c>
      <c r="BZ54" s="215">
        <v>12791</v>
      </c>
      <c r="CA54" s="216">
        <v>13005</v>
      </c>
    </row>
    <row r="55" spans="1:16384" ht="26.65" customHeight="1" x14ac:dyDescent="0.4">
      <c r="B55" s="204" t="s">
        <v>181</v>
      </c>
      <c r="D55" s="219">
        <v>0</v>
      </c>
      <c r="E55" s="219">
        <v>0</v>
      </c>
      <c r="F55" s="219">
        <v>0</v>
      </c>
      <c r="G55" s="219">
        <v>0</v>
      </c>
      <c r="H55" s="219">
        <v>0</v>
      </c>
      <c r="I55" s="219">
        <v>0</v>
      </c>
      <c r="J55" s="219">
        <v>0</v>
      </c>
      <c r="K55" s="219">
        <v>0</v>
      </c>
      <c r="L55" s="219">
        <v>0</v>
      </c>
      <c r="M55" s="219">
        <v>0</v>
      </c>
      <c r="N55" s="219">
        <v>0</v>
      </c>
      <c r="O55" s="219">
        <v>0</v>
      </c>
      <c r="P55" s="219">
        <v>0</v>
      </c>
      <c r="Q55" s="219">
        <v>0</v>
      </c>
      <c r="R55" s="219">
        <v>0</v>
      </c>
      <c r="S55" s="219">
        <v>0</v>
      </c>
      <c r="T55" s="219">
        <v>0</v>
      </c>
      <c r="U55" s="219">
        <v>0</v>
      </c>
      <c r="V55" s="219">
        <v>0</v>
      </c>
      <c r="W55" s="219">
        <v>0</v>
      </c>
      <c r="X55" s="219">
        <v>0</v>
      </c>
      <c r="Y55" s="219">
        <v>0</v>
      </c>
      <c r="Z55" s="219">
        <v>0</v>
      </c>
      <c r="AA55" s="219">
        <v>0</v>
      </c>
      <c r="AB55" s="219">
        <v>0</v>
      </c>
      <c r="AC55" s="219">
        <v>0</v>
      </c>
      <c r="AD55" s="219">
        <v>0</v>
      </c>
      <c r="AE55" s="219">
        <v>0</v>
      </c>
      <c r="AF55" s="219">
        <v>0</v>
      </c>
      <c r="AG55" s="219">
        <v>0</v>
      </c>
      <c r="AH55" s="219">
        <v>0</v>
      </c>
      <c r="AI55" s="219">
        <v>0</v>
      </c>
      <c r="AJ55" s="219">
        <v>0</v>
      </c>
      <c r="AK55" s="219">
        <v>0</v>
      </c>
      <c r="AL55" s="219">
        <v>0</v>
      </c>
      <c r="AM55" s="219">
        <v>0</v>
      </c>
      <c r="AN55" s="219">
        <v>0</v>
      </c>
      <c r="AO55" s="219">
        <v>0</v>
      </c>
      <c r="AP55" s="219">
        <v>0</v>
      </c>
      <c r="AQ55" s="219">
        <v>0</v>
      </c>
      <c r="AR55" s="219">
        <v>0</v>
      </c>
      <c r="AS55" s="219">
        <v>0</v>
      </c>
      <c r="AT55" s="219">
        <v>0</v>
      </c>
      <c r="AU55" s="219">
        <v>0</v>
      </c>
      <c r="AV55" s="219">
        <v>0</v>
      </c>
      <c r="AW55" s="219">
        <v>0</v>
      </c>
      <c r="AX55" s="219">
        <v>0</v>
      </c>
      <c r="AY55" s="219">
        <v>0</v>
      </c>
      <c r="AZ55" s="219">
        <v>0</v>
      </c>
      <c r="BA55" s="219">
        <v>0</v>
      </c>
      <c r="BB55" s="219">
        <v>0</v>
      </c>
      <c r="BC55" s="219">
        <v>0</v>
      </c>
      <c r="BD55" s="219">
        <v>80</v>
      </c>
      <c r="BE55" s="219">
        <v>82</v>
      </c>
      <c r="BF55" s="219">
        <v>86</v>
      </c>
      <c r="BG55" s="219">
        <v>104</v>
      </c>
      <c r="BH55" s="219">
        <v>137</v>
      </c>
      <c r="BI55" s="219">
        <v>154</v>
      </c>
      <c r="BJ55" s="219">
        <v>154</v>
      </c>
      <c r="BK55" s="219">
        <v>193</v>
      </c>
      <c r="BL55" s="219">
        <v>245</v>
      </c>
      <c r="BM55" s="219">
        <v>250</v>
      </c>
      <c r="BN55" s="219">
        <v>269</v>
      </c>
      <c r="BO55" s="219">
        <v>266</v>
      </c>
      <c r="BP55" s="219">
        <v>275</v>
      </c>
      <c r="BQ55" s="219">
        <v>271</v>
      </c>
      <c r="BR55" s="219">
        <v>264</v>
      </c>
      <c r="BS55" s="219">
        <v>267</v>
      </c>
      <c r="BT55" s="219">
        <v>259</v>
      </c>
      <c r="BU55" s="219">
        <v>257</v>
      </c>
      <c r="BV55" s="219">
        <v>261</v>
      </c>
      <c r="BW55" s="219">
        <v>263</v>
      </c>
      <c r="BX55" s="220">
        <v>264</v>
      </c>
      <c r="BY55" s="220">
        <v>265</v>
      </c>
      <c r="BZ55" s="220">
        <v>266</v>
      </c>
      <c r="CA55" s="221">
        <v>267</v>
      </c>
    </row>
    <row r="56" spans="1:16384" x14ac:dyDescent="0.4">
      <c r="B56" s="204" t="s">
        <v>185</v>
      </c>
      <c r="D56" s="214">
        <v>0</v>
      </c>
      <c r="E56" s="214">
        <v>0</v>
      </c>
      <c r="F56" s="214">
        <v>0</v>
      </c>
      <c r="G56" s="214">
        <v>0</v>
      </c>
      <c r="H56" s="214">
        <v>0</v>
      </c>
      <c r="I56" s="214">
        <v>0</v>
      </c>
      <c r="J56" s="214">
        <v>0</v>
      </c>
      <c r="K56" s="214">
        <v>0</v>
      </c>
      <c r="L56" s="214">
        <v>0</v>
      </c>
      <c r="M56" s="214">
        <v>0</v>
      </c>
      <c r="N56" s="214">
        <v>0</v>
      </c>
      <c r="O56" s="214">
        <v>0</v>
      </c>
      <c r="P56" s="214">
        <v>0</v>
      </c>
      <c r="Q56" s="214">
        <v>0</v>
      </c>
      <c r="R56" s="214">
        <v>0</v>
      </c>
      <c r="S56" s="214">
        <v>0</v>
      </c>
      <c r="T56" s="214">
        <v>0</v>
      </c>
      <c r="U56" s="214">
        <v>0</v>
      </c>
      <c r="V56" s="214">
        <v>0</v>
      </c>
      <c r="W56" s="214">
        <v>0</v>
      </c>
      <c r="X56" s="214">
        <v>0</v>
      </c>
      <c r="Y56" s="214">
        <v>0</v>
      </c>
      <c r="Z56" s="214">
        <v>0</v>
      </c>
      <c r="AA56" s="214">
        <v>0</v>
      </c>
      <c r="AB56" s="214">
        <v>0</v>
      </c>
      <c r="AC56" s="214">
        <v>0</v>
      </c>
      <c r="AD56" s="214">
        <v>0</v>
      </c>
      <c r="AE56" s="214">
        <v>0</v>
      </c>
      <c r="AF56" s="214">
        <v>572</v>
      </c>
      <c r="AG56" s="214">
        <v>552</v>
      </c>
      <c r="AH56" s="214">
        <v>503</v>
      </c>
      <c r="AI56" s="214">
        <v>461</v>
      </c>
      <c r="AJ56" s="214">
        <v>823</v>
      </c>
      <c r="AK56" s="214">
        <v>901</v>
      </c>
      <c r="AL56" s="214">
        <v>978</v>
      </c>
      <c r="AM56" s="214">
        <v>925</v>
      </c>
      <c r="AN56" s="214">
        <v>913</v>
      </c>
      <c r="AO56" s="214">
        <v>886</v>
      </c>
      <c r="AP56" s="214">
        <v>924</v>
      </c>
      <c r="AQ56" s="214">
        <v>716</v>
      </c>
      <c r="AR56" s="214">
        <v>546</v>
      </c>
      <c r="AS56" s="214">
        <v>319</v>
      </c>
      <c r="AT56" s="214">
        <v>328</v>
      </c>
      <c r="AU56" s="214">
        <v>603</v>
      </c>
      <c r="AV56" s="214">
        <v>660</v>
      </c>
      <c r="AW56" s="214">
        <v>609</v>
      </c>
      <c r="AX56" s="214">
        <v>487</v>
      </c>
      <c r="AY56" s="214">
        <v>395</v>
      </c>
      <c r="AZ56" s="214">
        <v>0</v>
      </c>
      <c r="BA56" s="214">
        <v>0</v>
      </c>
      <c r="BB56" s="214">
        <v>0</v>
      </c>
      <c r="BC56" s="214">
        <v>0</v>
      </c>
      <c r="BD56" s="214">
        <v>0</v>
      </c>
      <c r="BE56" s="214">
        <v>0</v>
      </c>
      <c r="BF56" s="214">
        <v>0</v>
      </c>
      <c r="BG56" s="214">
        <v>0</v>
      </c>
      <c r="BH56" s="214">
        <v>0</v>
      </c>
      <c r="BI56" s="214">
        <v>0</v>
      </c>
      <c r="BJ56" s="214">
        <v>0</v>
      </c>
      <c r="BK56" s="214">
        <v>0</v>
      </c>
      <c r="BL56" s="214">
        <v>0</v>
      </c>
      <c r="BM56" s="214">
        <v>0</v>
      </c>
      <c r="BN56" s="214">
        <v>0</v>
      </c>
      <c r="BO56" s="214">
        <v>0</v>
      </c>
      <c r="BP56" s="214">
        <v>0</v>
      </c>
      <c r="BQ56" s="214">
        <v>0</v>
      </c>
      <c r="BR56" s="214">
        <v>0</v>
      </c>
      <c r="BS56" s="214">
        <v>0</v>
      </c>
      <c r="BT56" s="214">
        <v>0</v>
      </c>
      <c r="BU56" s="214">
        <v>0</v>
      </c>
      <c r="BV56" s="214">
        <v>0</v>
      </c>
      <c r="BW56" s="214">
        <v>0</v>
      </c>
      <c r="BX56" s="214">
        <v>0</v>
      </c>
      <c r="BY56" s="215">
        <v>0</v>
      </c>
      <c r="BZ56" s="215">
        <v>0</v>
      </c>
      <c r="CA56" s="216">
        <v>0</v>
      </c>
    </row>
    <row r="57" spans="1:16384" x14ac:dyDescent="0.4">
      <c r="A57" s="151"/>
      <c r="B57" s="151" t="s">
        <v>186</v>
      </c>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c r="BM57" s="151"/>
      <c r="BN57" s="151"/>
      <c r="BO57" s="151"/>
      <c r="BP57" s="151"/>
      <c r="BQ57" s="151">
        <v>2</v>
      </c>
      <c r="BR57" s="151">
        <v>13</v>
      </c>
      <c r="BS57" s="151">
        <v>130</v>
      </c>
      <c r="BT57" s="151">
        <v>376</v>
      </c>
      <c r="BU57" s="151">
        <v>638</v>
      </c>
      <c r="BV57" s="151">
        <v>987</v>
      </c>
      <c r="BW57" s="151">
        <v>0</v>
      </c>
      <c r="BX57" s="151">
        <v>0</v>
      </c>
      <c r="BY57" s="151">
        <v>0</v>
      </c>
      <c r="BZ57" s="220">
        <v>0</v>
      </c>
      <c r="CA57" s="221">
        <v>0</v>
      </c>
      <c r="CB57" s="151"/>
      <c r="CC57" s="151"/>
      <c r="CD57" s="151"/>
      <c r="CE57" s="151"/>
      <c r="CF57" s="151"/>
      <c r="CG57" s="151"/>
      <c r="CH57" s="151"/>
      <c r="CI57" s="151"/>
      <c r="CJ57" s="151"/>
      <c r="CK57" s="151"/>
      <c r="CL57" s="151"/>
      <c r="CM57" s="151"/>
      <c r="CN57" s="151"/>
      <c r="CO57" s="151"/>
      <c r="CP57" s="151"/>
      <c r="CQ57" s="151"/>
      <c r="CR57" s="151"/>
      <c r="CS57" s="151"/>
      <c r="CT57" s="151"/>
      <c r="CU57" s="151"/>
      <c r="CV57" s="151"/>
      <c r="CW57" s="151"/>
      <c r="CX57" s="151"/>
      <c r="CY57" s="151"/>
      <c r="CZ57" s="151"/>
      <c r="DA57" s="151"/>
      <c r="DB57" s="151"/>
      <c r="DC57" s="151"/>
      <c r="DD57" s="151"/>
      <c r="DE57" s="151"/>
      <c r="DF57" s="151"/>
      <c r="DG57" s="151"/>
      <c r="DH57" s="151"/>
      <c r="DI57" s="151"/>
      <c r="DJ57" s="151"/>
      <c r="DK57" s="151"/>
      <c r="DL57" s="151"/>
      <c r="DM57" s="151"/>
      <c r="DN57" s="151"/>
      <c r="DO57" s="151"/>
      <c r="DP57" s="151"/>
      <c r="DQ57" s="151"/>
      <c r="DR57" s="151"/>
      <c r="DS57" s="151"/>
      <c r="DT57" s="151"/>
      <c r="DU57" s="151"/>
      <c r="DV57" s="151"/>
      <c r="DW57" s="151"/>
      <c r="DX57" s="151"/>
      <c r="DY57" s="151"/>
      <c r="DZ57" s="151"/>
      <c r="EA57" s="151"/>
      <c r="EB57" s="151"/>
      <c r="EC57" s="151"/>
      <c r="ED57" s="151"/>
      <c r="EE57" s="151"/>
      <c r="EF57" s="151"/>
      <c r="EG57" s="151"/>
      <c r="EH57" s="151"/>
      <c r="EI57" s="151"/>
      <c r="EJ57" s="151"/>
      <c r="EK57" s="151"/>
      <c r="EL57" s="151"/>
      <c r="EM57" s="151"/>
      <c r="EN57" s="151"/>
      <c r="EO57" s="151"/>
      <c r="EP57" s="151"/>
      <c r="EQ57" s="151"/>
      <c r="ER57" s="151"/>
      <c r="ES57" s="151"/>
      <c r="ET57" s="151"/>
      <c r="EU57" s="151"/>
      <c r="EV57" s="151"/>
      <c r="EW57" s="151"/>
      <c r="EX57" s="151"/>
      <c r="EY57" s="151"/>
      <c r="EZ57" s="151"/>
      <c r="FA57" s="151"/>
      <c r="FB57" s="151"/>
      <c r="FC57" s="151"/>
      <c r="FD57" s="151"/>
      <c r="FE57" s="151"/>
      <c r="FF57" s="151"/>
      <c r="FG57" s="151"/>
      <c r="FH57" s="151"/>
      <c r="FI57" s="151"/>
      <c r="FJ57" s="151"/>
      <c r="FK57" s="151"/>
      <c r="FL57" s="151"/>
      <c r="FM57" s="151"/>
      <c r="FN57" s="151"/>
      <c r="FO57" s="151"/>
      <c r="FP57" s="151"/>
      <c r="FQ57" s="151"/>
      <c r="FR57" s="151"/>
      <c r="FS57" s="151"/>
      <c r="FT57" s="151"/>
      <c r="FU57" s="151"/>
      <c r="FV57" s="151"/>
      <c r="FW57" s="151"/>
      <c r="FX57" s="151"/>
      <c r="FY57" s="151"/>
      <c r="FZ57" s="151"/>
      <c r="GA57" s="151"/>
      <c r="GB57" s="151"/>
      <c r="GC57" s="151"/>
      <c r="GD57" s="151"/>
      <c r="GE57" s="151"/>
      <c r="GF57" s="151"/>
      <c r="GG57" s="151"/>
      <c r="GH57" s="151"/>
      <c r="GI57" s="151"/>
      <c r="GJ57" s="151"/>
      <c r="GK57" s="151"/>
      <c r="GL57" s="151"/>
      <c r="GM57" s="151"/>
      <c r="GN57" s="151"/>
      <c r="GO57" s="151"/>
      <c r="GP57" s="151"/>
      <c r="GQ57" s="151"/>
      <c r="GR57" s="151"/>
      <c r="GS57" s="151"/>
      <c r="GT57" s="151"/>
      <c r="GU57" s="151"/>
      <c r="GV57" s="151"/>
      <c r="GW57" s="151"/>
      <c r="GX57" s="151"/>
      <c r="GY57" s="151"/>
      <c r="GZ57" s="151"/>
      <c r="HA57" s="151"/>
      <c r="HB57" s="151"/>
      <c r="HC57" s="151"/>
      <c r="HD57" s="151"/>
      <c r="HE57" s="151"/>
      <c r="HF57" s="151"/>
      <c r="HG57" s="151"/>
      <c r="HH57" s="151"/>
      <c r="HI57" s="151"/>
      <c r="HJ57" s="151"/>
      <c r="HK57" s="151"/>
      <c r="HL57" s="151"/>
      <c r="HM57" s="151"/>
      <c r="HN57" s="151"/>
      <c r="HO57" s="151"/>
      <c r="HP57" s="151"/>
      <c r="HQ57" s="151"/>
      <c r="HR57" s="151"/>
      <c r="HS57" s="151"/>
      <c r="HT57" s="151"/>
      <c r="HU57" s="151"/>
      <c r="HV57" s="151"/>
      <c r="HW57" s="151"/>
      <c r="HX57" s="151"/>
      <c r="HY57" s="151"/>
      <c r="HZ57" s="151"/>
      <c r="IA57" s="151"/>
      <c r="IB57" s="151"/>
      <c r="IC57" s="151"/>
      <c r="ID57" s="151"/>
      <c r="IE57" s="151"/>
      <c r="IF57" s="151"/>
      <c r="IG57" s="151"/>
      <c r="IH57" s="151"/>
      <c r="II57" s="151"/>
      <c r="IJ57" s="151"/>
      <c r="IK57" s="151"/>
      <c r="IL57" s="151"/>
      <c r="IM57" s="151"/>
      <c r="IN57" s="151"/>
      <c r="IO57" s="151"/>
      <c r="IP57" s="151"/>
      <c r="IQ57" s="151"/>
      <c r="IR57" s="151"/>
      <c r="IS57" s="151"/>
      <c r="IT57" s="151"/>
      <c r="IU57" s="151"/>
      <c r="IV57" s="151"/>
      <c r="IW57" s="151"/>
      <c r="IX57" s="151"/>
      <c r="IY57" s="151"/>
      <c r="IZ57" s="151"/>
      <c r="JA57" s="151"/>
      <c r="JB57" s="151"/>
      <c r="JC57" s="151"/>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c r="KJ57" s="151"/>
      <c r="KK57" s="151"/>
      <c r="KL57" s="151"/>
      <c r="KM57" s="151"/>
      <c r="KN57" s="151"/>
      <c r="KO57" s="151"/>
      <c r="KP57" s="151"/>
      <c r="KQ57" s="151"/>
      <c r="KR57" s="151"/>
      <c r="KS57" s="151"/>
      <c r="KT57" s="151"/>
      <c r="KU57" s="151"/>
      <c r="KV57" s="151"/>
      <c r="KW57" s="151"/>
      <c r="KX57" s="151"/>
      <c r="KY57" s="151"/>
      <c r="KZ57" s="151"/>
      <c r="LA57" s="151"/>
      <c r="LB57" s="151"/>
      <c r="LC57" s="151"/>
      <c r="LD57" s="151"/>
      <c r="LE57" s="151"/>
      <c r="LF57" s="151"/>
      <c r="LG57" s="151"/>
      <c r="LH57" s="151"/>
      <c r="LI57" s="151"/>
      <c r="LJ57" s="151"/>
      <c r="LK57" s="151"/>
      <c r="LL57" s="151"/>
      <c r="LM57" s="151"/>
      <c r="LN57" s="151"/>
      <c r="LO57" s="151"/>
      <c r="LP57" s="151"/>
      <c r="LQ57" s="151"/>
      <c r="LR57" s="151"/>
      <c r="LS57" s="151"/>
      <c r="LT57" s="151"/>
      <c r="LU57" s="151"/>
      <c r="LV57" s="151"/>
      <c r="LW57" s="151"/>
      <c r="LX57" s="151"/>
      <c r="LY57" s="151"/>
      <c r="LZ57" s="151"/>
      <c r="MA57" s="151"/>
      <c r="MB57" s="151"/>
      <c r="MC57" s="151"/>
      <c r="MD57" s="151"/>
      <c r="ME57" s="151"/>
      <c r="MF57" s="151"/>
      <c r="MG57" s="151"/>
      <c r="MH57" s="151"/>
      <c r="MI57" s="151"/>
      <c r="MJ57" s="151"/>
      <c r="MK57" s="151"/>
      <c r="ML57" s="151"/>
      <c r="MM57" s="151"/>
      <c r="MN57" s="151"/>
      <c r="MO57" s="151"/>
      <c r="MP57" s="151"/>
      <c r="MQ57" s="151"/>
      <c r="MR57" s="151"/>
      <c r="MS57" s="151"/>
      <c r="MT57" s="151"/>
      <c r="MU57" s="151"/>
      <c r="MV57" s="151"/>
      <c r="MW57" s="151"/>
      <c r="MX57" s="151"/>
      <c r="MY57" s="151"/>
      <c r="MZ57" s="151"/>
      <c r="NA57" s="151"/>
      <c r="NB57" s="151"/>
      <c r="NC57" s="151"/>
      <c r="ND57" s="151"/>
      <c r="NE57" s="151"/>
      <c r="NF57" s="151"/>
      <c r="NG57" s="151"/>
      <c r="NH57" s="151"/>
      <c r="NI57" s="151"/>
      <c r="NJ57" s="151"/>
      <c r="NK57" s="151"/>
      <c r="NL57" s="151"/>
      <c r="NM57" s="151"/>
      <c r="NN57" s="151"/>
      <c r="NO57" s="151"/>
      <c r="NP57" s="151"/>
      <c r="NQ57" s="151"/>
      <c r="NR57" s="151"/>
      <c r="NS57" s="151"/>
      <c r="NT57" s="151"/>
      <c r="NU57" s="151"/>
      <c r="NV57" s="151"/>
      <c r="NW57" s="151"/>
      <c r="NX57" s="151"/>
      <c r="NY57" s="151"/>
      <c r="NZ57" s="151"/>
      <c r="OA57" s="151"/>
      <c r="OB57" s="151"/>
      <c r="OC57" s="151"/>
      <c r="OD57" s="151"/>
      <c r="OE57" s="151"/>
      <c r="OF57" s="151"/>
      <c r="OG57" s="151"/>
      <c r="OH57" s="151"/>
      <c r="OI57" s="151"/>
      <c r="OJ57" s="151"/>
      <c r="OK57" s="151"/>
      <c r="OL57" s="151"/>
      <c r="OM57" s="151"/>
      <c r="ON57" s="151"/>
      <c r="OO57" s="151"/>
      <c r="OP57" s="151"/>
      <c r="OQ57" s="151"/>
      <c r="OR57" s="151"/>
      <c r="OS57" s="151"/>
      <c r="OT57" s="151"/>
      <c r="OU57" s="151"/>
      <c r="OV57" s="151"/>
      <c r="OW57" s="151"/>
      <c r="OX57" s="151"/>
      <c r="OY57" s="151"/>
      <c r="OZ57" s="151"/>
      <c r="PA57" s="151"/>
      <c r="PB57" s="151"/>
      <c r="PC57" s="151"/>
      <c r="PD57" s="151"/>
      <c r="PE57" s="151"/>
      <c r="PF57" s="151"/>
      <c r="PG57" s="151"/>
      <c r="PH57" s="151"/>
      <c r="PI57" s="151"/>
      <c r="PJ57" s="151"/>
      <c r="PK57" s="151"/>
      <c r="PL57" s="151"/>
      <c r="PM57" s="151"/>
      <c r="PN57" s="151"/>
      <c r="PO57" s="151"/>
      <c r="PP57" s="151"/>
      <c r="PQ57" s="151"/>
      <c r="PR57" s="151"/>
      <c r="PS57" s="151"/>
      <c r="PT57" s="151"/>
      <c r="PU57" s="151"/>
      <c r="PV57" s="151"/>
      <c r="PW57" s="151"/>
      <c r="PX57" s="151"/>
      <c r="PY57" s="151"/>
      <c r="PZ57" s="151"/>
      <c r="QA57" s="151"/>
      <c r="QB57" s="151"/>
      <c r="QC57" s="151"/>
      <c r="QD57" s="151"/>
      <c r="QE57" s="151"/>
      <c r="QF57" s="151"/>
      <c r="QG57" s="151"/>
      <c r="QH57" s="151"/>
      <c r="QI57" s="151"/>
      <c r="QJ57" s="151"/>
      <c r="QK57" s="151"/>
      <c r="QL57" s="151"/>
      <c r="QM57" s="151"/>
      <c r="QN57" s="151"/>
      <c r="QO57" s="151"/>
      <c r="QP57" s="151"/>
      <c r="QQ57" s="151"/>
      <c r="QR57" s="151"/>
      <c r="QS57" s="151"/>
      <c r="QT57" s="151"/>
      <c r="QU57" s="151"/>
      <c r="QV57" s="151"/>
      <c r="QW57" s="151"/>
      <c r="QX57" s="151"/>
      <c r="QY57" s="151"/>
      <c r="QZ57" s="151"/>
      <c r="RA57" s="151"/>
      <c r="RB57" s="151"/>
      <c r="RC57" s="151"/>
      <c r="RD57" s="151"/>
      <c r="RE57" s="151"/>
      <c r="RF57" s="151"/>
      <c r="RG57" s="151"/>
      <c r="RH57" s="151"/>
      <c r="RI57" s="151"/>
      <c r="RJ57" s="151"/>
      <c r="RK57" s="151"/>
      <c r="RL57" s="151"/>
      <c r="RM57" s="151"/>
      <c r="RN57" s="151"/>
      <c r="RO57" s="151"/>
      <c r="RP57" s="151"/>
      <c r="RQ57" s="151"/>
      <c r="RR57" s="151"/>
      <c r="RS57" s="151"/>
      <c r="RT57" s="151"/>
      <c r="RU57" s="151"/>
      <c r="RV57" s="151"/>
      <c r="RW57" s="151"/>
      <c r="RX57" s="151"/>
      <c r="RY57" s="151"/>
      <c r="RZ57" s="151"/>
      <c r="SA57" s="151"/>
      <c r="SB57" s="151"/>
      <c r="SC57" s="151"/>
      <c r="SD57" s="151"/>
      <c r="SE57" s="151"/>
      <c r="SF57" s="151"/>
      <c r="SG57" s="151"/>
      <c r="SH57" s="151"/>
      <c r="SI57" s="151"/>
      <c r="SJ57" s="151"/>
      <c r="SK57" s="151"/>
      <c r="SL57" s="151"/>
      <c r="SM57" s="151"/>
      <c r="SN57" s="151"/>
      <c r="SO57" s="151"/>
      <c r="SP57" s="151"/>
      <c r="SQ57" s="151"/>
      <c r="SR57" s="151"/>
      <c r="SS57" s="151"/>
      <c r="ST57" s="151"/>
      <c r="SU57" s="151"/>
      <c r="SV57" s="151"/>
      <c r="SW57" s="151"/>
      <c r="SX57" s="151"/>
      <c r="SY57" s="151"/>
      <c r="SZ57" s="151"/>
      <c r="TA57" s="151"/>
      <c r="TB57" s="151"/>
      <c r="TC57" s="151"/>
      <c r="TD57" s="151"/>
      <c r="TE57" s="151"/>
      <c r="TF57" s="151"/>
      <c r="TG57" s="151"/>
      <c r="TH57" s="151"/>
      <c r="TI57" s="151"/>
      <c r="TJ57" s="151"/>
      <c r="TK57" s="151"/>
      <c r="TL57" s="151"/>
      <c r="TM57" s="151"/>
      <c r="TN57" s="151"/>
      <c r="TO57" s="151"/>
      <c r="TP57" s="151"/>
      <c r="TQ57" s="151"/>
      <c r="TR57" s="151"/>
      <c r="TS57" s="151"/>
      <c r="TT57" s="151"/>
      <c r="TU57" s="151"/>
      <c r="TV57" s="151"/>
      <c r="TW57" s="151"/>
      <c r="TX57" s="151"/>
      <c r="TY57" s="151"/>
      <c r="TZ57" s="151"/>
      <c r="UA57" s="151"/>
      <c r="UB57" s="151"/>
      <c r="UC57" s="151"/>
      <c r="UD57" s="151"/>
      <c r="UE57" s="151"/>
      <c r="UF57" s="151"/>
      <c r="UG57" s="151"/>
      <c r="UH57" s="151"/>
      <c r="UI57" s="151"/>
      <c r="UJ57" s="151"/>
      <c r="UK57" s="151"/>
      <c r="UL57" s="151"/>
      <c r="UM57" s="151"/>
      <c r="UN57" s="151"/>
      <c r="UO57" s="151"/>
      <c r="UP57" s="151"/>
      <c r="UQ57" s="151"/>
      <c r="UR57" s="151"/>
      <c r="US57" s="151"/>
      <c r="UT57" s="151"/>
      <c r="UU57" s="151"/>
      <c r="UV57" s="151"/>
      <c r="UW57" s="151"/>
      <c r="UX57" s="151"/>
      <c r="UY57" s="151"/>
      <c r="UZ57" s="151"/>
      <c r="VA57" s="151"/>
      <c r="VB57" s="151"/>
      <c r="VC57" s="151"/>
      <c r="VD57" s="151"/>
      <c r="VE57" s="151"/>
      <c r="VF57" s="151"/>
      <c r="VG57" s="151"/>
      <c r="VH57" s="151"/>
      <c r="VI57" s="151"/>
      <c r="VJ57" s="151"/>
      <c r="VK57" s="151"/>
      <c r="VL57" s="151"/>
      <c r="VM57" s="151"/>
      <c r="VN57" s="151"/>
      <c r="VO57" s="151"/>
      <c r="VP57" s="151"/>
      <c r="VQ57" s="151"/>
      <c r="VR57" s="151"/>
      <c r="VS57" s="151"/>
      <c r="VT57" s="151"/>
      <c r="VU57" s="151"/>
      <c r="VV57" s="151"/>
      <c r="VW57" s="151"/>
      <c r="VX57" s="151"/>
      <c r="VY57" s="151"/>
      <c r="VZ57" s="151"/>
      <c r="WA57" s="151"/>
      <c r="WB57" s="151"/>
      <c r="WC57" s="151"/>
      <c r="WD57" s="151"/>
      <c r="WE57" s="151"/>
      <c r="WF57" s="151"/>
      <c r="WG57" s="151"/>
      <c r="WH57" s="151"/>
      <c r="WI57" s="151"/>
      <c r="WJ57" s="151"/>
      <c r="WK57" s="151"/>
      <c r="WL57" s="151"/>
      <c r="WM57" s="151"/>
      <c r="WN57" s="151"/>
      <c r="WO57" s="151"/>
      <c r="WP57" s="151"/>
      <c r="WQ57" s="151"/>
      <c r="WR57" s="151"/>
      <c r="WS57" s="151"/>
      <c r="WT57" s="151"/>
      <c r="WU57" s="151"/>
      <c r="WV57" s="151"/>
      <c r="WW57" s="151"/>
      <c r="WX57" s="151"/>
      <c r="WY57" s="151"/>
      <c r="WZ57" s="151"/>
      <c r="XA57" s="151"/>
      <c r="XB57" s="151"/>
      <c r="XC57" s="151"/>
      <c r="XD57" s="151"/>
      <c r="XE57" s="151"/>
      <c r="XF57" s="151"/>
      <c r="XG57" s="151"/>
      <c r="XH57" s="151"/>
      <c r="XI57" s="151"/>
      <c r="XJ57" s="151"/>
      <c r="XK57" s="151"/>
      <c r="XL57" s="151"/>
      <c r="XM57" s="151"/>
      <c r="XN57" s="151"/>
      <c r="XO57" s="151"/>
      <c r="XP57" s="151"/>
      <c r="XQ57" s="151"/>
      <c r="XR57" s="151"/>
      <c r="XS57" s="151"/>
      <c r="XT57" s="151"/>
      <c r="XU57" s="151"/>
      <c r="XV57" s="151"/>
      <c r="XW57" s="151"/>
      <c r="XX57" s="151"/>
      <c r="XY57" s="151"/>
      <c r="XZ57" s="151"/>
      <c r="YA57" s="151"/>
      <c r="YB57" s="151"/>
      <c r="YC57" s="151"/>
      <c r="YD57" s="151"/>
      <c r="YE57" s="151"/>
      <c r="YF57" s="151"/>
      <c r="YG57" s="151"/>
      <c r="YH57" s="151"/>
      <c r="YI57" s="151"/>
      <c r="YJ57" s="151"/>
      <c r="YK57" s="151"/>
      <c r="YL57" s="151"/>
      <c r="YM57" s="151"/>
      <c r="YN57" s="151"/>
      <c r="YO57" s="151"/>
      <c r="YP57" s="151"/>
      <c r="YQ57" s="151"/>
      <c r="YR57" s="151"/>
      <c r="YS57" s="151"/>
      <c r="YT57" s="151"/>
      <c r="YU57" s="151"/>
      <c r="YV57" s="151"/>
      <c r="YW57" s="151"/>
      <c r="YX57" s="151"/>
      <c r="YY57" s="151"/>
      <c r="YZ57" s="151"/>
      <c r="ZA57" s="151"/>
      <c r="ZB57" s="151"/>
      <c r="ZC57" s="151"/>
      <c r="ZD57" s="151"/>
      <c r="ZE57" s="151"/>
      <c r="ZF57" s="151"/>
      <c r="ZG57" s="151"/>
      <c r="ZH57" s="151"/>
      <c r="ZI57" s="151"/>
      <c r="ZJ57" s="151"/>
      <c r="ZK57" s="151"/>
      <c r="ZL57" s="151"/>
      <c r="ZM57" s="151"/>
      <c r="ZN57" s="151"/>
      <c r="ZO57" s="151"/>
      <c r="ZP57" s="151"/>
      <c r="ZQ57" s="151"/>
      <c r="ZR57" s="151"/>
      <c r="ZS57" s="151"/>
      <c r="ZT57" s="151"/>
      <c r="ZU57" s="151"/>
      <c r="ZV57" s="151"/>
      <c r="ZW57" s="151"/>
      <c r="ZX57" s="151"/>
      <c r="ZY57" s="151"/>
      <c r="ZZ57" s="151"/>
      <c r="AAA57" s="151"/>
      <c r="AAB57" s="151"/>
      <c r="AAC57" s="151"/>
      <c r="AAD57" s="151"/>
      <c r="AAE57" s="151"/>
      <c r="AAF57" s="151"/>
      <c r="AAG57" s="151"/>
      <c r="AAH57" s="151"/>
      <c r="AAI57" s="151"/>
      <c r="AAJ57" s="151"/>
      <c r="AAK57" s="151"/>
      <c r="AAL57" s="151"/>
      <c r="AAM57" s="151"/>
      <c r="AAN57" s="151"/>
      <c r="AAO57" s="151"/>
      <c r="AAP57" s="151"/>
      <c r="AAQ57" s="151"/>
      <c r="AAR57" s="151"/>
      <c r="AAS57" s="151"/>
      <c r="AAT57" s="151"/>
      <c r="AAU57" s="151"/>
      <c r="AAV57" s="151"/>
      <c r="AAW57" s="151"/>
      <c r="AAX57" s="151"/>
      <c r="AAY57" s="151"/>
      <c r="AAZ57" s="151"/>
      <c r="ABA57" s="151"/>
      <c r="ABB57" s="151"/>
      <c r="ABC57" s="151"/>
      <c r="ABD57" s="151"/>
      <c r="ABE57" s="151"/>
      <c r="ABF57" s="151"/>
      <c r="ABG57" s="151"/>
      <c r="ABH57" s="151"/>
      <c r="ABI57" s="151"/>
      <c r="ABJ57" s="151"/>
      <c r="ABK57" s="151"/>
      <c r="ABL57" s="151"/>
      <c r="ABM57" s="151"/>
      <c r="ABN57" s="151"/>
      <c r="ABO57" s="151"/>
      <c r="ABP57" s="151"/>
      <c r="ABQ57" s="151"/>
      <c r="ABR57" s="151"/>
      <c r="ABS57" s="151"/>
      <c r="ABT57" s="151"/>
      <c r="ABU57" s="151"/>
      <c r="ABV57" s="151"/>
      <c r="ABW57" s="151"/>
      <c r="ABX57" s="151"/>
      <c r="ABY57" s="151"/>
      <c r="ABZ57" s="151"/>
      <c r="ACA57" s="151"/>
      <c r="ACB57" s="151"/>
      <c r="ACC57" s="151"/>
      <c r="ACD57" s="151"/>
      <c r="ACE57" s="151"/>
      <c r="ACF57" s="151"/>
      <c r="ACG57" s="151"/>
      <c r="ACH57" s="151"/>
      <c r="ACI57" s="151"/>
      <c r="ACJ57" s="151"/>
      <c r="ACK57" s="151"/>
      <c r="ACL57" s="151"/>
      <c r="ACM57" s="151"/>
      <c r="ACN57" s="151"/>
      <c r="ACO57" s="151"/>
      <c r="ACP57" s="151"/>
      <c r="ACQ57" s="151"/>
      <c r="ACR57" s="151"/>
      <c r="ACS57" s="151"/>
      <c r="ACT57" s="151"/>
      <c r="ACU57" s="151"/>
      <c r="ACV57" s="151"/>
      <c r="ACW57" s="151"/>
      <c r="ACX57" s="151"/>
      <c r="ACY57" s="151"/>
      <c r="ACZ57" s="151"/>
      <c r="ADA57" s="151"/>
      <c r="ADB57" s="151"/>
      <c r="ADC57" s="151"/>
      <c r="ADD57" s="151"/>
      <c r="ADE57" s="151"/>
      <c r="ADF57" s="151"/>
      <c r="ADG57" s="151"/>
      <c r="ADH57" s="151"/>
      <c r="ADI57" s="151"/>
      <c r="ADJ57" s="151"/>
      <c r="ADK57" s="151"/>
      <c r="ADL57" s="151"/>
      <c r="ADM57" s="151"/>
      <c r="ADN57" s="151"/>
      <c r="ADO57" s="151"/>
      <c r="ADP57" s="151"/>
      <c r="ADQ57" s="151"/>
      <c r="ADR57" s="151"/>
      <c r="ADS57" s="151"/>
      <c r="ADT57" s="151"/>
      <c r="ADU57" s="151"/>
      <c r="ADV57" s="151"/>
      <c r="ADW57" s="151"/>
      <c r="ADX57" s="151"/>
      <c r="ADY57" s="151"/>
      <c r="ADZ57" s="151"/>
      <c r="AEA57" s="151"/>
      <c r="AEB57" s="151"/>
      <c r="AEC57" s="151"/>
      <c r="AED57" s="151"/>
      <c r="AEE57" s="151"/>
      <c r="AEF57" s="151"/>
      <c r="AEG57" s="151"/>
      <c r="AEH57" s="151"/>
      <c r="AEI57" s="151"/>
      <c r="AEJ57" s="151"/>
      <c r="AEK57" s="151"/>
      <c r="AEL57" s="151"/>
      <c r="AEM57" s="151"/>
      <c r="AEN57" s="151"/>
      <c r="AEO57" s="151"/>
      <c r="AEP57" s="151"/>
      <c r="AEQ57" s="151"/>
      <c r="AER57" s="151"/>
      <c r="AES57" s="151"/>
      <c r="AET57" s="151"/>
      <c r="AEU57" s="151"/>
      <c r="AEV57" s="151"/>
      <c r="AEW57" s="151"/>
      <c r="AEX57" s="151"/>
      <c r="AEY57" s="151"/>
      <c r="AEZ57" s="151"/>
      <c r="AFA57" s="151"/>
      <c r="AFB57" s="151"/>
      <c r="AFC57" s="151"/>
      <c r="AFD57" s="151"/>
      <c r="AFE57" s="151"/>
      <c r="AFF57" s="151"/>
      <c r="AFG57" s="151"/>
      <c r="AFH57" s="151"/>
      <c r="AFI57" s="151"/>
      <c r="AFJ57" s="151"/>
      <c r="AFK57" s="151"/>
      <c r="AFL57" s="151"/>
      <c r="AFM57" s="151"/>
      <c r="AFN57" s="151"/>
      <c r="AFO57" s="151"/>
      <c r="AFP57" s="151"/>
      <c r="AFQ57" s="151"/>
      <c r="AFR57" s="151"/>
      <c r="AFS57" s="151"/>
      <c r="AFT57" s="151"/>
      <c r="AFU57" s="151"/>
      <c r="AFV57" s="151"/>
      <c r="AFW57" s="151"/>
      <c r="AFX57" s="151"/>
      <c r="AFY57" s="151"/>
      <c r="AFZ57" s="151"/>
      <c r="AGA57" s="151"/>
      <c r="AGB57" s="151"/>
      <c r="AGC57" s="151"/>
      <c r="AGD57" s="151"/>
      <c r="AGE57" s="151"/>
      <c r="AGF57" s="151"/>
      <c r="AGG57" s="151"/>
      <c r="AGH57" s="151"/>
      <c r="AGI57" s="151"/>
      <c r="AGJ57" s="151"/>
      <c r="AGK57" s="151"/>
      <c r="AGL57" s="151"/>
      <c r="AGM57" s="151"/>
      <c r="AGN57" s="151"/>
      <c r="AGO57" s="151"/>
      <c r="AGP57" s="151"/>
      <c r="AGQ57" s="151"/>
      <c r="AGR57" s="151"/>
      <c r="AGS57" s="151"/>
      <c r="AGT57" s="151"/>
      <c r="AGU57" s="151"/>
      <c r="AGV57" s="151"/>
      <c r="AGW57" s="151"/>
      <c r="AGX57" s="151"/>
      <c r="AGY57" s="151"/>
      <c r="AGZ57" s="151"/>
      <c r="AHA57" s="151"/>
      <c r="AHB57" s="151"/>
      <c r="AHC57" s="151"/>
      <c r="AHD57" s="151"/>
      <c r="AHE57" s="151"/>
      <c r="AHF57" s="151"/>
      <c r="AHG57" s="151"/>
      <c r="AHH57" s="151"/>
      <c r="AHI57" s="151"/>
      <c r="AHJ57" s="151"/>
      <c r="AHK57" s="151"/>
      <c r="AHL57" s="151"/>
      <c r="AHM57" s="151"/>
      <c r="AHN57" s="151"/>
      <c r="AHO57" s="151"/>
      <c r="AHP57" s="151"/>
      <c r="AHQ57" s="151"/>
      <c r="AHR57" s="151"/>
      <c r="AHS57" s="151"/>
      <c r="AHT57" s="151"/>
      <c r="AHU57" s="151"/>
      <c r="AHV57" s="151"/>
      <c r="AHW57" s="151"/>
      <c r="AHX57" s="151"/>
      <c r="AHY57" s="151"/>
      <c r="AHZ57" s="151"/>
      <c r="AIA57" s="151"/>
      <c r="AIB57" s="151"/>
      <c r="AIC57" s="151"/>
      <c r="AID57" s="151"/>
      <c r="AIE57" s="151"/>
      <c r="AIF57" s="151"/>
      <c r="AIG57" s="151"/>
      <c r="AIH57" s="151"/>
      <c r="AII57" s="151"/>
      <c r="AIJ57" s="151"/>
      <c r="AIK57" s="151"/>
      <c r="AIL57" s="151"/>
      <c r="AIM57" s="151"/>
      <c r="AIN57" s="151"/>
      <c r="AIO57" s="151"/>
      <c r="AIP57" s="151"/>
      <c r="AIQ57" s="151"/>
      <c r="AIR57" s="151"/>
      <c r="AIS57" s="151"/>
      <c r="AIT57" s="151"/>
      <c r="AIU57" s="151"/>
      <c r="AIV57" s="151"/>
      <c r="AIW57" s="151"/>
      <c r="AIX57" s="151"/>
      <c r="AIY57" s="151"/>
      <c r="AIZ57" s="151"/>
      <c r="AJA57" s="151"/>
      <c r="AJB57" s="151"/>
      <c r="AJC57" s="151"/>
      <c r="AJD57" s="151"/>
      <c r="AJE57" s="151"/>
      <c r="AJF57" s="151"/>
      <c r="AJG57" s="151"/>
      <c r="AJH57" s="151"/>
      <c r="AJI57" s="151"/>
      <c r="AJJ57" s="151"/>
      <c r="AJK57" s="151"/>
      <c r="AJL57" s="151"/>
      <c r="AJM57" s="151"/>
      <c r="AJN57" s="151"/>
      <c r="AJO57" s="151"/>
      <c r="AJP57" s="151"/>
      <c r="AJQ57" s="151"/>
      <c r="AJR57" s="151"/>
      <c r="AJS57" s="151"/>
      <c r="AJT57" s="151"/>
      <c r="AJU57" s="151"/>
      <c r="AJV57" s="151"/>
      <c r="AJW57" s="151"/>
      <c r="AJX57" s="151"/>
      <c r="AJY57" s="151"/>
      <c r="AJZ57" s="151"/>
      <c r="AKA57" s="151"/>
      <c r="AKB57" s="151"/>
      <c r="AKC57" s="151"/>
      <c r="AKD57" s="151"/>
      <c r="AKE57" s="151"/>
      <c r="AKF57" s="151"/>
      <c r="AKG57" s="151"/>
      <c r="AKH57" s="151"/>
      <c r="AKI57" s="151"/>
      <c r="AKJ57" s="151"/>
      <c r="AKK57" s="151"/>
      <c r="AKL57" s="151"/>
      <c r="AKM57" s="151"/>
      <c r="AKN57" s="151"/>
      <c r="AKO57" s="151"/>
      <c r="AKP57" s="151"/>
      <c r="AKQ57" s="151"/>
      <c r="AKR57" s="151"/>
      <c r="AKS57" s="151"/>
      <c r="AKT57" s="151"/>
      <c r="AKU57" s="151"/>
      <c r="AKV57" s="151"/>
      <c r="AKW57" s="151"/>
      <c r="AKX57" s="151"/>
      <c r="AKY57" s="151"/>
      <c r="AKZ57" s="151"/>
      <c r="ALA57" s="151"/>
      <c r="ALB57" s="151"/>
      <c r="ALC57" s="151"/>
      <c r="ALD57" s="151"/>
      <c r="ALE57" s="151"/>
      <c r="ALF57" s="151"/>
      <c r="ALG57" s="151"/>
      <c r="ALH57" s="151"/>
      <c r="ALI57" s="151"/>
      <c r="ALJ57" s="151"/>
      <c r="ALK57" s="151"/>
      <c r="ALL57" s="151"/>
      <c r="ALM57" s="151"/>
      <c r="ALN57" s="151"/>
      <c r="ALO57" s="151"/>
      <c r="ALP57" s="151"/>
      <c r="ALQ57" s="151"/>
      <c r="ALR57" s="151"/>
      <c r="ALS57" s="151"/>
      <c r="ALT57" s="151"/>
      <c r="ALU57" s="151"/>
      <c r="ALV57" s="151"/>
      <c r="ALW57" s="151"/>
      <c r="ALX57" s="151"/>
      <c r="ALY57" s="151"/>
      <c r="ALZ57" s="151"/>
      <c r="AMA57" s="151"/>
      <c r="AMB57" s="151"/>
      <c r="AMC57" s="151"/>
      <c r="AMD57" s="151"/>
      <c r="AME57" s="151"/>
      <c r="AMF57" s="151"/>
      <c r="AMG57" s="151"/>
      <c r="AMH57" s="151"/>
      <c r="AMI57" s="151"/>
      <c r="AMJ57" s="151"/>
      <c r="AMK57" s="151"/>
      <c r="AML57" s="151"/>
      <c r="AMM57" s="151"/>
      <c r="AMN57" s="151"/>
      <c r="AMO57" s="151"/>
      <c r="AMP57" s="151"/>
      <c r="AMQ57" s="151"/>
      <c r="AMR57" s="151"/>
      <c r="AMS57" s="151"/>
      <c r="AMT57" s="151"/>
      <c r="AMU57" s="151"/>
      <c r="AMV57" s="151"/>
      <c r="AMW57" s="151"/>
      <c r="AMX57" s="151"/>
      <c r="AMY57" s="151"/>
      <c r="AMZ57" s="151"/>
      <c r="ANA57" s="151"/>
      <c r="ANB57" s="151"/>
      <c r="ANC57" s="151"/>
      <c r="AND57" s="151"/>
      <c r="ANE57" s="151"/>
      <c r="ANF57" s="151"/>
      <c r="ANG57" s="151"/>
      <c r="ANH57" s="151"/>
      <c r="ANI57" s="151"/>
      <c r="ANJ57" s="151"/>
      <c r="ANK57" s="151"/>
      <c r="ANL57" s="151"/>
      <c r="ANM57" s="151"/>
      <c r="ANN57" s="151"/>
      <c r="ANO57" s="151"/>
      <c r="ANP57" s="151"/>
      <c r="ANQ57" s="151"/>
      <c r="ANR57" s="151"/>
      <c r="ANS57" s="151"/>
      <c r="ANT57" s="151"/>
      <c r="ANU57" s="151"/>
      <c r="ANV57" s="151"/>
      <c r="ANW57" s="151"/>
      <c r="ANX57" s="151"/>
      <c r="ANY57" s="151"/>
      <c r="ANZ57" s="151"/>
      <c r="AOA57" s="151"/>
      <c r="AOB57" s="151"/>
      <c r="AOC57" s="151"/>
      <c r="AOD57" s="151"/>
      <c r="AOE57" s="151"/>
      <c r="AOF57" s="151"/>
      <c r="AOG57" s="151"/>
      <c r="AOH57" s="151"/>
      <c r="AOI57" s="151"/>
      <c r="AOJ57" s="151"/>
      <c r="AOK57" s="151"/>
      <c r="AOL57" s="151"/>
      <c r="AOM57" s="151"/>
      <c r="AON57" s="151"/>
      <c r="AOO57" s="151"/>
      <c r="AOP57" s="151"/>
      <c r="AOQ57" s="151"/>
      <c r="AOR57" s="151"/>
      <c r="AOS57" s="151"/>
      <c r="AOT57" s="151"/>
      <c r="AOU57" s="151"/>
      <c r="AOV57" s="151"/>
      <c r="AOW57" s="151"/>
      <c r="AOX57" s="151"/>
      <c r="AOY57" s="151"/>
      <c r="AOZ57" s="151"/>
      <c r="APA57" s="151"/>
      <c r="APB57" s="151"/>
      <c r="APC57" s="151"/>
      <c r="APD57" s="151"/>
      <c r="APE57" s="151"/>
      <c r="APF57" s="151"/>
      <c r="APG57" s="151"/>
      <c r="APH57" s="151"/>
      <c r="API57" s="151"/>
      <c r="APJ57" s="151"/>
      <c r="APK57" s="151"/>
      <c r="APL57" s="151"/>
      <c r="APM57" s="151"/>
      <c r="APN57" s="151"/>
      <c r="APO57" s="151"/>
      <c r="APP57" s="151"/>
      <c r="APQ57" s="151"/>
      <c r="APR57" s="151"/>
      <c r="APS57" s="151"/>
      <c r="APT57" s="151"/>
      <c r="APU57" s="151"/>
      <c r="APV57" s="151"/>
      <c r="APW57" s="151"/>
      <c r="APX57" s="151"/>
      <c r="APY57" s="151"/>
      <c r="APZ57" s="151"/>
      <c r="AQA57" s="151"/>
      <c r="AQB57" s="151"/>
      <c r="AQC57" s="151"/>
      <c r="AQD57" s="151"/>
      <c r="AQE57" s="151"/>
      <c r="AQF57" s="151"/>
      <c r="AQG57" s="151"/>
      <c r="AQH57" s="151"/>
      <c r="AQI57" s="151"/>
      <c r="AQJ57" s="151"/>
      <c r="AQK57" s="151"/>
      <c r="AQL57" s="151"/>
      <c r="AQM57" s="151"/>
      <c r="AQN57" s="151"/>
      <c r="AQO57" s="151"/>
      <c r="AQP57" s="151"/>
      <c r="AQQ57" s="151"/>
      <c r="AQR57" s="151"/>
      <c r="AQS57" s="151"/>
      <c r="AQT57" s="151"/>
      <c r="AQU57" s="151"/>
      <c r="AQV57" s="151"/>
      <c r="AQW57" s="151"/>
      <c r="AQX57" s="151"/>
      <c r="AQY57" s="151"/>
      <c r="AQZ57" s="151"/>
      <c r="ARA57" s="151"/>
      <c r="ARB57" s="151"/>
      <c r="ARC57" s="151"/>
      <c r="ARD57" s="151"/>
      <c r="ARE57" s="151"/>
      <c r="ARF57" s="151"/>
      <c r="ARG57" s="151"/>
      <c r="ARH57" s="151"/>
      <c r="ARI57" s="151"/>
      <c r="ARJ57" s="151"/>
      <c r="ARK57" s="151"/>
      <c r="ARL57" s="151"/>
      <c r="ARM57" s="151"/>
      <c r="ARN57" s="151"/>
      <c r="ARO57" s="151"/>
      <c r="ARP57" s="151"/>
      <c r="ARQ57" s="151"/>
      <c r="ARR57" s="151"/>
      <c r="ARS57" s="151"/>
      <c r="ART57" s="151"/>
      <c r="ARU57" s="151"/>
      <c r="ARV57" s="151"/>
      <c r="ARW57" s="151"/>
      <c r="ARX57" s="151"/>
      <c r="ARY57" s="151"/>
      <c r="ARZ57" s="151"/>
      <c r="ASA57" s="151"/>
      <c r="ASB57" s="151"/>
      <c r="ASC57" s="151"/>
      <c r="ASD57" s="151"/>
      <c r="ASE57" s="151"/>
      <c r="ASF57" s="151"/>
      <c r="ASG57" s="151"/>
      <c r="ASH57" s="151"/>
      <c r="ASI57" s="151"/>
      <c r="ASJ57" s="151"/>
      <c r="ASK57" s="151"/>
      <c r="ASL57" s="151"/>
      <c r="ASM57" s="151"/>
      <c r="ASN57" s="151"/>
      <c r="ASO57" s="151"/>
      <c r="ASP57" s="151"/>
      <c r="ASQ57" s="151"/>
      <c r="ASR57" s="151"/>
      <c r="ASS57" s="151"/>
      <c r="AST57" s="151"/>
      <c r="ASU57" s="151"/>
      <c r="ASV57" s="151"/>
      <c r="ASW57" s="151"/>
      <c r="ASX57" s="151"/>
      <c r="ASY57" s="151"/>
      <c r="ASZ57" s="151"/>
      <c r="ATA57" s="151"/>
      <c r="ATB57" s="151"/>
      <c r="ATC57" s="151"/>
      <c r="ATD57" s="151"/>
      <c r="ATE57" s="151"/>
      <c r="ATF57" s="151"/>
      <c r="ATG57" s="151"/>
      <c r="ATH57" s="151"/>
      <c r="ATI57" s="151"/>
      <c r="ATJ57" s="151"/>
      <c r="ATK57" s="151"/>
      <c r="ATL57" s="151"/>
      <c r="ATM57" s="151"/>
      <c r="ATN57" s="151"/>
      <c r="ATO57" s="151"/>
      <c r="ATP57" s="151"/>
      <c r="ATQ57" s="151"/>
      <c r="ATR57" s="151"/>
      <c r="ATS57" s="151"/>
      <c r="ATT57" s="151"/>
      <c r="ATU57" s="151"/>
      <c r="ATV57" s="151"/>
      <c r="ATW57" s="151"/>
      <c r="ATX57" s="151"/>
      <c r="ATY57" s="151"/>
      <c r="ATZ57" s="151"/>
      <c r="AUA57" s="151"/>
      <c r="AUB57" s="151"/>
      <c r="AUC57" s="151"/>
      <c r="AUD57" s="151"/>
      <c r="AUE57" s="151"/>
      <c r="AUF57" s="151"/>
      <c r="AUG57" s="151"/>
      <c r="AUH57" s="151"/>
      <c r="AUI57" s="151"/>
      <c r="AUJ57" s="151"/>
      <c r="AUK57" s="151"/>
      <c r="AUL57" s="151"/>
      <c r="AUM57" s="151"/>
      <c r="AUN57" s="151"/>
      <c r="AUO57" s="151"/>
      <c r="AUP57" s="151"/>
      <c r="AUQ57" s="151"/>
      <c r="AUR57" s="151"/>
      <c r="AUS57" s="151"/>
      <c r="AUT57" s="151"/>
      <c r="AUU57" s="151"/>
      <c r="AUV57" s="151"/>
      <c r="AUW57" s="151"/>
      <c r="AUX57" s="151"/>
      <c r="AUY57" s="151"/>
      <c r="AUZ57" s="151"/>
      <c r="AVA57" s="151"/>
      <c r="AVB57" s="151"/>
      <c r="AVC57" s="151"/>
      <c r="AVD57" s="151"/>
      <c r="AVE57" s="151"/>
      <c r="AVF57" s="151"/>
      <c r="AVG57" s="151"/>
      <c r="AVH57" s="151"/>
      <c r="AVI57" s="151"/>
      <c r="AVJ57" s="151"/>
      <c r="AVK57" s="151"/>
      <c r="AVL57" s="151"/>
      <c r="AVM57" s="151"/>
      <c r="AVN57" s="151"/>
      <c r="AVO57" s="151"/>
      <c r="AVP57" s="151"/>
      <c r="AVQ57" s="151"/>
      <c r="AVR57" s="151"/>
      <c r="AVS57" s="151"/>
      <c r="AVT57" s="151"/>
      <c r="AVU57" s="151"/>
      <c r="AVV57" s="151"/>
      <c r="AVW57" s="151"/>
      <c r="AVX57" s="151"/>
      <c r="AVY57" s="151"/>
      <c r="AVZ57" s="151"/>
      <c r="AWA57" s="151"/>
      <c r="AWB57" s="151"/>
      <c r="AWC57" s="151"/>
      <c r="AWD57" s="151"/>
      <c r="AWE57" s="151"/>
      <c r="AWF57" s="151"/>
      <c r="AWG57" s="151"/>
      <c r="AWH57" s="151"/>
      <c r="AWI57" s="151"/>
      <c r="AWJ57" s="151"/>
      <c r="AWK57" s="151"/>
      <c r="AWL57" s="151"/>
      <c r="AWM57" s="151"/>
      <c r="AWN57" s="151"/>
      <c r="AWO57" s="151"/>
      <c r="AWP57" s="151"/>
      <c r="AWQ57" s="151"/>
      <c r="AWR57" s="151"/>
      <c r="AWS57" s="151"/>
      <c r="AWT57" s="151"/>
      <c r="AWU57" s="151"/>
      <c r="AWV57" s="151"/>
      <c r="AWW57" s="151"/>
      <c r="AWX57" s="151"/>
      <c r="AWY57" s="151"/>
      <c r="AWZ57" s="151"/>
      <c r="AXA57" s="151"/>
      <c r="AXB57" s="151"/>
      <c r="AXC57" s="151"/>
      <c r="AXD57" s="151"/>
      <c r="AXE57" s="151"/>
      <c r="AXF57" s="151"/>
      <c r="AXG57" s="151"/>
      <c r="AXH57" s="151"/>
      <c r="AXI57" s="151"/>
      <c r="AXJ57" s="151"/>
      <c r="AXK57" s="151"/>
      <c r="AXL57" s="151"/>
      <c r="AXM57" s="151"/>
      <c r="AXN57" s="151"/>
      <c r="AXO57" s="151"/>
      <c r="AXP57" s="151"/>
      <c r="AXQ57" s="151"/>
      <c r="AXR57" s="151"/>
      <c r="AXS57" s="151"/>
      <c r="AXT57" s="151"/>
      <c r="AXU57" s="151"/>
      <c r="AXV57" s="151"/>
      <c r="AXW57" s="151"/>
      <c r="AXX57" s="151"/>
      <c r="AXY57" s="151"/>
      <c r="AXZ57" s="151"/>
      <c r="AYA57" s="151"/>
      <c r="AYB57" s="151"/>
      <c r="AYC57" s="151"/>
      <c r="AYD57" s="151"/>
      <c r="AYE57" s="151"/>
      <c r="AYF57" s="151"/>
      <c r="AYG57" s="151"/>
      <c r="AYH57" s="151"/>
      <c r="AYI57" s="151"/>
      <c r="AYJ57" s="151"/>
      <c r="AYK57" s="151"/>
      <c r="AYL57" s="151"/>
      <c r="AYM57" s="151"/>
      <c r="AYN57" s="151"/>
      <c r="AYO57" s="151"/>
      <c r="AYP57" s="151"/>
      <c r="AYQ57" s="151"/>
      <c r="AYR57" s="151"/>
      <c r="AYS57" s="151"/>
      <c r="AYT57" s="151"/>
      <c r="AYU57" s="151"/>
      <c r="AYV57" s="151"/>
      <c r="AYW57" s="151"/>
      <c r="AYX57" s="151"/>
      <c r="AYY57" s="151"/>
      <c r="AYZ57" s="151"/>
      <c r="AZA57" s="151"/>
      <c r="AZB57" s="151"/>
      <c r="AZC57" s="151"/>
      <c r="AZD57" s="151"/>
      <c r="AZE57" s="151"/>
      <c r="AZF57" s="151"/>
      <c r="AZG57" s="151"/>
      <c r="AZH57" s="151"/>
      <c r="AZI57" s="151"/>
      <c r="AZJ57" s="151"/>
      <c r="AZK57" s="151"/>
      <c r="AZL57" s="151"/>
      <c r="AZM57" s="151"/>
      <c r="AZN57" s="151"/>
      <c r="AZO57" s="151"/>
      <c r="AZP57" s="151"/>
      <c r="AZQ57" s="151"/>
      <c r="AZR57" s="151"/>
      <c r="AZS57" s="151"/>
      <c r="AZT57" s="151"/>
      <c r="AZU57" s="151"/>
      <c r="AZV57" s="151"/>
      <c r="AZW57" s="151"/>
      <c r="AZX57" s="151"/>
      <c r="AZY57" s="151"/>
      <c r="AZZ57" s="151"/>
      <c r="BAA57" s="151"/>
      <c r="BAB57" s="151"/>
      <c r="BAC57" s="151"/>
      <c r="BAD57" s="151"/>
      <c r="BAE57" s="151"/>
      <c r="BAF57" s="151"/>
      <c r="BAG57" s="151"/>
      <c r="BAH57" s="151"/>
      <c r="BAI57" s="151"/>
      <c r="BAJ57" s="151"/>
      <c r="BAK57" s="151"/>
      <c r="BAL57" s="151"/>
      <c r="BAM57" s="151"/>
      <c r="BAN57" s="151"/>
      <c r="BAO57" s="151"/>
      <c r="BAP57" s="151"/>
      <c r="BAQ57" s="151"/>
      <c r="BAR57" s="151"/>
      <c r="BAS57" s="151"/>
      <c r="BAT57" s="151"/>
      <c r="BAU57" s="151"/>
      <c r="BAV57" s="151"/>
      <c r="BAW57" s="151"/>
      <c r="BAX57" s="151"/>
      <c r="BAY57" s="151"/>
      <c r="BAZ57" s="151"/>
      <c r="BBA57" s="151"/>
      <c r="BBB57" s="151"/>
      <c r="BBC57" s="151"/>
      <c r="BBD57" s="151"/>
      <c r="BBE57" s="151"/>
      <c r="BBF57" s="151"/>
      <c r="BBG57" s="151"/>
      <c r="BBH57" s="151"/>
      <c r="BBI57" s="151"/>
      <c r="BBJ57" s="151"/>
      <c r="BBK57" s="151"/>
      <c r="BBL57" s="151"/>
      <c r="BBM57" s="151"/>
      <c r="BBN57" s="151"/>
      <c r="BBO57" s="151"/>
      <c r="BBP57" s="151"/>
      <c r="BBQ57" s="151"/>
      <c r="BBR57" s="151"/>
      <c r="BBS57" s="151"/>
      <c r="BBT57" s="151"/>
      <c r="BBU57" s="151"/>
      <c r="BBV57" s="151"/>
      <c r="BBW57" s="151"/>
      <c r="BBX57" s="151"/>
      <c r="BBY57" s="151"/>
      <c r="BBZ57" s="151"/>
      <c r="BCA57" s="151"/>
      <c r="BCB57" s="151"/>
      <c r="BCC57" s="151"/>
      <c r="BCD57" s="151"/>
      <c r="BCE57" s="151"/>
      <c r="BCF57" s="151"/>
      <c r="BCG57" s="151"/>
      <c r="BCH57" s="151"/>
      <c r="BCI57" s="151"/>
      <c r="BCJ57" s="151"/>
      <c r="BCK57" s="151"/>
      <c r="BCL57" s="151"/>
      <c r="BCM57" s="151"/>
      <c r="BCN57" s="151"/>
      <c r="BCO57" s="151"/>
      <c r="BCP57" s="151"/>
      <c r="BCQ57" s="151"/>
      <c r="BCR57" s="151"/>
      <c r="BCS57" s="151"/>
      <c r="BCT57" s="151"/>
      <c r="BCU57" s="151"/>
      <c r="BCV57" s="151"/>
      <c r="BCW57" s="151"/>
      <c r="BCX57" s="151"/>
      <c r="BCY57" s="151"/>
      <c r="BCZ57" s="151"/>
      <c r="BDA57" s="151"/>
      <c r="BDB57" s="151"/>
      <c r="BDC57" s="151"/>
      <c r="BDD57" s="151"/>
      <c r="BDE57" s="151"/>
      <c r="BDF57" s="151"/>
      <c r="BDG57" s="151"/>
      <c r="BDH57" s="151"/>
      <c r="BDI57" s="151"/>
      <c r="BDJ57" s="151"/>
      <c r="BDK57" s="151"/>
      <c r="BDL57" s="151"/>
      <c r="BDM57" s="151"/>
      <c r="BDN57" s="151"/>
      <c r="BDO57" s="151"/>
      <c r="BDP57" s="151"/>
      <c r="BDQ57" s="151"/>
      <c r="BDR57" s="151"/>
      <c r="BDS57" s="151"/>
      <c r="BDT57" s="151"/>
      <c r="BDU57" s="151"/>
      <c r="BDV57" s="151"/>
      <c r="BDW57" s="151"/>
      <c r="BDX57" s="151"/>
      <c r="BDY57" s="151"/>
      <c r="BDZ57" s="151"/>
      <c r="BEA57" s="151"/>
      <c r="BEB57" s="151"/>
      <c r="BEC57" s="151"/>
      <c r="BED57" s="151"/>
      <c r="BEE57" s="151"/>
      <c r="BEF57" s="151"/>
      <c r="BEG57" s="151"/>
      <c r="BEH57" s="151"/>
      <c r="BEI57" s="151"/>
      <c r="BEJ57" s="151"/>
      <c r="BEK57" s="151"/>
      <c r="BEL57" s="151"/>
      <c r="BEM57" s="151"/>
      <c r="BEN57" s="151"/>
      <c r="BEO57" s="151"/>
      <c r="BEP57" s="151"/>
      <c r="BEQ57" s="151"/>
      <c r="BER57" s="151"/>
      <c r="BES57" s="151"/>
      <c r="BET57" s="151"/>
      <c r="BEU57" s="151"/>
      <c r="BEV57" s="151"/>
      <c r="BEW57" s="151"/>
      <c r="BEX57" s="151"/>
      <c r="BEY57" s="151"/>
      <c r="BEZ57" s="151"/>
      <c r="BFA57" s="151"/>
      <c r="BFB57" s="151"/>
      <c r="BFC57" s="151"/>
      <c r="BFD57" s="151"/>
      <c r="BFE57" s="151"/>
      <c r="BFF57" s="151"/>
      <c r="BFG57" s="151"/>
      <c r="BFH57" s="151"/>
      <c r="BFI57" s="151"/>
      <c r="BFJ57" s="151"/>
      <c r="BFK57" s="151"/>
      <c r="BFL57" s="151"/>
      <c r="BFM57" s="151"/>
      <c r="BFN57" s="151"/>
      <c r="BFO57" s="151"/>
      <c r="BFP57" s="151"/>
      <c r="BFQ57" s="151"/>
      <c r="BFR57" s="151"/>
      <c r="BFS57" s="151"/>
      <c r="BFT57" s="151"/>
      <c r="BFU57" s="151"/>
      <c r="BFV57" s="151"/>
      <c r="BFW57" s="151"/>
      <c r="BFX57" s="151"/>
      <c r="BFY57" s="151"/>
      <c r="BFZ57" s="151"/>
      <c r="BGA57" s="151"/>
      <c r="BGB57" s="151"/>
      <c r="BGC57" s="151"/>
      <c r="BGD57" s="151"/>
      <c r="BGE57" s="151"/>
      <c r="BGF57" s="151"/>
      <c r="BGG57" s="151"/>
      <c r="BGH57" s="151"/>
      <c r="BGI57" s="151"/>
      <c r="BGJ57" s="151"/>
      <c r="BGK57" s="151"/>
      <c r="BGL57" s="151"/>
      <c r="BGM57" s="151"/>
      <c r="BGN57" s="151"/>
      <c r="BGO57" s="151"/>
      <c r="BGP57" s="151"/>
      <c r="BGQ57" s="151"/>
      <c r="BGR57" s="151"/>
      <c r="BGS57" s="151"/>
      <c r="BGT57" s="151"/>
      <c r="BGU57" s="151"/>
      <c r="BGV57" s="151"/>
      <c r="BGW57" s="151"/>
      <c r="BGX57" s="151"/>
      <c r="BGY57" s="151"/>
      <c r="BGZ57" s="151"/>
      <c r="BHA57" s="151"/>
      <c r="BHB57" s="151"/>
      <c r="BHC57" s="151"/>
      <c r="BHD57" s="151"/>
      <c r="BHE57" s="151"/>
      <c r="BHF57" s="151"/>
      <c r="BHG57" s="151"/>
      <c r="BHH57" s="151"/>
      <c r="BHI57" s="151"/>
      <c r="BHJ57" s="151"/>
      <c r="BHK57" s="151"/>
      <c r="BHL57" s="151"/>
      <c r="BHM57" s="151"/>
      <c r="BHN57" s="151"/>
      <c r="BHO57" s="151"/>
      <c r="BHP57" s="151"/>
      <c r="BHQ57" s="151"/>
      <c r="BHR57" s="151"/>
      <c r="BHS57" s="151"/>
      <c r="BHT57" s="151"/>
      <c r="BHU57" s="151"/>
      <c r="BHV57" s="151"/>
      <c r="BHW57" s="151"/>
      <c r="BHX57" s="151"/>
      <c r="BHY57" s="151"/>
      <c r="BHZ57" s="151"/>
      <c r="BIA57" s="151"/>
      <c r="BIB57" s="151"/>
      <c r="BIC57" s="151"/>
      <c r="BID57" s="151"/>
      <c r="BIE57" s="151"/>
      <c r="BIF57" s="151"/>
      <c r="BIG57" s="151"/>
      <c r="BIH57" s="151"/>
      <c r="BII57" s="151"/>
      <c r="BIJ57" s="151"/>
      <c r="BIK57" s="151"/>
      <c r="BIL57" s="151"/>
      <c r="BIM57" s="151"/>
      <c r="BIN57" s="151"/>
      <c r="BIO57" s="151"/>
      <c r="BIP57" s="151"/>
      <c r="BIQ57" s="151"/>
      <c r="BIR57" s="151"/>
      <c r="BIS57" s="151"/>
      <c r="BIT57" s="151"/>
      <c r="BIU57" s="151"/>
      <c r="BIV57" s="151"/>
      <c r="BIW57" s="151"/>
      <c r="BIX57" s="151"/>
      <c r="BIY57" s="151"/>
      <c r="BIZ57" s="151"/>
      <c r="BJA57" s="151"/>
      <c r="BJB57" s="151"/>
      <c r="BJC57" s="151"/>
      <c r="BJD57" s="151"/>
      <c r="BJE57" s="151"/>
      <c r="BJF57" s="151"/>
      <c r="BJG57" s="151"/>
      <c r="BJH57" s="151"/>
      <c r="BJI57" s="151"/>
      <c r="BJJ57" s="151"/>
      <c r="BJK57" s="151"/>
      <c r="BJL57" s="151"/>
      <c r="BJM57" s="151"/>
      <c r="BJN57" s="151"/>
      <c r="BJO57" s="151"/>
      <c r="BJP57" s="151"/>
      <c r="BJQ57" s="151"/>
      <c r="BJR57" s="151"/>
      <c r="BJS57" s="151"/>
      <c r="BJT57" s="151"/>
      <c r="BJU57" s="151"/>
      <c r="BJV57" s="151"/>
      <c r="BJW57" s="151"/>
      <c r="BJX57" s="151"/>
      <c r="BJY57" s="151"/>
      <c r="BJZ57" s="151"/>
      <c r="BKA57" s="151"/>
      <c r="BKB57" s="151"/>
      <c r="BKC57" s="151"/>
      <c r="BKD57" s="151"/>
      <c r="BKE57" s="151"/>
      <c r="BKF57" s="151"/>
      <c r="BKG57" s="151"/>
      <c r="BKH57" s="151"/>
      <c r="BKI57" s="151"/>
      <c r="BKJ57" s="151"/>
      <c r="BKK57" s="151"/>
      <c r="BKL57" s="151"/>
      <c r="BKM57" s="151"/>
      <c r="BKN57" s="151"/>
      <c r="BKO57" s="151"/>
      <c r="BKP57" s="151"/>
      <c r="BKQ57" s="151"/>
      <c r="BKR57" s="151"/>
      <c r="BKS57" s="151"/>
      <c r="BKT57" s="151"/>
      <c r="BKU57" s="151"/>
      <c r="BKV57" s="151"/>
      <c r="BKW57" s="151"/>
      <c r="BKX57" s="151"/>
      <c r="BKY57" s="151"/>
      <c r="BKZ57" s="151"/>
      <c r="BLA57" s="151"/>
      <c r="BLB57" s="151"/>
      <c r="BLC57" s="151"/>
      <c r="BLD57" s="151"/>
      <c r="BLE57" s="151"/>
      <c r="BLF57" s="151"/>
      <c r="BLG57" s="151"/>
      <c r="BLH57" s="151"/>
      <c r="BLI57" s="151"/>
      <c r="BLJ57" s="151"/>
      <c r="BLK57" s="151"/>
      <c r="BLL57" s="151"/>
      <c r="BLM57" s="151"/>
      <c r="BLN57" s="151"/>
      <c r="BLO57" s="151"/>
      <c r="BLP57" s="151"/>
      <c r="BLQ57" s="151"/>
      <c r="BLR57" s="151"/>
      <c r="BLS57" s="151"/>
      <c r="BLT57" s="151"/>
      <c r="BLU57" s="151"/>
      <c r="BLV57" s="151"/>
      <c r="BLW57" s="151"/>
      <c r="BLX57" s="151"/>
      <c r="BLY57" s="151"/>
      <c r="BLZ57" s="151"/>
      <c r="BMA57" s="151"/>
      <c r="BMB57" s="151"/>
      <c r="BMC57" s="151"/>
      <c r="BMD57" s="151"/>
      <c r="BME57" s="151"/>
      <c r="BMF57" s="151"/>
      <c r="BMG57" s="151"/>
      <c r="BMH57" s="151"/>
      <c r="BMI57" s="151"/>
      <c r="BMJ57" s="151"/>
      <c r="BMK57" s="151"/>
      <c r="BML57" s="151"/>
      <c r="BMM57" s="151"/>
      <c r="BMN57" s="151"/>
      <c r="BMO57" s="151"/>
      <c r="BMP57" s="151"/>
      <c r="BMQ57" s="151"/>
      <c r="BMR57" s="151"/>
      <c r="BMS57" s="151"/>
      <c r="BMT57" s="151"/>
      <c r="BMU57" s="151"/>
      <c r="BMV57" s="151"/>
      <c r="BMW57" s="151"/>
      <c r="BMX57" s="151"/>
      <c r="BMY57" s="151"/>
      <c r="BMZ57" s="151"/>
      <c r="BNA57" s="151"/>
      <c r="BNB57" s="151"/>
      <c r="BNC57" s="151"/>
      <c r="BND57" s="151"/>
      <c r="BNE57" s="151"/>
      <c r="BNF57" s="151"/>
      <c r="BNG57" s="151"/>
      <c r="BNH57" s="151"/>
      <c r="BNI57" s="151"/>
      <c r="BNJ57" s="151"/>
      <c r="BNK57" s="151"/>
      <c r="BNL57" s="151"/>
      <c r="BNM57" s="151"/>
      <c r="BNN57" s="151"/>
      <c r="BNO57" s="151"/>
      <c r="BNP57" s="151"/>
      <c r="BNQ57" s="151"/>
      <c r="BNR57" s="151"/>
      <c r="BNS57" s="151"/>
      <c r="BNT57" s="151"/>
      <c r="BNU57" s="151"/>
      <c r="BNV57" s="151"/>
      <c r="BNW57" s="151"/>
      <c r="BNX57" s="151"/>
      <c r="BNY57" s="151"/>
      <c r="BNZ57" s="151"/>
      <c r="BOA57" s="151"/>
      <c r="BOB57" s="151"/>
      <c r="BOC57" s="151"/>
      <c r="BOD57" s="151"/>
      <c r="BOE57" s="151"/>
      <c r="BOF57" s="151"/>
      <c r="BOG57" s="151"/>
      <c r="BOH57" s="151"/>
      <c r="BOI57" s="151"/>
      <c r="BOJ57" s="151"/>
      <c r="BOK57" s="151"/>
      <c r="BOL57" s="151"/>
      <c r="BOM57" s="151"/>
      <c r="BON57" s="151"/>
      <c r="BOO57" s="151"/>
      <c r="BOP57" s="151"/>
      <c r="BOQ57" s="151"/>
      <c r="BOR57" s="151"/>
      <c r="BOS57" s="151"/>
      <c r="BOT57" s="151"/>
      <c r="BOU57" s="151"/>
      <c r="BOV57" s="151"/>
      <c r="BOW57" s="151"/>
      <c r="BOX57" s="151"/>
      <c r="BOY57" s="151"/>
      <c r="BOZ57" s="151"/>
      <c r="BPA57" s="151"/>
      <c r="BPB57" s="151"/>
      <c r="BPC57" s="151"/>
      <c r="BPD57" s="151"/>
      <c r="BPE57" s="151"/>
      <c r="BPF57" s="151"/>
      <c r="BPG57" s="151"/>
      <c r="BPH57" s="151"/>
      <c r="BPI57" s="151"/>
      <c r="BPJ57" s="151"/>
      <c r="BPK57" s="151"/>
      <c r="BPL57" s="151"/>
      <c r="BPM57" s="151"/>
      <c r="BPN57" s="151"/>
      <c r="BPO57" s="151"/>
      <c r="BPP57" s="151"/>
      <c r="BPQ57" s="151"/>
      <c r="BPR57" s="151"/>
      <c r="BPS57" s="151"/>
      <c r="BPT57" s="151"/>
      <c r="BPU57" s="151"/>
      <c r="BPV57" s="151"/>
      <c r="BPW57" s="151"/>
      <c r="BPX57" s="151"/>
      <c r="BPY57" s="151"/>
      <c r="BPZ57" s="151"/>
      <c r="BQA57" s="151"/>
      <c r="BQB57" s="151"/>
      <c r="BQC57" s="151"/>
      <c r="BQD57" s="151"/>
      <c r="BQE57" s="151"/>
      <c r="BQF57" s="151"/>
      <c r="BQG57" s="151"/>
      <c r="BQH57" s="151"/>
      <c r="BQI57" s="151"/>
      <c r="BQJ57" s="151"/>
      <c r="BQK57" s="151"/>
      <c r="BQL57" s="151"/>
      <c r="BQM57" s="151"/>
      <c r="BQN57" s="151"/>
      <c r="BQO57" s="151"/>
      <c r="BQP57" s="151"/>
      <c r="BQQ57" s="151"/>
      <c r="BQR57" s="151"/>
      <c r="BQS57" s="151"/>
      <c r="BQT57" s="151"/>
      <c r="BQU57" s="151"/>
      <c r="BQV57" s="151"/>
      <c r="BQW57" s="151"/>
      <c r="BQX57" s="151"/>
      <c r="BQY57" s="151"/>
      <c r="BQZ57" s="151"/>
      <c r="BRA57" s="151"/>
      <c r="BRB57" s="151"/>
      <c r="BRC57" s="151"/>
      <c r="BRD57" s="151"/>
      <c r="BRE57" s="151"/>
      <c r="BRF57" s="151"/>
      <c r="BRG57" s="151"/>
      <c r="BRH57" s="151"/>
      <c r="BRI57" s="151"/>
      <c r="BRJ57" s="151"/>
      <c r="BRK57" s="151"/>
      <c r="BRL57" s="151"/>
      <c r="BRM57" s="151"/>
      <c r="BRN57" s="151"/>
      <c r="BRO57" s="151"/>
      <c r="BRP57" s="151"/>
      <c r="BRQ57" s="151"/>
      <c r="BRR57" s="151"/>
      <c r="BRS57" s="151"/>
      <c r="BRT57" s="151"/>
      <c r="BRU57" s="151"/>
      <c r="BRV57" s="151"/>
      <c r="BRW57" s="151"/>
      <c r="BRX57" s="151"/>
      <c r="BRY57" s="151"/>
      <c r="BRZ57" s="151"/>
      <c r="BSA57" s="151"/>
      <c r="BSB57" s="151"/>
      <c r="BSC57" s="151"/>
      <c r="BSD57" s="151"/>
      <c r="BSE57" s="151"/>
      <c r="BSF57" s="151"/>
      <c r="BSG57" s="151"/>
      <c r="BSH57" s="151"/>
      <c r="BSI57" s="151"/>
      <c r="BSJ57" s="151"/>
      <c r="BSK57" s="151"/>
      <c r="BSL57" s="151"/>
      <c r="BSM57" s="151"/>
      <c r="BSN57" s="151"/>
      <c r="BSO57" s="151"/>
      <c r="BSP57" s="151"/>
      <c r="BSQ57" s="151"/>
      <c r="BSR57" s="151"/>
      <c r="BSS57" s="151"/>
      <c r="BST57" s="151"/>
      <c r="BSU57" s="151"/>
      <c r="BSV57" s="151"/>
      <c r="BSW57" s="151"/>
      <c r="BSX57" s="151"/>
      <c r="BSY57" s="151"/>
      <c r="BSZ57" s="151"/>
      <c r="BTA57" s="151"/>
      <c r="BTB57" s="151"/>
      <c r="BTC57" s="151"/>
      <c r="BTD57" s="151"/>
      <c r="BTE57" s="151"/>
      <c r="BTF57" s="151"/>
      <c r="BTG57" s="151"/>
      <c r="BTH57" s="151"/>
      <c r="BTI57" s="151"/>
      <c r="BTJ57" s="151"/>
      <c r="BTK57" s="151"/>
      <c r="BTL57" s="151"/>
      <c r="BTM57" s="151"/>
      <c r="BTN57" s="151"/>
      <c r="BTO57" s="151"/>
      <c r="BTP57" s="151"/>
      <c r="BTQ57" s="151"/>
      <c r="BTR57" s="151"/>
      <c r="BTS57" s="151"/>
      <c r="BTT57" s="151"/>
      <c r="BTU57" s="151"/>
      <c r="BTV57" s="151"/>
      <c r="BTW57" s="151"/>
      <c r="BTX57" s="151"/>
      <c r="BTY57" s="151"/>
      <c r="BTZ57" s="151"/>
      <c r="BUA57" s="151"/>
      <c r="BUB57" s="151"/>
      <c r="BUC57" s="151"/>
      <c r="BUD57" s="151"/>
      <c r="BUE57" s="151"/>
      <c r="BUF57" s="151"/>
      <c r="BUG57" s="151"/>
      <c r="BUH57" s="151"/>
      <c r="BUI57" s="151"/>
      <c r="BUJ57" s="151"/>
      <c r="BUK57" s="151"/>
      <c r="BUL57" s="151"/>
      <c r="BUM57" s="151"/>
      <c r="BUN57" s="151"/>
      <c r="BUO57" s="151"/>
      <c r="BUP57" s="151"/>
      <c r="BUQ57" s="151"/>
      <c r="BUR57" s="151"/>
      <c r="BUS57" s="151"/>
      <c r="BUT57" s="151"/>
      <c r="BUU57" s="151"/>
      <c r="BUV57" s="151"/>
      <c r="BUW57" s="151"/>
      <c r="BUX57" s="151"/>
      <c r="BUY57" s="151"/>
      <c r="BUZ57" s="151"/>
      <c r="BVA57" s="151"/>
      <c r="BVB57" s="151"/>
      <c r="BVC57" s="151"/>
      <c r="BVD57" s="151"/>
      <c r="BVE57" s="151"/>
      <c r="BVF57" s="151"/>
      <c r="BVG57" s="151"/>
      <c r="BVH57" s="151"/>
      <c r="BVI57" s="151"/>
      <c r="BVJ57" s="151"/>
      <c r="BVK57" s="151"/>
      <c r="BVL57" s="151"/>
      <c r="BVM57" s="151"/>
      <c r="BVN57" s="151"/>
      <c r="BVO57" s="151"/>
      <c r="BVP57" s="151"/>
      <c r="BVQ57" s="151"/>
      <c r="BVR57" s="151"/>
      <c r="BVS57" s="151"/>
      <c r="BVT57" s="151"/>
      <c r="BVU57" s="151"/>
      <c r="BVV57" s="151"/>
      <c r="BVW57" s="151"/>
      <c r="BVX57" s="151"/>
      <c r="BVY57" s="151"/>
      <c r="BVZ57" s="151"/>
      <c r="BWA57" s="151"/>
      <c r="BWB57" s="151"/>
      <c r="BWC57" s="151"/>
      <c r="BWD57" s="151"/>
      <c r="BWE57" s="151"/>
      <c r="BWF57" s="151"/>
      <c r="BWG57" s="151"/>
      <c r="BWH57" s="151"/>
      <c r="BWI57" s="151"/>
      <c r="BWJ57" s="151"/>
      <c r="BWK57" s="151"/>
      <c r="BWL57" s="151"/>
      <c r="BWM57" s="151"/>
      <c r="BWN57" s="151"/>
      <c r="BWO57" s="151"/>
      <c r="BWP57" s="151"/>
      <c r="BWQ57" s="151"/>
      <c r="BWR57" s="151"/>
      <c r="BWS57" s="151"/>
      <c r="BWT57" s="151"/>
      <c r="BWU57" s="151"/>
      <c r="BWV57" s="151"/>
      <c r="BWW57" s="151"/>
      <c r="BWX57" s="151"/>
      <c r="BWY57" s="151"/>
      <c r="BWZ57" s="151"/>
      <c r="BXA57" s="151"/>
      <c r="BXB57" s="151"/>
      <c r="BXC57" s="151"/>
      <c r="BXD57" s="151"/>
      <c r="BXE57" s="151"/>
      <c r="BXF57" s="151"/>
      <c r="BXG57" s="151"/>
      <c r="BXH57" s="151"/>
      <c r="BXI57" s="151"/>
      <c r="BXJ57" s="151"/>
      <c r="BXK57" s="151"/>
      <c r="BXL57" s="151"/>
      <c r="BXM57" s="151"/>
      <c r="BXN57" s="151"/>
      <c r="BXO57" s="151"/>
      <c r="BXP57" s="151"/>
      <c r="BXQ57" s="151"/>
      <c r="BXR57" s="151"/>
      <c r="BXS57" s="151"/>
      <c r="BXT57" s="151"/>
      <c r="BXU57" s="151"/>
      <c r="BXV57" s="151"/>
      <c r="BXW57" s="151"/>
      <c r="BXX57" s="151"/>
      <c r="BXY57" s="151"/>
      <c r="BXZ57" s="151"/>
      <c r="BYA57" s="151"/>
      <c r="BYB57" s="151"/>
      <c r="BYC57" s="151"/>
      <c r="BYD57" s="151"/>
      <c r="BYE57" s="151"/>
      <c r="BYF57" s="151"/>
      <c r="BYG57" s="151"/>
      <c r="BYH57" s="151"/>
      <c r="BYI57" s="151"/>
      <c r="BYJ57" s="151"/>
      <c r="BYK57" s="151"/>
      <c r="BYL57" s="151"/>
      <c r="BYM57" s="151"/>
      <c r="BYN57" s="151"/>
      <c r="BYO57" s="151"/>
      <c r="BYP57" s="151"/>
      <c r="BYQ57" s="151"/>
      <c r="BYR57" s="151"/>
      <c r="BYS57" s="151"/>
      <c r="BYT57" s="151"/>
      <c r="BYU57" s="151"/>
      <c r="BYV57" s="151"/>
      <c r="BYW57" s="151"/>
      <c r="BYX57" s="151"/>
      <c r="BYY57" s="151"/>
      <c r="BYZ57" s="151"/>
      <c r="BZA57" s="151"/>
      <c r="BZB57" s="151"/>
      <c r="BZC57" s="151"/>
      <c r="BZD57" s="151"/>
      <c r="BZE57" s="151"/>
      <c r="BZF57" s="151"/>
      <c r="BZG57" s="151"/>
      <c r="BZH57" s="151"/>
      <c r="BZI57" s="151"/>
      <c r="BZJ57" s="151"/>
      <c r="BZK57" s="151"/>
      <c r="BZL57" s="151"/>
      <c r="BZM57" s="151"/>
      <c r="BZN57" s="151"/>
      <c r="BZO57" s="151"/>
      <c r="BZP57" s="151"/>
      <c r="BZQ57" s="151"/>
      <c r="BZR57" s="151"/>
      <c r="BZS57" s="151"/>
      <c r="BZT57" s="151"/>
      <c r="BZU57" s="151"/>
      <c r="BZV57" s="151"/>
      <c r="BZW57" s="151"/>
      <c r="BZX57" s="151"/>
      <c r="BZY57" s="151"/>
      <c r="BZZ57" s="151"/>
      <c r="CAA57" s="151"/>
      <c r="CAB57" s="151"/>
      <c r="CAC57" s="151"/>
      <c r="CAD57" s="151"/>
      <c r="CAE57" s="151"/>
      <c r="CAF57" s="151"/>
      <c r="CAG57" s="151"/>
      <c r="CAH57" s="151"/>
      <c r="CAI57" s="151"/>
      <c r="CAJ57" s="151"/>
      <c r="CAK57" s="151"/>
      <c r="CAL57" s="151"/>
      <c r="CAM57" s="151"/>
      <c r="CAN57" s="151"/>
      <c r="CAO57" s="151"/>
      <c r="CAP57" s="151"/>
      <c r="CAQ57" s="151"/>
      <c r="CAR57" s="151"/>
      <c r="CAS57" s="151"/>
      <c r="CAT57" s="151"/>
      <c r="CAU57" s="151"/>
      <c r="CAV57" s="151"/>
      <c r="CAW57" s="151"/>
      <c r="CAX57" s="151"/>
      <c r="CAY57" s="151"/>
      <c r="CAZ57" s="151"/>
      <c r="CBA57" s="151"/>
      <c r="CBB57" s="151"/>
      <c r="CBC57" s="151"/>
      <c r="CBD57" s="151"/>
      <c r="CBE57" s="151"/>
      <c r="CBF57" s="151"/>
      <c r="CBG57" s="151"/>
      <c r="CBH57" s="151"/>
      <c r="CBI57" s="151"/>
      <c r="CBJ57" s="151"/>
      <c r="CBK57" s="151"/>
      <c r="CBL57" s="151"/>
      <c r="CBM57" s="151"/>
      <c r="CBN57" s="151"/>
      <c r="CBO57" s="151"/>
      <c r="CBP57" s="151"/>
      <c r="CBQ57" s="151"/>
      <c r="CBR57" s="151"/>
      <c r="CBS57" s="151"/>
      <c r="CBT57" s="151"/>
      <c r="CBU57" s="151"/>
      <c r="CBV57" s="151"/>
      <c r="CBW57" s="151"/>
      <c r="CBX57" s="151"/>
      <c r="CBY57" s="151"/>
      <c r="CBZ57" s="151"/>
      <c r="CCA57" s="151"/>
      <c r="CCB57" s="151"/>
      <c r="CCC57" s="151"/>
      <c r="CCD57" s="151"/>
      <c r="CCE57" s="151"/>
      <c r="CCF57" s="151"/>
      <c r="CCG57" s="151"/>
      <c r="CCH57" s="151"/>
      <c r="CCI57" s="151"/>
      <c r="CCJ57" s="151"/>
      <c r="CCK57" s="151"/>
      <c r="CCL57" s="151"/>
      <c r="CCM57" s="151"/>
      <c r="CCN57" s="151"/>
      <c r="CCO57" s="151"/>
      <c r="CCP57" s="151"/>
      <c r="CCQ57" s="151"/>
      <c r="CCR57" s="151"/>
      <c r="CCS57" s="151"/>
      <c r="CCT57" s="151"/>
      <c r="CCU57" s="151"/>
      <c r="CCV57" s="151"/>
      <c r="CCW57" s="151"/>
      <c r="CCX57" s="151"/>
      <c r="CCY57" s="151"/>
      <c r="CCZ57" s="151"/>
      <c r="CDA57" s="151"/>
      <c r="CDB57" s="151"/>
      <c r="CDC57" s="151"/>
      <c r="CDD57" s="151"/>
      <c r="CDE57" s="151"/>
      <c r="CDF57" s="151"/>
      <c r="CDG57" s="151"/>
      <c r="CDH57" s="151"/>
      <c r="CDI57" s="151"/>
      <c r="CDJ57" s="151"/>
      <c r="CDK57" s="151"/>
      <c r="CDL57" s="151"/>
      <c r="CDM57" s="151"/>
      <c r="CDN57" s="151"/>
      <c r="CDO57" s="151"/>
      <c r="CDP57" s="151"/>
      <c r="CDQ57" s="151"/>
      <c r="CDR57" s="151"/>
      <c r="CDS57" s="151"/>
      <c r="CDT57" s="151"/>
      <c r="CDU57" s="151"/>
      <c r="CDV57" s="151"/>
      <c r="CDW57" s="151"/>
      <c r="CDX57" s="151"/>
      <c r="CDY57" s="151"/>
      <c r="CDZ57" s="151"/>
      <c r="CEA57" s="151"/>
      <c r="CEB57" s="151"/>
      <c r="CEC57" s="151"/>
      <c r="CED57" s="151"/>
      <c r="CEE57" s="151"/>
      <c r="CEF57" s="151"/>
      <c r="CEG57" s="151"/>
      <c r="CEH57" s="151"/>
      <c r="CEI57" s="151"/>
      <c r="CEJ57" s="151"/>
      <c r="CEK57" s="151"/>
      <c r="CEL57" s="151"/>
      <c r="CEM57" s="151"/>
      <c r="CEN57" s="151"/>
      <c r="CEO57" s="151"/>
      <c r="CEP57" s="151"/>
      <c r="CEQ57" s="151"/>
      <c r="CER57" s="151"/>
      <c r="CES57" s="151"/>
      <c r="CET57" s="151"/>
      <c r="CEU57" s="151"/>
      <c r="CEV57" s="151"/>
      <c r="CEW57" s="151"/>
      <c r="CEX57" s="151"/>
      <c r="CEY57" s="151"/>
      <c r="CEZ57" s="151"/>
      <c r="CFA57" s="151"/>
      <c r="CFB57" s="151"/>
      <c r="CFC57" s="151"/>
      <c r="CFD57" s="151"/>
      <c r="CFE57" s="151"/>
      <c r="CFF57" s="151"/>
      <c r="CFG57" s="151"/>
      <c r="CFH57" s="151"/>
      <c r="CFI57" s="151"/>
      <c r="CFJ57" s="151"/>
      <c r="CFK57" s="151"/>
      <c r="CFL57" s="151"/>
      <c r="CFM57" s="151"/>
      <c r="CFN57" s="151"/>
      <c r="CFO57" s="151"/>
      <c r="CFP57" s="151"/>
      <c r="CFQ57" s="151"/>
      <c r="CFR57" s="151"/>
      <c r="CFS57" s="151"/>
      <c r="CFT57" s="151"/>
      <c r="CFU57" s="151"/>
      <c r="CFV57" s="151"/>
      <c r="CFW57" s="151"/>
      <c r="CFX57" s="151"/>
      <c r="CFY57" s="151"/>
      <c r="CFZ57" s="151"/>
      <c r="CGA57" s="151"/>
      <c r="CGB57" s="151"/>
      <c r="CGC57" s="151"/>
      <c r="CGD57" s="151"/>
      <c r="CGE57" s="151"/>
      <c r="CGF57" s="151"/>
      <c r="CGG57" s="151"/>
      <c r="CGH57" s="151"/>
      <c r="CGI57" s="151"/>
      <c r="CGJ57" s="151"/>
      <c r="CGK57" s="151"/>
      <c r="CGL57" s="151"/>
      <c r="CGM57" s="151"/>
      <c r="CGN57" s="151"/>
      <c r="CGO57" s="151"/>
      <c r="CGP57" s="151"/>
      <c r="CGQ57" s="151"/>
      <c r="CGR57" s="151"/>
      <c r="CGS57" s="151"/>
      <c r="CGT57" s="151"/>
      <c r="CGU57" s="151"/>
      <c r="CGV57" s="151"/>
      <c r="CGW57" s="151"/>
      <c r="CGX57" s="151"/>
      <c r="CGY57" s="151"/>
      <c r="CGZ57" s="151"/>
      <c r="CHA57" s="151"/>
      <c r="CHB57" s="151"/>
      <c r="CHC57" s="151"/>
      <c r="CHD57" s="151"/>
      <c r="CHE57" s="151"/>
      <c r="CHF57" s="151"/>
      <c r="CHG57" s="151"/>
      <c r="CHH57" s="151"/>
      <c r="CHI57" s="151"/>
      <c r="CHJ57" s="151"/>
      <c r="CHK57" s="151"/>
      <c r="CHL57" s="151"/>
      <c r="CHM57" s="151"/>
      <c r="CHN57" s="151"/>
      <c r="CHO57" s="151"/>
      <c r="CHP57" s="151"/>
      <c r="CHQ57" s="151"/>
      <c r="CHR57" s="151"/>
      <c r="CHS57" s="151"/>
      <c r="CHT57" s="151"/>
      <c r="CHU57" s="151"/>
      <c r="CHV57" s="151"/>
      <c r="CHW57" s="151"/>
      <c r="CHX57" s="151"/>
      <c r="CHY57" s="151"/>
      <c r="CHZ57" s="151"/>
      <c r="CIA57" s="151"/>
      <c r="CIB57" s="151"/>
      <c r="CIC57" s="151"/>
      <c r="CID57" s="151"/>
      <c r="CIE57" s="151"/>
      <c r="CIF57" s="151"/>
      <c r="CIG57" s="151"/>
      <c r="CIH57" s="151"/>
      <c r="CII57" s="151"/>
      <c r="CIJ57" s="151"/>
      <c r="CIK57" s="151"/>
      <c r="CIL57" s="151"/>
      <c r="CIM57" s="151"/>
      <c r="CIN57" s="151"/>
      <c r="CIO57" s="151"/>
      <c r="CIP57" s="151"/>
      <c r="CIQ57" s="151"/>
      <c r="CIR57" s="151"/>
      <c r="CIS57" s="151"/>
      <c r="CIT57" s="151"/>
      <c r="CIU57" s="151"/>
      <c r="CIV57" s="151"/>
      <c r="CIW57" s="151"/>
      <c r="CIX57" s="151"/>
      <c r="CIY57" s="151"/>
      <c r="CIZ57" s="151"/>
      <c r="CJA57" s="151"/>
      <c r="CJB57" s="151"/>
      <c r="CJC57" s="151"/>
      <c r="CJD57" s="151"/>
      <c r="CJE57" s="151"/>
      <c r="CJF57" s="151"/>
      <c r="CJG57" s="151"/>
      <c r="CJH57" s="151"/>
      <c r="CJI57" s="151"/>
      <c r="CJJ57" s="151"/>
      <c r="CJK57" s="151"/>
      <c r="CJL57" s="151"/>
      <c r="CJM57" s="151"/>
      <c r="CJN57" s="151"/>
      <c r="CJO57" s="151"/>
      <c r="CJP57" s="151"/>
      <c r="CJQ57" s="151"/>
      <c r="CJR57" s="151"/>
      <c r="CJS57" s="151"/>
      <c r="CJT57" s="151"/>
      <c r="CJU57" s="151"/>
      <c r="CJV57" s="151"/>
      <c r="CJW57" s="151"/>
      <c r="CJX57" s="151"/>
      <c r="CJY57" s="151"/>
      <c r="CJZ57" s="151"/>
      <c r="CKA57" s="151"/>
      <c r="CKB57" s="151"/>
      <c r="CKC57" s="151"/>
      <c r="CKD57" s="151"/>
      <c r="CKE57" s="151"/>
      <c r="CKF57" s="151"/>
      <c r="CKG57" s="151"/>
      <c r="CKH57" s="151"/>
      <c r="CKI57" s="151"/>
      <c r="CKJ57" s="151"/>
      <c r="CKK57" s="151"/>
      <c r="CKL57" s="151"/>
      <c r="CKM57" s="151"/>
      <c r="CKN57" s="151"/>
      <c r="CKO57" s="151"/>
      <c r="CKP57" s="151"/>
      <c r="CKQ57" s="151"/>
      <c r="CKR57" s="151"/>
      <c r="CKS57" s="151"/>
      <c r="CKT57" s="151"/>
      <c r="CKU57" s="151"/>
      <c r="CKV57" s="151"/>
      <c r="CKW57" s="151"/>
      <c r="CKX57" s="151"/>
      <c r="CKY57" s="151"/>
      <c r="CKZ57" s="151"/>
      <c r="CLA57" s="151"/>
      <c r="CLB57" s="151"/>
      <c r="CLC57" s="151"/>
      <c r="CLD57" s="151"/>
      <c r="CLE57" s="151"/>
      <c r="CLF57" s="151"/>
      <c r="CLG57" s="151"/>
      <c r="CLH57" s="151"/>
      <c r="CLI57" s="151"/>
      <c r="CLJ57" s="151"/>
      <c r="CLK57" s="151"/>
      <c r="CLL57" s="151"/>
      <c r="CLM57" s="151"/>
      <c r="CLN57" s="151"/>
      <c r="CLO57" s="151"/>
      <c r="CLP57" s="151"/>
      <c r="CLQ57" s="151"/>
      <c r="CLR57" s="151"/>
      <c r="CLS57" s="151"/>
      <c r="CLT57" s="151"/>
      <c r="CLU57" s="151"/>
      <c r="CLV57" s="151"/>
      <c r="CLW57" s="151"/>
      <c r="CLX57" s="151"/>
      <c r="CLY57" s="151"/>
      <c r="CLZ57" s="151"/>
      <c r="CMA57" s="151"/>
      <c r="CMB57" s="151"/>
      <c r="CMC57" s="151"/>
      <c r="CMD57" s="151"/>
      <c r="CME57" s="151"/>
      <c r="CMF57" s="151"/>
      <c r="CMG57" s="151"/>
      <c r="CMH57" s="151"/>
      <c r="CMI57" s="151"/>
      <c r="CMJ57" s="151"/>
      <c r="CMK57" s="151"/>
      <c r="CML57" s="151"/>
      <c r="CMM57" s="151"/>
      <c r="CMN57" s="151"/>
      <c r="CMO57" s="151"/>
      <c r="CMP57" s="151"/>
      <c r="CMQ57" s="151"/>
      <c r="CMR57" s="151"/>
      <c r="CMS57" s="151"/>
      <c r="CMT57" s="151"/>
      <c r="CMU57" s="151"/>
      <c r="CMV57" s="151"/>
      <c r="CMW57" s="151"/>
      <c r="CMX57" s="151"/>
      <c r="CMY57" s="151"/>
      <c r="CMZ57" s="151"/>
      <c r="CNA57" s="151"/>
      <c r="CNB57" s="151"/>
      <c r="CNC57" s="151"/>
      <c r="CND57" s="151"/>
      <c r="CNE57" s="151"/>
      <c r="CNF57" s="151"/>
      <c r="CNG57" s="151"/>
      <c r="CNH57" s="151"/>
      <c r="CNI57" s="151"/>
      <c r="CNJ57" s="151"/>
      <c r="CNK57" s="151"/>
      <c r="CNL57" s="151"/>
      <c r="CNM57" s="151"/>
      <c r="CNN57" s="151"/>
      <c r="CNO57" s="151"/>
      <c r="CNP57" s="151"/>
      <c r="CNQ57" s="151"/>
      <c r="CNR57" s="151"/>
      <c r="CNS57" s="151"/>
      <c r="CNT57" s="151"/>
      <c r="CNU57" s="151"/>
      <c r="CNV57" s="151"/>
      <c r="CNW57" s="151"/>
      <c r="CNX57" s="151"/>
      <c r="CNY57" s="151"/>
      <c r="CNZ57" s="151"/>
      <c r="COA57" s="151"/>
      <c r="COB57" s="151"/>
      <c r="COC57" s="151"/>
      <c r="COD57" s="151"/>
      <c r="COE57" s="151"/>
      <c r="COF57" s="151"/>
      <c r="COG57" s="151"/>
      <c r="COH57" s="151"/>
      <c r="COI57" s="151"/>
      <c r="COJ57" s="151"/>
      <c r="COK57" s="151"/>
      <c r="COL57" s="151"/>
      <c r="COM57" s="151"/>
      <c r="CON57" s="151"/>
      <c r="COO57" s="151"/>
      <c r="COP57" s="151"/>
      <c r="COQ57" s="151"/>
      <c r="COR57" s="151"/>
      <c r="COS57" s="151"/>
      <c r="COT57" s="151"/>
      <c r="COU57" s="151"/>
      <c r="COV57" s="151"/>
      <c r="COW57" s="151"/>
      <c r="COX57" s="151"/>
      <c r="COY57" s="151"/>
      <c r="COZ57" s="151"/>
      <c r="CPA57" s="151"/>
      <c r="CPB57" s="151"/>
      <c r="CPC57" s="151"/>
      <c r="CPD57" s="151"/>
      <c r="CPE57" s="151"/>
      <c r="CPF57" s="151"/>
      <c r="CPG57" s="151"/>
      <c r="CPH57" s="151"/>
      <c r="CPI57" s="151"/>
      <c r="CPJ57" s="151"/>
      <c r="CPK57" s="151"/>
      <c r="CPL57" s="151"/>
      <c r="CPM57" s="151"/>
      <c r="CPN57" s="151"/>
      <c r="CPO57" s="151"/>
      <c r="CPP57" s="151"/>
      <c r="CPQ57" s="151"/>
      <c r="CPR57" s="151"/>
      <c r="CPS57" s="151"/>
      <c r="CPT57" s="151"/>
      <c r="CPU57" s="151"/>
      <c r="CPV57" s="151"/>
      <c r="CPW57" s="151"/>
      <c r="CPX57" s="151"/>
      <c r="CPY57" s="151"/>
      <c r="CPZ57" s="151"/>
      <c r="CQA57" s="151"/>
      <c r="CQB57" s="151"/>
      <c r="CQC57" s="151"/>
      <c r="CQD57" s="151"/>
      <c r="CQE57" s="151"/>
      <c r="CQF57" s="151"/>
      <c r="CQG57" s="151"/>
      <c r="CQH57" s="151"/>
      <c r="CQI57" s="151"/>
      <c r="CQJ57" s="151"/>
      <c r="CQK57" s="151"/>
      <c r="CQL57" s="151"/>
      <c r="CQM57" s="151"/>
      <c r="CQN57" s="151"/>
      <c r="CQO57" s="151"/>
      <c r="CQP57" s="151"/>
      <c r="CQQ57" s="151"/>
      <c r="CQR57" s="151"/>
      <c r="CQS57" s="151"/>
      <c r="CQT57" s="151"/>
      <c r="CQU57" s="151"/>
      <c r="CQV57" s="151"/>
      <c r="CQW57" s="151"/>
      <c r="CQX57" s="151"/>
      <c r="CQY57" s="151"/>
      <c r="CQZ57" s="151"/>
      <c r="CRA57" s="151"/>
      <c r="CRB57" s="151"/>
      <c r="CRC57" s="151"/>
      <c r="CRD57" s="151"/>
      <c r="CRE57" s="151"/>
      <c r="CRF57" s="151"/>
      <c r="CRG57" s="151"/>
      <c r="CRH57" s="151"/>
      <c r="CRI57" s="151"/>
      <c r="CRJ57" s="151"/>
      <c r="CRK57" s="151"/>
      <c r="CRL57" s="151"/>
      <c r="CRM57" s="151"/>
      <c r="CRN57" s="151"/>
      <c r="CRO57" s="151"/>
      <c r="CRP57" s="151"/>
      <c r="CRQ57" s="151"/>
      <c r="CRR57" s="151"/>
      <c r="CRS57" s="151"/>
      <c r="CRT57" s="151"/>
      <c r="CRU57" s="151"/>
      <c r="CRV57" s="151"/>
      <c r="CRW57" s="151"/>
      <c r="CRX57" s="151"/>
      <c r="CRY57" s="151"/>
      <c r="CRZ57" s="151"/>
      <c r="CSA57" s="151"/>
      <c r="CSB57" s="151"/>
      <c r="CSC57" s="151"/>
      <c r="CSD57" s="151"/>
      <c r="CSE57" s="151"/>
      <c r="CSF57" s="151"/>
      <c r="CSG57" s="151"/>
      <c r="CSH57" s="151"/>
      <c r="CSI57" s="151"/>
      <c r="CSJ57" s="151"/>
      <c r="CSK57" s="151"/>
      <c r="CSL57" s="151"/>
      <c r="CSM57" s="151"/>
      <c r="CSN57" s="151"/>
      <c r="CSO57" s="151"/>
      <c r="CSP57" s="151"/>
      <c r="CSQ57" s="151"/>
      <c r="CSR57" s="151"/>
      <c r="CSS57" s="151"/>
      <c r="CST57" s="151"/>
      <c r="CSU57" s="151"/>
      <c r="CSV57" s="151"/>
      <c r="CSW57" s="151"/>
      <c r="CSX57" s="151"/>
      <c r="CSY57" s="151"/>
      <c r="CSZ57" s="151"/>
      <c r="CTA57" s="151"/>
      <c r="CTB57" s="151"/>
      <c r="CTC57" s="151"/>
      <c r="CTD57" s="151"/>
      <c r="CTE57" s="151"/>
      <c r="CTF57" s="151"/>
      <c r="CTG57" s="151"/>
      <c r="CTH57" s="151"/>
      <c r="CTI57" s="151"/>
      <c r="CTJ57" s="151"/>
      <c r="CTK57" s="151"/>
      <c r="CTL57" s="151"/>
      <c r="CTM57" s="151"/>
      <c r="CTN57" s="151"/>
      <c r="CTO57" s="151"/>
      <c r="CTP57" s="151"/>
      <c r="CTQ57" s="151"/>
      <c r="CTR57" s="151"/>
      <c r="CTS57" s="151"/>
      <c r="CTT57" s="151"/>
      <c r="CTU57" s="151"/>
      <c r="CTV57" s="151"/>
      <c r="CTW57" s="151"/>
      <c r="CTX57" s="151"/>
      <c r="CTY57" s="151"/>
      <c r="CTZ57" s="151"/>
      <c r="CUA57" s="151"/>
      <c r="CUB57" s="151"/>
      <c r="CUC57" s="151"/>
      <c r="CUD57" s="151"/>
      <c r="CUE57" s="151"/>
      <c r="CUF57" s="151"/>
      <c r="CUG57" s="151"/>
      <c r="CUH57" s="151"/>
      <c r="CUI57" s="151"/>
      <c r="CUJ57" s="151"/>
      <c r="CUK57" s="151"/>
      <c r="CUL57" s="151"/>
      <c r="CUM57" s="151"/>
      <c r="CUN57" s="151"/>
      <c r="CUO57" s="151"/>
      <c r="CUP57" s="151"/>
      <c r="CUQ57" s="151"/>
      <c r="CUR57" s="151"/>
      <c r="CUS57" s="151"/>
      <c r="CUT57" s="151"/>
      <c r="CUU57" s="151"/>
      <c r="CUV57" s="151"/>
      <c r="CUW57" s="151"/>
      <c r="CUX57" s="151"/>
      <c r="CUY57" s="151"/>
      <c r="CUZ57" s="151"/>
      <c r="CVA57" s="151"/>
      <c r="CVB57" s="151"/>
      <c r="CVC57" s="151"/>
      <c r="CVD57" s="151"/>
      <c r="CVE57" s="151"/>
      <c r="CVF57" s="151"/>
      <c r="CVG57" s="151"/>
      <c r="CVH57" s="151"/>
      <c r="CVI57" s="151"/>
      <c r="CVJ57" s="151"/>
      <c r="CVK57" s="151"/>
      <c r="CVL57" s="151"/>
      <c r="CVM57" s="151"/>
      <c r="CVN57" s="151"/>
      <c r="CVO57" s="151"/>
      <c r="CVP57" s="151"/>
      <c r="CVQ57" s="151"/>
      <c r="CVR57" s="151"/>
      <c r="CVS57" s="151"/>
      <c r="CVT57" s="151"/>
      <c r="CVU57" s="151"/>
      <c r="CVV57" s="151"/>
      <c r="CVW57" s="151"/>
      <c r="CVX57" s="151"/>
      <c r="CVY57" s="151"/>
      <c r="CVZ57" s="151"/>
      <c r="CWA57" s="151"/>
      <c r="CWB57" s="151"/>
      <c r="CWC57" s="151"/>
      <c r="CWD57" s="151"/>
      <c r="CWE57" s="151"/>
      <c r="CWF57" s="151"/>
      <c r="CWG57" s="151"/>
      <c r="CWH57" s="151"/>
      <c r="CWI57" s="151"/>
      <c r="CWJ57" s="151"/>
      <c r="CWK57" s="151"/>
      <c r="CWL57" s="151"/>
      <c r="CWM57" s="151"/>
      <c r="CWN57" s="151"/>
      <c r="CWO57" s="151"/>
      <c r="CWP57" s="151"/>
      <c r="CWQ57" s="151"/>
      <c r="CWR57" s="151"/>
      <c r="CWS57" s="151"/>
      <c r="CWT57" s="151"/>
      <c r="CWU57" s="151"/>
      <c r="CWV57" s="151"/>
      <c r="CWW57" s="151"/>
      <c r="CWX57" s="151"/>
      <c r="CWY57" s="151"/>
      <c r="CWZ57" s="151"/>
      <c r="CXA57" s="151"/>
      <c r="CXB57" s="151"/>
      <c r="CXC57" s="151"/>
      <c r="CXD57" s="151"/>
      <c r="CXE57" s="151"/>
      <c r="CXF57" s="151"/>
      <c r="CXG57" s="151"/>
      <c r="CXH57" s="151"/>
      <c r="CXI57" s="151"/>
      <c r="CXJ57" s="151"/>
      <c r="CXK57" s="151"/>
      <c r="CXL57" s="151"/>
      <c r="CXM57" s="151"/>
      <c r="CXN57" s="151"/>
      <c r="CXO57" s="151"/>
      <c r="CXP57" s="151"/>
      <c r="CXQ57" s="151"/>
      <c r="CXR57" s="151"/>
      <c r="CXS57" s="151"/>
      <c r="CXT57" s="151"/>
      <c r="CXU57" s="151"/>
      <c r="CXV57" s="151"/>
      <c r="CXW57" s="151"/>
      <c r="CXX57" s="151"/>
      <c r="CXY57" s="151"/>
      <c r="CXZ57" s="151"/>
      <c r="CYA57" s="151"/>
      <c r="CYB57" s="151"/>
      <c r="CYC57" s="151"/>
      <c r="CYD57" s="151"/>
      <c r="CYE57" s="151"/>
      <c r="CYF57" s="151"/>
      <c r="CYG57" s="151"/>
      <c r="CYH57" s="151"/>
      <c r="CYI57" s="151"/>
      <c r="CYJ57" s="151"/>
      <c r="CYK57" s="151"/>
      <c r="CYL57" s="151"/>
      <c r="CYM57" s="151"/>
      <c r="CYN57" s="151"/>
      <c r="CYO57" s="151"/>
      <c r="CYP57" s="151"/>
      <c r="CYQ57" s="151"/>
      <c r="CYR57" s="151"/>
      <c r="CYS57" s="151"/>
      <c r="CYT57" s="151"/>
      <c r="CYU57" s="151"/>
      <c r="CYV57" s="151"/>
      <c r="CYW57" s="151"/>
      <c r="CYX57" s="151"/>
      <c r="CYY57" s="151"/>
      <c r="CYZ57" s="151"/>
      <c r="CZA57" s="151"/>
      <c r="CZB57" s="151"/>
      <c r="CZC57" s="151"/>
      <c r="CZD57" s="151"/>
      <c r="CZE57" s="151"/>
      <c r="CZF57" s="151"/>
      <c r="CZG57" s="151"/>
      <c r="CZH57" s="151"/>
      <c r="CZI57" s="151"/>
      <c r="CZJ57" s="151"/>
      <c r="CZK57" s="151"/>
      <c r="CZL57" s="151"/>
      <c r="CZM57" s="151"/>
      <c r="CZN57" s="151"/>
      <c r="CZO57" s="151"/>
      <c r="CZP57" s="151"/>
      <c r="CZQ57" s="151"/>
      <c r="CZR57" s="151"/>
      <c r="CZS57" s="151"/>
      <c r="CZT57" s="151"/>
      <c r="CZU57" s="151"/>
      <c r="CZV57" s="151"/>
      <c r="CZW57" s="151"/>
      <c r="CZX57" s="151"/>
      <c r="CZY57" s="151"/>
      <c r="CZZ57" s="151"/>
      <c r="DAA57" s="151"/>
      <c r="DAB57" s="151"/>
      <c r="DAC57" s="151"/>
      <c r="DAD57" s="151"/>
      <c r="DAE57" s="151"/>
      <c r="DAF57" s="151"/>
      <c r="DAG57" s="151"/>
      <c r="DAH57" s="151"/>
      <c r="DAI57" s="151"/>
      <c r="DAJ57" s="151"/>
      <c r="DAK57" s="151"/>
      <c r="DAL57" s="151"/>
      <c r="DAM57" s="151"/>
      <c r="DAN57" s="151"/>
      <c r="DAO57" s="151"/>
      <c r="DAP57" s="151"/>
      <c r="DAQ57" s="151"/>
      <c r="DAR57" s="151"/>
      <c r="DAS57" s="151"/>
      <c r="DAT57" s="151"/>
      <c r="DAU57" s="151"/>
      <c r="DAV57" s="151"/>
      <c r="DAW57" s="151"/>
      <c r="DAX57" s="151"/>
      <c r="DAY57" s="151"/>
      <c r="DAZ57" s="151"/>
      <c r="DBA57" s="151"/>
      <c r="DBB57" s="151"/>
      <c r="DBC57" s="151"/>
      <c r="DBD57" s="151"/>
      <c r="DBE57" s="151"/>
      <c r="DBF57" s="151"/>
      <c r="DBG57" s="151"/>
      <c r="DBH57" s="151"/>
      <c r="DBI57" s="151"/>
      <c r="DBJ57" s="151"/>
      <c r="DBK57" s="151"/>
      <c r="DBL57" s="151"/>
      <c r="DBM57" s="151"/>
      <c r="DBN57" s="151"/>
      <c r="DBO57" s="151"/>
      <c r="DBP57" s="151"/>
      <c r="DBQ57" s="151"/>
      <c r="DBR57" s="151"/>
      <c r="DBS57" s="151"/>
      <c r="DBT57" s="151"/>
      <c r="DBU57" s="151"/>
      <c r="DBV57" s="151"/>
      <c r="DBW57" s="151"/>
      <c r="DBX57" s="151"/>
      <c r="DBY57" s="151"/>
      <c r="DBZ57" s="151"/>
      <c r="DCA57" s="151"/>
      <c r="DCB57" s="151"/>
      <c r="DCC57" s="151"/>
      <c r="DCD57" s="151"/>
      <c r="DCE57" s="151"/>
      <c r="DCF57" s="151"/>
      <c r="DCG57" s="151"/>
      <c r="DCH57" s="151"/>
      <c r="DCI57" s="151"/>
      <c r="DCJ57" s="151"/>
      <c r="DCK57" s="151"/>
      <c r="DCL57" s="151"/>
      <c r="DCM57" s="151"/>
      <c r="DCN57" s="151"/>
      <c r="DCO57" s="151"/>
      <c r="DCP57" s="151"/>
      <c r="DCQ57" s="151"/>
      <c r="DCR57" s="151"/>
      <c r="DCS57" s="151"/>
      <c r="DCT57" s="151"/>
      <c r="DCU57" s="151"/>
      <c r="DCV57" s="151"/>
      <c r="DCW57" s="151"/>
      <c r="DCX57" s="151"/>
      <c r="DCY57" s="151"/>
      <c r="DCZ57" s="151"/>
      <c r="DDA57" s="151"/>
      <c r="DDB57" s="151"/>
      <c r="DDC57" s="151"/>
      <c r="DDD57" s="151"/>
      <c r="DDE57" s="151"/>
      <c r="DDF57" s="151"/>
      <c r="DDG57" s="151"/>
      <c r="DDH57" s="151"/>
      <c r="DDI57" s="151"/>
      <c r="DDJ57" s="151"/>
      <c r="DDK57" s="151"/>
      <c r="DDL57" s="151"/>
      <c r="DDM57" s="151"/>
      <c r="DDN57" s="151"/>
      <c r="DDO57" s="151"/>
      <c r="DDP57" s="151"/>
      <c r="DDQ57" s="151"/>
      <c r="DDR57" s="151"/>
      <c r="DDS57" s="151"/>
      <c r="DDT57" s="151"/>
      <c r="DDU57" s="151"/>
      <c r="DDV57" s="151"/>
      <c r="DDW57" s="151"/>
      <c r="DDX57" s="151"/>
      <c r="DDY57" s="151"/>
      <c r="DDZ57" s="151"/>
      <c r="DEA57" s="151"/>
      <c r="DEB57" s="151"/>
      <c r="DEC57" s="151"/>
      <c r="DED57" s="151"/>
      <c r="DEE57" s="151"/>
      <c r="DEF57" s="151"/>
      <c r="DEG57" s="151"/>
      <c r="DEH57" s="151"/>
      <c r="DEI57" s="151"/>
      <c r="DEJ57" s="151"/>
      <c r="DEK57" s="151"/>
      <c r="DEL57" s="151"/>
      <c r="DEM57" s="151"/>
      <c r="DEN57" s="151"/>
      <c r="DEO57" s="151"/>
      <c r="DEP57" s="151"/>
      <c r="DEQ57" s="151"/>
      <c r="DER57" s="151"/>
      <c r="DES57" s="151"/>
      <c r="DET57" s="151"/>
      <c r="DEU57" s="151"/>
      <c r="DEV57" s="151"/>
      <c r="DEW57" s="151"/>
      <c r="DEX57" s="151"/>
      <c r="DEY57" s="151"/>
      <c r="DEZ57" s="151"/>
      <c r="DFA57" s="151"/>
      <c r="DFB57" s="151"/>
      <c r="DFC57" s="151"/>
      <c r="DFD57" s="151"/>
      <c r="DFE57" s="151"/>
      <c r="DFF57" s="151"/>
      <c r="DFG57" s="151"/>
      <c r="DFH57" s="151"/>
      <c r="DFI57" s="151"/>
      <c r="DFJ57" s="151"/>
      <c r="DFK57" s="151"/>
      <c r="DFL57" s="151"/>
      <c r="DFM57" s="151"/>
      <c r="DFN57" s="151"/>
      <c r="DFO57" s="151"/>
      <c r="DFP57" s="151"/>
      <c r="DFQ57" s="151"/>
      <c r="DFR57" s="151"/>
      <c r="DFS57" s="151"/>
      <c r="DFT57" s="151"/>
      <c r="DFU57" s="151"/>
      <c r="DFV57" s="151"/>
      <c r="DFW57" s="151"/>
      <c r="DFX57" s="151"/>
      <c r="DFY57" s="151"/>
      <c r="DFZ57" s="151"/>
      <c r="DGA57" s="151"/>
      <c r="DGB57" s="151"/>
      <c r="DGC57" s="151"/>
      <c r="DGD57" s="151"/>
      <c r="DGE57" s="151"/>
      <c r="DGF57" s="151"/>
      <c r="DGG57" s="151"/>
      <c r="DGH57" s="151"/>
      <c r="DGI57" s="151"/>
      <c r="DGJ57" s="151"/>
      <c r="DGK57" s="151"/>
      <c r="DGL57" s="151"/>
      <c r="DGM57" s="151"/>
      <c r="DGN57" s="151"/>
      <c r="DGO57" s="151"/>
      <c r="DGP57" s="151"/>
      <c r="DGQ57" s="151"/>
      <c r="DGR57" s="151"/>
      <c r="DGS57" s="151"/>
      <c r="DGT57" s="151"/>
      <c r="DGU57" s="151"/>
      <c r="DGV57" s="151"/>
      <c r="DGW57" s="151"/>
      <c r="DGX57" s="151"/>
      <c r="DGY57" s="151"/>
      <c r="DGZ57" s="151"/>
      <c r="DHA57" s="151"/>
      <c r="DHB57" s="151"/>
      <c r="DHC57" s="151"/>
      <c r="DHD57" s="151"/>
      <c r="DHE57" s="151"/>
      <c r="DHF57" s="151"/>
      <c r="DHG57" s="151"/>
      <c r="DHH57" s="151"/>
      <c r="DHI57" s="151"/>
      <c r="DHJ57" s="151"/>
      <c r="DHK57" s="151"/>
      <c r="DHL57" s="151"/>
      <c r="DHM57" s="151"/>
      <c r="DHN57" s="151"/>
      <c r="DHO57" s="151"/>
      <c r="DHP57" s="151"/>
      <c r="DHQ57" s="151"/>
      <c r="DHR57" s="151"/>
      <c r="DHS57" s="151"/>
      <c r="DHT57" s="151"/>
      <c r="DHU57" s="151"/>
      <c r="DHV57" s="151"/>
      <c r="DHW57" s="151"/>
      <c r="DHX57" s="151"/>
      <c r="DHY57" s="151"/>
      <c r="DHZ57" s="151"/>
      <c r="DIA57" s="151"/>
      <c r="DIB57" s="151"/>
      <c r="DIC57" s="151"/>
      <c r="DID57" s="151"/>
      <c r="DIE57" s="151"/>
      <c r="DIF57" s="151"/>
      <c r="DIG57" s="151"/>
      <c r="DIH57" s="151"/>
      <c r="DII57" s="151"/>
      <c r="DIJ57" s="151"/>
      <c r="DIK57" s="151"/>
      <c r="DIL57" s="151"/>
      <c r="DIM57" s="151"/>
      <c r="DIN57" s="151"/>
      <c r="DIO57" s="151"/>
      <c r="DIP57" s="151"/>
      <c r="DIQ57" s="151"/>
      <c r="DIR57" s="151"/>
      <c r="DIS57" s="151"/>
      <c r="DIT57" s="151"/>
      <c r="DIU57" s="151"/>
      <c r="DIV57" s="151"/>
      <c r="DIW57" s="151"/>
      <c r="DIX57" s="151"/>
      <c r="DIY57" s="151"/>
      <c r="DIZ57" s="151"/>
      <c r="DJA57" s="151"/>
      <c r="DJB57" s="151"/>
      <c r="DJC57" s="151"/>
      <c r="DJD57" s="151"/>
      <c r="DJE57" s="151"/>
      <c r="DJF57" s="151"/>
      <c r="DJG57" s="151"/>
      <c r="DJH57" s="151"/>
      <c r="DJI57" s="151"/>
      <c r="DJJ57" s="151"/>
      <c r="DJK57" s="151"/>
      <c r="DJL57" s="151"/>
      <c r="DJM57" s="151"/>
      <c r="DJN57" s="151"/>
      <c r="DJO57" s="151"/>
      <c r="DJP57" s="151"/>
      <c r="DJQ57" s="151"/>
      <c r="DJR57" s="151"/>
      <c r="DJS57" s="151"/>
      <c r="DJT57" s="151"/>
      <c r="DJU57" s="151"/>
      <c r="DJV57" s="151"/>
      <c r="DJW57" s="151"/>
      <c r="DJX57" s="151"/>
      <c r="DJY57" s="151"/>
      <c r="DJZ57" s="151"/>
      <c r="DKA57" s="151"/>
      <c r="DKB57" s="151"/>
      <c r="DKC57" s="151"/>
      <c r="DKD57" s="151"/>
      <c r="DKE57" s="151"/>
      <c r="DKF57" s="151"/>
      <c r="DKG57" s="151"/>
      <c r="DKH57" s="151"/>
      <c r="DKI57" s="151"/>
      <c r="DKJ57" s="151"/>
      <c r="DKK57" s="151"/>
      <c r="DKL57" s="151"/>
      <c r="DKM57" s="151"/>
      <c r="DKN57" s="151"/>
      <c r="DKO57" s="151"/>
      <c r="DKP57" s="151"/>
      <c r="DKQ57" s="151"/>
      <c r="DKR57" s="151"/>
      <c r="DKS57" s="151"/>
      <c r="DKT57" s="151"/>
      <c r="DKU57" s="151"/>
      <c r="DKV57" s="151"/>
      <c r="DKW57" s="151"/>
      <c r="DKX57" s="151"/>
      <c r="DKY57" s="151"/>
      <c r="DKZ57" s="151"/>
      <c r="DLA57" s="151"/>
      <c r="DLB57" s="151"/>
      <c r="DLC57" s="151"/>
      <c r="DLD57" s="151"/>
      <c r="DLE57" s="151"/>
      <c r="DLF57" s="151"/>
      <c r="DLG57" s="151"/>
      <c r="DLH57" s="151"/>
      <c r="DLI57" s="151"/>
      <c r="DLJ57" s="151"/>
      <c r="DLK57" s="151"/>
      <c r="DLL57" s="151"/>
      <c r="DLM57" s="151"/>
      <c r="DLN57" s="151"/>
      <c r="DLO57" s="151"/>
      <c r="DLP57" s="151"/>
      <c r="DLQ57" s="151"/>
      <c r="DLR57" s="151"/>
      <c r="DLS57" s="151"/>
      <c r="DLT57" s="151"/>
      <c r="DLU57" s="151"/>
      <c r="DLV57" s="151"/>
      <c r="DLW57" s="151"/>
      <c r="DLX57" s="151"/>
      <c r="DLY57" s="151"/>
      <c r="DLZ57" s="151"/>
      <c r="DMA57" s="151"/>
      <c r="DMB57" s="151"/>
      <c r="DMC57" s="151"/>
      <c r="DMD57" s="151"/>
      <c r="DME57" s="151"/>
      <c r="DMF57" s="151"/>
      <c r="DMG57" s="151"/>
      <c r="DMH57" s="151"/>
      <c r="DMI57" s="151"/>
      <c r="DMJ57" s="151"/>
      <c r="DMK57" s="151"/>
      <c r="DML57" s="151"/>
      <c r="DMM57" s="151"/>
      <c r="DMN57" s="151"/>
      <c r="DMO57" s="151"/>
      <c r="DMP57" s="151"/>
      <c r="DMQ57" s="151"/>
      <c r="DMR57" s="151"/>
      <c r="DMS57" s="151"/>
      <c r="DMT57" s="151"/>
      <c r="DMU57" s="151"/>
      <c r="DMV57" s="151"/>
      <c r="DMW57" s="151"/>
      <c r="DMX57" s="151"/>
      <c r="DMY57" s="151"/>
      <c r="DMZ57" s="151"/>
      <c r="DNA57" s="151"/>
      <c r="DNB57" s="151"/>
      <c r="DNC57" s="151"/>
      <c r="DND57" s="151"/>
      <c r="DNE57" s="151"/>
      <c r="DNF57" s="151"/>
      <c r="DNG57" s="151"/>
      <c r="DNH57" s="151"/>
      <c r="DNI57" s="151"/>
      <c r="DNJ57" s="151"/>
      <c r="DNK57" s="151"/>
      <c r="DNL57" s="151"/>
      <c r="DNM57" s="151"/>
      <c r="DNN57" s="151"/>
      <c r="DNO57" s="151"/>
      <c r="DNP57" s="151"/>
      <c r="DNQ57" s="151"/>
      <c r="DNR57" s="151"/>
      <c r="DNS57" s="151"/>
      <c r="DNT57" s="151"/>
      <c r="DNU57" s="151"/>
      <c r="DNV57" s="151"/>
      <c r="DNW57" s="151"/>
      <c r="DNX57" s="151"/>
      <c r="DNY57" s="151"/>
      <c r="DNZ57" s="151"/>
      <c r="DOA57" s="151"/>
      <c r="DOB57" s="151"/>
      <c r="DOC57" s="151"/>
      <c r="DOD57" s="151"/>
      <c r="DOE57" s="151"/>
      <c r="DOF57" s="151"/>
      <c r="DOG57" s="151"/>
      <c r="DOH57" s="151"/>
      <c r="DOI57" s="151"/>
      <c r="DOJ57" s="151"/>
      <c r="DOK57" s="151"/>
      <c r="DOL57" s="151"/>
      <c r="DOM57" s="151"/>
      <c r="DON57" s="151"/>
      <c r="DOO57" s="151"/>
      <c r="DOP57" s="151"/>
      <c r="DOQ57" s="151"/>
      <c r="DOR57" s="151"/>
      <c r="DOS57" s="151"/>
      <c r="DOT57" s="151"/>
      <c r="DOU57" s="151"/>
      <c r="DOV57" s="151"/>
      <c r="DOW57" s="151"/>
      <c r="DOX57" s="151"/>
      <c r="DOY57" s="151"/>
      <c r="DOZ57" s="151"/>
      <c r="DPA57" s="151"/>
      <c r="DPB57" s="151"/>
      <c r="DPC57" s="151"/>
      <c r="DPD57" s="151"/>
      <c r="DPE57" s="151"/>
      <c r="DPF57" s="151"/>
      <c r="DPG57" s="151"/>
      <c r="DPH57" s="151"/>
      <c r="DPI57" s="151"/>
      <c r="DPJ57" s="151"/>
      <c r="DPK57" s="151"/>
      <c r="DPL57" s="151"/>
      <c r="DPM57" s="151"/>
      <c r="DPN57" s="151"/>
      <c r="DPO57" s="151"/>
      <c r="DPP57" s="151"/>
      <c r="DPQ57" s="151"/>
      <c r="DPR57" s="151"/>
      <c r="DPS57" s="151"/>
      <c r="DPT57" s="151"/>
      <c r="DPU57" s="151"/>
      <c r="DPV57" s="151"/>
      <c r="DPW57" s="151"/>
      <c r="DPX57" s="151"/>
      <c r="DPY57" s="151"/>
      <c r="DPZ57" s="151"/>
      <c r="DQA57" s="151"/>
      <c r="DQB57" s="151"/>
      <c r="DQC57" s="151"/>
      <c r="DQD57" s="151"/>
      <c r="DQE57" s="151"/>
      <c r="DQF57" s="151"/>
      <c r="DQG57" s="151"/>
      <c r="DQH57" s="151"/>
      <c r="DQI57" s="151"/>
      <c r="DQJ57" s="151"/>
      <c r="DQK57" s="151"/>
      <c r="DQL57" s="151"/>
      <c r="DQM57" s="151"/>
      <c r="DQN57" s="151"/>
      <c r="DQO57" s="151"/>
      <c r="DQP57" s="151"/>
      <c r="DQQ57" s="151"/>
      <c r="DQR57" s="151"/>
      <c r="DQS57" s="151"/>
      <c r="DQT57" s="151"/>
      <c r="DQU57" s="151"/>
      <c r="DQV57" s="151"/>
      <c r="DQW57" s="151"/>
      <c r="DQX57" s="151"/>
      <c r="DQY57" s="151"/>
      <c r="DQZ57" s="151"/>
      <c r="DRA57" s="151"/>
      <c r="DRB57" s="151"/>
      <c r="DRC57" s="151"/>
      <c r="DRD57" s="151"/>
      <c r="DRE57" s="151"/>
      <c r="DRF57" s="151"/>
      <c r="DRG57" s="151"/>
      <c r="DRH57" s="151"/>
      <c r="DRI57" s="151"/>
      <c r="DRJ57" s="151"/>
      <c r="DRK57" s="151"/>
      <c r="DRL57" s="151"/>
      <c r="DRM57" s="151"/>
      <c r="DRN57" s="151"/>
      <c r="DRO57" s="151"/>
      <c r="DRP57" s="151"/>
      <c r="DRQ57" s="151"/>
      <c r="DRR57" s="151"/>
      <c r="DRS57" s="151"/>
      <c r="DRT57" s="151"/>
      <c r="DRU57" s="151"/>
      <c r="DRV57" s="151"/>
      <c r="DRW57" s="151"/>
      <c r="DRX57" s="151"/>
      <c r="DRY57" s="151"/>
      <c r="DRZ57" s="151"/>
      <c r="DSA57" s="151"/>
      <c r="DSB57" s="151"/>
      <c r="DSC57" s="151"/>
      <c r="DSD57" s="151"/>
      <c r="DSE57" s="151"/>
      <c r="DSF57" s="151"/>
      <c r="DSG57" s="151"/>
      <c r="DSH57" s="151"/>
      <c r="DSI57" s="151"/>
      <c r="DSJ57" s="151"/>
      <c r="DSK57" s="151"/>
      <c r="DSL57" s="151"/>
      <c r="DSM57" s="151"/>
      <c r="DSN57" s="151"/>
      <c r="DSO57" s="151"/>
      <c r="DSP57" s="151"/>
      <c r="DSQ57" s="151"/>
      <c r="DSR57" s="151"/>
      <c r="DSS57" s="151"/>
      <c r="DST57" s="151"/>
      <c r="DSU57" s="151"/>
      <c r="DSV57" s="151"/>
      <c r="DSW57" s="151"/>
      <c r="DSX57" s="151"/>
      <c r="DSY57" s="151"/>
      <c r="DSZ57" s="151"/>
      <c r="DTA57" s="151"/>
      <c r="DTB57" s="151"/>
      <c r="DTC57" s="151"/>
      <c r="DTD57" s="151"/>
      <c r="DTE57" s="151"/>
      <c r="DTF57" s="151"/>
      <c r="DTG57" s="151"/>
      <c r="DTH57" s="151"/>
      <c r="DTI57" s="151"/>
      <c r="DTJ57" s="151"/>
      <c r="DTK57" s="151"/>
      <c r="DTL57" s="151"/>
      <c r="DTM57" s="151"/>
      <c r="DTN57" s="151"/>
      <c r="DTO57" s="151"/>
      <c r="DTP57" s="151"/>
      <c r="DTQ57" s="151"/>
      <c r="DTR57" s="151"/>
      <c r="DTS57" s="151"/>
      <c r="DTT57" s="151"/>
      <c r="DTU57" s="151"/>
      <c r="DTV57" s="151"/>
      <c r="DTW57" s="151"/>
      <c r="DTX57" s="151"/>
      <c r="DTY57" s="151"/>
      <c r="DTZ57" s="151"/>
      <c r="DUA57" s="151"/>
      <c r="DUB57" s="151"/>
      <c r="DUC57" s="151"/>
      <c r="DUD57" s="151"/>
      <c r="DUE57" s="151"/>
      <c r="DUF57" s="151"/>
      <c r="DUG57" s="151"/>
      <c r="DUH57" s="151"/>
      <c r="DUI57" s="151"/>
      <c r="DUJ57" s="151"/>
      <c r="DUK57" s="151"/>
      <c r="DUL57" s="151"/>
      <c r="DUM57" s="151"/>
      <c r="DUN57" s="151"/>
      <c r="DUO57" s="151"/>
      <c r="DUP57" s="151"/>
      <c r="DUQ57" s="151"/>
      <c r="DUR57" s="151"/>
      <c r="DUS57" s="151"/>
      <c r="DUT57" s="151"/>
      <c r="DUU57" s="151"/>
      <c r="DUV57" s="151"/>
      <c r="DUW57" s="151"/>
      <c r="DUX57" s="151"/>
      <c r="DUY57" s="151"/>
      <c r="DUZ57" s="151"/>
      <c r="DVA57" s="151"/>
      <c r="DVB57" s="151"/>
      <c r="DVC57" s="151"/>
      <c r="DVD57" s="151"/>
      <c r="DVE57" s="151"/>
      <c r="DVF57" s="151"/>
      <c r="DVG57" s="151"/>
      <c r="DVH57" s="151"/>
      <c r="DVI57" s="151"/>
      <c r="DVJ57" s="151"/>
      <c r="DVK57" s="151"/>
      <c r="DVL57" s="151"/>
      <c r="DVM57" s="151"/>
      <c r="DVN57" s="151"/>
      <c r="DVO57" s="151"/>
      <c r="DVP57" s="151"/>
      <c r="DVQ57" s="151"/>
      <c r="DVR57" s="151"/>
      <c r="DVS57" s="151"/>
      <c r="DVT57" s="151"/>
      <c r="DVU57" s="151"/>
      <c r="DVV57" s="151"/>
      <c r="DVW57" s="151"/>
      <c r="DVX57" s="151"/>
      <c r="DVY57" s="151"/>
      <c r="DVZ57" s="151"/>
      <c r="DWA57" s="151"/>
      <c r="DWB57" s="151"/>
      <c r="DWC57" s="151"/>
      <c r="DWD57" s="151"/>
      <c r="DWE57" s="151"/>
      <c r="DWF57" s="151"/>
      <c r="DWG57" s="151"/>
      <c r="DWH57" s="151"/>
      <c r="DWI57" s="151"/>
      <c r="DWJ57" s="151"/>
      <c r="DWK57" s="151"/>
      <c r="DWL57" s="151"/>
      <c r="DWM57" s="151"/>
      <c r="DWN57" s="151"/>
      <c r="DWO57" s="151"/>
      <c r="DWP57" s="151"/>
      <c r="DWQ57" s="151"/>
      <c r="DWR57" s="151"/>
      <c r="DWS57" s="151"/>
      <c r="DWT57" s="151"/>
      <c r="DWU57" s="151"/>
      <c r="DWV57" s="151"/>
      <c r="DWW57" s="151"/>
      <c r="DWX57" s="151"/>
      <c r="DWY57" s="151"/>
      <c r="DWZ57" s="151"/>
      <c r="DXA57" s="151"/>
      <c r="DXB57" s="151"/>
      <c r="DXC57" s="151"/>
      <c r="DXD57" s="151"/>
      <c r="DXE57" s="151"/>
      <c r="DXF57" s="151"/>
      <c r="DXG57" s="151"/>
      <c r="DXH57" s="151"/>
      <c r="DXI57" s="151"/>
      <c r="DXJ57" s="151"/>
      <c r="DXK57" s="151"/>
      <c r="DXL57" s="151"/>
      <c r="DXM57" s="151"/>
      <c r="DXN57" s="151"/>
      <c r="DXO57" s="151"/>
      <c r="DXP57" s="151"/>
      <c r="DXQ57" s="151"/>
      <c r="DXR57" s="151"/>
      <c r="DXS57" s="151"/>
      <c r="DXT57" s="151"/>
      <c r="DXU57" s="151"/>
      <c r="DXV57" s="151"/>
      <c r="DXW57" s="151"/>
      <c r="DXX57" s="151"/>
      <c r="DXY57" s="151"/>
      <c r="DXZ57" s="151"/>
      <c r="DYA57" s="151"/>
      <c r="DYB57" s="151"/>
      <c r="DYC57" s="151"/>
      <c r="DYD57" s="151"/>
      <c r="DYE57" s="151"/>
      <c r="DYF57" s="151"/>
      <c r="DYG57" s="151"/>
      <c r="DYH57" s="151"/>
      <c r="DYI57" s="151"/>
      <c r="DYJ57" s="151"/>
      <c r="DYK57" s="151"/>
      <c r="DYL57" s="151"/>
      <c r="DYM57" s="151"/>
      <c r="DYN57" s="151"/>
      <c r="DYO57" s="151"/>
      <c r="DYP57" s="151"/>
      <c r="DYQ57" s="151"/>
      <c r="DYR57" s="151"/>
      <c r="DYS57" s="151"/>
      <c r="DYT57" s="151"/>
      <c r="DYU57" s="151"/>
      <c r="DYV57" s="151"/>
      <c r="DYW57" s="151"/>
      <c r="DYX57" s="151"/>
      <c r="DYY57" s="151"/>
      <c r="DYZ57" s="151"/>
      <c r="DZA57" s="151"/>
      <c r="DZB57" s="151"/>
      <c r="DZC57" s="151"/>
      <c r="DZD57" s="151"/>
      <c r="DZE57" s="151"/>
      <c r="DZF57" s="151"/>
      <c r="DZG57" s="151"/>
      <c r="DZH57" s="151"/>
      <c r="DZI57" s="151"/>
      <c r="DZJ57" s="151"/>
      <c r="DZK57" s="151"/>
      <c r="DZL57" s="151"/>
      <c r="DZM57" s="151"/>
      <c r="DZN57" s="151"/>
      <c r="DZO57" s="151"/>
      <c r="DZP57" s="151"/>
      <c r="DZQ57" s="151"/>
      <c r="DZR57" s="151"/>
      <c r="DZS57" s="151"/>
      <c r="DZT57" s="151"/>
      <c r="DZU57" s="151"/>
      <c r="DZV57" s="151"/>
      <c r="DZW57" s="151"/>
      <c r="DZX57" s="151"/>
      <c r="DZY57" s="151"/>
      <c r="DZZ57" s="151"/>
      <c r="EAA57" s="151"/>
      <c r="EAB57" s="151"/>
      <c r="EAC57" s="151"/>
      <c r="EAD57" s="151"/>
      <c r="EAE57" s="151"/>
      <c r="EAF57" s="151"/>
      <c r="EAG57" s="151"/>
      <c r="EAH57" s="151"/>
      <c r="EAI57" s="151"/>
      <c r="EAJ57" s="151"/>
      <c r="EAK57" s="151"/>
      <c r="EAL57" s="151"/>
      <c r="EAM57" s="151"/>
      <c r="EAN57" s="151"/>
      <c r="EAO57" s="151"/>
      <c r="EAP57" s="151"/>
      <c r="EAQ57" s="151"/>
      <c r="EAR57" s="151"/>
      <c r="EAS57" s="151"/>
      <c r="EAT57" s="151"/>
      <c r="EAU57" s="151"/>
      <c r="EAV57" s="151"/>
      <c r="EAW57" s="151"/>
      <c r="EAX57" s="151"/>
      <c r="EAY57" s="151"/>
      <c r="EAZ57" s="151"/>
      <c r="EBA57" s="151"/>
      <c r="EBB57" s="151"/>
      <c r="EBC57" s="151"/>
      <c r="EBD57" s="151"/>
      <c r="EBE57" s="151"/>
      <c r="EBF57" s="151"/>
      <c r="EBG57" s="151"/>
      <c r="EBH57" s="151"/>
      <c r="EBI57" s="151"/>
      <c r="EBJ57" s="151"/>
      <c r="EBK57" s="151"/>
      <c r="EBL57" s="151"/>
      <c r="EBM57" s="151"/>
      <c r="EBN57" s="151"/>
      <c r="EBO57" s="151"/>
      <c r="EBP57" s="151"/>
      <c r="EBQ57" s="151"/>
      <c r="EBR57" s="151"/>
      <c r="EBS57" s="151"/>
      <c r="EBT57" s="151"/>
      <c r="EBU57" s="151"/>
      <c r="EBV57" s="151"/>
      <c r="EBW57" s="151"/>
      <c r="EBX57" s="151"/>
      <c r="EBY57" s="151"/>
      <c r="EBZ57" s="151"/>
      <c r="ECA57" s="151"/>
      <c r="ECB57" s="151"/>
      <c r="ECC57" s="151"/>
      <c r="ECD57" s="151"/>
      <c r="ECE57" s="151"/>
      <c r="ECF57" s="151"/>
      <c r="ECG57" s="151"/>
      <c r="ECH57" s="151"/>
      <c r="ECI57" s="151"/>
      <c r="ECJ57" s="151"/>
      <c r="ECK57" s="151"/>
      <c r="ECL57" s="151"/>
      <c r="ECM57" s="151"/>
      <c r="ECN57" s="151"/>
      <c r="ECO57" s="151"/>
      <c r="ECP57" s="151"/>
      <c r="ECQ57" s="151"/>
      <c r="ECR57" s="151"/>
      <c r="ECS57" s="151"/>
      <c r="ECT57" s="151"/>
      <c r="ECU57" s="151"/>
      <c r="ECV57" s="151"/>
      <c r="ECW57" s="151"/>
      <c r="ECX57" s="151"/>
      <c r="ECY57" s="151"/>
      <c r="ECZ57" s="151"/>
      <c r="EDA57" s="151"/>
      <c r="EDB57" s="151"/>
      <c r="EDC57" s="151"/>
      <c r="EDD57" s="151"/>
      <c r="EDE57" s="151"/>
      <c r="EDF57" s="151"/>
      <c r="EDG57" s="151"/>
      <c r="EDH57" s="151"/>
      <c r="EDI57" s="151"/>
      <c r="EDJ57" s="151"/>
      <c r="EDK57" s="151"/>
      <c r="EDL57" s="151"/>
      <c r="EDM57" s="151"/>
      <c r="EDN57" s="151"/>
      <c r="EDO57" s="151"/>
      <c r="EDP57" s="151"/>
      <c r="EDQ57" s="151"/>
      <c r="EDR57" s="151"/>
      <c r="EDS57" s="151"/>
      <c r="EDT57" s="151"/>
      <c r="EDU57" s="151"/>
      <c r="EDV57" s="151"/>
      <c r="EDW57" s="151"/>
      <c r="EDX57" s="151"/>
      <c r="EDY57" s="151"/>
      <c r="EDZ57" s="151"/>
      <c r="EEA57" s="151"/>
      <c r="EEB57" s="151"/>
      <c r="EEC57" s="151"/>
      <c r="EED57" s="151"/>
      <c r="EEE57" s="151"/>
      <c r="EEF57" s="151"/>
      <c r="EEG57" s="151"/>
      <c r="EEH57" s="151"/>
      <c r="EEI57" s="151"/>
      <c r="EEJ57" s="151"/>
      <c r="EEK57" s="151"/>
      <c r="EEL57" s="151"/>
      <c r="EEM57" s="151"/>
      <c r="EEN57" s="151"/>
      <c r="EEO57" s="151"/>
      <c r="EEP57" s="151"/>
      <c r="EEQ57" s="151"/>
      <c r="EER57" s="151"/>
      <c r="EES57" s="151"/>
      <c r="EET57" s="151"/>
      <c r="EEU57" s="151"/>
      <c r="EEV57" s="151"/>
      <c r="EEW57" s="151"/>
      <c r="EEX57" s="151"/>
      <c r="EEY57" s="151"/>
      <c r="EEZ57" s="151"/>
      <c r="EFA57" s="151"/>
      <c r="EFB57" s="151"/>
      <c r="EFC57" s="151"/>
      <c r="EFD57" s="151"/>
      <c r="EFE57" s="151"/>
      <c r="EFF57" s="151"/>
      <c r="EFG57" s="151"/>
      <c r="EFH57" s="151"/>
      <c r="EFI57" s="151"/>
      <c r="EFJ57" s="151"/>
      <c r="EFK57" s="151"/>
      <c r="EFL57" s="151"/>
      <c r="EFM57" s="151"/>
      <c r="EFN57" s="151"/>
      <c r="EFO57" s="151"/>
      <c r="EFP57" s="151"/>
      <c r="EFQ57" s="151"/>
      <c r="EFR57" s="151"/>
      <c r="EFS57" s="151"/>
      <c r="EFT57" s="151"/>
      <c r="EFU57" s="151"/>
      <c r="EFV57" s="151"/>
      <c r="EFW57" s="151"/>
      <c r="EFX57" s="151"/>
      <c r="EFY57" s="151"/>
      <c r="EFZ57" s="151"/>
      <c r="EGA57" s="151"/>
      <c r="EGB57" s="151"/>
      <c r="EGC57" s="151"/>
      <c r="EGD57" s="151"/>
      <c r="EGE57" s="151"/>
      <c r="EGF57" s="151"/>
      <c r="EGG57" s="151"/>
      <c r="EGH57" s="151"/>
      <c r="EGI57" s="151"/>
      <c r="EGJ57" s="151"/>
      <c r="EGK57" s="151"/>
      <c r="EGL57" s="151"/>
      <c r="EGM57" s="151"/>
      <c r="EGN57" s="151"/>
      <c r="EGO57" s="151"/>
      <c r="EGP57" s="151"/>
      <c r="EGQ57" s="151"/>
      <c r="EGR57" s="151"/>
      <c r="EGS57" s="151"/>
      <c r="EGT57" s="151"/>
      <c r="EGU57" s="151"/>
      <c r="EGV57" s="151"/>
      <c r="EGW57" s="151"/>
      <c r="EGX57" s="151"/>
      <c r="EGY57" s="151"/>
      <c r="EGZ57" s="151"/>
      <c r="EHA57" s="151"/>
      <c r="EHB57" s="151"/>
      <c r="EHC57" s="151"/>
      <c r="EHD57" s="151"/>
      <c r="EHE57" s="151"/>
      <c r="EHF57" s="151"/>
      <c r="EHG57" s="151"/>
      <c r="EHH57" s="151"/>
      <c r="EHI57" s="151"/>
      <c r="EHJ57" s="151"/>
      <c r="EHK57" s="151"/>
      <c r="EHL57" s="151"/>
      <c r="EHM57" s="151"/>
      <c r="EHN57" s="151"/>
      <c r="EHO57" s="151"/>
      <c r="EHP57" s="151"/>
      <c r="EHQ57" s="151"/>
      <c r="EHR57" s="151"/>
      <c r="EHS57" s="151"/>
      <c r="EHT57" s="151"/>
      <c r="EHU57" s="151"/>
      <c r="EHV57" s="151"/>
      <c r="EHW57" s="151"/>
      <c r="EHX57" s="151"/>
      <c r="EHY57" s="151"/>
      <c r="EHZ57" s="151"/>
      <c r="EIA57" s="151"/>
      <c r="EIB57" s="151"/>
      <c r="EIC57" s="151"/>
      <c r="EID57" s="151"/>
      <c r="EIE57" s="151"/>
      <c r="EIF57" s="151"/>
      <c r="EIG57" s="151"/>
      <c r="EIH57" s="151"/>
      <c r="EII57" s="151"/>
      <c r="EIJ57" s="151"/>
      <c r="EIK57" s="151"/>
      <c r="EIL57" s="151"/>
      <c r="EIM57" s="151"/>
      <c r="EIN57" s="151"/>
      <c r="EIO57" s="151"/>
      <c r="EIP57" s="151"/>
      <c r="EIQ57" s="151"/>
      <c r="EIR57" s="151"/>
      <c r="EIS57" s="151"/>
      <c r="EIT57" s="151"/>
      <c r="EIU57" s="151"/>
      <c r="EIV57" s="151"/>
      <c r="EIW57" s="151"/>
      <c r="EIX57" s="151"/>
      <c r="EIY57" s="151"/>
      <c r="EIZ57" s="151"/>
      <c r="EJA57" s="151"/>
      <c r="EJB57" s="151"/>
      <c r="EJC57" s="151"/>
      <c r="EJD57" s="151"/>
      <c r="EJE57" s="151"/>
      <c r="EJF57" s="151"/>
      <c r="EJG57" s="151"/>
      <c r="EJH57" s="151"/>
      <c r="EJI57" s="151"/>
      <c r="EJJ57" s="151"/>
      <c r="EJK57" s="151"/>
      <c r="EJL57" s="151"/>
      <c r="EJM57" s="151"/>
      <c r="EJN57" s="151"/>
      <c r="EJO57" s="151"/>
      <c r="EJP57" s="151"/>
      <c r="EJQ57" s="151"/>
      <c r="EJR57" s="151"/>
      <c r="EJS57" s="151"/>
      <c r="EJT57" s="151"/>
      <c r="EJU57" s="151"/>
      <c r="EJV57" s="151"/>
      <c r="EJW57" s="151"/>
      <c r="EJX57" s="151"/>
      <c r="EJY57" s="151"/>
      <c r="EJZ57" s="151"/>
      <c r="EKA57" s="151"/>
      <c r="EKB57" s="151"/>
      <c r="EKC57" s="151"/>
      <c r="EKD57" s="151"/>
      <c r="EKE57" s="151"/>
      <c r="EKF57" s="151"/>
      <c r="EKG57" s="151"/>
      <c r="EKH57" s="151"/>
      <c r="EKI57" s="151"/>
      <c r="EKJ57" s="151"/>
      <c r="EKK57" s="151"/>
      <c r="EKL57" s="151"/>
      <c r="EKM57" s="151"/>
      <c r="EKN57" s="151"/>
      <c r="EKO57" s="151"/>
      <c r="EKP57" s="151"/>
      <c r="EKQ57" s="151"/>
      <c r="EKR57" s="151"/>
      <c r="EKS57" s="151"/>
      <c r="EKT57" s="151"/>
      <c r="EKU57" s="151"/>
      <c r="EKV57" s="151"/>
      <c r="EKW57" s="151"/>
      <c r="EKX57" s="151"/>
      <c r="EKY57" s="151"/>
      <c r="EKZ57" s="151"/>
      <c r="ELA57" s="151"/>
      <c r="ELB57" s="151"/>
      <c r="ELC57" s="151"/>
      <c r="ELD57" s="151"/>
      <c r="ELE57" s="151"/>
      <c r="ELF57" s="151"/>
      <c r="ELG57" s="151"/>
      <c r="ELH57" s="151"/>
      <c r="ELI57" s="151"/>
      <c r="ELJ57" s="151"/>
      <c r="ELK57" s="151"/>
      <c r="ELL57" s="151"/>
      <c r="ELM57" s="151"/>
      <c r="ELN57" s="151"/>
      <c r="ELO57" s="151"/>
      <c r="ELP57" s="151"/>
      <c r="ELQ57" s="151"/>
      <c r="ELR57" s="151"/>
      <c r="ELS57" s="151"/>
      <c r="ELT57" s="151"/>
      <c r="ELU57" s="151"/>
      <c r="ELV57" s="151"/>
      <c r="ELW57" s="151"/>
      <c r="ELX57" s="151"/>
      <c r="ELY57" s="151"/>
      <c r="ELZ57" s="151"/>
      <c r="EMA57" s="151"/>
      <c r="EMB57" s="151"/>
      <c r="EMC57" s="151"/>
      <c r="EMD57" s="151"/>
      <c r="EME57" s="151"/>
      <c r="EMF57" s="151"/>
      <c r="EMG57" s="151"/>
      <c r="EMH57" s="151"/>
      <c r="EMI57" s="151"/>
      <c r="EMJ57" s="151"/>
      <c r="EMK57" s="151"/>
      <c r="EML57" s="151"/>
      <c r="EMM57" s="151"/>
      <c r="EMN57" s="151"/>
      <c r="EMO57" s="151"/>
      <c r="EMP57" s="151"/>
      <c r="EMQ57" s="151"/>
      <c r="EMR57" s="151"/>
      <c r="EMS57" s="151"/>
      <c r="EMT57" s="151"/>
      <c r="EMU57" s="151"/>
      <c r="EMV57" s="151"/>
      <c r="EMW57" s="151"/>
      <c r="EMX57" s="151"/>
      <c r="EMY57" s="151"/>
      <c r="EMZ57" s="151"/>
      <c r="ENA57" s="151"/>
      <c r="ENB57" s="151"/>
      <c r="ENC57" s="151"/>
      <c r="END57" s="151"/>
      <c r="ENE57" s="151"/>
      <c r="ENF57" s="151"/>
      <c r="ENG57" s="151"/>
      <c r="ENH57" s="151"/>
      <c r="ENI57" s="151"/>
      <c r="ENJ57" s="151"/>
      <c r="ENK57" s="151"/>
      <c r="ENL57" s="151"/>
      <c r="ENM57" s="151"/>
      <c r="ENN57" s="151"/>
      <c r="ENO57" s="151"/>
      <c r="ENP57" s="151"/>
      <c r="ENQ57" s="151"/>
      <c r="ENR57" s="151"/>
      <c r="ENS57" s="151"/>
      <c r="ENT57" s="151"/>
      <c r="ENU57" s="151"/>
      <c r="ENV57" s="151"/>
      <c r="ENW57" s="151"/>
      <c r="ENX57" s="151"/>
      <c r="ENY57" s="151"/>
      <c r="ENZ57" s="151"/>
      <c r="EOA57" s="151"/>
      <c r="EOB57" s="151"/>
      <c r="EOC57" s="151"/>
      <c r="EOD57" s="151"/>
      <c r="EOE57" s="151"/>
      <c r="EOF57" s="151"/>
      <c r="EOG57" s="151"/>
      <c r="EOH57" s="151"/>
      <c r="EOI57" s="151"/>
      <c r="EOJ57" s="151"/>
      <c r="EOK57" s="151"/>
      <c r="EOL57" s="151"/>
      <c r="EOM57" s="151"/>
      <c r="EON57" s="151"/>
      <c r="EOO57" s="151"/>
      <c r="EOP57" s="151"/>
      <c r="EOQ57" s="151"/>
      <c r="EOR57" s="151"/>
      <c r="EOS57" s="151"/>
      <c r="EOT57" s="151"/>
      <c r="EOU57" s="151"/>
      <c r="EOV57" s="151"/>
      <c r="EOW57" s="151"/>
      <c r="EOX57" s="151"/>
      <c r="EOY57" s="151"/>
      <c r="EOZ57" s="151"/>
      <c r="EPA57" s="151"/>
      <c r="EPB57" s="151"/>
      <c r="EPC57" s="151"/>
      <c r="EPD57" s="151"/>
      <c r="EPE57" s="151"/>
      <c r="EPF57" s="151"/>
      <c r="EPG57" s="151"/>
      <c r="EPH57" s="151"/>
      <c r="EPI57" s="151"/>
      <c r="EPJ57" s="151"/>
      <c r="EPK57" s="151"/>
      <c r="EPL57" s="151"/>
      <c r="EPM57" s="151"/>
      <c r="EPN57" s="151"/>
      <c r="EPO57" s="151"/>
      <c r="EPP57" s="151"/>
      <c r="EPQ57" s="151"/>
      <c r="EPR57" s="151"/>
      <c r="EPS57" s="151"/>
      <c r="EPT57" s="151"/>
      <c r="EPU57" s="151"/>
      <c r="EPV57" s="151"/>
      <c r="EPW57" s="151"/>
      <c r="EPX57" s="151"/>
      <c r="EPY57" s="151"/>
      <c r="EPZ57" s="151"/>
      <c r="EQA57" s="151"/>
      <c r="EQB57" s="151"/>
      <c r="EQC57" s="151"/>
      <c r="EQD57" s="151"/>
      <c r="EQE57" s="151"/>
      <c r="EQF57" s="151"/>
      <c r="EQG57" s="151"/>
      <c r="EQH57" s="151"/>
      <c r="EQI57" s="151"/>
      <c r="EQJ57" s="151"/>
      <c r="EQK57" s="151"/>
      <c r="EQL57" s="151"/>
      <c r="EQM57" s="151"/>
      <c r="EQN57" s="151"/>
      <c r="EQO57" s="151"/>
      <c r="EQP57" s="151"/>
      <c r="EQQ57" s="151"/>
      <c r="EQR57" s="151"/>
      <c r="EQS57" s="151"/>
      <c r="EQT57" s="151"/>
      <c r="EQU57" s="151"/>
      <c r="EQV57" s="151"/>
      <c r="EQW57" s="151"/>
      <c r="EQX57" s="151"/>
      <c r="EQY57" s="151"/>
      <c r="EQZ57" s="151"/>
      <c r="ERA57" s="151"/>
      <c r="ERB57" s="151"/>
      <c r="ERC57" s="151"/>
      <c r="ERD57" s="151"/>
      <c r="ERE57" s="151"/>
      <c r="ERF57" s="151"/>
      <c r="ERG57" s="151"/>
      <c r="ERH57" s="151"/>
      <c r="ERI57" s="151"/>
      <c r="ERJ57" s="151"/>
      <c r="ERK57" s="151"/>
      <c r="ERL57" s="151"/>
      <c r="ERM57" s="151"/>
      <c r="ERN57" s="151"/>
      <c r="ERO57" s="151"/>
      <c r="ERP57" s="151"/>
      <c r="ERQ57" s="151"/>
      <c r="ERR57" s="151"/>
      <c r="ERS57" s="151"/>
      <c r="ERT57" s="151"/>
      <c r="ERU57" s="151"/>
      <c r="ERV57" s="151"/>
      <c r="ERW57" s="151"/>
      <c r="ERX57" s="151"/>
      <c r="ERY57" s="151"/>
      <c r="ERZ57" s="151"/>
      <c r="ESA57" s="151"/>
      <c r="ESB57" s="151"/>
      <c r="ESC57" s="151"/>
      <c r="ESD57" s="151"/>
      <c r="ESE57" s="151"/>
      <c r="ESF57" s="151"/>
      <c r="ESG57" s="151"/>
      <c r="ESH57" s="151"/>
      <c r="ESI57" s="151"/>
      <c r="ESJ57" s="151"/>
      <c r="ESK57" s="151"/>
      <c r="ESL57" s="151"/>
      <c r="ESM57" s="151"/>
      <c r="ESN57" s="151"/>
      <c r="ESO57" s="151"/>
      <c r="ESP57" s="151"/>
      <c r="ESQ57" s="151"/>
      <c r="ESR57" s="151"/>
      <c r="ESS57" s="151"/>
      <c r="EST57" s="151"/>
      <c r="ESU57" s="151"/>
      <c r="ESV57" s="151"/>
      <c r="ESW57" s="151"/>
      <c r="ESX57" s="151"/>
      <c r="ESY57" s="151"/>
      <c r="ESZ57" s="151"/>
      <c r="ETA57" s="151"/>
      <c r="ETB57" s="151"/>
      <c r="ETC57" s="151"/>
      <c r="ETD57" s="151"/>
      <c r="ETE57" s="151"/>
      <c r="ETF57" s="151"/>
      <c r="ETG57" s="151"/>
      <c r="ETH57" s="151"/>
      <c r="ETI57" s="151"/>
      <c r="ETJ57" s="151"/>
      <c r="ETK57" s="151"/>
      <c r="ETL57" s="151"/>
      <c r="ETM57" s="151"/>
      <c r="ETN57" s="151"/>
      <c r="ETO57" s="151"/>
      <c r="ETP57" s="151"/>
      <c r="ETQ57" s="151"/>
      <c r="ETR57" s="151"/>
      <c r="ETS57" s="151"/>
      <c r="ETT57" s="151"/>
      <c r="ETU57" s="151"/>
      <c r="ETV57" s="151"/>
      <c r="ETW57" s="151"/>
      <c r="ETX57" s="151"/>
      <c r="ETY57" s="151"/>
      <c r="ETZ57" s="151"/>
      <c r="EUA57" s="151"/>
      <c r="EUB57" s="151"/>
      <c r="EUC57" s="151"/>
      <c r="EUD57" s="151"/>
      <c r="EUE57" s="151"/>
      <c r="EUF57" s="151"/>
      <c r="EUG57" s="151"/>
      <c r="EUH57" s="151"/>
      <c r="EUI57" s="151"/>
      <c r="EUJ57" s="151"/>
      <c r="EUK57" s="151"/>
      <c r="EUL57" s="151"/>
      <c r="EUM57" s="151"/>
      <c r="EUN57" s="151"/>
      <c r="EUO57" s="151"/>
      <c r="EUP57" s="151"/>
      <c r="EUQ57" s="151"/>
      <c r="EUR57" s="151"/>
      <c r="EUS57" s="151"/>
      <c r="EUT57" s="151"/>
      <c r="EUU57" s="151"/>
      <c r="EUV57" s="151"/>
      <c r="EUW57" s="151"/>
      <c r="EUX57" s="151"/>
      <c r="EUY57" s="151"/>
      <c r="EUZ57" s="151"/>
      <c r="EVA57" s="151"/>
      <c r="EVB57" s="151"/>
      <c r="EVC57" s="151"/>
      <c r="EVD57" s="151"/>
      <c r="EVE57" s="151"/>
      <c r="EVF57" s="151"/>
      <c r="EVG57" s="151"/>
      <c r="EVH57" s="151"/>
      <c r="EVI57" s="151"/>
      <c r="EVJ57" s="151"/>
      <c r="EVK57" s="151"/>
      <c r="EVL57" s="151"/>
      <c r="EVM57" s="151"/>
      <c r="EVN57" s="151"/>
      <c r="EVO57" s="151"/>
      <c r="EVP57" s="151"/>
      <c r="EVQ57" s="151"/>
      <c r="EVR57" s="151"/>
      <c r="EVS57" s="151"/>
      <c r="EVT57" s="151"/>
      <c r="EVU57" s="151"/>
      <c r="EVV57" s="151"/>
      <c r="EVW57" s="151"/>
      <c r="EVX57" s="151"/>
      <c r="EVY57" s="151"/>
      <c r="EVZ57" s="151"/>
      <c r="EWA57" s="151"/>
      <c r="EWB57" s="151"/>
      <c r="EWC57" s="151"/>
      <c r="EWD57" s="151"/>
      <c r="EWE57" s="151"/>
      <c r="EWF57" s="151"/>
      <c r="EWG57" s="151"/>
      <c r="EWH57" s="151"/>
      <c r="EWI57" s="151"/>
      <c r="EWJ57" s="151"/>
      <c r="EWK57" s="151"/>
      <c r="EWL57" s="151"/>
      <c r="EWM57" s="151"/>
      <c r="EWN57" s="151"/>
      <c r="EWO57" s="151"/>
      <c r="EWP57" s="151"/>
      <c r="EWQ57" s="151"/>
      <c r="EWR57" s="151"/>
      <c r="EWS57" s="151"/>
      <c r="EWT57" s="151"/>
      <c r="EWU57" s="151"/>
      <c r="EWV57" s="151"/>
      <c r="EWW57" s="151"/>
      <c r="EWX57" s="151"/>
      <c r="EWY57" s="151"/>
      <c r="EWZ57" s="151"/>
      <c r="EXA57" s="151"/>
      <c r="EXB57" s="151"/>
      <c r="EXC57" s="151"/>
      <c r="EXD57" s="151"/>
      <c r="EXE57" s="151"/>
      <c r="EXF57" s="151"/>
      <c r="EXG57" s="151"/>
      <c r="EXH57" s="151"/>
      <c r="EXI57" s="151"/>
      <c r="EXJ57" s="151"/>
      <c r="EXK57" s="151"/>
      <c r="EXL57" s="151"/>
      <c r="EXM57" s="151"/>
      <c r="EXN57" s="151"/>
      <c r="EXO57" s="151"/>
      <c r="EXP57" s="151"/>
      <c r="EXQ57" s="151"/>
      <c r="EXR57" s="151"/>
      <c r="EXS57" s="151"/>
      <c r="EXT57" s="151"/>
      <c r="EXU57" s="151"/>
      <c r="EXV57" s="151"/>
      <c r="EXW57" s="151"/>
      <c r="EXX57" s="151"/>
      <c r="EXY57" s="151"/>
      <c r="EXZ57" s="151"/>
      <c r="EYA57" s="151"/>
      <c r="EYB57" s="151"/>
      <c r="EYC57" s="151"/>
      <c r="EYD57" s="151"/>
      <c r="EYE57" s="151"/>
      <c r="EYF57" s="151"/>
      <c r="EYG57" s="151"/>
      <c r="EYH57" s="151"/>
      <c r="EYI57" s="151"/>
      <c r="EYJ57" s="151"/>
      <c r="EYK57" s="151"/>
      <c r="EYL57" s="151"/>
      <c r="EYM57" s="151"/>
      <c r="EYN57" s="151"/>
      <c r="EYO57" s="151"/>
      <c r="EYP57" s="151"/>
      <c r="EYQ57" s="151"/>
      <c r="EYR57" s="151"/>
      <c r="EYS57" s="151"/>
      <c r="EYT57" s="151"/>
      <c r="EYU57" s="151"/>
      <c r="EYV57" s="151"/>
      <c r="EYW57" s="151"/>
      <c r="EYX57" s="151"/>
      <c r="EYY57" s="151"/>
      <c r="EYZ57" s="151"/>
      <c r="EZA57" s="151"/>
      <c r="EZB57" s="151"/>
      <c r="EZC57" s="151"/>
      <c r="EZD57" s="151"/>
      <c r="EZE57" s="151"/>
      <c r="EZF57" s="151"/>
      <c r="EZG57" s="151"/>
      <c r="EZH57" s="151"/>
      <c r="EZI57" s="151"/>
      <c r="EZJ57" s="151"/>
      <c r="EZK57" s="151"/>
      <c r="EZL57" s="151"/>
      <c r="EZM57" s="151"/>
      <c r="EZN57" s="151"/>
      <c r="EZO57" s="151"/>
      <c r="EZP57" s="151"/>
      <c r="EZQ57" s="151"/>
      <c r="EZR57" s="151"/>
      <c r="EZS57" s="151"/>
      <c r="EZT57" s="151"/>
      <c r="EZU57" s="151"/>
      <c r="EZV57" s="151"/>
      <c r="EZW57" s="151"/>
      <c r="EZX57" s="151"/>
      <c r="EZY57" s="151"/>
      <c r="EZZ57" s="151"/>
      <c r="FAA57" s="151"/>
      <c r="FAB57" s="151"/>
      <c r="FAC57" s="151"/>
      <c r="FAD57" s="151"/>
      <c r="FAE57" s="151"/>
      <c r="FAF57" s="151"/>
      <c r="FAG57" s="151"/>
      <c r="FAH57" s="151"/>
      <c r="FAI57" s="151"/>
      <c r="FAJ57" s="151"/>
      <c r="FAK57" s="151"/>
      <c r="FAL57" s="151"/>
      <c r="FAM57" s="151"/>
      <c r="FAN57" s="151"/>
      <c r="FAO57" s="151"/>
      <c r="FAP57" s="151"/>
      <c r="FAQ57" s="151"/>
      <c r="FAR57" s="151"/>
      <c r="FAS57" s="151"/>
      <c r="FAT57" s="151"/>
      <c r="FAU57" s="151"/>
      <c r="FAV57" s="151"/>
      <c r="FAW57" s="151"/>
      <c r="FAX57" s="151"/>
      <c r="FAY57" s="151"/>
      <c r="FAZ57" s="151"/>
      <c r="FBA57" s="151"/>
      <c r="FBB57" s="151"/>
      <c r="FBC57" s="151"/>
      <c r="FBD57" s="151"/>
      <c r="FBE57" s="151"/>
      <c r="FBF57" s="151"/>
      <c r="FBG57" s="151"/>
      <c r="FBH57" s="151"/>
      <c r="FBI57" s="151"/>
      <c r="FBJ57" s="151"/>
      <c r="FBK57" s="151"/>
      <c r="FBL57" s="151"/>
      <c r="FBM57" s="151"/>
      <c r="FBN57" s="151"/>
      <c r="FBO57" s="151"/>
      <c r="FBP57" s="151"/>
      <c r="FBQ57" s="151"/>
      <c r="FBR57" s="151"/>
      <c r="FBS57" s="151"/>
      <c r="FBT57" s="151"/>
      <c r="FBU57" s="151"/>
      <c r="FBV57" s="151"/>
      <c r="FBW57" s="151"/>
      <c r="FBX57" s="151"/>
      <c r="FBY57" s="151"/>
      <c r="FBZ57" s="151"/>
      <c r="FCA57" s="151"/>
      <c r="FCB57" s="151"/>
      <c r="FCC57" s="151"/>
      <c r="FCD57" s="151"/>
      <c r="FCE57" s="151"/>
      <c r="FCF57" s="151"/>
      <c r="FCG57" s="151"/>
      <c r="FCH57" s="151"/>
      <c r="FCI57" s="151"/>
      <c r="FCJ57" s="151"/>
      <c r="FCK57" s="151"/>
      <c r="FCL57" s="151"/>
      <c r="FCM57" s="151"/>
      <c r="FCN57" s="151"/>
      <c r="FCO57" s="151"/>
      <c r="FCP57" s="151"/>
      <c r="FCQ57" s="151"/>
      <c r="FCR57" s="151"/>
      <c r="FCS57" s="151"/>
      <c r="FCT57" s="151"/>
      <c r="FCU57" s="151"/>
      <c r="FCV57" s="151"/>
      <c r="FCW57" s="151"/>
      <c r="FCX57" s="151"/>
      <c r="FCY57" s="151"/>
      <c r="FCZ57" s="151"/>
      <c r="FDA57" s="151"/>
      <c r="FDB57" s="151"/>
      <c r="FDC57" s="151"/>
      <c r="FDD57" s="151"/>
      <c r="FDE57" s="151"/>
      <c r="FDF57" s="151"/>
      <c r="FDG57" s="151"/>
      <c r="FDH57" s="151"/>
      <c r="FDI57" s="151"/>
      <c r="FDJ57" s="151"/>
      <c r="FDK57" s="151"/>
      <c r="FDL57" s="151"/>
      <c r="FDM57" s="151"/>
      <c r="FDN57" s="151"/>
      <c r="FDO57" s="151"/>
      <c r="FDP57" s="151"/>
      <c r="FDQ57" s="151"/>
      <c r="FDR57" s="151"/>
      <c r="FDS57" s="151"/>
      <c r="FDT57" s="151"/>
      <c r="FDU57" s="151"/>
      <c r="FDV57" s="151"/>
      <c r="FDW57" s="151"/>
      <c r="FDX57" s="151"/>
      <c r="FDY57" s="151"/>
      <c r="FDZ57" s="151"/>
      <c r="FEA57" s="151"/>
      <c r="FEB57" s="151"/>
      <c r="FEC57" s="151"/>
      <c r="FED57" s="151"/>
      <c r="FEE57" s="151"/>
      <c r="FEF57" s="151"/>
      <c r="FEG57" s="151"/>
      <c r="FEH57" s="151"/>
      <c r="FEI57" s="151"/>
      <c r="FEJ57" s="151"/>
      <c r="FEK57" s="151"/>
      <c r="FEL57" s="151"/>
      <c r="FEM57" s="151"/>
      <c r="FEN57" s="151"/>
      <c r="FEO57" s="151"/>
      <c r="FEP57" s="151"/>
      <c r="FEQ57" s="151"/>
      <c r="FER57" s="151"/>
      <c r="FES57" s="151"/>
      <c r="FET57" s="151"/>
      <c r="FEU57" s="151"/>
      <c r="FEV57" s="151"/>
      <c r="FEW57" s="151"/>
      <c r="FEX57" s="151"/>
      <c r="FEY57" s="151"/>
      <c r="FEZ57" s="151"/>
      <c r="FFA57" s="151"/>
      <c r="FFB57" s="151"/>
      <c r="FFC57" s="151"/>
      <c r="FFD57" s="151"/>
      <c r="FFE57" s="151"/>
      <c r="FFF57" s="151"/>
      <c r="FFG57" s="151"/>
      <c r="FFH57" s="151"/>
      <c r="FFI57" s="151"/>
      <c r="FFJ57" s="151"/>
      <c r="FFK57" s="151"/>
      <c r="FFL57" s="151"/>
      <c r="FFM57" s="151"/>
      <c r="FFN57" s="151"/>
      <c r="FFO57" s="151"/>
      <c r="FFP57" s="151"/>
      <c r="FFQ57" s="151"/>
      <c r="FFR57" s="151"/>
      <c r="FFS57" s="151"/>
      <c r="FFT57" s="151"/>
      <c r="FFU57" s="151"/>
      <c r="FFV57" s="151"/>
      <c r="FFW57" s="151"/>
      <c r="FFX57" s="151"/>
      <c r="FFY57" s="151"/>
      <c r="FFZ57" s="151"/>
      <c r="FGA57" s="151"/>
      <c r="FGB57" s="151"/>
      <c r="FGC57" s="151"/>
      <c r="FGD57" s="151"/>
      <c r="FGE57" s="151"/>
      <c r="FGF57" s="151"/>
      <c r="FGG57" s="151"/>
      <c r="FGH57" s="151"/>
      <c r="FGI57" s="151"/>
      <c r="FGJ57" s="151"/>
      <c r="FGK57" s="151"/>
      <c r="FGL57" s="151"/>
      <c r="FGM57" s="151"/>
      <c r="FGN57" s="151"/>
      <c r="FGO57" s="151"/>
      <c r="FGP57" s="151"/>
      <c r="FGQ57" s="151"/>
      <c r="FGR57" s="151"/>
      <c r="FGS57" s="151"/>
      <c r="FGT57" s="151"/>
      <c r="FGU57" s="151"/>
      <c r="FGV57" s="151"/>
      <c r="FGW57" s="151"/>
      <c r="FGX57" s="151"/>
      <c r="FGY57" s="151"/>
      <c r="FGZ57" s="151"/>
      <c r="FHA57" s="151"/>
      <c r="FHB57" s="151"/>
      <c r="FHC57" s="151"/>
      <c r="FHD57" s="151"/>
      <c r="FHE57" s="151"/>
      <c r="FHF57" s="151"/>
      <c r="FHG57" s="151"/>
      <c r="FHH57" s="151"/>
      <c r="FHI57" s="151"/>
      <c r="FHJ57" s="151"/>
      <c r="FHK57" s="151"/>
      <c r="FHL57" s="151"/>
      <c r="FHM57" s="151"/>
      <c r="FHN57" s="151"/>
      <c r="FHO57" s="151"/>
      <c r="FHP57" s="151"/>
      <c r="FHQ57" s="151"/>
      <c r="FHR57" s="151"/>
      <c r="FHS57" s="151"/>
      <c r="FHT57" s="151"/>
      <c r="FHU57" s="151"/>
      <c r="FHV57" s="151"/>
      <c r="FHW57" s="151"/>
      <c r="FHX57" s="151"/>
      <c r="FHY57" s="151"/>
      <c r="FHZ57" s="151"/>
      <c r="FIA57" s="151"/>
      <c r="FIB57" s="151"/>
      <c r="FIC57" s="151"/>
      <c r="FID57" s="151"/>
      <c r="FIE57" s="151"/>
      <c r="FIF57" s="151"/>
      <c r="FIG57" s="151"/>
      <c r="FIH57" s="151"/>
      <c r="FII57" s="151"/>
      <c r="FIJ57" s="151"/>
      <c r="FIK57" s="151"/>
      <c r="FIL57" s="151"/>
      <c r="FIM57" s="151"/>
      <c r="FIN57" s="151"/>
      <c r="FIO57" s="151"/>
      <c r="FIP57" s="151"/>
      <c r="FIQ57" s="151"/>
      <c r="FIR57" s="151"/>
      <c r="FIS57" s="151"/>
      <c r="FIT57" s="151"/>
      <c r="FIU57" s="151"/>
      <c r="FIV57" s="151"/>
      <c r="FIW57" s="151"/>
      <c r="FIX57" s="151"/>
      <c r="FIY57" s="151"/>
      <c r="FIZ57" s="151"/>
      <c r="FJA57" s="151"/>
      <c r="FJB57" s="151"/>
      <c r="FJC57" s="151"/>
      <c r="FJD57" s="151"/>
      <c r="FJE57" s="151"/>
      <c r="FJF57" s="151"/>
      <c r="FJG57" s="151"/>
      <c r="FJH57" s="151"/>
      <c r="FJI57" s="151"/>
      <c r="FJJ57" s="151"/>
      <c r="FJK57" s="151"/>
      <c r="FJL57" s="151"/>
      <c r="FJM57" s="151"/>
      <c r="FJN57" s="151"/>
      <c r="FJO57" s="151"/>
      <c r="FJP57" s="151"/>
      <c r="FJQ57" s="151"/>
      <c r="FJR57" s="151"/>
      <c r="FJS57" s="151"/>
      <c r="FJT57" s="151"/>
      <c r="FJU57" s="151"/>
      <c r="FJV57" s="151"/>
      <c r="FJW57" s="151"/>
      <c r="FJX57" s="151"/>
      <c r="FJY57" s="151"/>
      <c r="FJZ57" s="151"/>
      <c r="FKA57" s="151"/>
      <c r="FKB57" s="151"/>
      <c r="FKC57" s="151"/>
      <c r="FKD57" s="151"/>
      <c r="FKE57" s="151"/>
      <c r="FKF57" s="151"/>
      <c r="FKG57" s="151"/>
      <c r="FKH57" s="151"/>
      <c r="FKI57" s="151"/>
      <c r="FKJ57" s="151"/>
      <c r="FKK57" s="151"/>
      <c r="FKL57" s="151"/>
      <c r="FKM57" s="151"/>
      <c r="FKN57" s="151"/>
      <c r="FKO57" s="151"/>
      <c r="FKP57" s="151"/>
      <c r="FKQ57" s="151"/>
      <c r="FKR57" s="151"/>
      <c r="FKS57" s="151"/>
      <c r="FKT57" s="151"/>
      <c r="FKU57" s="151"/>
      <c r="FKV57" s="151"/>
      <c r="FKW57" s="151"/>
      <c r="FKX57" s="151"/>
      <c r="FKY57" s="151"/>
      <c r="FKZ57" s="151"/>
      <c r="FLA57" s="151"/>
      <c r="FLB57" s="151"/>
      <c r="FLC57" s="151"/>
      <c r="FLD57" s="151"/>
      <c r="FLE57" s="151"/>
      <c r="FLF57" s="151"/>
      <c r="FLG57" s="151"/>
      <c r="FLH57" s="151"/>
      <c r="FLI57" s="151"/>
      <c r="FLJ57" s="151"/>
      <c r="FLK57" s="151"/>
      <c r="FLL57" s="151"/>
      <c r="FLM57" s="151"/>
      <c r="FLN57" s="151"/>
      <c r="FLO57" s="151"/>
      <c r="FLP57" s="151"/>
      <c r="FLQ57" s="151"/>
      <c r="FLR57" s="151"/>
      <c r="FLS57" s="151"/>
      <c r="FLT57" s="151"/>
      <c r="FLU57" s="151"/>
      <c r="FLV57" s="151"/>
      <c r="FLW57" s="151"/>
      <c r="FLX57" s="151"/>
      <c r="FLY57" s="151"/>
      <c r="FLZ57" s="151"/>
      <c r="FMA57" s="151"/>
      <c r="FMB57" s="151"/>
      <c r="FMC57" s="151"/>
      <c r="FMD57" s="151"/>
      <c r="FME57" s="151"/>
      <c r="FMF57" s="151"/>
      <c r="FMG57" s="151"/>
      <c r="FMH57" s="151"/>
      <c r="FMI57" s="151"/>
      <c r="FMJ57" s="151"/>
      <c r="FMK57" s="151"/>
      <c r="FML57" s="151"/>
      <c r="FMM57" s="151"/>
      <c r="FMN57" s="151"/>
      <c r="FMO57" s="151"/>
      <c r="FMP57" s="151"/>
      <c r="FMQ57" s="151"/>
      <c r="FMR57" s="151"/>
      <c r="FMS57" s="151"/>
      <c r="FMT57" s="151"/>
      <c r="FMU57" s="151"/>
      <c r="FMV57" s="151"/>
      <c r="FMW57" s="151"/>
      <c r="FMX57" s="151"/>
      <c r="FMY57" s="151"/>
      <c r="FMZ57" s="151"/>
      <c r="FNA57" s="151"/>
      <c r="FNB57" s="151"/>
      <c r="FNC57" s="151"/>
      <c r="FND57" s="151"/>
      <c r="FNE57" s="151"/>
      <c r="FNF57" s="151"/>
      <c r="FNG57" s="151"/>
      <c r="FNH57" s="151"/>
      <c r="FNI57" s="151"/>
      <c r="FNJ57" s="151"/>
      <c r="FNK57" s="151"/>
      <c r="FNL57" s="151"/>
      <c r="FNM57" s="151"/>
      <c r="FNN57" s="151"/>
      <c r="FNO57" s="151"/>
      <c r="FNP57" s="151"/>
      <c r="FNQ57" s="151"/>
      <c r="FNR57" s="151"/>
      <c r="FNS57" s="151"/>
      <c r="FNT57" s="151"/>
      <c r="FNU57" s="151"/>
      <c r="FNV57" s="151"/>
      <c r="FNW57" s="151"/>
      <c r="FNX57" s="151"/>
      <c r="FNY57" s="151"/>
      <c r="FNZ57" s="151"/>
      <c r="FOA57" s="151"/>
      <c r="FOB57" s="151"/>
      <c r="FOC57" s="151"/>
      <c r="FOD57" s="151"/>
      <c r="FOE57" s="151"/>
      <c r="FOF57" s="151"/>
      <c r="FOG57" s="151"/>
      <c r="FOH57" s="151"/>
      <c r="FOI57" s="151"/>
      <c r="FOJ57" s="151"/>
      <c r="FOK57" s="151"/>
      <c r="FOL57" s="151"/>
      <c r="FOM57" s="151"/>
      <c r="FON57" s="151"/>
      <c r="FOO57" s="151"/>
      <c r="FOP57" s="151"/>
      <c r="FOQ57" s="151"/>
      <c r="FOR57" s="151"/>
      <c r="FOS57" s="151"/>
      <c r="FOT57" s="151"/>
      <c r="FOU57" s="151"/>
      <c r="FOV57" s="151"/>
      <c r="FOW57" s="151"/>
      <c r="FOX57" s="151"/>
      <c r="FOY57" s="151"/>
      <c r="FOZ57" s="151"/>
      <c r="FPA57" s="151"/>
      <c r="FPB57" s="151"/>
      <c r="FPC57" s="151"/>
      <c r="FPD57" s="151"/>
      <c r="FPE57" s="151"/>
      <c r="FPF57" s="151"/>
      <c r="FPG57" s="151"/>
      <c r="FPH57" s="151"/>
      <c r="FPI57" s="151"/>
      <c r="FPJ57" s="151"/>
      <c r="FPK57" s="151"/>
      <c r="FPL57" s="151"/>
      <c r="FPM57" s="151"/>
      <c r="FPN57" s="151"/>
      <c r="FPO57" s="151"/>
      <c r="FPP57" s="151"/>
      <c r="FPQ57" s="151"/>
      <c r="FPR57" s="151"/>
      <c r="FPS57" s="151"/>
      <c r="FPT57" s="151"/>
      <c r="FPU57" s="151"/>
      <c r="FPV57" s="151"/>
      <c r="FPW57" s="151"/>
      <c r="FPX57" s="151"/>
      <c r="FPY57" s="151"/>
      <c r="FPZ57" s="151"/>
      <c r="FQA57" s="151"/>
      <c r="FQB57" s="151"/>
      <c r="FQC57" s="151"/>
      <c r="FQD57" s="151"/>
      <c r="FQE57" s="151"/>
      <c r="FQF57" s="151"/>
      <c r="FQG57" s="151"/>
      <c r="FQH57" s="151"/>
      <c r="FQI57" s="151"/>
      <c r="FQJ57" s="151"/>
      <c r="FQK57" s="151"/>
      <c r="FQL57" s="151"/>
      <c r="FQM57" s="151"/>
      <c r="FQN57" s="151"/>
      <c r="FQO57" s="151"/>
      <c r="FQP57" s="151"/>
      <c r="FQQ57" s="151"/>
      <c r="FQR57" s="151"/>
      <c r="FQS57" s="151"/>
      <c r="FQT57" s="151"/>
      <c r="FQU57" s="151"/>
      <c r="FQV57" s="151"/>
      <c r="FQW57" s="151"/>
      <c r="FQX57" s="151"/>
      <c r="FQY57" s="151"/>
      <c r="FQZ57" s="151"/>
      <c r="FRA57" s="151"/>
      <c r="FRB57" s="151"/>
      <c r="FRC57" s="151"/>
      <c r="FRD57" s="151"/>
      <c r="FRE57" s="151"/>
      <c r="FRF57" s="151"/>
      <c r="FRG57" s="151"/>
      <c r="FRH57" s="151"/>
      <c r="FRI57" s="151"/>
      <c r="FRJ57" s="151"/>
      <c r="FRK57" s="151"/>
      <c r="FRL57" s="151"/>
      <c r="FRM57" s="151"/>
      <c r="FRN57" s="151"/>
      <c r="FRO57" s="151"/>
      <c r="FRP57" s="151"/>
      <c r="FRQ57" s="151"/>
      <c r="FRR57" s="151"/>
      <c r="FRS57" s="151"/>
      <c r="FRT57" s="151"/>
      <c r="FRU57" s="151"/>
      <c r="FRV57" s="151"/>
      <c r="FRW57" s="151"/>
      <c r="FRX57" s="151"/>
      <c r="FRY57" s="151"/>
      <c r="FRZ57" s="151"/>
      <c r="FSA57" s="151"/>
      <c r="FSB57" s="151"/>
      <c r="FSC57" s="151"/>
      <c r="FSD57" s="151"/>
      <c r="FSE57" s="151"/>
      <c r="FSF57" s="151"/>
      <c r="FSG57" s="151"/>
      <c r="FSH57" s="151"/>
      <c r="FSI57" s="151"/>
      <c r="FSJ57" s="151"/>
      <c r="FSK57" s="151"/>
      <c r="FSL57" s="151"/>
      <c r="FSM57" s="151"/>
      <c r="FSN57" s="151"/>
      <c r="FSO57" s="151"/>
      <c r="FSP57" s="151"/>
      <c r="FSQ57" s="151"/>
      <c r="FSR57" s="151"/>
      <c r="FSS57" s="151"/>
      <c r="FST57" s="151"/>
      <c r="FSU57" s="151"/>
      <c r="FSV57" s="151"/>
      <c r="FSW57" s="151"/>
      <c r="FSX57" s="151"/>
      <c r="FSY57" s="151"/>
      <c r="FSZ57" s="151"/>
      <c r="FTA57" s="151"/>
      <c r="FTB57" s="151"/>
      <c r="FTC57" s="151"/>
      <c r="FTD57" s="151"/>
      <c r="FTE57" s="151"/>
      <c r="FTF57" s="151"/>
      <c r="FTG57" s="151"/>
      <c r="FTH57" s="151"/>
      <c r="FTI57" s="151"/>
      <c r="FTJ57" s="151"/>
      <c r="FTK57" s="151"/>
      <c r="FTL57" s="151"/>
      <c r="FTM57" s="151"/>
      <c r="FTN57" s="151"/>
      <c r="FTO57" s="151"/>
      <c r="FTP57" s="151"/>
      <c r="FTQ57" s="151"/>
      <c r="FTR57" s="151"/>
      <c r="FTS57" s="151"/>
      <c r="FTT57" s="151"/>
      <c r="FTU57" s="151"/>
      <c r="FTV57" s="151"/>
      <c r="FTW57" s="151"/>
      <c r="FTX57" s="151"/>
      <c r="FTY57" s="151"/>
      <c r="FTZ57" s="151"/>
      <c r="FUA57" s="151"/>
      <c r="FUB57" s="151"/>
      <c r="FUC57" s="151"/>
      <c r="FUD57" s="151"/>
      <c r="FUE57" s="151"/>
      <c r="FUF57" s="151"/>
      <c r="FUG57" s="151"/>
      <c r="FUH57" s="151"/>
      <c r="FUI57" s="151"/>
      <c r="FUJ57" s="151"/>
      <c r="FUK57" s="151"/>
      <c r="FUL57" s="151"/>
      <c r="FUM57" s="151"/>
      <c r="FUN57" s="151"/>
      <c r="FUO57" s="151"/>
      <c r="FUP57" s="151"/>
      <c r="FUQ57" s="151"/>
      <c r="FUR57" s="151"/>
      <c r="FUS57" s="151"/>
      <c r="FUT57" s="151"/>
      <c r="FUU57" s="151"/>
      <c r="FUV57" s="151"/>
      <c r="FUW57" s="151"/>
      <c r="FUX57" s="151"/>
      <c r="FUY57" s="151"/>
      <c r="FUZ57" s="151"/>
      <c r="FVA57" s="151"/>
      <c r="FVB57" s="151"/>
      <c r="FVC57" s="151"/>
      <c r="FVD57" s="151"/>
      <c r="FVE57" s="151"/>
      <c r="FVF57" s="151"/>
      <c r="FVG57" s="151"/>
      <c r="FVH57" s="151"/>
      <c r="FVI57" s="151"/>
      <c r="FVJ57" s="151"/>
      <c r="FVK57" s="151"/>
      <c r="FVL57" s="151"/>
      <c r="FVM57" s="151"/>
      <c r="FVN57" s="151"/>
      <c r="FVO57" s="151"/>
      <c r="FVP57" s="151"/>
      <c r="FVQ57" s="151"/>
      <c r="FVR57" s="151"/>
      <c r="FVS57" s="151"/>
      <c r="FVT57" s="151"/>
      <c r="FVU57" s="151"/>
      <c r="FVV57" s="151"/>
      <c r="FVW57" s="151"/>
      <c r="FVX57" s="151"/>
      <c r="FVY57" s="151"/>
      <c r="FVZ57" s="151"/>
      <c r="FWA57" s="151"/>
      <c r="FWB57" s="151"/>
      <c r="FWC57" s="151"/>
      <c r="FWD57" s="151"/>
      <c r="FWE57" s="151"/>
      <c r="FWF57" s="151"/>
      <c r="FWG57" s="151"/>
      <c r="FWH57" s="151"/>
      <c r="FWI57" s="151"/>
      <c r="FWJ57" s="151"/>
      <c r="FWK57" s="151"/>
      <c r="FWL57" s="151"/>
      <c r="FWM57" s="151"/>
      <c r="FWN57" s="151"/>
      <c r="FWO57" s="151"/>
      <c r="FWP57" s="151"/>
      <c r="FWQ57" s="151"/>
      <c r="FWR57" s="151"/>
      <c r="FWS57" s="151"/>
      <c r="FWT57" s="151"/>
      <c r="FWU57" s="151"/>
      <c r="FWV57" s="151"/>
      <c r="FWW57" s="151"/>
      <c r="FWX57" s="151"/>
      <c r="FWY57" s="151"/>
      <c r="FWZ57" s="151"/>
      <c r="FXA57" s="151"/>
      <c r="FXB57" s="151"/>
      <c r="FXC57" s="151"/>
      <c r="FXD57" s="151"/>
      <c r="FXE57" s="151"/>
      <c r="FXF57" s="151"/>
      <c r="FXG57" s="151"/>
      <c r="FXH57" s="151"/>
      <c r="FXI57" s="151"/>
      <c r="FXJ57" s="151"/>
      <c r="FXK57" s="151"/>
      <c r="FXL57" s="151"/>
      <c r="FXM57" s="151"/>
      <c r="FXN57" s="151"/>
      <c r="FXO57" s="151"/>
      <c r="FXP57" s="151"/>
      <c r="FXQ57" s="151"/>
      <c r="FXR57" s="151"/>
      <c r="FXS57" s="151"/>
      <c r="FXT57" s="151"/>
      <c r="FXU57" s="151"/>
      <c r="FXV57" s="151"/>
      <c r="FXW57" s="151"/>
      <c r="FXX57" s="151"/>
      <c r="FXY57" s="151"/>
      <c r="FXZ57" s="151"/>
      <c r="FYA57" s="151"/>
      <c r="FYB57" s="151"/>
      <c r="FYC57" s="151"/>
      <c r="FYD57" s="151"/>
      <c r="FYE57" s="151"/>
      <c r="FYF57" s="151"/>
      <c r="FYG57" s="151"/>
      <c r="FYH57" s="151"/>
      <c r="FYI57" s="151"/>
      <c r="FYJ57" s="151"/>
      <c r="FYK57" s="151"/>
      <c r="FYL57" s="151"/>
      <c r="FYM57" s="151"/>
      <c r="FYN57" s="151"/>
      <c r="FYO57" s="151"/>
      <c r="FYP57" s="151"/>
      <c r="FYQ57" s="151"/>
      <c r="FYR57" s="151"/>
      <c r="FYS57" s="151"/>
      <c r="FYT57" s="151"/>
      <c r="FYU57" s="151"/>
      <c r="FYV57" s="151"/>
      <c r="FYW57" s="151"/>
      <c r="FYX57" s="151"/>
      <c r="FYY57" s="151"/>
      <c r="FYZ57" s="151"/>
      <c r="FZA57" s="151"/>
      <c r="FZB57" s="151"/>
      <c r="FZC57" s="151"/>
      <c r="FZD57" s="151"/>
      <c r="FZE57" s="151"/>
      <c r="FZF57" s="151"/>
      <c r="FZG57" s="151"/>
      <c r="FZH57" s="151"/>
      <c r="FZI57" s="151"/>
      <c r="FZJ57" s="151"/>
      <c r="FZK57" s="151"/>
      <c r="FZL57" s="151"/>
      <c r="FZM57" s="151"/>
      <c r="FZN57" s="151"/>
      <c r="FZO57" s="151"/>
      <c r="FZP57" s="151"/>
      <c r="FZQ57" s="151"/>
      <c r="FZR57" s="151"/>
      <c r="FZS57" s="151"/>
      <c r="FZT57" s="151"/>
      <c r="FZU57" s="151"/>
      <c r="FZV57" s="151"/>
      <c r="FZW57" s="151"/>
      <c r="FZX57" s="151"/>
      <c r="FZY57" s="151"/>
      <c r="FZZ57" s="151"/>
      <c r="GAA57" s="151"/>
      <c r="GAB57" s="151"/>
      <c r="GAC57" s="151"/>
      <c r="GAD57" s="151"/>
      <c r="GAE57" s="151"/>
      <c r="GAF57" s="151"/>
      <c r="GAG57" s="151"/>
      <c r="GAH57" s="151"/>
      <c r="GAI57" s="151"/>
      <c r="GAJ57" s="151"/>
      <c r="GAK57" s="151"/>
      <c r="GAL57" s="151"/>
      <c r="GAM57" s="151"/>
      <c r="GAN57" s="151"/>
      <c r="GAO57" s="151"/>
      <c r="GAP57" s="151"/>
      <c r="GAQ57" s="151"/>
      <c r="GAR57" s="151"/>
      <c r="GAS57" s="151"/>
      <c r="GAT57" s="151"/>
      <c r="GAU57" s="151"/>
      <c r="GAV57" s="151"/>
      <c r="GAW57" s="151"/>
      <c r="GAX57" s="151"/>
      <c r="GAY57" s="151"/>
      <c r="GAZ57" s="151"/>
      <c r="GBA57" s="151"/>
      <c r="GBB57" s="151"/>
      <c r="GBC57" s="151"/>
      <c r="GBD57" s="151"/>
      <c r="GBE57" s="151"/>
      <c r="GBF57" s="151"/>
      <c r="GBG57" s="151"/>
      <c r="GBH57" s="151"/>
      <c r="GBI57" s="151"/>
      <c r="GBJ57" s="151"/>
      <c r="GBK57" s="151"/>
      <c r="GBL57" s="151"/>
      <c r="GBM57" s="151"/>
      <c r="GBN57" s="151"/>
      <c r="GBO57" s="151"/>
      <c r="GBP57" s="151"/>
      <c r="GBQ57" s="151"/>
      <c r="GBR57" s="151"/>
      <c r="GBS57" s="151"/>
      <c r="GBT57" s="151"/>
      <c r="GBU57" s="151"/>
      <c r="GBV57" s="151"/>
      <c r="GBW57" s="151"/>
      <c r="GBX57" s="151"/>
      <c r="GBY57" s="151"/>
      <c r="GBZ57" s="151"/>
      <c r="GCA57" s="151"/>
      <c r="GCB57" s="151"/>
      <c r="GCC57" s="151"/>
      <c r="GCD57" s="151"/>
      <c r="GCE57" s="151"/>
      <c r="GCF57" s="151"/>
      <c r="GCG57" s="151"/>
      <c r="GCH57" s="151"/>
      <c r="GCI57" s="151"/>
      <c r="GCJ57" s="151"/>
      <c r="GCK57" s="151"/>
      <c r="GCL57" s="151"/>
      <c r="GCM57" s="151"/>
      <c r="GCN57" s="151"/>
      <c r="GCO57" s="151"/>
      <c r="GCP57" s="151"/>
      <c r="GCQ57" s="151"/>
      <c r="GCR57" s="151"/>
      <c r="GCS57" s="151"/>
      <c r="GCT57" s="151"/>
      <c r="GCU57" s="151"/>
      <c r="GCV57" s="151"/>
      <c r="GCW57" s="151"/>
      <c r="GCX57" s="151"/>
      <c r="GCY57" s="151"/>
      <c r="GCZ57" s="151"/>
      <c r="GDA57" s="151"/>
      <c r="GDB57" s="151"/>
      <c r="GDC57" s="151"/>
      <c r="GDD57" s="151"/>
      <c r="GDE57" s="151"/>
      <c r="GDF57" s="151"/>
      <c r="GDG57" s="151"/>
      <c r="GDH57" s="151"/>
      <c r="GDI57" s="151"/>
      <c r="GDJ57" s="151"/>
      <c r="GDK57" s="151"/>
      <c r="GDL57" s="151"/>
      <c r="GDM57" s="151"/>
      <c r="GDN57" s="151"/>
      <c r="GDO57" s="151"/>
      <c r="GDP57" s="151"/>
      <c r="GDQ57" s="151"/>
      <c r="GDR57" s="151"/>
      <c r="GDS57" s="151"/>
      <c r="GDT57" s="151"/>
      <c r="GDU57" s="151"/>
      <c r="GDV57" s="151"/>
      <c r="GDW57" s="151"/>
      <c r="GDX57" s="151"/>
      <c r="GDY57" s="151"/>
      <c r="GDZ57" s="151"/>
      <c r="GEA57" s="151"/>
      <c r="GEB57" s="151"/>
      <c r="GEC57" s="151"/>
      <c r="GED57" s="151"/>
      <c r="GEE57" s="151"/>
      <c r="GEF57" s="151"/>
      <c r="GEG57" s="151"/>
      <c r="GEH57" s="151"/>
      <c r="GEI57" s="151"/>
      <c r="GEJ57" s="151"/>
      <c r="GEK57" s="151"/>
      <c r="GEL57" s="151"/>
      <c r="GEM57" s="151"/>
      <c r="GEN57" s="151"/>
      <c r="GEO57" s="151"/>
      <c r="GEP57" s="151"/>
      <c r="GEQ57" s="151"/>
      <c r="GER57" s="151"/>
      <c r="GES57" s="151"/>
      <c r="GET57" s="151"/>
      <c r="GEU57" s="151"/>
      <c r="GEV57" s="151"/>
      <c r="GEW57" s="151"/>
      <c r="GEX57" s="151"/>
      <c r="GEY57" s="151"/>
      <c r="GEZ57" s="151"/>
      <c r="GFA57" s="151"/>
      <c r="GFB57" s="151"/>
      <c r="GFC57" s="151"/>
      <c r="GFD57" s="151"/>
      <c r="GFE57" s="151"/>
      <c r="GFF57" s="151"/>
      <c r="GFG57" s="151"/>
      <c r="GFH57" s="151"/>
      <c r="GFI57" s="151"/>
      <c r="GFJ57" s="151"/>
      <c r="GFK57" s="151"/>
      <c r="GFL57" s="151"/>
      <c r="GFM57" s="151"/>
      <c r="GFN57" s="151"/>
      <c r="GFO57" s="151"/>
      <c r="GFP57" s="151"/>
      <c r="GFQ57" s="151"/>
      <c r="GFR57" s="151"/>
      <c r="GFS57" s="151"/>
      <c r="GFT57" s="151"/>
      <c r="GFU57" s="151"/>
      <c r="GFV57" s="151"/>
      <c r="GFW57" s="151"/>
      <c r="GFX57" s="151"/>
      <c r="GFY57" s="151"/>
      <c r="GFZ57" s="151"/>
      <c r="GGA57" s="151"/>
      <c r="GGB57" s="151"/>
      <c r="GGC57" s="151"/>
      <c r="GGD57" s="151"/>
      <c r="GGE57" s="151"/>
      <c r="GGF57" s="151"/>
      <c r="GGG57" s="151"/>
      <c r="GGH57" s="151"/>
      <c r="GGI57" s="151"/>
      <c r="GGJ57" s="151"/>
      <c r="GGK57" s="151"/>
      <c r="GGL57" s="151"/>
      <c r="GGM57" s="151"/>
      <c r="GGN57" s="151"/>
      <c r="GGO57" s="151"/>
      <c r="GGP57" s="151"/>
      <c r="GGQ57" s="151"/>
      <c r="GGR57" s="151"/>
      <c r="GGS57" s="151"/>
      <c r="GGT57" s="151"/>
      <c r="GGU57" s="151"/>
      <c r="GGV57" s="151"/>
      <c r="GGW57" s="151"/>
      <c r="GGX57" s="151"/>
      <c r="GGY57" s="151"/>
      <c r="GGZ57" s="151"/>
      <c r="GHA57" s="151"/>
      <c r="GHB57" s="151"/>
      <c r="GHC57" s="151"/>
      <c r="GHD57" s="151"/>
      <c r="GHE57" s="151"/>
      <c r="GHF57" s="151"/>
      <c r="GHG57" s="151"/>
      <c r="GHH57" s="151"/>
      <c r="GHI57" s="151"/>
      <c r="GHJ57" s="151"/>
      <c r="GHK57" s="151"/>
      <c r="GHL57" s="151"/>
      <c r="GHM57" s="151"/>
      <c r="GHN57" s="151"/>
      <c r="GHO57" s="151"/>
      <c r="GHP57" s="151"/>
      <c r="GHQ57" s="151"/>
      <c r="GHR57" s="151"/>
      <c r="GHS57" s="151"/>
      <c r="GHT57" s="151"/>
      <c r="GHU57" s="151"/>
      <c r="GHV57" s="151"/>
      <c r="GHW57" s="151"/>
      <c r="GHX57" s="151"/>
      <c r="GHY57" s="151"/>
      <c r="GHZ57" s="151"/>
      <c r="GIA57" s="151"/>
      <c r="GIB57" s="151"/>
      <c r="GIC57" s="151"/>
      <c r="GID57" s="151"/>
      <c r="GIE57" s="151"/>
      <c r="GIF57" s="151"/>
      <c r="GIG57" s="151"/>
      <c r="GIH57" s="151"/>
      <c r="GII57" s="151"/>
      <c r="GIJ57" s="151"/>
      <c r="GIK57" s="151"/>
      <c r="GIL57" s="151"/>
      <c r="GIM57" s="151"/>
      <c r="GIN57" s="151"/>
      <c r="GIO57" s="151"/>
      <c r="GIP57" s="151"/>
      <c r="GIQ57" s="151"/>
      <c r="GIR57" s="151"/>
      <c r="GIS57" s="151"/>
      <c r="GIT57" s="151"/>
      <c r="GIU57" s="151"/>
      <c r="GIV57" s="151"/>
      <c r="GIW57" s="151"/>
      <c r="GIX57" s="151"/>
      <c r="GIY57" s="151"/>
      <c r="GIZ57" s="151"/>
      <c r="GJA57" s="151"/>
      <c r="GJB57" s="151"/>
      <c r="GJC57" s="151"/>
      <c r="GJD57" s="151"/>
      <c r="GJE57" s="151"/>
      <c r="GJF57" s="151"/>
      <c r="GJG57" s="151"/>
      <c r="GJH57" s="151"/>
      <c r="GJI57" s="151"/>
      <c r="GJJ57" s="151"/>
      <c r="GJK57" s="151"/>
      <c r="GJL57" s="151"/>
      <c r="GJM57" s="151"/>
      <c r="GJN57" s="151"/>
      <c r="GJO57" s="151"/>
      <c r="GJP57" s="151"/>
      <c r="GJQ57" s="151"/>
      <c r="GJR57" s="151"/>
      <c r="GJS57" s="151"/>
      <c r="GJT57" s="151"/>
      <c r="GJU57" s="151"/>
      <c r="GJV57" s="151"/>
      <c r="GJW57" s="151"/>
      <c r="GJX57" s="151"/>
      <c r="GJY57" s="151"/>
      <c r="GJZ57" s="151"/>
      <c r="GKA57" s="151"/>
      <c r="GKB57" s="151"/>
      <c r="GKC57" s="151"/>
      <c r="GKD57" s="151"/>
      <c r="GKE57" s="151"/>
      <c r="GKF57" s="151"/>
      <c r="GKG57" s="151"/>
      <c r="GKH57" s="151"/>
      <c r="GKI57" s="151"/>
      <c r="GKJ57" s="151"/>
      <c r="GKK57" s="151"/>
      <c r="GKL57" s="151"/>
      <c r="GKM57" s="151"/>
      <c r="GKN57" s="151"/>
      <c r="GKO57" s="151"/>
      <c r="GKP57" s="151"/>
      <c r="GKQ57" s="151"/>
      <c r="GKR57" s="151"/>
      <c r="GKS57" s="151"/>
      <c r="GKT57" s="151"/>
      <c r="GKU57" s="151"/>
      <c r="GKV57" s="151"/>
      <c r="GKW57" s="151"/>
      <c r="GKX57" s="151"/>
      <c r="GKY57" s="151"/>
      <c r="GKZ57" s="151"/>
      <c r="GLA57" s="151"/>
      <c r="GLB57" s="151"/>
      <c r="GLC57" s="151"/>
      <c r="GLD57" s="151"/>
      <c r="GLE57" s="151"/>
      <c r="GLF57" s="151"/>
      <c r="GLG57" s="151"/>
      <c r="GLH57" s="151"/>
      <c r="GLI57" s="151"/>
      <c r="GLJ57" s="151"/>
      <c r="GLK57" s="151"/>
      <c r="GLL57" s="151"/>
      <c r="GLM57" s="151"/>
      <c r="GLN57" s="151"/>
      <c r="GLO57" s="151"/>
      <c r="GLP57" s="151"/>
      <c r="GLQ57" s="151"/>
      <c r="GLR57" s="151"/>
      <c r="GLS57" s="151"/>
      <c r="GLT57" s="151"/>
      <c r="GLU57" s="151"/>
      <c r="GLV57" s="151"/>
      <c r="GLW57" s="151"/>
      <c r="GLX57" s="151"/>
      <c r="GLY57" s="151"/>
      <c r="GLZ57" s="151"/>
      <c r="GMA57" s="151"/>
      <c r="GMB57" s="151"/>
      <c r="GMC57" s="151"/>
      <c r="GMD57" s="151"/>
      <c r="GME57" s="151"/>
      <c r="GMF57" s="151"/>
      <c r="GMG57" s="151"/>
      <c r="GMH57" s="151"/>
      <c r="GMI57" s="151"/>
      <c r="GMJ57" s="151"/>
      <c r="GMK57" s="151"/>
      <c r="GML57" s="151"/>
      <c r="GMM57" s="151"/>
      <c r="GMN57" s="151"/>
      <c r="GMO57" s="151"/>
      <c r="GMP57" s="151"/>
      <c r="GMQ57" s="151"/>
      <c r="GMR57" s="151"/>
      <c r="GMS57" s="151"/>
      <c r="GMT57" s="151"/>
      <c r="GMU57" s="151"/>
      <c r="GMV57" s="151"/>
      <c r="GMW57" s="151"/>
      <c r="GMX57" s="151"/>
      <c r="GMY57" s="151"/>
      <c r="GMZ57" s="151"/>
      <c r="GNA57" s="151"/>
      <c r="GNB57" s="151"/>
      <c r="GNC57" s="151"/>
      <c r="GND57" s="151"/>
      <c r="GNE57" s="151"/>
      <c r="GNF57" s="151"/>
      <c r="GNG57" s="151"/>
      <c r="GNH57" s="151"/>
      <c r="GNI57" s="151"/>
      <c r="GNJ57" s="151"/>
      <c r="GNK57" s="151"/>
      <c r="GNL57" s="151"/>
      <c r="GNM57" s="151"/>
      <c r="GNN57" s="151"/>
      <c r="GNO57" s="151"/>
      <c r="GNP57" s="151"/>
      <c r="GNQ57" s="151"/>
      <c r="GNR57" s="151"/>
      <c r="GNS57" s="151"/>
      <c r="GNT57" s="151"/>
      <c r="GNU57" s="151"/>
      <c r="GNV57" s="151"/>
      <c r="GNW57" s="151"/>
      <c r="GNX57" s="151"/>
      <c r="GNY57" s="151"/>
      <c r="GNZ57" s="151"/>
      <c r="GOA57" s="151"/>
      <c r="GOB57" s="151"/>
      <c r="GOC57" s="151"/>
      <c r="GOD57" s="151"/>
      <c r="GOE57" s="151"/>
      <c r="GOF57" s="151"/>
      <c r="GOG57" s="151"/>
      <c r="GOH57" s="151"/>
      <c r="GOI57" s="151"/>
      <c r="GOJ57" s="151"/>
      <c r="GOK57" s="151"/>
      <c r="GOL57" s="151"/>
      <c r="GOM57" s="151"/>
      <c r="GON57" s="151"/>
      <c r="GOO57" s="151"/>
      <c r="GOP57" s="151"/>
      <c r="GOQ57" s="151"/>
      <c r="GOR57" s="151"/>
      <c r="GOS57" s="151"/>
      <c r="GOT57" s="151"/>
      <c r="GOU57" s="151"/>
      <c r="GOV57" s="151"/>
      <c r="GOW57" s="151"/>
      <c r="GOX57" s="151"/>
      <c r="GOY57" s="151"/>
      <c r="GOZ57" s="151"/>
      <c r="GPA57" s="151"/>
      <c r="GPB57" s="151"/>
      <c r="GPC57" s="151"/>
      <c r="GPD57" s="151"/>
      <c r="GPE57" s="151"/>
      <c r="GPF57" s="151"/>
      <c r="GPG57" s="151"/>
      <c r="GPH57" s="151"/>
      <c r="GPI57" s="151"/>
      <c r="GPJ57" s="151"/>
      <c r="GPK57" s="151"/>
      <c r="GPL57" s="151"/>
      <c r="GPM57" s="151"/>
      <c r="GPN57" s="151"/>
      <c r="GPO57" s="151"/>
      <c r="GPP57" s="151"/>
      <c r="GPQ57" s="151"/>
      <c r="GPR57" s="151"/>
      <c r="GPS57" s="151"/>
      <c r="GPT57" s="151"/>
      <c r="GPU57" s="151"/>
      <c r="GPV57" s="151"/>
      <c r="GPW57" s="151"/>
      <c r="GPX57" s="151"/>
      <c r="GPY57" s="151"/>
      <c r="GPZ57" s="151"/>
      <c r="GQA57" s="151"/>
      <c r="GQB57" s="151"/>
      <c r="GQC57" s="151"/>
      <c r="GQD57" s="151"/>
      <c r="GQE57" s="151"/>
      <c r="GQF57" s="151"/>
      <c r="GQG57" s="151"/>
      <c r="GQH57" s="151"/>
      <c r="GQI57" s="151"/>
      <c r="GQJ57" s="151"/>
      <c r="GQK57" s="151"/>
      <c r="GQL57" s="151"/>
      <c r="GQM57" s="151"/>
      <c r="GQN57" s="151"/>
      <c r="GQO57" s="151"/>
      <c r="GQP57" s="151"/>
      <c r="GQQ57" s="151"/>
      <c r="GQR57" s="151"/>
      <c r="GQS57" s="151"/>
      <c r="GQT57" s="151"/>
      <c r="GQU57" s="151"/>
      <c r="GQV57" s="151"/>
      <c r="GQW57" s="151"/>
      <c r="GQX57" s="151"/>
      <c r="GQY57" s="151"/>
      <c r="GQZ57" s="151"/>
      <c r="GRA57" s="151"/>
      <c r="GRB57" s="151"/>
      <c r="GRC57" s="151"/>
      <c r="GRD57" s="151"/>
      <c r="GRE57" s="151"/>
      <c r="GRF57" s="151"/>
      <c r="GRG57" s="151"/>
      <c r="GRH57" s="151"/>
      <c r="GRI57" s="151"/>
      <c r="GRJ57" s="151"/>
      <c r="GRK57" s="151"/>
      <c r="GRL57" s="151"/>
      <c r="GRM57" s="151"/>
      <c r="GRN57" s="151"/>
      <c r="GRO57" s="151"/>
      <c r="GRP57" s="151"/>
      <c r="GRQ57" s="151"/>
      <c r="GRR57" s="151"/>
      <c r="GRS57" s="151"/>
      <c r="GRT57" s="151"/>
      <c r="GRU57" s="151"/>
      <c r="GRV57" s="151"/>
      <c r="GRW57" s="151"/>
      <c r="GRX57" s="151"/>
      <c r="GRY57" s="151"/>
      <c r="GRZ57" s="151"/>
      <c r="GSA57" s="151"/>
      <c r="GSB57" s="151"/>
      <c r="GSC57" s="151"/>
      <c r="GSD57" s="151"/>
      <c r="GSE57" s="151"/>
      <c r="GSF57" s="151"/>
      <c r="GSG57" s="151"/>
      <c r="GSH57" s="151"/>
      <c r="GSI57" s="151"/>
      <c r="GSJ57" s="151"/>
      <c r="GSK57" s="151"/>
      <c r="GSL57" s="151"/>
      <c r="GSM57" s="151"/>
      <c r="GSN57" s="151"/>
      <c r="GSO57" s="151"/>
      <c r="GSP57" s="151"/>
      <c r="GSQ57" s="151"/>
      <c r="GSR57" s="151"/>
      <c r="GSS57" s="151"/>
      <c r="GST57" s="151"/>
      <c r="GSU57" s="151"/>
      <c r="GSV57" s="151"/>
      <c r="GSW57" s="151"/>
      <c r="GSX57" s="151"/>
      <c r="GSY57" s="151"/>
      <c r="GSZ57" s="151"/>
      <c r="GTA57" s="151"/>
      <c r="GTB57" s="151"/>
      <c r="GTC57" s="151"/>
      <c r="GTD57" s="151"/>
      <c r="GTE57" s="151"/>
      <c r="GTF57" s="151"/>
      <c r="GTG57" s="151"/>
      <c r="GTH57" s="151"/>
      <c r="GTI57" s="151"/>
      <c r="GTJ57" s="151"/>
      <c r="GTK57" s="151"/>
      <c r="GTL57" s="151"/>
      <c r="GTM57" s="151"/>
      <c r="GTN57" s="151"/>
      <c r="GTO57" s="151"/>
      <c r="GTP57" s="151"/>
      <c r="GTQ57" s="151"/>
      <c r="GTR57" s="151"/>
      <c r="GTS57" s="151"/>
      <c r="GTT57" s="151"/>
      <c r="GTU57" s="151"/>
      <c r="GTV57" s="151"/>
      <c r="GTW57" s="151"/>
      <c r="GTX57" s="151"/>
      <c r="GTY57" s="151"/>
      <c r="GTZ57" s="151"/>
      <c r="GUA57" s="151"/>
      <c r="GUB57" s="151"/>
      <c r="GUC57" s="151"/>
      <c r="GUD57" s="151"/>
      <c r="GUE57" s="151"/>
      <c r="GUF57" s="151"/>
      <c r="GUG57" s="151"/>
      <c r="GUH57" s="151"/>
      <c r="GUI57" s="151"/>
      <c r="GUJ57" s="151"/>
      <c r="GUK57" s="151"/>
      <c r="GUL57" s="151"/>
      <c r="GUM57" s="151"/>
      <c r="GUN57" s="151"/>
      <c r="GUO57" s="151"/>
      <c r="GUP57" s="151"/>
      <c r="GUQ57" s="151"/>
      <c r="GUR57" s="151"/>
      <c r="GUS57" s="151"/>
      <c r="GUT57" s="151"/>
      <c r="GUU57" s="151"/>
      <c r="GUV57" s="151"/>
      <c r="GUW57" s="151"/>
      <c r="GUX57" s="151"/>
      <c r="GUY57" s="151"/>
      <c r="GUZ57" s="151"/>
      <c r="GVA57" s="151"/>
      <c r="GVB57" s="151"/>
      <c r="GVC57" s="151"/>
      <c r="GVD57" s="151"/>
      <c r="GVE57" s="151"/>
      <c r="GVF57" s="151"/>
      <c r="GVG57" s="151"/>
      <c r="GVH57" s="151"/>
      <c r="GVI57" s="151"/>
      <c r="GVJ57" s="151"/>
      <c r="GVK57" s="151"/>
      <c r="GVL57" s="151"/>
      <c r="GVM57" s="151"/>
      <c r="GVN57" s="151"/>
      <c r="GVO57" s="151"/>
      <c r="GVP57" s="151"/>
      <c r="GVQ57" s="151"/>
      <c r="GVR57" s="151"/>
      <c r="GVS57" s="151"/>
      <c r="GVT57" s="151"/>
      <c r="GVU57" s="151"/>
      <c r="GVV57" s="151"/>
      <c r="GVW57" s="151"/>
      <c r="GVX57" s="151"/>
      <c r="GVY57" s="151"/>
      <c r="GVZ57" s="151"/>
      <c r="GWA57" s="151"/>
      <c r="GWB57" s="151"/>
      <c r="GWC57" s="151"/>
      <c r="GWD57" s="151"/>
      <c r="GWE57" s="151"/>
      <c r="GWF57" s="151"/>
      <c r="GWG57" s="151"/>
      <c r="GWH57" s="151"/>
      <c r="GWI57" s="151"/>
      <c r="GWJ57" s="151"/>
      <c r="GWK57" s="151"/>
      <c r="GWL57" s="151"/>
      <c r="GWM57" s="151"/>
      <c r="GWN57" s="151"/>
      <c r="GWO57" s="151"/>
      <c r="GWP57" s="151"/>
      <c r="GWQ57" s="151"/>
      <c r="GWR57" s="151"/>
      <c r="GWS57" s="151"/>
      <c r="GWT57" s="151"/>
      <c r="GWU57" s="151"/>
      <c r="GWV57" s="151"/>
      <c r="GWW57" s="151"/>
      <c r="GWX57" s="151"/>
      <c r="GWY57" s="151"/>
      <c r="GWZ57" s="151"/>
      <c r="GXA57" s="151"/>
      <c r="GXB57" s="151"/>
      <c r="GXC57" s="151"/>
      <c r="GXD57" s="151"/>
      <c r="GXE57" s="151"/>
      <c r="GXF57" s="151"/>
      <c r="GXG57" s="151"/>
      <c r="GXH57" s="151"/>
      <c r="GXI57" s="151"/>
      <c r="GXJ57" s="151"/>
      <c r="GXK57" s="151"/>
      <c r="GXL57" s="151"/>
      <c r="GXM57" s="151"/>
      <c r="GXN57" s="151"/>
      <c r="GXO57" s="151"/>
      <c r="GXP57" s="151"/>
      <c r="GXQ57" s="151"/>
      <c r="GXR57" s="151"/>
      <c r="GXS57" s="151"/>
      <c r="GXT57" s="151"/>
      <c r="GXU57" s="151"/>
      <c r="GXV57" s="151"/>
      <c r="GXW57" s="151"/>
      <c r="GXX57" s="151"/>
      <c r="GXY57" s="151"/>
      <c r="GXZ57" s="151"/>
      <c r="GYA57" s="151"/>
      <c r="GYB57" s="151"/>
      <c r="GYC57" s="151"/>
      <c r="GYD57" s="151"/>
      <c r="GYE57" s="151"/>
      <c r="GYF57" s="151"/>
      <c r="GYG57" s="151"/>
      <c r="GYH57" s="151"/>
      <c r="GYI57" s="151"/>
      <c r="GYJ57" s="151"/>
      <c r="GYK57" s="151"/>
      <c r="GYL57" s="151"/>
      <c r="GYM57" s="151"/>
      <c r="GYN57" s="151"/>
      <c r="GYO57" s="151"/>
      <c r="GYP57" s="151"/>
      <c r="GYQ57" s="151"/>
      <c r="GYR57" s="151"/>
      <c r="GYS57" s="151"/>
      <c r="GYT57" s="151"/>
      <c r="GYU57" s="151"/>
      <c r="GYV57" s="151"/>
      <c r="GYW57" s="151"/>
      <c r="GYX57" s="151"/>
      <c r="GYY57" s="151"/>
      <c r="GYZ57" s="151"/>
      <c r="GZA57" s="151"/>
      <c r="GZB57" s="151"/>
      <c r="GZC57" s="151"/>
      <c r="GZD57" s="151"/>
      <c r="GZE57" s="151"/>
      <c r="GZF57" s="151"/>
      <c r="GZG57" s="151"/>
      <c r="GZH57" s="151"/>
      <c r="GZI57" s="151"/>
      <c r="GZJ57" s="151"/>
      <c r="GZK57" s="151"/>
      <c r="GZL57" s="151"/>
      <c r="GZM57" s="151"/>
      <c r="GZN57" s="151"/>
      <c r="GZO57" s="151"/>
      <c r="GZP57" s="151"/>
      <c r="GZQ57" s="151"/>
      <c r="GZR57" s="151"/>
      <c r="GZS57" s="151"/>
      <c r="GZT57" s="151"/>
      <c r="GZU57" s="151"/>
      <c r="GZV57" s="151"/>
      <c r="GZW57" s="151"/>
      <c r="GZX57" s="151"/>
      <c r="GZY57" s="151"/>
      <c r="GZZ57" s="151"/>
      <c r="HAA57" s="151"/>
      <c r="HAB57" s="151"/>
      <c r="HAC57" s="151"/>
      <c r="HAD57" s="151"/>
      <c r="HAE57" s="151"/>
      <c r="HAF57" s="151"/>
      <c r="HAG57" s="151"/>
      <c r="HAH57" s="151"/>
      <c r="HAI57" s="151"/>
      <c r="HAJ57" s="151"/>
      <c r="HAK57" s="151"/>
      <c r="HAL57" s="151"/>
      <c r="HAM57" s="151"/>
      <c r="HAN57" s="151"/>
      <c r="HAO57" s="151"/>
      <c r="HAP57" s="151"/>
      <c r="HAQ57" s="151"/>
      <c r="HAR57" s="151"/>
      <c r="HAS57" s="151"/>
      <c r="HAT57" s="151"/>
      <c r="HAU57" s="151"/>
      <c r="HAV57" s="151"/>
      <c r="HAW57" s="151"/>
      <c r="HAX57" s="151"/>
      <c r="HAY57" s="151"/>
      <c r="HAZ57" s="151"/>
      <c r="HBA57" s="151"/>
      <c r="HBB57" s="151"/>
      <c r="HBC57" s="151"/>
      <c r="HBD57" s="151"/>
      <c r="HBE57" s="151"/>
      <c r="HBF57" s="151"/>
      <c r="HBG57" s="151"/>
      <c r="HBH57" s="151"/>
      <c r="HBI57" s="151"/>
      <c r="HBJ57" s="151"/>
      <c r="HBK57" s="151"/>
      <c r="HBL57" s="151"/>
      <c r="HBM57" s="151"/>
      <c r="HBN57" s="151"/>
      <c r="HBO57" s="151"/>
      <c r="HBP57" s="151"/>
      <c r="HBQ57" s="151"/>
      <c r="HBR57" s="151"/>
      <c r="HBS57" s="151"/>
      <c r="HBT57" s="151"/>
      <c r="HBU57" s="151"/>
      <c r="HBV57" s="151"/>
      <c r="HBW57" s="151"/>
      <c r="HBX57" s="151"/>
      <c r="HBY57" s="151"/>
      <c r="HBZ57" s="151"/>
      <c r="HCA57" s="151"/>
      <c r="HCB57" s="151"/>
      <c r="HCC57" s="151"/>
      <c r="HCD57" s="151"/>
      <c r="HCE57" s="151"/>
      <c r="HCF57" s="151"/>
      <c r="HCG57" s="151"/>
      <c r="HCH57" s="151"/>
      <c r="HCI57" s="151"/>
      <c r="HCJ57" s="151"/>
      <c r="HCK57" s="151"/>
      <c r="HCL57" s="151"/>
      <c r="HCM57" s="151"/>
      <c r="HCN57" s="151"/>
      <c r="HCO57" s="151"/>
      <c r="HCP57" s="151"/>
      <c r="HCQ57" s="151"/>
      <c r="HCR57" s="151"/>
      <c r="HCS57" s="151"/>
      <c r="HCT57" s="151"/>
      <c r="HCU57" s="151"/>
      <c r="HCV57" s="151"/>
      <c r="HCW57" s="151"/>
      <c r="HCX57" s="151"/>
      <c r="HCY57" s="151"/>
      <c r="HCZ57" s="151"/>
      <c r="HDA57" s="151"/>
      <c r="HDB57" s="151"/>
      <c r="HDC57" s="151"/>
      <c r="HDD57" s="151"/>
      <c r="HDE57" s="151"/>
      <c r="HDF57" s="151"/>
      <c r="HDG57" s="151"/>
      <c r="HDH57" s="151"/>
      <c r="HDI57" s="151"/>
      <c r="HDJ57" s="151"/>
      <c r="HDK57" s="151"/>
      <c r="HDL57" s="151"/>
      <c r="HDM57" s="151"/>
      <c r="HDN57" s="151"/>
      <c r="HDO57" s="151"/>
      <c r="HDP57" s="151"/>
      <c r="HDQ57" s="151"/>
      <c r="HDR57" s="151"/>
      <c r="HDS57" s="151"/>
      <c r="HDT57" s="151"/>
      <c r="HDU57" s="151"/>
      <c r="HDV57" s="151"/>
      <c r="HDW57" s="151"/>
      <c r="HDX57" s="151"/>
      <c r="HDY57" s="151"/>
      <c r="HDZ57" s="151"/>
      <c r="HEA57" s="151"/>
      <c r="HEB57" s="151"/>
      <c r="HEC57" s="151"/>
      <c r="HED57" s="151"/>
      <c r="HEE57" s="151"/>
      <c r="HEF57" s="151"/>
      <c r="HEG57" s="151"/>
      <c r="HEH57" s="151"/>
      <c r="HEI57" s="151"/>
      <c r="HEJ57" s="151"/>
      <c r="HEK57" s="151"/>
      <c r="HEL57" s="151"/>
      <c r="HEM57" s="151"/>
      <c r="HEN57" s="151"/>
      <c r="HEO57" s="151"/>
      <c r="HEP57" s="151"/>
      <c r="HEQ57" s="151"/>
      <c r="HER57" s="151"/>
      <c r="HES57" s="151"/>
      <c r="HET57" s="151"/>
      <c r="HEU57" s="151"/>
      <c r="HEV57" s="151"/>
      <c r="HEW57" s="151"/>
      <c r="HEX57" s="151"/>
      <c r="HEY57" s="151"/>
      <c r="HEZ57" s="151"/>
      <c r="HFA57" s="151"/>
      <c r="HFB57" s="151"/>
      <c r="HFC57" s="151"/>
      <c r="HFD57" s="151"/>
      <c r="HFE57" s="151"/>
      <c r="HFF57" s="151"/>
      <c r="HFG57" s="151"/>
      <c r="HFH57" s="151"/>
      <c r="HFI57" s="151"/>
      <c r="HFJ57" s="151"/>
      <c r="HFK57" s="151"/>
      <c r="HFL57" s="151"/>
      <c r="HFM57" s="151"/>
      <c r="HFN57" s="151"/>
      <c r="HFO57" s="151"/>
      <c r="HFP57" s="151"/>
      <c r="HFQ57" s="151"/>
      <c r="HFR57" s="151"/>
      <c r="HFS57" s="151"/>
      <c r="HFT57" s="151"/>
      <c r="HFU57" s="151"/>
      <c r="HFV57" s="151"/>
      <c r="HFW57" s="151"/>
      <c r="HFX57" s="151"/>
      <c r="HFY57" s="151"/>
      <c r="HFZ57" s="151"/>
      <c r="HGA57" s="151"/>
      <c r="HGB57" s="151"/>
      <c r="HGC57" s="151"/>
      <c r="HGD57" s="151"/>
      <c r="HGE57" s="151"/>
      <c r="HGF57" s="151"/>
      <c r="HGG57" s="151"/>
      <c r="HGH57" s="151"/>
      <c r="HGI57" s="151"/>
      <c r="HGJ57" s="151"/>
      <c r="HGK57" s="151"/>
      <c r="HGL57" s="151"/>
      <c r="HGM57" s="151"/>
      <c r="HGN57" s="151"/>
      <c r="HGO57" s="151"/>
      <c r="HGP57" s="151"/>
      <c r="HGQ57" s="151"/>
      <c r="HGR57" s="151"/>
      <c r="HGS57" s="151"/>
      <c r="HGT57" s="151"/>
      <c r="HGU57" s="151"/>
      <c r="HGV57" s="151"/>
      <c r="HGW57" s="151"/>
      <c r="HGX57" s="151"/>
      <c r="HGY57" s="151"/>
      <c r="HGZ57" s="151"/>
      <c r="HHA57" s="151"/>
      <c r="HHB57" s="151"/>
      <c r="HHC57" s="151"/>
      <c r="HHD57" s="151"/>
      <c r="HHE57" s="151"/>
      <c r="HHF57" s="151"/>
      <c r="HHG57" s="151"/>
      <c r="HHH57" s="151"/>
      <c r="HHI57" s="151"/>
      <c r="HHJ57" s="151"/>
      <c r="HHK57" s="151"/>
      <c r="HHL57" s="151"/>
      <c r="HHM57" s="151"/>
      <c r="HHN57" s="151"/>
      <c r="HHO57" s="151"/>
      <c r="HHP57" s="151"/>
      <c r="HHQ57" s="151"/>
      <c r="HHR57" s="151"/>
      <c r="HHS57" s="151"/>
      <c r="HHT57" s="151"/>
      <c r="HHU57" s="151"/>
      <c r="HHV57" s="151"/>
      <c r="HHW57" s="151"/>
      <c r="HHX57" s="151"/>
      <c r="HHY57" s="151"/>
      <c r="HHZ57" s="151"/>
      <c r="HIA57" s="151"/>
      <c r="HIB57" s="151"/>
      <c r="HIC57" s="151"/>
      <c r="HID57" s="151"/>
      <c r="HIE57" s="151"/>
      <c r="HIF57" s="151"/>
      <c r="HIG57" s="151"/>
      <c r="HIH57" s="151"/>
      <c r="HII57" s="151"/>
      <c r="HIJ57" s="151"/>
      <c r="HIK57" s="151"/>
      <c r="HIL57" s="151"/>
      <c r="HIM57" s="151"/>
      <c r="HIN57" s="151"/>
      <c r="HIO57" s="151"/>
      <c r="HIP57" s="151"/>
      <c r="HIQ57" s="151"/>
      <c r="HIR57" s="151"/>
      <c r="HIS57" s="151"/>
      <c r="HIT57" s="151"/>
      <c r="HIU57" s="151"/>
      <c r="HIV57" s="151"/>
      <c r="HIW57" s="151"/>
      <c r="HIX57" s="151"/>
      <c r="HIY57" s="151"/>
      <c r="HIZ57" s="151"/>
      <c r="HJA57" s="151"/>
      <c r="HJB57" s="151"/>
      <c r="HJC57" s="151"/>
      <c r="HJD57" s="151"/>
      <c r="HJE57" s="151"/>
      <c r="HJF57" s="151"/>
      <c r="HJG57" s="151"/>
      <c r="HJH57" s="151"/>
      <c r="HJI57" s="151"/>
      <c r="HJJ57" s="151"/>
      <c r="HJK57" s="151"/>
      <c r="HJL57" s="151"/>
      <c r="HJM57" s="151"/>
      <c r="HJN57" s="151"/>
      <c r="HJO57" s="151"/>
      <c r="HJP57" s="151"/>
      <c r="HJQ57" s="151"/>
      <c r="HJR57" s="151"/>
      <c r="HJS57" s="151"/>
      <c r="HJT57" s="151"/>
      <c r="HJU57" s="151"/>
      <c r="HJV57" s="151"/>
      <c r="HJW57" s="151"/>
      <c r="HJX57" s="151"/>
      <c r="HJY57" s="151"/>
      <c r="HJZ57" s="151"/>
      <c r="HKA57" s="151"/>
      <c r="HKB57" s="151"/>
      <c r="HKC57" s="151"/>
      <c r="HKD57" s="151"/>
      <c r="HKE57" s="151"/>
      <c r="HKF57" s="151"/>
      <c r="HKG57" s="151"/>
      <c r="HKH57" s="151"/>
      <c r="HKI57" s="151"/>
      <c r="HKJ57" s="151"/>
      <c r="HKK57" s="151"/>
      <c r="HKL57" s="151"/>
      <c r="HKM57" s="151"/>
      <c r="HKN57" s="151"/>
      <c r="HKO57" s="151"/>
      <c r="HKP57" s="151"/>
      <c r="HKQ57" s="151"/>
      <c r="HKR57" s="151"/>
      <c r="HKS57" s="151"/>
      <c r="HKT57" s="151"/>
      <c r="HKU57" s="151"/>
      <c r="HKV57" s="151"/>
      <c r="HKW57" s="151"/>
      <c r="HKX57" s="151"/>
      <c r="HKY57" s="151"/>
      <c r="HKZ57" s="151"/>
      <c r="HLA57" s="151"/>
      <c r="HLB57" s="151"/>
      <c r="HLC57" s="151"/>
      <c r="HLD57" s="151"/>
      <c r="HLE57" s="151"/>
      <c r="HLF57" s="151"/>
      <c r="HLG57" s="151"/>
      <c r="HLH57" s="151"/>
      <c r="HLI57" s="151"/>
      <c r="HLJ57" s="151"/>
      <c r="HLK57" s="151"/>
      <c r="HLL57" s="151"/>
      <c r="HLM57" s="151"/>
      <c r="HLN57" s="151"/>
      <c r="HLO57" s="151"/>
      <c r="HLP57" s="151"/>
      <c r="HLQ57" s="151"/>
      <c r="HLR57" s="151"/>
      <c r="HLS57" s="151"/>
      <c r="HLT57" s="151"/>
      <c r="HLU57" s="151"/>
      <c r="HLV57" s="151"/>
      <c r="HLW57" s="151"/>
      <c r="HLX57" s="151"/>
      <c r="HLY57" s="151"/>
      <c r="HLZ57" s="151"/>
      <c r="HMA57" s="151"/>
      <c r="HMB57" s="151"/>
      <c r="HMC57" s="151"/>
      <c r="HMD57" s="151"/>
      <c r="HME57" s="151"/>
      <c r="HMF57" s="151"/>
      <c r="HMG57" s="151"/>
      <c r="HMH57" s="151"/>
      <c r="HMI57" s="151"/>
      <c r="HMJ57" s="151"/>
      <c r="HMK57" s="151"/>
      <c r="HML57" s="151"/>
      <c r="HMM57" s="151"/>
      <c r="HMN57" s="151"/>
      <c r="HMO57" s="151"/>
      <c r="HMP57" s="151"/>
      <c r="HMQ57" s="151"/>
      <c r="HMR57" s="151"/>
      <c r="HMS57" s="151"/>
      <c r="HMT57" s="151"/>
      <c r="HMU57" s="151"/>
      <c r="HMV57" s="151"/>
      <c r="HMW57" s="151"/>
      <c r="HMX57" s="151"/>
      <c r="HMY57" s="151"/>
      <c r="HMZ57" s="151"/>
      <c r="HNA57" s="151"/>
      <c r="HNB57" s="151"/>
      <c r="HNC57" s="151"/>
      <c r="HND57" s="151"/>
      <c r="HNE57" s="151"/>
      <c r="HNF57" s="151"/>
      <c r="HNG57" s="151"/>
      <c r="HNH57" s="151"/>
      <c r="HNI57" s="151"/>
      <c r="HNJ57" s="151"/>
      <c r="HNK57" s="151"/>
      <c r="HNL57" s="151"/>
      <c r="HNM57" s="151"/>
      <c r="HNN57" s="151"/>
      <c r="HNO57" s="151"/>
      <c r="HNP57" s="151"/>
      <c r="HNQ57" s="151"/>
      <c r="HNR57" s="151"/>
      <c r="HNS57" s="151"/>
      <c r="HNT57" s="151"/>
      <c r="HNU57" s="151"/>
      <c r="HNV57" s="151"/>
      <c r="HNW57" s="151"/>
      <c r="HNX57" s="151"/>
      <c r="HNY57" s="151"/>
      <c r="HNZ57" s="151"/>
      <c r="HOA57" s="151"/>
      <c r="HOB57" s="151"/>
      <c r="HOC57" s="151"/>
      <c r="HOD57" s="151"/>
      <c r="HOE57" s="151"/>
      <c r="HOF57" s="151"/>
      <c r="HOG57" s="151"/>
      <c r="HOH57" s="151"/>
      <c r="HOI57" s="151"/>
      <c r="HOJ57" s="151"/>
      <c r="HOK57" s="151"/>
      <c r="HOL57" s="151"/>
      <c r="HOM57" s="151"/>
      <c r="HON57" s="151"/>
      <c r="HOO57" s="151"/>
      <c r="HOP57" s="151"/>
      <c r="HOQ57" s="151"/>
      <c r="HOR57" s="151"/>
      <c r="HOS57" s="151"/>
      <c r="HOT57" s="151"/>
      <c r="HOU57" s="151"/>
      <c r="HOV57" s="151"/>
      <c r="HOW57" s="151"/>
      <c r="HOX57" s="151"/>
      <c r="HOY57" s="151"/>
      <c r="HOZ57" s="151"/>
      <c r="HPA57" s="151"/>
      <c r="HPB57" s="151"/>
      <c r="HPC57" s="151"/>
      <c r="HPD57" s="151"/>
      <c r="HPE57" s="151"/>
      <c r="HPF57" s="151"/>
      <c r="HPG57" s="151"/>
      <c r="HPH57" s="151"/>
      <c r="HPI57" s="151"/>
      <c r="HPJ57" s="151"/>
      <c r="HPK57" s="151"/>
      <c r="HPL57" s="151"/>
      <c r="HPM57" s="151"/>
      <c r="HPN57" s="151"/>
      <c r="HPO57" s="151"/>
      <c r="HPP57" s="151"/>
      <c r="HPQ57" s="151"/>
      <c r="HPR57" s="151"/>
      <c r="HPS57" s="151"/>
      <c r="HPT57" s="151"/>
      <c r="HPU57" s="151"/>
      <c r="HPV57" s="151"/>
      <c r="HPW57" s="151"/>
      <c r="HPX57" s="151"/>
      <c r="HPY57" s="151"/>
      <c r="HPZ57" s="151"/>
      <c r="HQA57" s="151"/>
      <c r="HQB57" s="151"/>
      <c r="HQC57" s="151"/>
      <c r="HQD57" s="151"/>
      <c r="HQE57" s="151"/>
      <c r="HQF57" s="151"/>
      <c r="HQG57" s="151"/>
      <c r="HQH57" s="151"/>
      <c r="HQI57" s="151"/>
      <c r="HQJ57" s="151"/>
      <c r="HQK57" s="151"/>
      <c r="HQL57" s="151"/>
      <c r="HQM57" s="151"/>
      <c r="HQN57" s="151"/>
      <c r="HQO57" s="151"/>
      <c r="HQP57" s="151"/>
      <c r="HQQ57" s="151"/>
      <c r="HQR57" s="151"/>
      <c r="HQS57" s="151"/>
      <c r="HQT57" s="151"/>
      <c r="HQU57" s="151"/>
      <c r="HQV57" s="151"/>
      <c r="HQW57" s="151"/>
      <c r="HQX57" s="151"/>
      <c r="HQY57" s="151"/>
      <c r="HQZ57" s="151"/>
      <c r="HRA57" s="151"/>
      <c r="HRB57" s="151"/>
      <c r="HRC57" s="151"/>
      <c r="HRD57" s="151"/>
      <c r="HRE57" s="151"/>
      <c r="HRF57" s="151"/>
      <c r="HRG57" s="151"/>
      <c r="HRH57" s="151"/>
      <c r="HRI57" s="151"/>
      <c r="HRJ57" s="151"/>
      <c r="HRK57" s="151"/>
      <c r="HRL57" s="151"/>
      <c r="HRM57" s="151"/>
      <c r="HRN57" s="151"/>
      <c r="HRO57" s="151"/>
      <c r="HRP57" s="151"/>
      <c r="HRQ57" s="151"/>
      <c r="HRR57" s="151"/>
      <c r="HRS57" s="151"/>
      <c r="HRT57" s="151"/>
      <c r="HRU57" s="151"/>
      <c r="HRV57" s="151"/>
      <c r="HRW57" s="151"/>
      <c r="HRX57" s="151"/>
      <c r="HRY57" s="151"/>
      <c r="HRZ57" s="151"/>
      <c r="HSA57" s="151"/>
      <c r="HSB57" s="151"/>
      <c r="HSC57" s="151"/>
      <c r="HSD57" s="151"/>
      <c r="HSE57" s="151"/>
      <c r="HSF57" s="151"/>
      <c r="HSG57" s="151"/>
      <c r="HSH57" s="151"/>
      <c r="HSI57" s="151"/>
      <c r="HSJ57" s="151"/>
      <c r="HSK57" s="151"/>
      <c r="HSL57" s="151"/>
      <c r="HSM57" s="151"/>
      <c r="HSN57" s="151"/>
      <c r="HSO57" s="151"/>
      <c r="HSP57" s="151"/>
      <c r="HSQ57" s="151"/>
      <c r="HSR57" s="151"/>
      <c r="HSS57" s="151"/>
      <c r="HST57" s="151"/>
      <c r="HSU57" s="151"/>
      <c r="HSV57" s="151"/>
      <c r="HSW57" s="151"/>
      <c r="HSX57" s="151"/>
      <c r="HSY57" s="151"/>
      <c r="HSZ57" s="151"/>
      <c r="HTA57" s="151"/>
      <c r="HTB57" s="151"/>
      <c r="HTC57" s="151"/>
      <c r="HTD57" s="151"/>
      <c r="HTE57" s="151"/>
      <c r="HTF57" s="151"/>
      <c r="HTG57" s="151"/>
      <c r="HTH57" s="151"/>
      <c r="HTI57" s="151"/>
      <c r="HTJ57" s="151"/>
      <c r="HTK57" s="151"/>
      <c r="HTL57" s="151"/>
      <c r="HTM57" s="151"/>
      <c r="HTN57" s="151"/>
      <c r="HTO57" s="151"/>
      <c r="HTP57" s="151"/>
      <c r="HTQ57" s="151"/>
      <c r="HTR57" s="151"/>
      <c r="HTS57" s="151"/>
      <c r="HTT57" s="151"/>
      <c r="HTU57" s="151"/>
      <c r="HTV57" s="151"/>
      <c r="HTW57" s="151"/>
      <c r="HTX57" s="151"/>
      <c r="HTY57" s="151"/>
      <c r="HTZ57" s="151"/>
      <c r="HUA57" s="151"/>
      <c r="HUB57" s="151"/>
      <c r="HUC57" s="151"/>
      <c r="HUD57" s="151"/>
      <c r="HUE57" s="151"/>
      <c r="HUF57" s="151"/>
      <c r="HUG57" s="151"/>
      <c r="HUH57" s="151"/>
      <c r="HUI57" s="151"/>
      <c r="HUJ57" s="151"/>
      <c r="HUK57" s="151"/>
      <c r="HUL57" s="151"/>
      <c r="HUM57" s="151"/>
      <c r="HUN57" s="151"/>
      <c r="HUO57" s="151"/>
      <c r="HUP57" s="151"/>
      <c r="HUQ57" s="151"/>
      <c r="HUR57" s="151"/>
      <c r="HUS57" s="151"/>
      <c r="HUT57" s="151"/>
      <c r="HUU57" s="151"/>
      <c r="HUV57" s="151"/>
      <c r="HUW57" s="151"/>
      <c r="HUX57" s="151"/>
      <c r="HUY57" s="151"/>
      <c r="HUZ57" s="151"/>
      <c r="HVA57" s="151"/>
      <c r="HVB57" s="151"/>
      <c r="HVC57" s="151"/>
      <c r="HVD57" s="151"/>
      <c r="HVE57" s="151"/>
      <c r="HVF57" s="151"/>
      <c r="HVG57" s="151"/>
      <c r="HVH57" s="151"/>
      <c r="HVI57" s="151"/>
      <c r="HVJ57" s="151"/>
      <c r="HVK57" s="151"/>
      <c r="HVL57" s="151"/>
      <c r="HVM57" s="151"/>
      <c r="HVN57" s="151"/>
      <c r="HVO57" s="151"/>
      <c r="HVP57" s="151"/>
      <c r="HVQ57" s="151"/>
      <c r="HVR57" s="151"/>
      <c r="HVS57" s="151"/>
      <c r="HVT57" s="151"/>
      <c r="HVU57" s="151"/>
      <c r="HVV57" s="151"/>
      <c r="HVW57" s="151"/>
      <c r="HVX57" s="151"/>
      <c r="HVY57" s="151"/>
      <c r="HVZ57" s="151"/>
      <c r="HWA57" s="151"/>
      <c r="HWB57" s="151"/>
      <c r="HWC57" s="151"/>
      <c r="HWD57" s="151"/>
      <c r="HWE57" s="151"/>
      <c r="HWF57" s="151"/>
      <c r="HWG57" s="151"/>
      <c r="HWH57" s="151"/>
      <c r="HWI57" s="151"/>
      <c r="HWJ57" s="151"/>
      <c r="HWK57" s="151"/>
      <c r="HWL57" s="151"/>
      <c r="HWM57" s="151"/>
      <c r="HWN57" s="151"/>
      <c r="HWO57" s="151"/>
      <c r="HWP57" s="151"/>
      <c r="HWQ57" s="151"/>
      <c r="HWR57" s="151"/>
      <c r="HWS57" s="151"/>
      <c r="HWT57" s="151"/>
      <c r="HWU57" s="151"/>
      <c r="HWV57" s="151"/>
      <c r="HWW57" s="151"/>
      <c r="HWX57" s="151"/>
      <c r="HWY57" s="151"/>
      <c r="HWZ57" s="151"/>
      <c r="HXA57" s="151"/>
      <c r="HXB57" s="151"/>
      <c r="HXC57" s="151"/>
      <c r="HXD57" s="151"/>
      <c r="HXE57" s="151"/>
      <c r="HXF57" s="151"/>
      <c r="HXG57" s="151"/>
      <c r="HXH57" s="151"/>
      <c r="HXI57" s="151"/>
      <c r="HXJ57" s="151"/>
      <c r="HXK57" s="151"/>
      <c r="HXL57" s="151"/>
      <c r="HXM57" s="151"/>
      <c r="HXN57" s="151"/>
      <c r="HXO57" s="151"/>
      <c r="HXP57" s="151"/>
      <c r="HXQ57" s="151"/>
      <c r="HXR57" s="151"/>
      <c r="HXS57" s="151"/>
      <c r="HXT57" s="151"/>
      <c r="HXU57" s="151"/>
      <c r="HXV57" s="151"/>
      <c r="HXW57" s="151"/>
      <c r="HXX57" s="151"/>
      <c r="HXY57" s="151"/>
      <c r="HXZ57" s="151"/>
      <c r="HYA57" s="151"/>
      <c r="HYB57" s="151"/>
      <c r="HYC57" s="151"/>
      <c r="HYD57" s="151"/>
      <c r="HYE57" s="151"/>
      <c r="HYF57" s="151"/>
      <c r="HYG57" s="151"/>
      <c r="HYH57" s="151"/>
      <c r="HYI57" s="151"/>
      <c r="HYJ57" s="151"/>
      <c r="HYK57" s="151"/>
      <c r="HYL57" s="151"/>
      <c r="HYM57" s="151"/>
      <c r="HYN57" s="151"/>
      <c r="HYO57" s="151"/>
      <c r="HYP57" s="151"/>
      <c r="HYQ57" s="151"/>
      <c r="HYR57" s="151"/>
      <c r="HYS57" s="151"/>
      <c r="HYT57" s="151"/>
      <c r="HYU57" s="151"/>
      <c r="HYV57" s="151"/>
      <c r="HYW57" s="151"/>
      <c r="HYX57" s="151"/>
      <c r="HYY57" s="151"/>
      <c r="HYZ57" s="151"/>
      <c r="HZA57" s="151"/>
      <c r="HZB57" s="151"/>
      <c r="HZC57" s="151"/>
      <c r="HZD57" s="151"/>
      <c r="HZE57" s="151"/>
      <c r="HZF57" s="151"/>
      <c r="HZG57" s="151"/>
      <c r="HZH57" s="151"/>
      <c r="HZI57" s="151"/>
      <c r="HZJ57" s="151"/>
      <c r="HZK57" s="151"/>
      <c r="HZL57" s="151"/>
      <c r="HZM57" s="151"/>
      <c r="HZN57" s="151"/>
      <c r="HZO57" s="151"/>
      <c r="HZP57" s="151"/>
      <c r="HZQ57" s="151"/>
      <c r="HZR57" s="151"/>
      <c r="HZS57" s="151"/>
      <c r="HZT57" s="151"/>
      <c r="HZU57" s="151"/>
      <c r="HZV57" s="151"/>
      <c r="HZW57" s="151"/>
      <c r="HZX57" s="151"/>
      <c r="HZY57" s="151"/>
      <c r="HZZ57" s="151"/>
      <c r="IAA57" s="151"/>
      <c r="IAB57" s="151"/>
      <c r="IAC57" s="151"/>
      <c r="IAD57" s="151"/>
      <c r="IAE57" s="151"/>
      <c r="IAF57" s="151"/>
      <c r="IAG57" s="151"/>
      <c r="IAH57" s="151"/>
      <c r="IAI57" s="151"/>
      <c r="IAJ57" s="151"/>
      <c r="IAK57" s="151"/>
      <c r="IAL57" s="151"/>
      <c r="IAM57" s="151"/>
      <c r="IAN57" s="151"/>
      <c r="IAO57" s="151"/>
      <c r="IAP57" s="151"/>
      <c r="IAQ57" s="151"/>
      <c r="IAR57" s="151"/>
      <c r="IAS57" s="151"/>
      <c r="IAT57" s="151"/>
      <c r="IAU57" s="151"/>
      <c r="IAV57" s="151"/>
      <c r="IAW57" s="151"/>
      <c r="IAX57" s="151"/>
      <c r="IAY57" s="151"/>
      <c r="IAZ57" s="151"/>
      <c r="IBA57" s="151"/>
      <c r="IBB57" s="151"/>
      <c r="IBC57" s="151"/>
      <c r="IBD57" s="151"/>
      <c r="IBE57" s="151"/>
      <c r="IBF57" s="151"/>
      <c r="IBG57" s="151"/>
      <c r="IBH57" s="151"/>
      <c r="IBI57" s="151"/>
      <c r="IBJ57" s="151"/>
      <c r="IBK57" s="151"/>
      <c r="IBL57" s="151"/>
      <c r="IBM57" s="151"/>
      <c r="IBN57" s="151"/>
      <c r="IBO57" s="151"/>
      <c r="IBP57" s="151"/>
      <c r="IBQ57" s="151"/>
      <c r="IBR57" s="151"/>
      <c r="IBS57" s="151"/>
      <c r="IBT57" s="151"/>
      <c r="IBU57" s="151"/>
      <c r="IBV57" s="151"/>
      <c r="IBW57" s="151"/>
      <c r="IBX57" s="151"/>
      <c r="IBY57" s="151"/>
      <c r="IBZ57" s="151"/>
      <c r="ICA57" s="151"/>
      <c r="ICB57" s="151"/>
      <c r="ICC57" s="151"/>
      <c r="ICD57" s="151"/>
      <c r="ICE57" s="151"/>
      <c r="ICF57" s="151"/>
      <c r="ICG57" s="151"/>
      <c r="ICH57" s="151"/>
      <c r="ICI57" s="151"/>
      <c r="ICJ57" s="151"/>
      <c r="ICK57" s="151"/>
      <c r="ICL57" s="151"/>
      <c r="ICM57" s="151"/>
      <c r="ICN57" s="151"/>
      <c r="ICO57" s="151"/>
      <c r="ICP57" s="151"/>
      <c r="ICQ57" s="151"/>
      <c r="ICR57" s="151"/>
      <c r="ICS57" s="151"/>
      <c r="ICT57" s="151"/>
      <c r="ICU57" s="151"/>
      <c r="ICV57" s="151"/>
      <c r="ICW57" s="151"/>
      <c r="ICX57" s="151"/>
      <c r="ICY57" s="151"/>
      <c r="ICZ57" s="151"/>
      <c r="IDA57" s="151"/>
      <c r="IDB57" s="151"/>
      <c r="IDC57" s="151"/>
      <c r="IDD57" s="151"/>
      <c r="IDE57" s="151"/>
      <c r="IDF57" s="151"/>
      <c r="IDG57" s="151"/>
      <c r="IDH57" s="151"/>
      <c r="IDI57" s="151"/>
      <c r="IDJ57" s="151"/>
      <c r="IDK57" s="151"/>
      <c r="IDL57" s="151"/>
      <c r="IDM57" s="151"/>
      <c r="IDN57" s="151"/>
      <c r="IDO57" s="151"/>
      <c r="IDP57" s="151"/>
      <c r="IDQ57" s="151"/>
      <c r="IDR57" s="151"/>
      <c r="IDS57" s="151"/>
      <c r="IDT57" s="151"/>
      <c r="IDU57" s="151"/>
      <c r="IDV57" s="151"/>
      <c r="IDW57" s="151"/>
      <c r="IDX57" s="151"/>
      <c r="IDY57" s="151"/>
      <c r="IDZ57" s="151"/>
      <c r="IEA57" s="151"/>
      <c r="IEB57" s="151"/>
      <c r="IEC57" s="151"/>
      <c r="IED57" s="151"/>
      <c r="IEE57" s="151"/>
      <c r="IEF57" s="151"/>
      <c r="IEG57" s="151"/>
      <c r="IEH57" s="151"/>
      <c r="IEI57" s="151"/>
      <c r="IEJ57" s="151"/>
      <c r="IEK57" s="151"/>
      <c r="IEL57" s="151"/>
      <c r="IEM57" s="151"/>
      <c r="IEN57" s="151"/>
      <c r="IEO57" s="151"/>
      <c r="IEP57" s="151"/>
      <c r="IEQ57" s="151"/>
      <c r="IER57" s="151"/>
      <c r="IES57" s="151"/>
      <c r="IET57" s="151"/>
      <c r="IEU57" s="151"/>
      <c r="IEV57" s="151"/>
      <c r="IEW57" s="151"/>
      <c r="IEX57" s="151"/>
      <c r="IEY57" s="151"/>
      <c r="IEZ57" s="151"/>
      <c r="IFA57" s="151"/>
      <c r="IFB57" s="151"/>
      <c r="IFC57" s="151"/>
      <c r="IFD57" s="151"/>
      <c r="IFE57" s="151"/>
      <c r="IFF57" s="151"/>
      <c r="IFG57" s="151"/>
      <c r="IFH57" s="151"/>
      <c r="IFI57" s="151"/>
      <c r="IFJ57" s="151"/>
      <c r="IFK57" s="151"/>
      <c r="IFL57" s="151"/>
      <c r="IFM57" s="151"/>
      <c r="IFN57" s="151"/>
      <c r="IFO57" s="151"/>
      <c r="IFP57" s="151"/>
      <c r="IFQ57" s="151"/>
      <c r="IFR57" s="151"/>
      <c r="IFS57" s="151"/>
      <c r="IFT57" s="151"/>
      <c r="IFU57" s="151"/>
      <c r="IFV57" s="151"/>
      <c r="IFW57" s="151"/>
      <c r="IFX57" s="151"/>
      <c r="IFY57" s="151"/>
      <c r="IFZ57" s="151"/>
      <c r="IGA57" s="151"/>
      <c r="IGB57" s="151"/>
      <c r="IGC57" s="151"/>
      <c r="IGD57" s="151"/>
      <c r="IGE57" s="151"/>
      <c r="IGF57" s="151"/>
      <c r="IGG57" s="151"/>
      <c r="IGH57" s="151"/>
      <c r="IGI57" s="151"/>
      <c r="IGJ57" s="151"/>
      <c r="IGK57" s="151"/>
      <c r="IGL57" s="151"/>
      <c r="IGM57" s="151"/>
      <c r="IGN57" s="151"/>
      <c r="IGO57" s="151"/>
      <c r="IGP57" s="151"/>
      <c r="IGQ57" s="151"/>
      <c r="IGR57" s="151"/>
      <c r="IGS57" s="151"/>
      <c r="IGT57" s="151"/>
      <c r="IGU57" s="151"/>
      <c r="IGV57" s="151"/>
      <c r="IGW57" s="151"/>
      <c r="IGX57" s="151"/>
      <c r="IGY57" s="151"/>
      <c r="IGZ57" s="151"/>
      <c r="IHA57" s="151"/>
      <c r="IHB57" s="151"/>
      <c r="IHC57" s="151"/>
      <c r="IHD57" s="151"/>
      <c r="IHE57" s="151"/>
      <c r="IHF57" s="151"/>
      <c r="IHG57" s="151"/>
      <c r="IHH57" s="151"/>
      <c r="IHI57" s="151"/>
      <c r="IHJ57" s="151"/>
      <c r="IHK57" s="151"/>
      <c r="IHL57" s="151"/>
      <c r="IHM57" s="151"/>
      <c r="IHN57" s="151"/>
      <c r="IHO57" s="151"/>
      <c r="IHP57" s="151"/>
      <c r="IHQ57" s="151"/>
      <c r="IHR57" s="151"/>
      <c r="IHS57" s="151"/>
      <c r="IHT57" s="151"/>
      <c r="IHU57" s="151"/>
      <c r="IHV57" s="151"/>
      <c r="IHW57" s="151"/>
      <c r="IHX57" s="151"/>
      <c r="IHY57" s="151"/>
      <c r="IHZ57" s="151"/>
      <c r="IIA57" s="151"/>
      <c r="IIB57" s="151"/>
      <c r="IIC57" s="151"/>
      <c r="IID57" s="151"/>
      <c r="IIE57" s="151"/>
      <c r="IIF57" s="151"/>
      <c r="IIG57" s="151"/>
      <c r="IIH57" s="151"/>
      <c r="III57" s="151"/>
      <c r="IIJ57" s="151"/>
      <c r="IIK57" s="151"/>
      <c r="IIL57" s="151"/>
      <c r="IIM57" s="151"/>
      <c r="IIN57" s="151"/>
      <c r="IIO57" s="151"/>
      <c r="IIP57" s="151"/>
      <c r="IIQ57" s="151"/>
      <c r="IIR57" s="151"/>
      <c r="IIS57" s="151"/>
      <c r="IIT57" s="151"/>
      <c r="IIU57" s="151"/>
      <c r="IIV57" s="151"/>
      <c r="IIW57" s="151"/>
      <c r="IIX57" s="151"/>
      <c r="IIY57" s="151"/>
      <c r="IIZ57" s="151"/>
      <c r="IJA57" s="151"/>
      <c r="IJB57" s="151"/>
      <c r="IJC57" s="151"/>
      <c r="IJD57" s="151"/>
      <c r="IJE57" s="151"/>
      <c r="IJF57" s="151"/>
      <c r="IJG57" s="151"/>
      <c r="IJH57" s="151"/>
      <c r="IJI57" s="151"/>
      <c r="IJJ57" s="151"/>
      <c r="IJK57" s="151"/>
      <c r="IJL57" s="151"/>
      <c r="IJM57" s="151"/>
      <c r="IJN57" s="151"/>
      <c r="IJO57" s="151"/>
      <c r="IJP57" s="151"/>
      <c r="IJQ57" s="151"/>
      <c r="IJR57" s="151"/>
      <c r="IJS57" s="151"/>
      <c r="IJT57" s="151"/>
      <c r="IJU57" s="151"/>
      <c r="IJV57" s="151"/>
      <c r="IJW57" s="151"/>
      <c r="IJX57" s="151"/>
      <c r="IJY57" s="151"/>
      <c r="IJZ57" s="151"/>
      <c r="IKA57" s="151"/>
      <c r="IKB57" s="151"/>
      <c r="IKC57" s="151"/>
      <c r="IKD57" s="151"/>
      <c r="IKE57" s="151"/>
      <c r="IKF57" s="151"/>
      <c r="IKG57" s="151"/>
      <c r="IKH57" s="151"/>
      <c r="IKI57" s="151"/>
      <c r="IKJ57" s="151"/>
      <c r="IKK57" s="151"/>
      <c r="IKL57" s="151"/>
      <c r="IKM57" s="151"/>
      <c r="IKN57" s="151"/>
      <c r="IKO57" s="151"/>
      <c r="IKP57" s="151"/>
      <c r="IKQ57" s="151"/>
      <c r="IKR57" s="151"/>
      <c r="IKS57" s="151"/>
      <c r="IKT57" s="151"/>
      <c r="IKU57" s="151"/>
      <c r="IKV57" s="151"/>
      <c r="IKW57" s="151"/>
      <c r="IKX57" s="151"/>
      <c r="IKY57" s="151"/>
      <c r="IKZ57" s="151"/>
      <c r="ILA57" s="151"/>
      <c r="ILB57" s="151"/>
      <c r="ILC57" s="151"/>
      <c r="ILD57" s="151"/>
      <c r="ILE57" s="151"/>
      <c r="ILF57" s="151"/>
      <c r="ILG57" s="151"/>
      <c r="ILH57" s="151"/>
      <c r="ILI57" s="151"/>
      <c r="ILJ57" s="151"/>
      <c r="ILK57" s="151"/>
      <c r="ILL57" s="151"/>
      <c r="ILM57" s="151"/>
      <c r="ILN57" s="151"/>
      <c r="ILO57" s="151"/>
      <c r="ILP57" s="151"/>
      <c r="ILQ57" s="151"/>
      <c r="ILR57" s="151"/>
      <c r="ILS57" s="151"/>
      <c r="ILT57" s="151"/>
      <c r="ILU57" s="151"/>
      <c r="ILV57" s="151"/>
      <c r="ILW57" s="151"/>
      <c r="ILX57" s="151"/>
      <c r="ILY57" s="151"/>
      <c r="ILZ57" s="151"/>
      <c r="IMA57" s="151"/>
      <c r="IMB57" s="151"/>
      <c r="IMC57" s="151"/>
      <c r="IMD57" s="151"/>
      <c r="IME57" s="151"/>
      <c r="IMF57" s="151"/>
      <c r="IMG57" s="151"/>
      <c r="IMH57" s="151"/>
      <c r="IMI57" s="151"/>
      <c r="IMJ57" s="151"/>
      <c r="IMK57" s="151"/>
      <c r="IML57" s="151"/>
      <c r="IMM57" s="151"/>
      <c r="IMN57" s="151"/>
      <c r="IMO57" s="151"/>
      <c r="IMP57" s="151"/>
      <c r="IMQ57" s="151"/>
      <c r="IMR57" s="151"/>
      <c r="IMS57" s="151"/>
      <c r="IMT57" s="151"/>
      <c r="IMU57" s="151"/>
      <c r="IMV57" s="151"/>
      <c r="IMW57" s="151"/>
      <c r="IMX57" s="151"/>
      <c r="IMY57" s="151"/>
      <c r="IMZ57" s="151"/>
      <c r="INA57" s="151"/>
      <c r="INB57" s="151"/>
      <c r="INC57" s="151"/>
      <c r="IND57" s="151"/>
      <c r="INE57" s="151"/>
      <c r="INF57" s="151"/>
      <c r="ING57" s="151"/>
      <c r="INH57" s="151"/>
      <c r="INI57" s="151"/>
      <c r="INJ57" s="151"/>
      <c r="INK57" s="151"/>
      <c r="INL57" s="151"/>
      <c r="INM57" s="151"/>
      <c r="INN57" s="151"/>
      <c r="INO57" s="151"/>
      <c r="INP57" s="151"/>
      <c r="INQ57" s="151"/>
      <c r="INR57" s="151"/>
      <c r="INS57" s="151"/>
      <c r="INT57" s="151"/>
      <c r="INU57" s="151"/>
      <c r="INV57" s="151"/>
      <c r="INW57" s="151"/>
      <c r="INX57" s="151"/>
      <c r="INY57" s="151"/>
      <c r="INZ57" s="151"/>
      <c r="IOA57" s="151"/>
      <c r="IOB57" s="151"/>
      <c r="IOC57" s="151"/>
      <c r="IOD57" s="151"/>
      <c r="IOE57" s="151"/>
      <c r="IOF57" s="151"/>
      <c r="IOG57" s="151"/>
      <c r="IOH57" s="151"/>
      <c r="IOI57" s="151"/>
      <c r="IOJ57" s="151"/>
      <c r="IOK57" s="151"/>
      <c r="IOL57" s="151"/>
      <c r="IOM57" s="151"/>
      <c r="ION57" s="151"/>
      <c r="IOO57" s="151"/>
      <c r="IOP57" s="151"/>
      <c r="IOQ57" s="151"/>
      <c r="IOR57" s="151"/>
      <c r="IOS57" s="151"/>
      <c r="IOT57" s="151"/>
      <c r="IOU57" s="151"/>
      <c r="IOV57" s="151"/>
      <c r="IOW57" s="151"/>
      <c r="IOX57" s="151"/>
      <c r="IOY57" s="151"/>
      <c r="IOZ57" s="151"/>
      <c r="IPA57" s="151"/>
      <c r="IPB57" s="151"/>
      <c r="IPC57" s="151"/>
      <c r="IPD57" s="151"/>
      <c r="IPE57" s="151"/>
      <c r="IPF57" s="151"/>
      <c r="IPG57" s="151"/>
      <c r="IPH57" s="151"/>
      <c r="IPI57" s="151"/>
      <c r="IPJ57" s="151"/>
      <c r="IPK57" s="151"/>
      <c r="IPL57" s="151"/>
      <c r="IPM57" s="151"/>
      <c r="IPN57" s="151"/>
      <c r="IPO57" s="151"/>
      <c r="IPP57" s="151"/>
      <c r="IPQ57" s="151"/>
      <c r="IPR57" s="151"/>
      <c r="IPS57" s="151"/>
      <c r="IPT57" s="151"/>
      <c r="IPU57" s="151"/>
      <c r="IPV57" s="151"/>
      <c r="IPW57" s="151"/>
      <c r="IPX57" s="151"/>
      <c r="IPY57" s="151"/>
      <c r="IPZ57" s="151"/>
      <c r="IQA57" s="151"/>
      <c r="IQB57" s="151"/>
      <c r="IQC57" s="151"/>
      <c r="IQD57" s="151"/>
      <c r="IQE57" s="151"/>
      <c r="IQF57" s="151"/>
      <c r="IQG57" s="151"/>
      <c r="IQH57" s="151"/>
      <c r="IQI57" s="151"/>
      <c r="IQJ57" s="151"/>
      <c r="IQK57" s="151"/>
      <c r="IQL57" s="151"/>
      <c r="IQM57" s="151"/>
      <c r="IQN57" s="151"/>
      <c r="IQO57" s="151"/>
      <c r="IQP57" s="151"/>
      <c r="IQQ57" s="151"/>
      <c r="IQR57" s="151"/>
      <c r="IQS57" s="151"/>
      <c r="IQT57" s="151"/>
      <c r="IQU57" s="151"/>
      <c r="IQV57" s="151"/>
      <c r="IQW57" s="151"/>
      <c r="IQX57" s="151"/>
      <c r="IQY57" s="151"/>
      <c r="IQZ57" s="151"/>
      <c r="IRA57" s="151"/>
      <c r="IRB57" s="151"/>
      <c r="IRC57" s="151"/>
      <c r="IRD57" s="151"/>
      <c r="IRE57" s="151"/>
      <c r="IRF57" s="151"/>
      <c r="IRG57" s="151"/>
      <c r="IRH57" s="151"/>
      <c r="IRI57" s="151"/>
      <c r="IRJ57" s="151"/>
      <c r="IRK57" s="151"/>
      <c r="IRL57" s="151"/>
      <c r="IRM57" s="151"/>
      <c r="IRN57" s="151"/>
      <c r="IRO57" s="151"/>
      <c r="IRP57" s="151"/>
      <c r="IRQ57" s="151"/>
      <c r="IRR57" s="151"/>
      <c r="IRS57" s="151"/>
      <c r="IRT57" s="151"/>
      <c r="IRU57" s="151"/>
      <c r="IRV57" s="151"/>
      <c r="IRW57" s="151"/>
      <c r="IRX57" s="151"/>
      <c r="IRY57" s="151"/>
      <c r="IRZ57" s="151"/>
      <c r="ISA57" s="151"/>
      <c r="ISB57" s="151"/>
      <c r="ISC57" s="151"/>
      <c r="ISD57" s="151"/>
      <c r="ISE57" s="151"/>
      <c r="ISF57" s="151"/>
      <c r="ISG57" s="151"/>
      <c r="ISH57" s="151"/>
      <c r="ISI57" s="151"/>
      <c r="ISJ57" s="151"/>
      <c r="ISK57" s="151"/>
      <c r="ISL57" s="151"/>
      <c r="ISM57" s="151"/>
      <c r="ISN57" s="151"/>
      <c r="ISO57" s="151"/>
      <c r="ISP57" s="151"/>
      <c r="ISQ57" s="151"/>
      <c r="ISR57" s="151"/>
      <c r="ISS57" s="151"/>
      <c r="IST57" s="151"/>
      <c r="ISU57" s="151"/>
      <c r="ISV57" s="151"/>
      <c r="ISW57" s="151"/>
      <c r="ISX57" s="151"/>
      <c r="ISY57" s="151"/>
      <c r="ISZ57" s="151"/>
      <c r="ITA57" s="151"/>
      <c r="ITB57" s="151"/>
      <c r="ITC57" s="151"/>
      <c r="ITD57" s="151"/>
      <c r="ITE57" s="151"/>
      <c r="ITF57" s="151"/>
      <c r="ITG57" s="151"/>
      <c r="ITH57" s="151"/>
      <c r="ITI57" s="151"/>
      <c r="ITJ57" s="151"/>
      <c r="ITK57" s="151"/>
      <c r="ITL57" s="151"/>
      <c r="ITM57" s="151"/>
      <c r="ITN57" s="151"/>
      <c r="ITO57" s="151"/>
      <c r="ITP57" s="151"/>
      <c r="ITQ57" s="151"/>
      <c r="ITR57" s="151"/>
      <c r="ITS57" s="151"/>
      <c r="ITT57" s="151"/>
      <c r="ITU57" s="151"/>
      <c r="ITV57" s="151"/>
      <c r="ITW57" s="151"/>
      <c r="ITX57" s="151"/>
      <c r="ITY57" s="151"/>
      <c r="ITZ57" s="151"/>
      <c r="IUA57" s="151"/>
      <c r="IUB57" s="151"/>
      <c r="IUC57" s="151"/>
      <c r="IUD57" s="151"/>
      <c r="IUE57" s="151"/>
      <c r="IUF57" s="151"/>
      <c r="IUG57" s="151"/>
      <c r="IUH57" s="151"/>
      <c r="IUI57" s="151"/>
      <c r="IUJ57" s="151"/>
      <c r="IUK57" s="151"/>
      <c r="IUL57" s="151"/>
      <c r="IUM57" s="151"/>
      <c r="IUN57" s="151"/>
      <c r="IUO57" s="151"/>
      <c r="IUP57" s="151"/>
      <c r="IUQ57" s="151"/>
      <c r="IUR57" s="151"/>
      <c r="IUS57" s="151"/>
      <c r="IUT57" s="151"/>
      <c r="IUU57" s="151"/>
      <c r="IUV57" s="151"/>
      <c r="IUW57" s="151"/>
      <c r="IUX57" s="151"/>
      <c r="IUY57" s="151"/>
      <c r="IUZ57" s="151"/>
      <c r="IVA57" s="151"/>
      <c r="IVB57" s="151"/>
      <c r="IVC57" s="151"/>
      <c r="IVD57" s="151"/>
      <c r="IVE57" s="151"/>
      <c r="IVF57" s="151"/>
      <c r="IVG57" s="151"/>
      <c r="IVH57" s="151"/>
      <c r="IVI57" s="151"/>
      <c r="IVJ57" s="151"/>
      <c r="IVK57" s="151"/>
      <c r="IVL57" s="151"/>
      <c r="IVM57" s="151"/>
      <c r="IVN57" s="151"/>
      <c r="IVO57" s="151"/>
      <c r="IVP57" s="151"/>
      <c r="IVQ57" s="151"/>
      <c r="IVR57" s="151"/>
      <c r="IVS57" s="151"/>
      <c r="IVT57" s="151"/>
      <c r="IVU57" s="151"/>
      <c r="IVV57" s="151"/>
      <c r="IVW57" s="151"/>
      <c r="IVX57" s="151"/>
      <c r="IVY57" s="151"/>
      <c r="IVZ57" s="151"/>
      <c r="IWA57" s="151"/>
      <c r="IWB57" s="151"/>
      <c r="IWC57" s="151"/>
      <c r="IWD57" s="151"/>
      <c r="IWE57" s="151"/>
      <c r="IWF57" s="151"/>
      <c r="IWG57" s="151"/>
      <c r="IWH57" s="151"/>
      <c r="IWI57" s="151"/>
      <c r="IWJ57" s="151"/>
      <c r="IWK57" s="151"/>
      <c r="IWL57" s="151"/>
      <c r="IWM57" s="151"/>
      <c r="IWN57" s="151"/>
      <c r="IWO57" s="151"/>
      <c r="IWP57" s="151"/>
      <c r="IWQ57" s="151"/>
      <c r="IWR57" s="151"/>
      <c r="IWS57" s="151"/>
      <c r="IWT57" s="151"/>
      <c r="IWU57" s="151"/>
      <c r="IWV57" s="151"/>
      <c r="IWW57" s="151"/>
      <c r="IWX57" s="151"/>
      <c r="IWY57" s="151"/>
      <c r="IWZ57" s="151"/>
      <c r="IXA57" s="151"/>
      <c r="IXB57" s="151"/>
      <c r="IXC57" s="151"/>
      <c r="IXD57" s="151"/>
      <c r="IXE57" s="151"/>
      <c r="IXF57" s="151"/>
      <c r="IXG57" s="151"/>
      <c r="IXH57" s="151"/>
      <c r="IXI57" s="151"/>
      <c r="IXJ57" s="151"/>
      <c r="IXK57" s="151"/>
      <c r="IXL57" s="151"/>
      <c r="IXM57" s="151"/>
      <c r="IXN57" s="151"/>
      <c r="IXO57" s="151"/>
      <c r="IXP57" s="151"/>
      <c r="IXQ57" s="151"/>
      <c r="IXR57" s="151"/>
      <c r="IXS57" s="151"/>
      <c r="IXT57" s="151"/>
      <c r="IXU57" s="151"/>
      <c r="IXV57" s="151"/>
      <c r="IXW57" s="151"/>
      <c r="IXX57" s="151"/>
      <c r="IXY57" s="151"/>
      <c r="IXZ57" s="151"/>
      <c r="IYA57" s="151"/>
      <c r="IYB57" s="151"/>
      <c r="IYC57" s="151"/>
      <c r="IYD57" s="151"/>
      <c r="IYE57" s="151"/>
      <c r="IYF57" s="151"/>
      <c r="IYG57" s="151"/>
      <c r="IYH57" s="151"/>
      <c r="IYI57" s="151"/>
      <c r="IYJ57" s="151"/>
      <c r="IYK57" s="151"/>
      <c r="IYL57" s="151"/>
      <c r="IYM57" s="151"/>
      <c r="IYN57" s="151"/>
      <c r="IYO57" s="151"/>
      <c r="IYP57" s="151"/>
      <c r="IYQ57" s="151"/>
      <c r="IYR57" s="151"/>
      <c r="IYS57" s="151"/>
      <c r="IYT57" s="151"/>
      <c r="IYU57" s="151"/>
      <c r="IYV57" s="151"/>
      <c r="IYW57" s="151"/>
      <c r="IYX57" s="151"/>
      <c r="IYY57" s="151"/>
      <c r="IYZ57" s="151"/>
      <c r="IZA57" s="151"/>
      <c r="IZB57" s="151"/>
      <c r="IZC57" s="151"/>
      <c r="IZD57" s="151"/>
      <c r="IZE57" s="151"/>
      <c r="IZF57" s="151"/>
      <c r="IZG57" s="151"/>
      <c r="IZH57" s="151"/>
      <c r="IZI57" s="151"/>
      <c r="IZJ57" s="151"/>
      <c r="IZK57" s="151"/>
      <c r="IZL57" s="151"/>
      <c r="IZM57" s="151"/>
      <c r="IZN57" s="151"/>
      <c r="IZO57" s="151"/>
      <c r="IZP57" s="151"/>
      <c r="IZQ57" s="151"/>
      <c r="IZR57" s="151"/>
      <c r="IZS57" s="151"/>
      <c r="IZT57" s="151"/>
      <c r="IZU57" s="151"/>
      <c r="IZV57" s="151"/>
      <c r="IZW57" s="151"/>
      <c r="IZX57" s="151"/>
      <c r="IZY57" s="151"/>
      <c r="IZZ57" s="151"/>
      <c r="JAA57" s="151"/>
      <c r="JAB57" s="151"/>
      <c r="JAC57" s="151"/>
      <c r="JAD57" s="151"/>
      <c r="JAE57" s="151"/>
      <c r="JAF57" s="151"/>
      <c r="JAG57" s="151"/>
      <c r="JAH57" s="151"/>
      <c r="JAI57" s="151"/>
      <c r="JAJ57" s="151"/>
      <c r="JAK57" s="151"/>
      <c r="JAL57" s="151"/>
      <c r="JAM57" s="151"/>
      <c r="JAN57" s="151"/>
      <c r="JAO57" s="151"/>
      <c r="JAP57" s="151"/>
      <c r="JAQ57" s="151"/>
      <c r="JAR57" s="151"/>
      <c r="JAS57" s="151"/>
      <c r="JAT57" s="151"/>
      <c r="JAU57" s="151"/>
      <c r="JAV57" s="151"/>
      <c r="JAW57" s="151"/>
      <c r="JAX57" s="151"/>
      <c r="JAY57" s="151"/>
      <c r="JAZ57" s="151"/>
      <c r="JBA57" s="151"/>
      <c r="JBB57" s="151"/>
      <c r="JBC57" s="151"/>
      <c r="JBD57" s="151"/>
      <c r="JBE57" s="151"/>
      <c r="JBF57" s="151"/>
      <c r="JBG57" s="151"/>
      <c r="JBH57" s="151"/>
      <c r="JBI57" s="151"/>
      <c r="JBJ57" s="151"/>
      <c r="JBK57" s="151"/>
      <c r="JBL57" s="151"/>
      <c r="JBM57" s="151"/>
      <c r="JBN57" s="151"/>
      <c r="JBO57" s="151"/>
      <c r="JBP57" s="151"/>
      <c r="JBQ57" s="151"/>
      <c r="JBR57" s="151"/>
      <c r="JBS57" s="151"/>
      <c r="JBT57" s="151"/>
      <c r="JBU57" s="151"/>
      <c r="JBV57" s="151"/>
      <c r="JBW57" s="151"/>
      <c r="JBX57" s="151"/>
      <c r="JBY57" s="151"/>
      <c r="JBZ57" s="151"/>
      <c r="JCA57" s="151"/>
      <c r="JCB57" s="151"/>
      <c r="JCC57" s="151"/>
      <c r="JCD57" s="151"/>
      <c r="JCE57" s="151"/>
      <c r="JCF57" s="151"/>
      <c r="JCG57" s="151"/>
      <c r="JCH57" s="151"/>
      <c r="JCI57" s="151"/>
      <c r="JCJ57" s="151"/>
      <c r="JCK57" s="151"/>
      <c r="JCL57" s="151"/>
      <c r="JCM57" s="151"/>
      <c r="JCN57" s="151"/>
      <c r="JCO57" s="151"/>
      <c r="JCP57" s="151"/>
      <c r="JCQ57" s="151"/>
      <c r="JCR57" s="151"/>
      <c r="JCS57" s="151"/>
      <c r="JCT57" s="151"/>
      <c r="JCU57" s="151"/>
      <c r="JCV57" s="151"/>
      <c r="JCW57" s="151"/>
      <c r="JCX57" s="151"/>
      <c r="JCY57" s="151"/>
      <c r="JCZ57" s="151"/>
      <c r="JDA57" s="151"/>
      <c r="JDB57" s="151"/>
      <c r="JDC57" s="151"/>
      <c r="JDD57" s="151"/>
      <c r="JDE57" s="151"/>
      <c r="JDF57" s="151"/>
      <c r="JDG57" s="151"/>
      <c r="JDH57" s="151"/>
      <c r="JDI57" s="151"/>
      <c r="JDJ57" s="151"/>
      <c r="JDK57" s="151"/>
      <c r="JDL57" s="151"/>
      <c r="JDM57" s="151"/>
      <c r="JDN57" s="151"/>
      <c r="JDO57" s="151"/>
      <c r="JDP57" s="151"/>
      <c r="JDQ57" s="151"/>
      <c r="JDR57" s="151"/>
      <c r="JDS57" s="151"/>
      <c r="JDT57" s="151"/>
      <c r="JDU57" s="151"/>
      <c r="JDV57" s="151"/>
      <c r="JDW57" s="151"/>
      <c r="JDX57" s="151"/>
      <c r="JDY57" s="151"/>
      <c r="JDZ57" s="151"/>
      <c r="JEA57" s="151"/>
      <c r="JEB57" s="151"/>
      <c r="JEC57" s="151"/>
      <c r="JED57" s="151"/>
      <c r="JEE57" s="151"/>
      <c r="JEF57" s="151"/>
      <c r="JEG57" s="151"/>
      <c r="JEH57" s="151"/>
      <c r="JEI57" s="151"/>
      <c r="JEJ57" s="151"/>
      <c r="JEK57" s="151"/>
      <c r="JEL57" s="151"/>
      <c r="JEM57" s="151"/>
      <c r="JEN57" s="151"/>
      <c r="JEO57" s="151"/>
      <c r="JEP57" s="151"/>
      <c r="JEQ57" s="151"/>
      <c r="JER57" s="151"/>
      <c r="JES57" s="151"/>
      <c r="JET57" s="151"/>
      <c r="JEU57" s="151"/>
      <c r="JEV57" s="151"/>
      <c r="JEW57" s="151"/>
      <c r="JEX57" s="151"/>
      <c r="JEY57" s="151"/>
      <c r="JEZ57" s="151"/>
      <c r="JFA57" s="151"/>
      <c r="JFB57" s="151"/>
      <c r="JFC57" s="151"/>
      <c r="JFD57" s="151"/>
      <c r="JFE57" s="151"/>
      <c r="JFF57" s="151"/>
      <c r="JFG57" s="151"/>
      <c r="JFH57" s="151"/>
      <c r="JFI57" s="151"/>
      <c r="JFJ57" s="151"/>
      <c r="JFK57" s="151"/>
      <c r="JFL57" s="151"/>
      <c r="JFM57" s="151"/>
      <c r="JFN57" s="151"/>
      <c r="JFO57" s="151"/>
      <c r="JFP57" s="151"/>
      <c r="JFQ57" s="151"/>
      <c r="JFR57" s="151"/>
      <c r="JFS57" s="151"/>
      <c r="JFT57" s="151"/>
      <c r="JFU57" s="151"/>
      <c r="JFV57" s="151"/>
      <c r="JFW57" s="151"/>
      <c r="JFX57" s="151"/>
      <c r="JFY57" s="151"/>
      <c r="JFZ57" s="151"/>
      <c r="JGA57" s="151"/>
      <c r="JGB57" s="151"/>
      <c r="JGC57" s="151"/>
      <c r="JGD57" s="151"/>
      <c r="JGE57" s="151"/>
      <c r="JGF57" s="151"/>
      <c r="JGG57" s="151"/>
      <c r="JGH57" s="151"/>
      <c r="JGI57" s="151"/>
      <c r="JGJ57" s="151"/>
      <c r="JGK57" s="151"/>
      <c r="JGL57" s="151"/>
      <c r="JGM57" s="151"/>
      <c r="JGN57" s="151"/>
      <c r="JGO57" s="151"/>
      <c r="JGP57" s="151"/>
      <c r="JGQ57" s="151"/>
      <c r="JGR57" s="151"/>
      <c r="JGS57" s="151"/>
      <c r="JGT57" s="151"/>
      <c r="JGU57" s="151"/>
      <c r="JGV57" s="151"/>
      <c r="JGW57" s="151"/>
      <c r="JGX57" s="151"/>
      <c r="JGY57" s="151"/>
      <c r="JGZ57" s="151"/>
      <c r="JHA57" s="151"/>
      <c r="JHB57" s="151"/>
      <c r="JHC57" s="151"/>
      <c r="JHD57" s="151"/>
      <c r="JHE57" s="151"/>
      <c r="JHF57" s="151"/>
      <c r="JHG57" s="151"/>
      <c r="JHH57" s="151"/>
      <c r="JHI57" s="151"/>
      <c r="JHJ57" s="151"/>
      <c r="JHK57" s="151"/>
      <c r="JHL57" s="151"/>
      <c r="JHM57" s="151"/>
      <c r="JHN57" s="151"/>
      <c r="JHO57" s="151"/>
      <c r="JHP57" s="151"/>
      <c r="JHQ57" s="151"/>
      <c r="JHR57" s="151"/>
      <c r="JHS57" s="151"/>
      <c r="JHT57" s="151"/>
      <c r="JHU57" s="151"/>
      <c r="JHV57" s="151"/>
      <c r="JHW57" s="151"/>
      <c r="JHX57" s="151"/>
      <c r="JHY57" s="151"/>
      <c r="JHZ57" s="151"/>
      <c r="JIA57" s="151"/>
      <c r="JIB57" s="151"/>
      <c r="JIC57" s="151"/>
      <c r="JID57" s="151"/>
      <c r="JIE57" s="151"/>
      <c r="JIF57" s="151"/>
      <c r="JIG57" s="151"/>
      <c r="JIH57" s="151"/>
      <c r="JII57" s="151"/>
      <c r="JIJ57" s="151"/>
      <c r="JIK57" s="151"/>
      <c r="JIL57" s="151"/>
      <c r="JIM57" s="151"/>
      <c r="JIN57" s="151"/>
      <c r="JIO57" s="151"/>
      <c r="JIP57" s="151"/>
      <c r="JIQ57" s="151"/>
      <c r="JIR57" s="151"/>
      <c r="JIS57" s="151"/>
      <c r="JIT57" s="151"/>
      <c r="JIU57" s="151"/>
      <c r="JIV57" s="151"/>
      <c r="JIW57" s="151"/>
      <c r="JIX57" s="151"/>
      <c r="JIY57" s="151"/>
      <c r="JIZ57" s="151"/>
      <c r="JJA57" s="151"/>
      <c r="JJB57" s="151"/>
      <c r="JJC57" s="151"/>
      <c r="JJD57" s="151"/>
      <c r="JJE57" s="151"/>
      <c r="JJF57" s="151"/>
      <c r="JJG57" s="151"/>
      <c r="JJH57" s="151"/>
      <c r="JJI57" s="151"/>
      <c r="JJJ57" s="151"/>
      <c r="JJK57" s="151"/>
      <c r="JJL57" s="151"/>
      <c r="JJM57" s="151"/>
      <c r="JJN57" s="151"/>
      <c r="JJO57" s="151"/>
      <c r="JJP57" s="151"/>
      <c r="JJQ57" s="151"/>
      <c r="JJR57" s="151"/>
      <c r="JJS57" s="151"/>
      <c r="JJT57" s="151"/>
      <c r="JJU57" s="151"/>
      <c r="JJV57" s="151"/>
      <c r="JJW57" s="151"/>
      <c r="JJX57" s="151"/>
      <c r="JJY57" s="151"/>
      <c r="JJZ57" s="151"/>
      <c r="JKA57" s="151"/>
      <c r="JKB57" s="151"/>
      <c r="JKC57" s="151"/>
      <c r="JKD57" s="151"/>
      <c r="JKE57" s="151"/>
      <c r="JKF57" s="151"/>
      <c r="JKG57" s="151"/>
      <c r="JKH57" s="151"/>
      <c r="JKI57" s="151"/>
      <c r="JKJ57" s="151"/>
      <c r="JKK57" s="151"/>
      <c r="JKL57" s="151"/>
      <c r="JKM57" s="151"/>
      <c r="JKN57" s="151"/>
      <c r="JKO57" s="151"/>
      <c r="JKP57" s="151"/>
      <c r="JKQ57" s="151"/>
      <c r="JKR57" s="151"/>
      <c r="JKS57" s="151"/>
      <c r="JKT57" s="151"/>
      <c r="JKU57" s="151"/>
      <c r="JKV57" s="151"/>
      <c r="JKW57" s="151"/>
      <c r="JKX57" s="151"/>
      <c r="JKY57" s="151"/>
      <c r="JKZ57" s="151"/>
      <c r="JLA57" s="151"/>
      <c r="JLB57" s="151"/>
      <c r="JLC57" s="151"/>
      <c r="JLD57" s="151"/>
      <c r="JLE57" s="151"/>
      <c r="JLF57" s="151"/>
      <c r="JLG57" s="151"/>
      <c r="JLH57" s="151"/>
      <c r="JLI57" s="151"/>
      <c r="JLJ57" s="151"/>
      <c r="JLK57" s="151"/>
      <c r="JLL57" s="151"/>
      <c r="JLM57" s="151"/>
      <c r="JLN57" s="151"/>
      <c r="JLO57" s="151"/>
      <c r="JLP57" s="151"/>
      <c r="JLQ57" s="151"/>
      <c r="JLR57" s="151"/>
      <c r="JLS57" s="151"/>
      <c r="JLT57" s="151"/>
      <c r="JLU57" s="151"/>
      <c r="JLV57" s="151"/>
      <c r="JLW57" s="151"/>
      <c r="JLX57" s="151"/>
      <c r="JLY57" s="151"/>
      <c r="JLZ57" s="151"/>
      <c r="JMA57" s="151"/>
      <c r="JMB57" s="151"/>
      <c r="JMC57" s="151"/>
      <c r="JMD57" s="151"/>
      <c r="JME57" s="151"/>
      <c r="JMF57" s="151"/>
      <c r="JMG57" s="151"/>
      <c r="JMH57" s="151"/>
      <c r="JMI57" s="151"/>
      <c r="JMJ57" s="151"/>
      <c r="JMK57" s="151"/>
      <c r="JML57" s="151"/>
      <c r="JMM57" s="151"/>
      <c r="JMN57" s="151"/>
      <c r="JMO57" s="151"/>
      <c r="JMP57" s="151"/>
      <c r="JMQ57" s="151"/>
      <c r="JMR57" s="151"/>
      <c r="JMS57" s="151"/>
      <c r="JMT57" s="151"/>
      <c r="JMU57" s="151"/>
      <c r="JMV57" s="151"/>
      <c r="JMW57" s="151"/>
      <c r="JMX57" s="151"/>
      <c r="JMY57" s="151"/>
      <c r="JMZ57" s="151"/>
      <c r="JNA57" s="151"/>
      <c r="JNB57" s="151"/>
      <c r="JNC57" s="151"/>
      <c r="JND57" s="151"/>
      <c r="JNE57" s="151"/>
      <c r="JNF57" s="151"/>
      <c r="JNG57" s="151"/>
      <c r="JNH57" s="151"/>
      <c r="JNI57" s="151"/>
      <c r="JNJ57" s="151"/>
      <c r="JNK57" s="151"/>
      <c r="JNL57" s="151"/>
      <c r="JNM57" s="151"/>
      <c r="JNN57" s="151"/>
      <c r="JNO57" s="151"/>
      <c r="JNP57" s="151"/>
      <c r="JNQ57" s="151"/>
      <c r="JNR57" s="151"/>
      <c r="JNS57" s="151"/>
      <c r="JNT57" s="151"/>
      <c r="JNU57" s="151"/>
      <c r="JNV57" s="151"/>
      <c r="JNW57" s="151"/>
      <c r="JNX57" s="151"/>
      <c r="JNY57" s="151"/>
      <c r="JNZ57" s="151"/>
      <c r="JOA57" s="151"/>
      <c r="JOB57" s="151"/>
      <c r="JOC57" s="151"/>
      <c r="JOD57" s="151"/>
      <c r="JOE57" s="151"/>
      <c r="JOF57" s="151"/>
      <c r="JOG57" s="151"/>
      <c r="JOH57" s="151"/>
      <c r="JOI57" s="151"/>
      <c r="JOJ57" s="151"/>
      <c r="JOK57" s="151"/>
      <c r="JOL57" s="151"/>
      <c r="JOM57" s="151"/>
      <c r="JON57" s="151"/>
      <c r="JOO57" s="151"/>
      <c r="JOP57" s="151"/>
      <c r="JOQ57" s="151"/>
      <c r="JOR57" s="151"/>
      <c r="JOS57" s="151"/>
      <c r="JOT57" s="151"/>
      <c r="JOU57" s="151"/>
      <c r="JOV57" s="151"/>
      <c r="JOW57" s="151"/>
      <c r="JOX57" s="151"/>
      <c r="JOY57" s="151"/>
      <c r="JOZ57" s="151"/>
      <c r="JPA57" s="151"/>
      <c r="JPB57" s="151"/>
      <c r="JPC57" s="151"/>
      <c r="JPD57" s="151"/>
      <c r="JPE57" s="151"/>
      <c r="JPF57" s="151"/>
      <c r="JPG57" s="151"/>
      <c r="JPH57" s="151"/>
      <c r="JPI57" s="151"/>
      <c r="JPJ57" s="151"/>
      <c r="JPK57" s="151"/>
      <c r="JPL57" s="151"/>
      <c r="JPM57" s="151"/>
      <c r="JPN57" s="151"/>
      <c r="JPO57" s="151"/>
      <c r="JPP57" s="151"/>
      <c r="JPQ57" s="151"/>
      <c r="JPR57" s="151"/>
      <c r="JPS57" s="151"/>
      <c r="JPT57" s="151"/>
      <c r="JPU57" s="151"/>
      <c r="JPV57" s="151"/>
      <c r="JPW57" s="151"/>
      <c r="JPX57" s="151"/>
      <c r="JPY57" s="151"/>
      <c r="JPZ57" s="151"/>
      <c r="JQA57" s="151"/>
      <c r="JQB57" s="151"/>
      <c r="JQC57" s="151"/>
      <c r="JQD57" s="151"/>
      <c r="JQE57" s="151"/>
      <c r="JQF57" s="151"/>
      <c r="JQG57" s="151"/>
      <c r="JQH57" s="151"/>
      <c r="JQI57" s="151"/>
      <c r="JQJ57" s="151"/>
      <c r="JQK57" s="151"/>
      <c r="JQL57" s="151"/>
      <c r="JQM57" s="151"/>
      <c r="JQN57" s="151"/>
      <c r="JQO57" s="151"/>
      <c r="JQP57" s="151"/>
      <c r="JQQ57" s="151"/>
      <c r="JQR57" s="151"/>
      <c r="JQS57" s="151"/>
      <c r="JQT57" s="151"/>
      <c r="JQU57" s="151"/>
      <c r="JQV57" s="151"/>
      <c r="JQW57" s="151"/>
      <c r="JQX57" s="151"/>
      <c r="JQY57" s="151"/>
      <c r="JQZ57" s="151"/>
      <c r="JRA57" s="151"/>
      <c r="JRB57" s="151"/>
      <c r="JRC57" s="151"/>
      <c r="JRD57" s="151"/>
      <c r="JRE57" s="151"/>
      <c r="JRF57" s="151"/>
      <c r="JRG57" s="151"/>
      <c r="JRH57" s="151"/>
      <c r="JRI57" s="151"/>
      <c r="JRJ57" s="151"/>
      <c r="JRK57" s="151"/>
      <c r="JRL57" s="151"/>
      <c r="JRM57" s="151"/>
      <c r="JRN57" s="151"/>
      <c r="JRO57" s="151"/>
      <c r="JRP57" s="151"/>
      <c r="JRQ57" s="151"/>
      <c r="JRR57" s="151"/>
      <c r="JRS57" s="151"/>
      <c r="JRT57" s="151"/>
      <c r="JRU57" s="151"/>
      <c r="JRV57" s="151"/>
      <c r="JRW57" s="151"/>
      <c r="JRX57" s="151"/>
      <c r="JRY57" s="151"/>
      <c r="JRZ57" s="151"/>
      <c r="JSA57" s="151"/>
      <c r="JSB57" s="151"/>
      <c r="JSC57" s="151"/>
      <c r="JSD57" s="151"/>
      <c r="JSE57" s="151"/>
      <c r="JSF57" s="151"/>
      <c r="JSG57" s="151"/>
      <c r="JSH57" s="151"/>
      <c r="JSI57" s="151"/>
      <c r="JSJ57" s="151"/>
      <c r="JSK57" s="151"/>
      <c r="JSL57" s="151"/>
      <c r="JSM57" s="151"/>
      <c r="JSN57" s="151"/>
      <c r="JSO57" s="151"/>
      <c r="JSP57" s="151"/>
      <c r="JSQ57" s="151"/>
      <c r="JSR57" s="151"/>
      <c r="JSS57" s="151"/>
      <c r="JST57" s="151"/>
      <c r="JSU57" s="151"/>
      <c r="JSV57" s="151"/>
      <c r="JSW57" s="151"/>
      <c r="JSX57" s="151"/>
      <c r="JSY57" s="151"/>
      <c r="JSZ57" s="151"/>
      <c r="JTA57" s="151"/>
      <c r="JTB57" s="151"/>
      <c r="JTC57" s="151"/>
      <c r="JTD57" s="151"/>
      <c r="JTE57" s="151"/>
      <c r="JTF57" s="151"/>
      <c r="JTG57" s="151"/>
      <c r="JTH57" s="151"/>
      <c r="JTI57" s="151"/>
      <c r="JTJ57" s="151"/>
      <c r="JTK57" s="151"/>
      <c r="JTL57" s="151"/>
      <c r="JTM57" s="151"/>
      <c r="JTN57" s="151"/>
      <c r="JTO57" s="151"/>
      <c r="JTP57" s="151"/>
      <c r="JTQ57" s="151"/>
      <c r="JTR57" s="151"/>
      <c r="JTS57" s="151"/>
      <c r="JTT57" s="151"/>
      <c r="JTU57" s="151"/>
      <c r="JTV57" s="151"/>
      <c r="JTW57" s="151"/>
      <c r="JTX57" s="151"/>
      <c r="JTY57" s="151"/>
      <c r="JTZ57" s="151"/>
      <c r="JUA57" s="151"/>
      <c r="JUB57" s="151"/>
      <c r="JUC57" s="151"/>
      <c r="JUD57" s="151"/>
      <c r="JUE57" s="151"/>
      <c r="JUF57" s="151"/>
      <c r="JUG57" s="151"/>
      <c r="JUH57" s="151"/>
      <c r="JUI57" s="151"/>
      <c r="JUJ57" s="151"/>
      <c r="JUK57" s="151"/>
      <c r="JUL57" s="151"/>
      <c r="JUM57" s="151"/>
      <c r="JUN57" s="151"/>
      <c r="JUO57" s="151"/>
      <c r="JUP57" s="151"/>
      <c r="JUQ57" s="151"/>
      <c r="JUR57" s="151"/>
      <c r="JUS57" s="151"/>
      <c r="JUT57" s="151"/>
      <c r="JUU57" s="151"/>
      <c r="JUV57" s="151"/>
      <c r="JUW57" s="151"/>
      <c r="JUX57" s="151"/>
      <c r="JUY57" s="151"/>
      <c r="JUZ57" s="151"/>
      <c r="JVA57" s="151"/>
      <c r="JVB57" s="151"/>
      <c r="JVC57" s="151"/>
      <c r="JVD57" s="151"/>
      <c r="JVE57" s="151"/>
      <c r="JVF57" s="151"/>
      <c r="JVG57" s="151"/>
      <c r="JVH57" s="151"/>
      <c r="JVI57" s="151"/>
      <c r="JVJ57" s="151"/>
      <c r="JVK57" s="151"/>
      <c r="JVL57" s="151"/>
      <c r="JVM57" s="151"/>
      <c r="JVN57" s="151"/>
      <c r="JVO57" s="151"/>
      <c r="JVP57" s="151"/>
      <c r="JVQ57" s="151"/>
      <c r="JVR57" s="151"/>
      <c r="JVS57" s="151"/>
      <c r="JVT57" s="151"/>
      <c r="JVU57" s="151"/>
      <c r="JVV57" s="151"/>
      <c r="JVW57" s="151"/>
      <c r="JVX57" s="151"/>
      <c r="JVY57" s="151"/>
      <c r="JVZ57" s="151"/>
      <c r="JWA57" s="151"/>
      <c r="JWB57" s="151"/>
      <c r="JWC57" s="151"/>
      <c r="JWD57" s="151"/>
      <c r="JWE57" s="151"/>
      <c r="JWF57" s="151"/>
      <c r="JWG57" s="151"/>
      <c r="JWH57" s="151"/>
      <c r="JWI57" s="151"/>
      <c r="JWJ57" s="151"/>
      <c r="JWK57" s="151"/>
      <c r="JWL57" s="151"/>
      <c r="JWM57" s="151"/>
      <c r="JWN57" s="151"/>
      <c r="JWO57" s="151"/>
      <c r="JWP57" s="151"/>
      <c r="JWQ57" s="151"/>
      <c r="JWR57" s="151"/>
      <c r="JWS57" s="151"/>
      <c r="JWT57" s="151"/>
      <c r="JWU57" s="151"/>
      <c r="JWV57" s="151"/>
      <c r="JWW57" s="151"/>
      <c r="JWX57" s="151"/>
      <c r="JWY57" s="151"/>
      <c r="JWZ57" s="151"/>
      <c r="JXA57" s="151"/>
      <c r="JXB57" s="151"/>
      <c r="JXC57" s="151"/>
      <c r="JXD57" s="151"/>
      <c r="JXE57" s="151"/>
      <c r="JXF57" s="151"/>
      <c r="JXG57" s="151"/>
      <c r="JXH57" s="151"/>
      <c r="JXI57" s="151"/>
      <c r="JXJ57" s="151"/>
      <c r="JXK57" s="151"/>
      <c r="JXL57" s="151"/>
      <c r="JXM57" s="151"/>
      <c r="JXN57" s="151"/>
      <c r="JXO57" s="151"/>
      <c r="JXP57" s="151"/>
      <c r="JXQ57" s="151"/>
      <c r="JXR57" s="151"/>
      <c r="JXS57" s="151"/>
      <c r="JXT57" s="151"/>
      <c r="JXU57" s="151"/>
      <c r="JXV57" s="151"/>
      <c r="JXW57" s="151"/>
      <c r="JXX57" s="151"/>
      <c r="JXY57" s="151"/>
      <c r="JXZ57" s="151"/>
      <c r="JYA57" s="151"/>
      <c r="JYB57" s="151"/>
      <c r="JYC57" s="151"/>
      <c r="JYD57" s="151"/>
      <c r="JYE57" s="151"/>
      <c r="JYF57" s="151"/>
      <c r="JYG57" s="151"/>
      <c r="JYH57" s="151"/>
      <c r="JYI57" s="151"/>
      <c r="JYJ57" s="151"/>
      <c r="JYK57" s="151"/>
      <c r="JYL57" s="151"/>
      <c r="JYM57" s="151"/>
      <c r="JYN57" s="151"/>
      <c r="JYO57" s="151"/>
      <c r="JYP57" s="151"/>
      <c r="JYQ57" s="151"/>
      <c r="JYR57" s="151"/>
      <c r="JYS57" s="151"/>
      <c r="JYT57" s="151"/>
      <c r="JYU57" s="151"/>
      <c r="JYV57" s="151"/>
      <c r="JYW57" s="151"/>
      <c r="JYX57" s="151"/>
      <c r="JYY57" s="151"/>
      <c r="JYZ57" s="151"/>
      <c r="JZA57" s="151"/>
      <c r="JZB57" s="151"/>
      <c r="JZC57" s="151"/>
      <c r="JZD57" s="151"/>
      <c r="JZE57" s="151"/>
      <c r="JZF57" s="151"/>
      <c r="JZG57" s="151"/>
      <c r="JZH57" s="151"/>
      <c r="JZI57" s="151"/>
      <c r="JZJ57" s="151"/>
      <c r="JZK57" s="151"/>
      <c r="JZL57" s="151"/>
      <c r="JZM57" s="151"/>
      <c r="JZN57" s="151"/>
      <c r="JZO57" s="151"/>
      <c r="JZP57" s="151"/>
      <c r="JZQ57" s="151"/>
      <c r="JZR57" s="151"/>
      <c r="JZS57" s="151"/>
      <c r="JZT57" s="151"/>
      <c r="JZU57" s="151"/>
      <c r="JZV57" s="151"/>
      <c r="JZW57" s="151"/>
      <c r="JZX57" s="151"/>
      <c r="JZY57" s="151"/>
      <c r="JZZ57" s="151"/>
      <c r="KAA57" s="151"/>
      <c r="KAB57" s="151"/>
      <c r="KAC57" s="151"/>
      <c r="KAD57" s="151"/>
      <c r="KAE57" s="151"/>
      <c r="KAF57" s="151"/>
      <c r="KAG57" s="151"/>
      <c r="KAH57" s="151"/>
      <c r="KAI57" s="151"/>
      <c r="KAJ57" s="151"/>
      <c r="KAK57" s="151"/>
      <c r="KAL57" s="151"/>
      <c r="KAM57" s="151"/>
      <c r="KAN57" s="151"/>
      <c r="KAO57" s="151"/>
      <c r="KAP57" s="151"/>
      <c r="KAQ57" s="151"/>
      <c r="KAR57" s="151"/>
      <c r="KAS57" s="151"/>
      <c r="KAT57" s="151"/>
      <c r="KAU57" s="151"/>
      <c r="KAV57" s="151"/>
      <c r="KAW57" s="151"/>
      <c r="KAX57" s="151"/>
      <c r="KAY57" s="151"/>
      <c r="KAZ57" s="151"/>
      <c r="KBA57" s="151"/>
      <c r="KBB57" s="151"/>
      <c r="KBC57" s="151"/>
      <c r="KBD57" s="151"/>
      <c r="KBE57" s="151"/>
      <c r="KBF57" s="151"/>
      <c r="KBG57" s="151"/>
      <c r="KBH57" s="151"/>
      <c r="KBI57" s="151"/>
      <c r="KBJ57" s="151"/>
      <c r="KBK57" s="151"/>
      <c r="KBL57" s="151"/>
      <c r="KBM57" s="151"/>
      <c r="KBN57" s="151"/>
      <c r="KBO57" s="151"/>
      <c r="KBP57" s="151"/>
      <c r="KBQ57" s="151"/>
      <c r="KBR57" s="151"/>
      <c r="KBS57" s="151"/>
      <c r="KBT57" s="151"/>
      <c r="KBU57" s="151"/>
      <c r="KBV57" s="151"/>
      <c r="KBW57" s="151"/>
      <c r="KBX57" s="151"/>
      <c r="KBY57" s="151"/>
      <c r="KBZ57" s="151"/>
      <c r="KCA57" s="151"/>
      <c r="KCB57" s="151"/>
      <c r="KCC57" s="151"/>
      <c r="KCD57" s="151"/>
      <c r="KCE57" s="151"/>
      <c r="KCF57" s="151"/>
      <c r="KCG57" s="151"/>
      <c r="KCH57" s="151"/>
      <c r="KCI57" s="151"/>
      <c r="KCJ57" s="151"/>
      <c r="KCK57" s="151"/>
      <c r="KCL57" s="151"/>
      <c r="KCM57" s="151"/>
      <c r="KCN57" s="151"/>
      <c r="KCO57" s="151"/>
      <c r="KCP57" s="151"/>
      <c r="KCQ57" s="151"/>
      <c r="KCR57" s="151"/>
      <c r="KCS57" s="151"/>
      <c r="KCT57" s="151"/>
      <c r="KCU57" s="151"/>
      <c r="KCV57" s="151"/>
      <c r="KCW57" s="151"/>
      <c r="KCX57" s="151"/>
      <c r="KCY57" s="151"/>
      <c r="KCZ57" s="151"/>
      <c r="KDA57" s="151"/>
      <c r="KDB57" s="151"/>
      <c r="KDC57" s="151"/>
      <c r="KDD57" s="151"/>
      <c r="KDE57" s="151"/>
      <c r="KDF57" s="151"/>
      <c r="KDG57" s="151"/>
      <c r="KDH57" s="151"/>
      <c r="KDI57" s="151"/>
      <c r="KDJ57" s="151"/>
      <c r="KDK57" s="151"/>
      <c r="KDL57" s="151"/>
      <c r="KDM57" s="151"/>
      <c r="KDN57" s="151"/>
      <c r="KDO57" s="151"/>
      <c r="KDP57" s="151"/>
      <c r="KDQ57" s="151"/>
      <c r="KDR57" s="151"/>
      <c r="KDS57" s="151"/>
      <c r="KDT57" s="151"/>
      <c r="KDU57" s="151"/>
      <c r="KDV57" s="151"/>
      <c r="KDW57" s="151"/>
      <c r="KDX57" s="151"/>
      <c r="KDY57" s="151"/>
      <c r="KDZ57" s="151"/>
      <c r="KEA57" s="151"/>
      <c r="KEB57" s="151"/>
      <c r="KEC57" s="151"/>
      <c r="KED57" s="151"/>
      <c r="KEE57" s="151"/>
      <c r="KEF57" s="151"/>
      <c r="KEG57" s="151"/>
      <c r="KEH57" s="151"/>
      <c r="KEI57" s="151"/>
      <c r="KEJ57" s="151"/>
      <c r="KEK57" s="151"/>
      <c r="KEL57" s="151"/>
      <c r="KEM57" s="151"/>
      <c r="KEN57" s="151"/>
      <c r="KEO57" s="151"/>
      <c r="KEP57" s="151"/>
      <c r="KEQ57" s="151"/>
      <c r="KER57" s="151"/>
      <c r="KES57" s="151"/>
      <c r="KET57" s="151"/>
      <c r="KEU57" s="151"/>
      <c r="KEV57" s="151"/>
      <c r="KEW57" s="151"/>
      <c r="KEX57" s="151"/>
      <c r="KEY57" s="151"/>
      <c r="KEZ57" s="151"/>
      <c r="KFA57" s="151"/>
      <c r="KFB57" s="151"/>
      <c r="KFC57" s="151"/>
      <c r="KFD57" s="151"/>
      <c r="KFE57" s="151"/>
      <c r="KFF57" s="151"/>
      <c r="KFG57" s="151"/>
      <c r="KFH57" s="151"/>
      <c r="KFI57" s="151"/>
      <c r="KFJ57" s="151"/>
      <c r="KFK57" s="151"/>
      <c r="KFL57" s="151"/>
      <c r="KFM57" s="151"/>
      <c r="KFN57" s="151"/>
      <c r="KFO57" s="151"/>
      <c r="KFP57" s="151"/>
      <c r="KFQ57" s="151"/>
      <c r="KFR57" s="151"/>
      <c r="KFS57" s="151"/>
      <c r="KFT57" s="151"/>
      <c r="KFU57" s="151"/>
      <c r="KFV57" s="151"/>
      <c r="KFW57" s="151"/>
      <c r="KFX57" s="151"/>
      <c r="KFY57" s="151"/>
      <c r="KFZ57" s="151"/>
      <c r="KGA57" s="151"/>
      <c r="KGB57" s="151"/>
      <c r="KGC57" s="151"/>
      <c r="KGD57" s="151"/>
      <c r="KGE57" s="151"/>
      <c r="KGF57" s="151"/>
      <c r="KGG57" s="151"/>
      <c r="KGH57" s="151"/>
      <c r="KGI57" s="151"/>
      <c r="KGJ57" s="151"/>
      <c r="KGK57" s="151"/>
      <c r="KGL57" s="151"/>
      <c r="KGM57" s="151"/>
      <c r="KGN57" s="151"/>
      <c r="KGO57" s="151"/>
      <c r="KGP57" s="151"/>
      <c r="KGQ57" s="151"/>
      <c r="KGR57" s="151"/>
      <c r="KGS57" s="151"/>
      <c r="KGT57" s="151"/>
      <c r="KGU57" s="151"/>
      <c r="KGV57" s="151"/>
      <c r="KGW57" s="151"/>
      <c r="KGX57" s="151"/>
      <c r="KGY57" s="151"/>
      <c r="KGZ57" s="151"/>
      <c r="KHA57" s="151"/>
      <c r="KHB57" s="151"/>
      <c r="KHC57" s="151"/>
      <c r="KHD57" s="151"/>
      <c r="KHE57" s="151"/>
      <c r="KHF57" s="151"/>
      <c r="KHG57" s="151"/>
      <c r="KHH57" s="151"/>
      <c r="KHI57" s="151"/>
      <c r="KHJ57" s="151"/>
      <c r="KHK57" s="151"/>
      <c r="KHL57" s="151"/>
      <c r="KHM57" s="151"/>
      <c r="KHN57" s="151"/>
      <c r="KHO57" s="151"/>
      <c r="KHP57" s="151"/>
      <c r="KHQ57" s="151"/>
      <c r="KHR57" s="151"/>
      <c r="KHS57" s="151"/>
      <c r="KHT57" s="151"/>
      <c r="KHU57" s="151"/>
      <c r="KHV57" s="151"/>
      <c r="KHW57" s="151"/>
      <c r="KHX57" s="151"/>
      <c r="KHY57" s="151"/>
      <c r="KHZ57" s="151"/>
      <c r="KIA57" s="151"/>
      <c r="KIB57" s="151"/>
      <c r="KIC57" s="151"/>
      <c r="KID57" s="151"/>
      <c r="KIE57" s="151"/>
      <c r="KIF57" s="151"/>
      <c r="KIG57" s="151"/>
      <c r="KIH57" s="151"/>
      <c r="KII57" s="151"/>
      <c r="KIJ57" s="151"/>
      <c r="KIK57" s="151"/>
      <c r="KIL57" s="151"/>
      <c r="KIM57" s="151"/>
      <c r="KIN57" s="151"/>
      <c r="KIO57" s="151"/>
      <c r="KIP57" s="151"/>
      <c r="KIQ57" s="151"/>
      <c r="KIR57" s="151"/>
      <c r="KIS57" s="151"/>
      <c r="KIT57" s="151"/>
      <c r="KIU57" s="151"/>
      <c r="KIV57" s="151"/>
      <c r="KIW57" s="151"/>
      <c r="KIX57" s="151"/>
      <c r="KIY57" s="151"/>
      <c r="KIZ57" s="151"/>
      <c r="KJA57" s="151"/>
      <c r="KJB57" s="151"/>
      <c r="KJC57" s="151"/>
      <c r="KJD57" s="151"/>
      <c r="KJE57" s="151"/>
      <c r="KJF57" s="151"/>
      <c r="KJG57" s="151"/>
      <c r="KJH57" s="151"/>
      <c r="KJI57" s="151"/>
      <c r="KJJ57" s="151"/>
      <c r="KJK57" s="151"/>
      <c r="KJL57" s="151"/>
      <c r="KJM57" s="151"/>
      <c r="KJN57" s="151"/>
      <c r="KJO57" s="151"/>
      <c r="KJP57" s="151"/>
      <c r="KJQ57" s="151"/>
      <c r="KJR57" s="151"/>
      <c r="KJS57" s="151"/>
      <c r="KJT57" s="151"/>
      <c r="KJU57" s="151"/>
      <c r="KJV57" s="151"/>
      <c r="KJW57" s="151"/>
      <c r="KJX57" s="151"/>
      <c r="KJY57" s="151"/>
      <c r="KJZ57" s="151"/>
      <c r="KKA57" s="151"/>
      <c r="KKB57" s="151"/>
      <c r="KKC57" s="151"/>
      <c r="KKD57" s="151"/>
      <c r="KKE57" s="151"/>
      <c r="KKF57" s="151"/>
      <c r="KKG57" s="151"/>
      <c r="KKH57" s="151"/>
      <c r="KKI57" s="151"/>
      <c r="KKJ57" s="151"/>
      <c r="KKK57" s="151"/>
      <c r="KKL57" s="151"/>
      <c r="KKM57" s="151"/>
      <c r="KKN57" s="151"/>
      <c r="KKO57" s="151"/>
      <c r="KKP57" s="151"/>
      <c r="KKQ57" s="151"/>
      <c r="KKR57" s="151"/>
      <c r="KKS57" s="151"/>
      <c r="KKT57" s="151"/>
      <c r="KKU57" s="151"/>
      <c r="KKV57" s="151"/>
      <c r="KKW57" s="151"/>
      <c r="KKX57" s="151"/>
      <c r="KKY57" s="151"/>
      <c r="KKZ57" s="151"/>
      <c r="KLA57" s="151"/>
      <c r="KLB57" s="151"/>
      <c r="KLC57" s="151"/>
      <c r="KLD57" s="151"/>
      <c r="KLE57" s="151"/>
      <c r="KLF57" s="151"/>
      <c r="KLG57" s="151"/>
      <c r="KLH57" s="151"/>
      <c r="KLI57" s="151"/>
      <c r="KLJ57" s="151"/>
      <c r="KLK57" s="151"/>
      <c r="KLL57" s="151"/>
      <c r="KLM57" s="151"/>
      <c r="KLN57" s="151"/>
      <c r="KLO57" s="151"/>
      <c r="KLP57" s="151"/>
      <c r="KLQ57" s="151"/>
      <c r="KLR57" s="151"/>
      <c r="KLS57" s="151"/>
      <c r="KLT57" s="151"/>
      <c r="KLU57" s="151"/>
      <c r="KLV57" s="151"/>
      <c r="KLW57" s="151"/>
      <c r="KLX57" s="151"/>
      <c r="KLY57" s="151"/>
      <c r="KLZ57" s="151"/>
      <c r="KMA57" s="151"/>
      <c r="KMB57" s="151"/>
      <c r="KMC57" s="151"/>
      <c r="KMD57" s="151"/>
      <c r="KME57" s="151"/>
      <c r="KMF57" s="151"/>
      <c r="KMG57" s="151"/>
      <c r="KMH57" s="151"/>
      <c r="KMI57" s="151"/>
      <c r="KMJ57" s="151"/>
      <c r="KMK57" s="151"/>
      <c r="KML57" s="151"/>
      <c r="KMM57" s="151"/>
      <c r="KMN57" s="151"/>
      <c r="KMO57" s="151"/>
      <c r="KMP57" s="151"/>
      <c r="KMQ57" s="151"/>
      <c r="KMR57" s="151"/>
      <c r="KMS57" s="151"/>
      <c r="KMT57" s="151"/>
      <c r="KMU57" s="151"/>
      <c r="KMV57" s="151"/>
      <c r="KMW57" s="151"/>
      <c r="KMX57" s="151"/>
      <c r="KMY57" s="151"/>
      <c r="KMZ57" s="151"/>
      <c r="KNA57" s="151"/>
      <c r="KNB57" s="151"/>
      <c r="KNC57" s="151"/>
      <c r="KND57" s="151"/>
      <c r="KNE57" s="151"/>
      <c r="KNF57" s="151"/>
      <c r="KNG57" s="151"/>
      <c r="KNH57" s="151"/>
      <c r="KNI57" s="151"/>
      <c r="KNJ57" s="151"/>
      <c r="KNK57" s="151"/>
      <c r="KNL57" s="151"/>
      <c r="KNM57" s="151"/>
      <c r="KNN57" s="151"/>
      <c r="KNO57" s="151"/>
      <c r="KNP57" s="151"/>
      <c r="KNQ57" s="151"/>
      <c r="KNR57" s="151"/>
      <c r="KNS57" s="151"/>
      <c r="KNT57" s="151"/>
      <c r="KNU57" s="151"/>
      <c r="KNV57" s="151"/>
      <c r="KNW57" s="151"/>
      <c r="KNX57" s="151"/>
      <c r="KNY57" s="151"/>
      <c r="KNZ57" s="151"/>
      <c r="KOA57" s="151"/>
      <c r="KOB57" s="151"/>
      <c r="KOC57" s="151"/>
      <c r="KOD57" s="151"/>
      <c r="KOE57" s="151"/>
      <c r="KOF57" s="151"/>
      <c r="KOG57" s="151"/>
      <c r="KOH57" s="151"/>
      <c r="KOI57" s="151"/>
      <c r="KOJ57" s="151"/>
      <c r="KOK57" s="151"/>
      <c r="KOL57" s="151"/>
      <c r="KOM57" s="151"/>
      <c r="KON57" s="151"/>
      <c r="KOO57" s="151"/>
      <c r="KOP57" s="151"/>
      <c r="KOQ57" s="151"/>
      <c r="KOR57" s="151"/>
      <c r="KOS57" s="151"/>
      <c r="KOT57" s="151"/>
      <c r="KOU57" s="151"/>
      <c r="KOV57" s="151"/>
      <c r="KOW57" s="151"/>
      <c r="KOX57" s="151"/>
      <c r="KOY57" s="151"/>
      <c r="KOZ57" s="151"/>
      <c r="KPA57" s="151"/>
      <c r="KPB57" s="151"/>
      <c r="KPC57" s="151"/>
      <c r="KPD57" s="151"/>
      <c r="KPE57" s="151"/>
      <c r="KPF57" s="151"/>
      <c r="KPG57" s="151"/>
      <c r="KPH57" s="151"/>
      <c r="KPI57" s="151"/>
      <c r="KPJ57" s="151"/>
      <c r="KPK57" s="151"/>
      <c r="KPL57" s="151"/>
      <c r="KPM57" s="151"/>
      <c r="KPN57" s="151"/>
      <c r="KPO57" s="151"/>
      <c r="KPP57" s="151"/>
      <c r="KPQ57" s="151"/>
      <c r="KPR57" s="151"/>
      <c r="KPS57" s="151"/>
      <c r="KPT57" s="151"/>
      <c r="KPU57" s="151"/>
      <c r="KPV57" s="151"/>
      <c r="KPW57" s="151"/>
      <c r="KPX57" s="151"/>
      <c r="KPY57" s="151"/>
      <c r="KPZ57" s="151"/>
      <c r="KQA57" s="151"/>
      <c r="KQB57" s="151"/>
      <c r="KQC57" s="151"/>
      <c r="KQD57" s="151"/>
      <c r="KQE57" s="151"/>
      <c r="KQF57" s="151"/>
      <c r="KQG57" s="151"/>
      <c r="KQH57" s="151"/>
      <c r="KQI57" s="151"/>
      <c r="KQJ57" s="151"/>
      <c r="KQK57" s="151"/>
      <c r="KQL57" s="151"/>
      <c r="KQM57" s="151"/>
      <c r="KQN57" s="151"/>
      <c r="KQO57" s="151"/>
      <c r="KQP57" s="151"/>
      <c r="KQQ57" s="151"/>
      <c r="KQR57" s="151"/>
      <c r="KQS57" s="151"/>
      <c r="KQT57" s="151"/>
      <c r="KQU57" s="151"/>
      <c r="KQV57" s="151"/>
      <c r="KQW57" s="151"/>
      <c r="KQX57" s="151"/>
      <c r="KQY57" s="151"/>
      <c r="KQZ57" s="151"/>
      <c r="KRA57" s="151"/>
      <c r="KRB57" s="151"/>
      <c r="KRC57" s="151"/>
      <c r="KRD57" s="151"/>
      <c r="KRE57" s="151"/>
      <c r="KRF57" s="151"/>
      <c r="KRG57" s="151"/>
      <c r="KRH57" s="151"/>
      <c r="KRI57" s="151"/>
      <c r="KRJ57" s="151"/>
      <c r="KRK57" s="151"/>
      <c r="KRL57" s="151"/>
      <c r="KRM57" s="151"/>
      <c r="KRN57" s="151"/>
      <c r="KRO57" s="151"/>
      <c r="KRP57" s="151"/>
      <c r="KRQ57" s="151"/>
      <c r="KRR57" s="151"/>
      <c r="KRS57" s="151"/>
      <c r="KRT57" s="151"/>
      <c r="KRU57" s="151"/>
      <c r="KRV57" s="151"/>
      <c r="KRW57" s="151"/>
      <c r="KRX57" s="151"/>
      <c r="KRY57" s="151"/>
      <c r="KRZ57" s="151"/>
      <c r="KSA57" s="151"/>
      <c r="KSB57" s="151"/>
      <c r="KSC57" s="151"/>
      <c r="KSD57" s="151"/>
      <c r="KSE57" s="151"/>
      <c r="KSF57" s="151"/>
      <c r="KSG57" s="151"/>
      <c r="KSH57" s="151"/>
      <c r="KSI57" s="151"/>
      <c r="KSJ57" s="151"/>
      <c r="KSK57" s="151"/>
      <c r="KSL57" s="151"/>
      <c r="KSM57" s="151"/>
      <c r="KSN57" s="151"/>
      <c r="KSO57" s="151"/>
      <c r="KSP57" s="151"/>
      <c r="KSQ57" s="151"/>
      <c r="KSR57" s="151"/>
      <c r="KSS57" s="151"/>
      <c r="KST57" s="151"/>
      <c r="KSU57" s="151"/>
      <c r="KSV57" s="151"/>
      <c r="KSW57" s="151"/>
      <c r="KSX57" s="151"/>
      <c r="KSY57" s="151"/>
      <c r="KSZ57" s="151"/>
      <c r="KTA57" s="151"/>
      <c r="KTB57" s="151"/>
      <c r="KTC57" s="151"/>
      <c r="KTD57" s="151"/>
      <c r="KTE57" s="151"/>
      <c r="KTF57" s="151"/>
      <c r="KTG57" s="151"/>
      <c r="KTH57" s="151"/>
      <c r="KTI57" s="151"/>
      <c r="KTJ57" s="151"/>
      <c r="KTK57" s="151"/>
      <c r="KTL57" s="151"/>
      <c r="KTM57" s="151"/>
      <c r="KTN57" s="151"/>
      <c r="KTO57" s="151"/>
      <c r="KTP57" s="151"/>
      <c r="KTQ57" s="151"/>
      <c r="KTR57" s="151"/>
      <c r="KTS57" s="151"/>
      <c r="KTT57" s="151"/>
      <c r="KTU57" s="151"/>
      <c r="KTV57" s="151"/>
      <c r="KTW57" s="151"/>
      <c r="KTX57" s="151"/>
      <c r="KTY57" s="151"/>
      <c r="KTZ57" s="151"/>
      <c r="KUA57" s="151"/>
      <c r="KUB57" s="151"/>
      <c r="KUC57" s="151"/>
      <c r="KUD57" s="151"/>
      <c r="KUE57" s="151"/>
      <c r="KUF57" s="151"/>
      <c r="KUG57" s="151"/>
      <c r="KUH57" s="151"/>
      <c r="KUI57" s="151"/>
      <c r="KUJ57" s="151"/>
      <c r="KUK57" s="151"/>
      <c r="KUL57" s="151"/>
      <c r="KUM57" s="151"/>
      <c r="KUN57" s="151"/>
      <c r="KUO57" s="151"/>
      <c r="KUP57" s="151"/>
      <c r="KUQ57" s="151"/>
      <c r="KUR57" s="151"/>
      <c r="KUS57" s="151"/>
      <c r="KUT57" s="151"/>
      <c r="KUU57" s="151"/>
      <c r="KUV57" s="151"/>
      <c r="KUW57" s="151"/>
      <c r="KUX57" s="151"/>
      <c r="KUY57" s="151"/>
      <c r="KUZ57" s="151"/>
      <c r="KVA57" s="151"/>
      <c r="KVB57" s="151"/>
      <c r="KVC57" s="151"/>
      <c r="KVD57" s="151"/>
      <c r="KVE57" s="151"/>
      <c r="KVF57" s="151"/>
      <c r="KVG57" s="151"/>
      <c r="KVH57" s="151"/>
      <c r="KVI57" s="151"/>
      <c r="KVJ57" s="151"/>
      <c r="KVK57" s="151"/>
      <c r="KVL57" s="151"/>
      <c r="KVM57" s="151"/>
      <c r="KVN57" s="151"/>
      <c r="KVO57" s="151"/>
      <c r="KVP57" s="151"/>
      <c r="KVQ57" s="151"/>
      <c r="KVR57" s="151"/>
      <c r="KVS57" s="151"/>
      <c r="KVT57" s="151"/>
      <c r="KVU57" s="151"/>
      <c r="KVV57" s="151"/>
      <c r="KVW57" s="151"/>
      <c r="KVX57" s="151"/>
      <c r="KVY57" s="151"/>
      <c r="KVZ57" s="151"/>
      <c r="KWA57" s="151"/>
      <c r="KWB57" s="151"/>
      <c r="KWC57" s="151"/>
      <c r="KWD57" s="151"/>
      <c r="KWE57" s="151"/>
      <c r="KWF57" s="151"/>
      <c r="KWG57" s="151"/>
      <c r="KWH57" s="151"/>
      <c r="KWI57" s="151"/>
      <c r="KWJ57" s="151"/>
      <c r="KWK57" s="151"/>
      <c r="KWL57" s="151"/>
      <c r="KWM57" s="151"/>
      <c r="KWN57" s="151"/>
      <c r="KWO57" s="151"/>
      <c r="KWP57" s="151"/>
      <c r="KWQ57" s="151"/>
      <c r="KWR57" s="151"/>
      <c r="KWS57" s="151"/>
      <c r="KWT57" s="151"/>
      <c r="KWU57" s="151"/>
      <c r="KWV57" s="151"/>
      <c r="KWW57" s="151"/>
      <c r="KWX57" s="151"/>
      <c r="KWY57" s="151"/>
      <c r="KWZ57" s="151"/>
      <c r="KXA57" s="151"/>
      <c r="KXB57" s="151"/>
      <c r="KXC57" s="151"/>
      <c r="KXD57" s="151"/>
      <c r="KXE57" s="151"/>
      <c r="KXF57" s="151"/>
      <c r="KXG57" s="151"/>
      <c r="KXH57" s="151"/>
      <c r="KXI57" s="151"/>
      <c r="KXJ57" s="151"/>
      <c r="KXK57" s="151"/>
      <c r="KXL57" s="151"/>
      <c r="KXM57" s="151"/>
      <c r="KXN57" s="151"/>
      <c r="KXO57" s="151"/>
      <c r="KXP57" s="151"/>
      <c r="KXQ57" s="151"/>
      <c r="KXR57" s="151"/>
      <c r="KXS57" s="151"/>
      <c r="KXT57" s="151"/>
      <c r="KXU57" s="151"/>
      <c r="KXV57" s="151"/>
      <c r="KXW57" s="151"/>
      <c r="KXX57" s="151"/>
      <c r="KXY57" s="151"/>
      <c r="KXZ57" s="151"/>
      <c r="KYA57" s="151"/>
      <c r="KYB57" s="151"/>
      <c r="KYC57" s="151"/>
      <c r="KYD57" s="151"/>
      <c r="KYE57" s="151"/>
      <c r="KYF57" s="151"/>
      <c r="KYG57" s="151"/>
      <c r="KYH57" s="151"/>
      <c r="KYI57" s="151"/>
      <c r="KYJ57" s="151"/>
      <c r="KYK57" s="151"/>
      <c r="KYL57" s="151"/>
      <c r="KYM57" s="151"/>
      <c r="KYN57" s="151"/>
      <c r="KYO57" s="151"/>
      <c r="KYP57" s="151"/>
      <c r="KYQ57" s="151"/>
      <c r="KYR57" s="151"/>
      <c r="KYS57" s="151"/>
      <c r="KYT57" s="151"/>
      <c r="KYU57" s="151"/>
      <c r="KYV57" s="151"/>
      <c r="KYW57" s="151"/>
      <c r="KYX57" s="151"/>
      <c r="KYY57" s="151"/>
      <c r="KYZ57" s="151"/>
      <c r="KZA57" s="151"/>
      <c r="KZB57" s="151"/>
      <c r="KZC57" s="151"/>
      <c r="KZD57" s="151"/>
      <c r="KZE57" s="151"/>
      <c r="KZF57" s="151"/>
      <c r="KZG57" s="151"/>
      <c r="KZH57" s="151"/>
      <c r="KZI57" s="151"/>
      <c r="KZJ57" s="151"/>
      <c r="KZK57" s="151"/>
      <c r="KZL57" s="151"/>
      <c r="KZM57" s="151"/>
      <c r="KZN57" s="151"/>
      <c r="KZO57" s="151"/>
      <c r="KZP57" s="151"/>
      <c r="KZQ57" s="151"/>
      <c r="KZR57" s="151"/>
      <c r="KZS57" s="151"/>
      <c r="KZT57" s="151"/>
      <c r="KZU57" s="151"/>
      <c r="KZV57" s="151"/>
      <c r="KZW57" s="151"/>
      <c r="KZX57" s="151"/>
      <c r="KZY57" s="151"/>
      <c r="KZZ57" s="151"/>
      <c r="LAA57" s="151"/>
      <c r="LAB57" s="151"/>
      <c r="LAC57" s="151"/>
      <c r="LAD57" s="151"/>
      <c r="LAE57" s="151"/>
      <c r="LAF57" s="151"/>
      <c r="LAG57" s="151"/>
      <c r="LAH57" s="151"/>
      <c r="LAI57" s="151"/>
      <c r="LAJ57" s="151"/>
      <c r="LAK57" s="151"/>
      <c r="LAL57" s="151"/>
      <c r="LAM57" s="151"/>
      <c r="LAN57" s="151"/>
      <c r="LAO57" s="151"/>
      <c r="LAP57" s="151"/>
      <c r="LAQ57" s="151"/>
      <c r="LAR57" s="151"/>
      <c r="LAS57" s="151"/>
      <c r="LAT57" s="151"/>
      <c r="LAU57" s="151"/>
      <c r="LAV57" s="151"/>
      <c r="LAW57" s="151"/>
      <c r="LAX57" s="151"/>
      <c r="LAY57" s="151"/>
      <c r="LAZ57" s="151"/>
      <c r="LBA57" s="151"/>
      <c r="LBB57" s="151"/>
      <c r="LBC57" s="151"/>
      <c r="LBD57" s="151"/>
      <c r="LBE57" s="151"/>
      <c r="LBF57" s="151"/>
      <c r="LBG57" s="151"/>
      <c r="LBH57" s="151"/>
      <c r="LBI57" s="151"/>
      <c r="LBJ57" s="151"/>
      <c r="LBK57" s="151"/>
      <c r="LBL57" s="151"/>
      <c r="LBM57" s="151"/>
      <c r="LBN57" s="151"/>
      <c r="LBO57" s="151"/>
      <c r="LBP57" s="151"/>
      <c r="LBQ57" s="151"/>
      <c r="LBR57" s="151"/>
      <c r="LBS57" s="151"/>
      <c r="LBT57" s="151"/>
      <c r="LBU57" s="151"/>
      <c r="LBV57" s="151"/>
      <c r="LBW57" s="151"/>
      <c r="LBX57" s="151"/>
      <c r="LBY57" s="151"/>
      <c r="LBZ57" s="151"/>
      <c r="LCA57" s="151"/>
      <c r="LCB57" s="151"/>
      <c r="LCC57" s="151"/>
      <c r="LCD57" s="151"/>
      <c r="LCE57" s="151"/>
      <c r="LCF57" s="151"/>
      <c r="LCG57" s="151"/>
      <c r="LCH57" s="151"/>
      <c r="LCI57" s="151"/>
      <c r="LCJ57" s="151"/>
      <c r="LCK57" s="151"/>
      <c r="LCL57" s="151"/>
      <c r="LCM57" s="151"/>
      <c r="LCN57" s="151"/>
      <c r="LCO57" s="151"/>
      <c r="LCP57" s="151"/>
      <c r="LCQ57" s="151"/>
      <c r="LCR57" s="151"/>
      <c r="LCS57" s="151"/>
      <c r="LCT57" s="151"/>
      <c r="LCU57" s="151"/>
      <c r="LCV57" s="151"/>
      <c r="LCW57" s="151"/>
      <c r="LCX57" s="151"/>
      <c r="LCY57" s="151"/>
      <c r="LCZ57" s="151"/>
      <c r="LDA57" s="151"/>
      <c r="LDB57" s="151"/>
      <c r="LDC57" s="151"/>
      <c r="LDD57" s="151"/>
      <c r="LDE57" s="151"/>
      <c r="LDF57" s="151"/>
      <c r="LDG57" s="151"/>
      <c r="LDH57" s="151"/>
      <c r="LDI57" s="151"/>
      <c r="LDJ57" s="151"/>
      <c r="LDK57" s="151"/>
      <c r="LDL57" s="151"/>
      <c r="LDM57" s="151"/>
      <c r="LDN57" s="151"/>
      <c r="LDO57" s="151"/>
      <c r="LDP57" s="151"/>
      <c r="LDQ57" s="151"/>
      <c r="LDR57" s="151"/>
      <c r="LDS57" s="151"/>
      <c r="LDT57" s="151"/>
      <c r="LDU57" s="151"/>
      <c r="LDV57" s="151"/>
      <c r="LDW57" s="151"/>
      <c r="LDX57" s="151"/>
      <c r="LDY57" s="151"/>
      <c r="LDZ57" s="151"/>
      <c r="LEA57" s="151"/>
      <c r="LEB57" s="151"/>
      <c r="LEC57" s="151"/>
      <c r="LED57" s="151"/>
      <c r="LEE57" s="151"/>
      <c r="LEF57" s="151"/>
      <c r="LEG57" s="151"/>
      <c r="LEH57" s="151"/>
      <c r="LEI57" s="151"/>
      <c r="LEJ57" s="151"/>
      <c r="LEK57" s="151"/>
      <c r="LEL57" s="151"/>
      <c r="LEM57" s="151"/>
      <c r="LEN57" s="151"/>
      <c r="LEO57" s="151"/>
      <c r="LEP57" s="151"/>
      <c r="LEQ57" s="151"/>
      <c r="LER57" s="151"/>
      <c r="LES57" s="151"/>
      <c r="LET57" s="151"/>
      <c r="LEU57" s="151"/>
      <c r="LEV57" s="151"/>
      <c r="LEW57" s="151"/>
      <c r="LEX57" s="151"/>
      <c r="LEY57" s="151"/>
      <c r="LEZ57" s="151"/>
      <c r="LFA57" s="151"/>
      <c r="LFB57" s="151"/>
      <c r="LFC57" s="151"/>
      <c r="LFD57" s="151"/>
      <c r="LFE57" s="151"/>
      <c r="LFF57" s="151"/>
      <c r="LFG57" s="151"/>
      <c r="LFH57" s="151"/>
      <c r="LFI57" s="151"/>
      <c r="LFJ57" s="151"/>
      <c r="LFK57" s="151"/>
      <c r="LFL57" s="151"/>
      <c r="LFM57" s="151"/>
      <c r="LFN57" s="151"/>
      <c r="LFO57" s="151"/>
      <c r="LFP57" s="151"/>
      <c r="LFQ57" s="151"/>
      <c r="LFR57" s="151"/>
      <c r="LFS57" s="151"/>
      <c r="LFT57" s="151"/>
      <c r="LFU57" s="151"/>
      <c r="LFV57" s="151"/>
      <c r="LFW57" s="151"/>
      <c r="LFX57" s="151"/>
      <c r="LFY57" s="151"/>
      <c r="LFZ57" s="151"/>
      <c r="LGA57" s="151"/>
      <c r="LGB57" s="151"/>
      <c r="LGC57" s="151"/>
      <c r="LGD57" s="151"/>
      <c r="LGE57" s="151"/>
      <c r="LGF57" s="151"/>
      <c r="LGG57" s="151"/>
      <c r="LGH57" s="151"/>
      <c r="LGI57" s="151"/>
      <c r="LGJ57" s="151"/>
      <c r="LGK57" s="151"/>
      <c r="LGL57" s="151"/>
      <c r="LGM57" s="151"/>
      <c r="LGN57" s="151"/>
      <c r="LGO57" s="151"/>
      <c r="LGP57" s="151"/>
      <c r="LGQ57" s="151"/>
      <c r="LGR57" s="151"/>
      <c r="LGS57" s="151"/>
      <c r="LGT57" s="151"/>
      <c r="LGU57" s="151"/>
      <c r="LGV57" s="151"/>
      <c r="LGW57" s="151"/>
      <c r="LGX57" s="151"/>
      <c r="LGY57" s="151"/>
      <c r="LGZ57" s="151"/>
      <c r="LHA57" s="151"/>
      <c r="LHB57" s="151"/>
      <c r="LHC57" s="151"/>
      <c r="LHD57" s="151"/>
      <c r="LHE57" s="151"/>
      <c r="LHF57" s="151"/>
      <c r="LHG57" s="151"/>
      <c r="LHH57" s="151"/>
      <c r="LHI57" s="151"/>
      <c r="LHJ57" s="151"/>
      <c r="LHK57" s="151"/>
      <c r="LHL57" s="151"/>
      <c r="LHM57" s="151"/>
      <c r="LHN57" s="151"/>
      <c r="LHO57" s="151"/>
      <c r="LHP57" s="151"/>
      <c r="LHQ57" s="151"/>
      <c r="LHR57" s="151"/>
      <c r="LHS57" s="151"/>
      <c r="LHT57" s="151"/>
      <c r="LHU57" s="151"/>
      <c r="LHV57" s="151"/>
      <c r="LHW57" s="151"/>
      <c r="LHX57" s="151"/>
      <c r="LHY57" s="151"/>
      <c r="LHZ57" s="151"/>
      <c r="LIA57" s="151"/>
      <c r="LIB57" s="151"/>
      <c r="LIC57" s="151"/>
      <c r="LID57" s="151"/>
      <c r="LIE57" s="151"/>
      <c r="LIF57" s="151"/>
      <c r="LIG57" s="151"/>
      <c r="LIH57" s="151"/>
      <c r="LII57" s="151"/>
      <c r="LIJ57" s="151"/>
      <c r="LIK57" s="151"/>
      <c r="LIL57" s="151"/>
      <c r="LIM57" s="151"/>
      <c r="LIN57" s="151"/>
      <c r="LIO57" s="151"/>
      <c r="LIP57" s="151"/>
      <c r="LIQ57" s="151"/>
      <c r="LIR57" s="151"/>
      <c r="LIS57" s="151"/>
      <c r="LIT57" s="151"/>
      <c r="LIU57" s="151"/>
      <c r="LIV57" s="151"/>
      <c r="LIW57" s="151"/>
      <c r="LIX57" s="151"/>
      <c r="LIY57" s="151"/>
      <c r="LIZ57" s="151"/>
      <c r="LJA57" s="151"/>
      <c r="LJB57" s="151"/>
      <c r="LJC57" s="151"/>
      <c r="LJD57" s="151"/>
      <c r="LJE57" s="151"/>
      <c r="LJF57" s="151"/>
      <c r="LJG57" s="151"/>
      <c r="LJH57" s="151"/>
      <c r="LJI57" s="151"/>
      <c r="LJJ57" s="151"/>
      <c r="LJK57" s="151"/>
      <c r="LJL57" s="151"/>
      <c r="LJM57" s="151"/>
      <c r="LJN57" s="151"/>
      <c r="LJO57" s="151"/>
      <c r="LJP57" s="151"/>
      <c r="LJQ57" s="151"/>
      <c r="LJR57" s="151"/>
      <c r="LJS57" s="151"/>
      <c r="LJT57" s="151"/>
      <c r="LJU57" s="151"/>
      <c r="LJV57" s="151"/>
      <c r="LJW57" s="151"/>
      <c r="LJX57" s="151"/>
      <c r="LJY57" s="151"/>
      <c r="LJZ57" s="151"/>
      <c r="LKA57" s="151"/>
      <c r="LKB57" s="151"/>
      <c r="LKC57" s="151"/>
      <c r="LKD57" s="151"/>
      <c r="LKE57" s="151"/>
      <c r="LKF57" s="151"/>
      <c r="LKG57" s="151"/>
      <c r="LKH57" s="151"/>
      <c r="LKI57" s="151"/>
      <c r="LKJ57" s="151"/>
      <c r="LKK57" s="151"/>
      <c r="LKL57" s="151"/>
      <c r="LKM57" s="151"/>
      <c r="LKN57" s="151"/>
      <c r="LKO57" s="151"/>
      <c r="LKP57" s="151"/>
      <c r="LKQ57" s="151"/>
      <c r="LKR57" s="151"/>
      <c r="LKS57" s="151"/>
      <c r="LKT57" s="151"/>
      <c r="LKU57" s="151"/>
      <c r="LKV57" s="151"/>
      <c r="LKW57" s="151"/>
      <c r="LKX57" s="151"/>
      <c r="LKY57" s="151"/>
      <c r="LKZ57" s="151"/>
      <c r="LLA57" s="151"/>
      <c r="LLB57" s="151"/>
      <c r="LLC57" s="151"/>
      <c r="LLD57" s="151"/>
      <c r="LLE57" s="151"/>
      <c r="LLF57" s="151"/>
      <c r="LLG57" s="151"/>
      <c r="LLH57" s="151"/>
      <c r="LLI57" s="151"/>
      <c r="LLJ57" s="151"/>
      <c r="LLK57" s="151"/>
      <c r="LLL57" s="151"/>
      <c r="LLM57" s="151"/>
      <c r="LLN57" s="151"/>
      <c r="LLO57" s="151"/>
      <c r="LLP57" s="151"/>
      <c r="LLQ57" s="151"/>
      <c r="LLR57" s="151"/>
      <c r="LLS57" s="151"/>
      <c r="LLT57" s="151"/>
      <c r="LLU57" s="151"/>
      <c r="LLV57" s="151"/>
      <c r="LLW57" s="151"/>
      <c r="LLX57" s="151"/>
      <c r="LLY57" s="151"/>
      <c r="LLZ57" s="151"/>
      <c r="LMA57" s="151"/>
      <c r="LMB57" s="151"/>
      <c r="LMC57" s="151"/>
      <c r="LMD57" s="151"/>
      <c r="LME57" s="151"/>
      <c r="LMF57" s="151"/>
      <c r="LMG57" s="151"/>
      <c r="LMH57" s="151"/>
      <c r="LMI57" s="151"/>
      <c r="LMJ57" s="151"/>
      <c r="LMK57" s="151"/>
      <c r="LML57" s="151"/>
      <c r="LMM57" s="151"/>
      <c r="LMN57" s="151"/>
      <c r="LMO57" s="151"/>
      <c r="LMP57" s="151"/>
      <c r="LMQ57" s="151"/>
      <c r="LMR57" s="151"/>
      <c r="LMS57" s="151"/>
      <c r="LMT57" s="151"/>
      <c r="LMU57" s="151"/>
      <c r="LMV57" s="151"/>
      <c r="LMW57" s="151"/>
      <c r="LMX57" s="151"/>
      <c r="LMY57" s="151"/>
      <c r="LMZ57" s="151"/>
      <c r="LNA57" s="151"/>
      <c r="LNB57" s="151"/>
      <c r="LNC57" s="151"/>
      <c r="LND57" s="151"/>
      <c r="LNE57" s="151"/>
      <c r="LNF57" s="151"/>
      <c r="LNG57" s="151"/>
      <c r="LNH57" s="151"/>
      <c r="LNI57" s="151"/>
      <c r="LNJ57" s="151"/>
      <c r="LNK57" s="151"/>
      <c r="LNL57" s="151"/>
      <c r="LNM57" s="151"/>
      <c r="LNN57" s="151"/>
      <c r="LNO57" s="151"/>
      <c r="LNP57" s="151"/>
      <c r="LNQ57" s="151"/>
      <c r="LNR57" s="151"/>
      <c r="LNS57" s="151"/>
      <c r="LNT57" s="151"/>
      <c r="LNU57" s="151"/>
      <c r="LNV57" s="151"/>
      <c r="LNW57" s="151"/>
      <c r="LNX57" s="151"/>
      <c r="LNY57" s="151"/>
      <c r="LNZ57" s="151"/>
      <c r="LOA57" s="151"/>
      <c r="LOB57" s="151"/>
      <c r="LOC57" s="151"/>
      <c r="LOD57" s="151"/>
      <c r="LOE57" s="151"/>
      <c r="LOF57" s="151"/>
      <c r="LOG57" s="151"/>
      <c r="LOH57" s="151"/>
      <c r="LOI57" s="151"/>
      <c r="LOJ57" s="151"/>
      <c r="LOK57" s="151"/>
      <c r="LOL57" s="151"/>
      <c r="LOM57" s="151"/>
      <c r="LON57" s="151"/>
      <c r="LOO57" s="151"/>
      <c r="LOP57" s="151"/>
      <c r="LOQ57" s="151"/>
      <c r="LOR57" s="151"/>
      <c r="LOS57" s="151"/>
      <c r="LOT57" s="151"/>
      <c r="LOU57" s="151"/>
      <c r="LOV57" s="151"/>
      <c r="LOW57" s="151"/>
      <c r="LOX57" s="151"/>
      <c r="LOY57" s="151"/>
      <c r="LOZ57" s="151"/>
      <c r="LPA57" s="151"/>
      <c r="LPB57" s="151"/>
      <c r="LPC57" s="151"/>
      <c r="LPD57" s="151"/>
      <c r="LPE57" s="151"/>
      <c r="LPF57" s="151"/>
      <c r="LPG57" s="151"/>
      <c r="LPH57" s="151"/>
      <c r="LPI57" s="151"/>
      <c r="LPJ57" s="151"/>
      <c r="LPK57" s="151"/>
      <c r="LPL57" s="151"/>
      <c r="LPM57" s="151"/>
      <c r="LPN57" s="151"/>
      <c r="LPO57" s="151"/>
      <c r="LPP57" s="151"/>
      <c r="LPQ57" s="151"/>
      <c r="LPR57" s="151"/>
      <c r="LPS57" s="151"/>
      <c r="LPT57" s="151"/>
      <c r="LPU57" s="151"/>
      <c r="LPV57" s="151"/>
      <c r="LPW57" s="151"/>
      <c r="LPX57" s="151"/>
      <c r="LPY57" s="151"/>
      <c r="LPZ57" s="151"/>
      <c r="LQA57" s="151"/>
      <c r="LQB57" s="151"/>
      <c r="LQC57" s="151"/>
      <c r="LQD57" s="151"/>
      <c r="LQE57" s="151"/>
      <c r="LQF57" s="151"/>
      <c r="LQG57" s="151"/>
      <c r="LQH57" s="151"/>
      <c r="LQI57" s="151"/>
      <c r="LQJ57" s="151"/>
      <c r="LQK57" s="151"/>
      <c r="LQL57" s="151"/>
      <c r="LQM57" s="151"/>
      <c r="LQN57" s="151"/>
      <c r="LQO57" s="151"/>
      <c r="LQP57" s="151"/>
      <c r="LQQ57" s="151"/>
      <c r="LQR57" s="151"/>
      <c r="LQS57" s="151"/>
      <c r="LQT57" s="151"/>
      <c r="LQU57" s="151"/>
      <c r="LQV57" s="151"/>
      <c r="LQW57" s="151"/>
      <c r="LQX57" s="151"/>
      <c r="LQY57" s="151"/>
      <c r="LQZ57" s="151"/>
      <c r="LRA57" s="151"/>
      <c r="LRB57" s="151"/>
      <c r="LRC57" s="151"/>
      <c r="LRD57" s="151"/>
      <c r="LRE57" s="151"/>
      <c r="LRF57" s="151"/>
      <c r="LRG57" s="151"/>
      <c r="LRH57" s="151"/>
      <c r="LRI57" s="151"/>
      <c r="LRJ57" s="151"/>
      <c r="LRK57" s="151"/>
      <c r="LRL57" s="151"/>
      <c r="LRM57" s="151"/>
      <c r="LRN57" s="151"/>
      <c r="LRO57" s="151"/>
      <c r="LRP57" s="151"/>
      <c r="LRQ57" s="151"/>
      <c r="LRR57" s="151"/>
      <c r="LRS57" s="151"/>
      <c r="LRT57" s="151"/>
      <c r="LRU57" s="151"/>
      <c r="LRV57" s="151"/>
      <c r="LRW57" s="151"/>
      <c r="LRX57" s="151"/>
      <c r="LRY57" s="151"/>
      <c r="LRZ57" s="151"/>
      <c r="LSA57" s="151"/>
      <c r="LSB57" s="151"/>
      <c r="LSC57" s="151"/>
      <c r="LSD57" s="151"/>
      <c r="LSE57" s="151"/>
      <c r="LSF57" s="151"/>
      <c r="LSG57" s="151"/>
      <c r="LSH57" s="151"/>
      <c r="LSI57" s="151"/>
      <c r="LSJ57" s="151"/>
      <c r="LSK57" s="151"/>
      <c r="LSL57" s="151"/>
      <c r="LSM57" s="151"/>
      <c r="LSN57" s="151"/>
      <c r="LSO57" s="151"/>
      <c r="LSP57" s="151"/>
      <c r="LSQ57" s="151"/>
      <c r="LSR57" s="151"/>
      <c r="LSS57" s="151"/>
      <c r="LST57" s="151"/>
      <c r="LSU57" s="151"/>
      <c r="LSV57" s="151"/>
      <c r="LSW57" s="151"/>
      <c r="LSX57" s="151"/>
      <c r="LSY57" s="151"/>
      <c r="LSZ57" s="151"/>
      <c r="LTA57" s="151"/>
      <c r="LTB57" s="151"/>
      <c r="LTC57" s="151"/>
      <c r="LTD57" s="151"/>
      <c r="LTE57" s="151"/>
      <c r="LTF57" s="151"/>
      <c r="LTG57" s="151"/>
      <c r="LTH57" s="151"/>
      <c r="LTI57" s="151"/>
      <c r="LTJ57" s="151"/>
      <c r="LTK57" s="151"/>
      <c r="LTL57" s="151"/>
      <c r="LTM57" s="151"/>
      <c r="LTN57" s="151"/>
      <c r="LTO57" s="151"/>
      <c r="LTP57" s="151"/>
      <c r="LTQ57" s="151"/>
      <c r="LTR57" s="151"/>
      <c r="LTS57" s="151"/>
      <c r="LTT57" s="151"/>
      <c r="LTU57" s="151"/>
      <c r="LTV57" s="151"/>
      <c r="LTW57" s="151"/>
      <c r="LTX57" s="151"/>
      <c r="LTY57" s="151"/>
      <c r="LTZ57" s="151"/>
      <c r="LUA57" s="151"/>
      <c r="LUB57" s="151"/>
      <c r="LUC57" s="151"/>
      <c r="LUD57" s="151"/>
      <c r="LUE57" s="151"/>
      <c r="LUF57" s="151"/>
      <c r="LUG57" s="151"/>
      <c r="LUH57" s="151"/>
      <c r="LUI57" s="151"/>
      <c r="LUJ57" s="151"/>
      <c r="LUK57" s="151"/>
      <c r="LUL57" s="151"/>
      <c r="LUM57" s="151"/>
      <c r="LUN57" s="151"/>
      <c r="LUO57" s="151"/>
      <c r="LUP57" s="151"/>
      <c r="LUQ57" s="151"/>
      <c r="LUR57" s="151"/>
      <c r="LUS57" s="151"/>
      <c r="LUT57" s="151"/>
      <c r="LUU57" s="151"/>
      <c r="LUV57" s="151"/>
      <c r="LUW57" s="151"/>
      <c r="LUX57" s="151"/>
      <c r="LUY57" s="151"/>
      <c r="LUZ57" s="151"/>
      <c r="LVA57" s="151"/>
      <c r="LVB57" s="151"/>
      <c r="LVC57" s="151"/>
      <c r="LVD57" s="151"/>
      <c r="LVE57" s="151"/>
      <c r="LVF57" s="151"/>
      <c r="LVG57" s="151"/>
      <c r="LVH57" s="151"/>
      <c r="LVI57" s="151"/>
      <c r="LVJ57" s="151"/>
      <c r="LVK57" s="151"/>
      <c r="LVL57" s="151"/>
      <c r="LVM57" s="151"/>
      <c r="LVN57" s="151"/>
      <c r="LVO57" s="151"/>
      <c r="LVP57" s="151"/>
      <c r="LVQ57" s="151"/>
      <c r="LVR57" s="151"/>
      <c r="LVS57" s="151"/>
      <c r="LVT57" s="151"/>
      <c r="LVU57" s="151"/>
      <c r="LVV57" s="151"/>
      <c r="LVW57" s="151"/>
      <c r="LVX57" s="151"/>
      <c r="LVY57" s="151"/>
      <c r="LVZ57" s="151"/>
      <c r="LWA57" s="151"/>
      <c r="LWB57" s="151"/>
      <c r="LWC57" s="151"/>
      <c r="LWD57" s="151"/>
      <c r="LWE57" s="151"/>
      <c r="LWF57" s="151"/>
      <c r="LWG57" s="151"/>
      <c r="LWH57" s="151"/>
      <c r="LWI57" s="151"/>
      <c r="LWJ57" s="151"/>
      <c r="LWK57" s="151"/>
      <c r="LWL57" s="151"/>
      <c r="LWM57" s="151"/>
      <c r="LWN57" s="151"/>
      <c r="LWO57" s="151"/>
      <c r="LWP57" s="151"/>
      <c r="LWQ57" s="151"/>
      <c r="LWR57" s="151"/>
      <c r="LWS57" s="151"/>
      <c r="LWT57" s="151"/>
      <c r="LWU57" s="151"/>
      <c r="LWV57" s="151"/>
      <c r="LWW57" s="151"/>
      <c r="LWX57" s="151"/>
      <c r="LWY57" s="151"/>
      <c r="LWZ57" s="151"/>
      <c r="LXA57" s="151"/>
      <c r="LXB57" s="151"/>
      <c r="LXC57" s="151"/>
      <c r="LXD57" s="151"/>
      <c r="LXE57" s="151"/>
      <c r="LXF57" s="151"/>
      <c r="LXG57" s="151"/>
      <c r="LXH57" s="151"/>
      <c r="LXI57" s="151"/>
      <c r="LXJ57" s="151"/>
      <c r="LXK57" s="151"/>
      <c r="LXL57" s="151"/>
      <c r="LXM57" s="151"/>
      <c r="LXN57" s="151"/>
      <c r="LXO57" s="151"/>
      <c r="LXP57" s="151"/>
      <c r="LXQ57" s="151"/>
      <c r="LXR57" s="151"/>
      <c r="LXS57" s="151"/>
      <c r="LXT57" s="151"/>
      <c r="LXU57" s="151"/>
      <c r="LXV57" s="151"/>
      <c r="LXW57" s="151"/>
      <c r="LXX57" s="151"/>
      <c r="LXY57" s="151"/>
      <c r="LXZ57" s="151"/>
      <c r="LYA57" s="151"/>
      <c r="LYB57" s="151"/>
      <c r="LYC57" s="151"/>
      <c r="LYD57" s="151"/>
      <c r="LYE57" s="151"/>
      <c r="LYF57" s="151"/>
      <c r="LYG57" s="151"/>
      <c r="LYH57" s="151"/>
      <c r="LYI57" s="151"/>
      <c r="LYJ57" s="151"/>
      <c r="LYK57" s="151"/>
      <c r="LYL57" s="151"/>
      <c r="LYM57" s="151"/>
      <c r="LYN57" s="151"/>
      <c r="LYO57" s="151"/>
      <c r="LYP57" s="151"/>
      <c r="LYQ57" s="151"/>
      <c r="LYR57" s="151"/>
      <c r="LYS57" s="151"/>
      <c r="LYT57" s="151"/>
      <c r="LYU57" s="151"/>
      <c r="LYV57" s="151"/>
      <c r="LYW57" s="151"/>
      <c r="LYX57" s="151"/>
      <c r="LYY57" s="151"/>
      <c r="LYZ57" s="151"/>
      <c r="LZA57" s="151"/>
      <c r="LZB57" s="151"/>
      <c r="LZC57" s="151"/>
      <c r="LZD57" s="151"/>
      <c r="LZE57" s="151"/>
      <c r="LZF57" s="151"/>
      <c r="LZG57" s="151"/>
      <c r="LZH57" s="151"/>
      <c r="LZI57" s="151"/>
      <c r="LZJ57" s="151"/>
      <c r="LZK57" s="151"/>
      <c r="LZL57" s="151"/>
      <c r="LZM57" s="151"/>
      <c r="LZN57" s="151"/>
      <c r="LZO57" s="151"/>
      <c r="LZP57" s="151"/>
      <c r="LZQ57" s="151"/>
      <c r="LZR57" s="151"/>
      <c r="LZS57" s="151"/>
      <c r="LZT57" s="151"/>
      <c r="LZU57" s="151"/>
      <c r="LZV57" s="151"/>
      <c r="LZW57" s="151"/>
      <c r="LZX57" s="151"/>
      <c r="LZY57" s="151"/>
      <c r="LZZ57" s="151"/>
      <c r="MAA57" s="151"/>
      <c r="MAB57" s="151"/>
      <c r="MAC57" s="151"/>
      <c r="MAD57" s="151"/>
      <c r="MAE57" s="151"/>
      <c r="MAF57" s="151"/>
      <c r="MAG57" s="151"/>
      <c r="MAH57" s="151"/>
      <c r="MAI57" s="151"/>
      <c r="MAJ57" s="151"/>
      <c r="MAK57" s="151"/>
      <c r="MAL57" s="151"/>
      <c r="MAM57" s="151"/>
      <c r="MAN57" s="151"/>
      <c r="MAO57" s="151"/>
      <c r="MAP57" s="151"/>
      <c r="MAQ57" s="151"/>
      <c r="MAR57" s="151"/>
      <c r="MAS57" s="151"/>
      <c r="MAT57" s="151"/>
      <c r="MAU57" s="151"/>
      <c r="MAV57" s="151"/>
      <c r="MAW57" s="151"/>
      <c r="MAX57" s="151"/>
      <c r="MAY57" s="151"/>
      <c r="MAZ57" s="151"/>
      <c r="MBA57" s="151"/>
      <c r="MBB57" s="151"/>
      <c r="MBC57" s="151"/>
      <c r="MBD57" s="151"/>
      <c r="MBE57" s="151"/>
      <c r="MBF57" s="151"/>
      <c r="MBG57" s="151"/>
      <c r="MBH57" s="151"/>
      <c r="MBI57" s="151"/>
      <c r="MBJ57" s="151"/>
      <c r="MBK57" s="151"/>
      <c r="MBL57" s="151"/>
      <c r="MBM57" s="151"/>
      <c r="MBN57" s="151"/>
      <c r="MBO57" s="151"/>
      <c r="MBP57" s="151"/>
      <c r="MBQ57" s="151"/>
      <c r="MBR57" s="151"/>
      <c r="MBS57" s="151"/>
      <c r="MBT57" s="151"/>
      <c r="MBU57" s="151"/>
      <c r="MBV57" s="151"/>
      <c r="MBW57" s="151"/>
      <c r="MBX57" s="151"/>
      <c r="MBY57" s="151"/>
      <c r="MBZ57" s="151"/>
      <c r="MCA57" s="151"/>
      <c r="MCB57" s="151"/>
      <c r="MCC57" s="151"/>
      <c r="MCD57" s="151"/>
      <c r="MCE57" s="151"/>
      <c r="MCF57" s="151"/>
      <c r="MCG57" s="151"/>
      <c r="MCH57" s="151"/>
      <c r="MCI57" s="151"/>
      <c r="MCJ57" s="151"/>
      <c r="MCK57" s="151"/>
      <c r="MCL57" s="151"/>
      <c r="MCM57" s="151"/>
      <c r="MCN57" s="151"/>
      <c r="MCO57" s="151"/>
      <c r="MCP57" s="151"/>
      <c r="MCQ57" s="151"/>
      <c r="MCR57" s="151"/>
      <c r="MCS57" s="151"/>
      <c r="MCT57" s="151"/>
      <c r="MCU57" s="151"/>
      <c r="MCV57" s="151"/>
      <c r="MCW57" s="151"/>
      <c r="MCX57" s="151"/>
      <c r="MCY57" s="151"/>
      <c r="MCZ57" s="151"/>
      <c r="MDA57" s="151"/>
      <c r="MDB57" s="151"/>
      <c r="MDC57" s="151"/>
      <c r="MDD57" s="151"/>
      <c r="MDE57" s="151"/>
      <c r="MDF57" s="151"/>
      <c r="MDG57" s="151"/>
      <c r="MDH57" s="151"/>
      <c r="MDI57" s="151"/>
      <c r="MDJ57" s="151"/>
      <c r="MDK57" s="151"/>
      <c r="MDL57" s="151"/>
      <c r="MDM57" s="151"/>
      <c r="MDN57" s="151"/>
      <c r="MDO57" s="151"/>
      <c r="MDP57" s="151"/>
      <c r="MDQ57" s="151"/>
      <c r="MDR57" s="151"/>
      <c r="MDS57" s="151"/>
      <c r="MDT57" s="151"/>
      <c r="MDU57" s="151"/>
      <c r="MDV57" s="151"/>
      <c r="MDW57" s="151"/>
      <c r="MDX57" s="151"/>
      <c r="MDY57" s="151"/>
      <c r="MDZ57" s="151"/>
      <c r="MEA57" s="151"/>
      <c r="MEB57" s="151"/>
      <c r="MEC57" s="151"/>
      <c r="MED57" s="151"/>
      <c r="MEE57" s="151"/>
      <c r="MEF57" s="151"/>
      <c r="MEG57" s="151"/>
      <c r="MEH57" s="151"/>
      <c r="MEI57" s="151"/>
      <c r="MEJ57" s="151"/>
      <c r="MEK57" s="151"/>
      <c r="MEL57" s="151"/>
      <c r="MEM57" s="151"/>
      <c r="MEN57" s="151"/>
      <c r="MEO57" s="151"/>
      <c r="MEP57" s="151"/>
      <c r="MEQ57" s="151"/>
      <c r="MER57" s="151"/>
      <c r="MES57" s="151"/>
      <c r="MET57" s="151"/>
      <c r="MEU57" s="151"/>
      <c r="MEV57" s="151"/>
      <c r="MEW57" s="151"/>
      <c r="MEX57" s="151"/>
      <c r="MEY57" s="151"/>
      <c r="MEZ57" s="151"/>
      <c r="MFA57" s="151"/>
      <c r="MFB57" s="151"/>
      <c r="MFC57" s="151"/>
      <c r="MFD57" s="151"/>
      <c r="MFE57" s="151"/>
      <c r="MFF57" s="151"/>
      <c r="MFG57" s="151"/>
      <c r="MFH57" s="151"/>
      <c r="MFI57" s="151"/>
      <c r="MFJ57" s="151"/>
      <c r="MFK57" s="151"/>
      <c r="MFL57" s="151"/>
      <c r="MFM57" s="151"/>
      <c r="MFN57" s="151"/>
      <c r="MFO57" s="151"/>
      <c r="MFP57" s="151"/>
      <c r="MFQ57" s="151"/>
      <c r="MFR57" s="151"/>
      <c r="MFS57" s="151"/>
      <c r="MFT57" s="151"/>
      <c r="MFU57" s="151"/>
      <c r="MFV57" s="151"/>
      <c r="MFW57" s="151"/>
      <c r="MFX57" s="151"/>
      <c r="MFY57" s="151"/>
      <c r="MFZ57" s="151"/>
      <c r="MGA57" s="151"/>
      <c r="MGB57" s="151"/>
      <c r="MGC57" s="151"/>
      <c r="MGD57" s="151"/>
      <c r="MGE57" s="151"/>
      <c r="MGF57" s="151"/>
      <c r="MGG57" s="151"/>
      <c r="MGH57" s="151"/>
      <c r="MGI57" s="151"/>
      <c r="MGJ57" s="151"/>
      <c r="MGK57" s="151"/>
      <c r="MGL57" s="151"/>
      <c r="MGM57" s="151"/>
      <c r="MGN57" s="151"/>
      <c r="MGO57" s="151"/>
      <c r="MGP57" s="151"/>
      <c r="MGQ57" s="151"/>
      <c r="MGR57" s="151"/>
      <c r="MGS57" s="151"/>
      <c r="MGT57" s="151"/>
      <c r="MGU57" s="151"/>
      <c r="MGV57" s="151"/>
      <c r="MGW57" s="151"/>
      <c r="MGX57" s="151"/>
      <c r="MGY57" s="151"/>
      <c r="MGZ57" s="151"/>
      <c r="MHA57" s="151"/>
      <c r="MHB57" s="151"/>
      <c r="MHC57" s="151"/>
      <c r="MHD57" s="151"/>
      <c r="MHE57" s="151"/>
      <c r="MHF57" s="151"/>
      <c r="MHG57" s="151"/>
      <c r="MHH57" s="151"/>
      <c r="MHI57" s="151"/>
      <c r="MHJ57" s="151"/>
      <c r="MHK57" s="151"/>
      <c r="MHL57" s="151"/>
      <c r="MHM57" s="151"/>
      <c r="MHN57" s="151"/>
      <c r="MHO57" s="151"/>
      <c r="MHP57" s="151"/>
      <c r="MHQ57" s="151"/>
      <c r="MHR57" s="151"/>
      <c r="MHS57" s="151"/>
      <c r="MHT57" s="151"/>
      <c r="MHU57" s="151"/>
      <c r="MHV57" s="151"/>
      <c r="MHW57" s="151"/>
      <c r="MHX57" s="151"/>
      <c r="MHY57" s="151"/>
      <c r="MHZ57" s="151"/>
      <c r="MIA57" s="151"/>
      <c r="MIB57" s="151"/>
      <c r="MIC57" s="151"/>
      <c r="MID57" s="151"/>
      <c r="MIE57" s="151"/>
      <c r="MIF57" s="151"/>
      <c r="MIG57" s="151"/>
      <c r="MIH57" s="151"/>
      <c r="MII57" s="151"/>
      <c r="MIJ57" s="151"/>
      <c r="MIK57" s="151"/>
      <c r="MIL57" s="151"/>
      <c r="MIM57" s="151"/>
      <c r="MIN57" s="151"/>
      <c r="MIO57" s="151"/>
      <c r="MIP57" s="151"/>
      <c r="MIQ57" s="151"/>
      <c r="MIR57" s="151"/>
      <c r="MIS57" s="151"/>
      <c r="MIT57" s="151"/>
      <c r="MIU57" s="151"/>
      <c r="MIV57" s="151"/>
      <c r="MIW57" s="151"/>
      <c r="MIX57" s="151"/>
      <c r="MIY57" s="151"/>
      <c r="MIZ57" s="151"/>
      <c r="MJA57" s="151"/>
      <c r="MJB57" s="151"/>
      <c r="MJC57" s="151"/>
      <c r="MJD57" s="151"/>
      <c r="MJE57" s="151"/>
      <c r="MJF57" s="151"/>
      <c r="MJG57" s="151"/>
      <c r="MJH57" s="151"/>
      <c r="MJI57" s="151"/>
      <c r="MJJ57" s="151"/>
      <c r="MJK57" s="151"/>
      <c r="MJL57" s="151"/>
      <c r="MJM57" s="151"/>
      <c r="MJN57" s="151"/>
      <c r="MJO57" s="151"/>
      <c r="MJP57" s="151"/>
      <c r="MJQ57" s="151"/>
      <c r="MJR57" s="151"/>
      <c r="MJS57" s="151"/>
      <c r="MJT57" s="151"/>
      <c r="MJU57" s="151"/>
      <c r="MJV57" s="151"/>
      <c r="MJW57" s="151"/>
      <c r="MJX57" s="151"/>
      <c r="MJY57" s="151"/>
      <c r="MJZ57" s="151"/>
      <c r="MKA57" s="151"/>
      <c r="MKB57" s="151"/>
      <c r="MKC57" s="151"/>
      <c r="MKD57" s="151"/>
      <c r="MKE57" s="151"/>
      <c r="MKF57" s="151"/>
      <c r="MKG57" s="151"/>
      <c r="MKH57" s="151"/>
      <c r="MKI57" s="151"/>
      <c r="MKJ57" s="151"/>
      <c r="MKK57" s="151"/>
      <c r="MKL57" s="151"/>
      <c r="MKM57" s="151"/>
      <c r="MKN57" s="151"/>
      <c r="MKO57" s="151"/>
      <c r="MKP57" s="151"/>
      <c r="MKQ57" s="151"/>
      <c r="MKR57" s="151"/>
      <c r="MKS57" s="151"/>
      <c r="MKT57" s="151"/>
      <c r="MKU57" s="151"/>
      <c r="MKV57" s="151"/>
      <c r="MKW57" s="151"/>
      <c r="MKX57" s="151"/>
      <c r="MKY57" s="151"/>
      <c r="MKZ57" s="151"/>
      <c r="MLA57" s="151"/>
      <c r="MLB57" s="151"/>
      <c r="MLC57" s="151"/>
      <c r="MLD57" s="151"/>
      <c r="MLE57" s="151"/>
      <c r="MLF57" s="151"/>
      <c r="MLG57" s="151"/>
      <c r="MLH57" s="151"/>
      <c r="MLI57" s="151"/>
      <c r="MLJ57" s="151"/>
      <c r="MLK57" s="151"/>
      <c r="MLL57" s="151"/>
      <c r="MLM57" s="151"/>
      <c r="MLN57" s="151"/>
      <c r="MLO57" s="151"/>
      <c r="MLP57" s="151"/>
      <c r="MLQ57" s="151"/>
      <c r="MLR57" s="151"/>
      <c r="MLS57" s="151"/>
      <c r="MLT57" s="151"/>
      <c r="MLU57" s="151"/>
      <c r="MLV57" s="151"/>
      <c r="MLW57" s="151"/>
      <c r="MLX57" s="151"/>
      <c r="MLY57" s="151"/>
      <c r="MLZ57" s="151"/>
      <c r="MMA57" s="151"/>
      <c r="MMB57" s="151"/>
      <c r="MMC57" s="151"/>
      <c r="MMD57" s="151"/>
      <c r="MME57" s="151"/>
      <c r="MMF57" s="151"/>
      <c r="MMG57" s="151"/>
      <c r="MMH57" s="151"/>
      <c r="MMI57" s="151"/>
      <c r="MMJ57" s="151"/>
      <c r="MMK57" s="151"/>
      <c r="MML57" s="151"/>
      <c r="MMM57" s="151"/>
      <c r="MMN57" s="151"/>
      <c r="MMO57" s="151"/>
      <c r="MMP57" s="151"/>
      <c r="MMQ57" s="151"/>
      <c r="MMR57" s="151"/>
      <c r="MMS57" s="151"/>
      <c r="MMT57" s="151"/>
      <c r="MMU57" s="151"/>
      <c r="MMV57" s="151"/>
      <c r="MMW57" s="151"/>
      <c r="MMX57" s="151"/>
      <c r="MMY57" s="151"/>
      <c r="MMZ57" s="151"/>
      <c r="MNA57" s="151"/>
      <c r="MNB57" s="151"/>
      <c r="MNC57" s="151"/>
      <c r="MND57" s="151"/>
      <c r="MNE57" s="151"/>
      <c r="MNF57" s="151"/>
      <c r="MNG57" s="151"/>
      <c r="MNH57" s="151"/>
      <c r="MNI57" s="151"/>
      <c r="MNJ57" s="151"/>
      <c r="MNK57" s="151"/>
      <c r="MNL57" s="151"/>
      <c r="MNM57" s="151"/>
      <c r="MNN57" s="151"/>
      <c r="MNO57" s="151"/>
      <c r="MNP57" s="151"/>
      <c r="MNQ57" s="151"/>
      <c r="MNR57" s="151"/>
      <c r="MNS57" s="151"/>
      <c r="MNT57" s="151"/>
      <c r="MNU57" s="151"/>
      <c r="MNV57" s="151"/>
      <c r="MNW57" s="151"/>
      <c r="MNX57" s="151"/>
      <c r="MNY57" s="151"/>
      <c r="MNZ57" s="151"/>
      <c r="MOA57" s="151"/>
      <c r="MOB57" s="151"/>
      <c r="MOC57" s="151"/>
      <c r="MOD57" s="151"/>
      <c r="MOE57" s="151"/>
      <c r="MOF57" s="151"/>
      <c r="MOG57" s="151"/>
      <c r="MOH57" s="151"/>
      <c r="MOI57" s="151"/>
      <c r="MOJ57" s="151"/>
      <c r="MOK57" s="151"/>
      <c r="MOL57" s="151"/>
      <c r="MOM57" s="151"/>
      <c r="MON57" s="151"/>
      <c r="MOO57" s="151"/>
      <c r="MOP57" s="151"/>
      <c r="MOQ57" s="151"/>
      <c r="MOR57" s="151"/>
      <c r="MOS57" s="151"/>
      <c r="MOT57" s="151"/>
      <c r="MOU57" s="151"/>
      <c r="MOV57" s="151"/>
      <c r="MOW57" s="151"/>
      <c r="MOX57" s="151"/>
      <c r="MOY57" s="151"/>
      <c r="MOZ57" s="151"/>
      <c r="MPA57" s="151"/>
      <c r="MPB57" s="151"/>
      <c r="MPC57" s="151"/>
      <c r="MPD57" s="151"/>
      <c r="MPE57" s="151"/>
      <c r="MPF57" s="151"/>
      <c r="MPG57" s="151"/>
      <c r="MPH57" s="151"/>
      <c r="MPI57" s="151"/>
      <c r="MPJ57" s="151"/>
      <c r="MPK57" s="151"/>
      <c r="MPL57" s="151"/>
      <c r="MPM57" s="151"/>
      <c r="MPN57" s="151"/>
      <c r="MPO57" s="151"/>
      <c r="MPP57" s="151"/>
      <c r="MPQ57" s="151"/>
      <c r="MPR57" s="151"/>
      <c r="MPS57" s="151"/>
      <c r="MPT57" s="151"/>
      <c r="MPU57" s="151"/>
      <c r="MPV57" s="151"/>
      <c r="MPW57" s="151"/>
      <c r="MPX57" s="151"/>
      <c r="MPY57" s="151"/>
      <c r="MPZ57" s="151"/>
      <c r="MQA57" s="151"/>
      <c r="MQB57" s="151"/>
      <c r="MQC57" s="151"/>
      <c r="MQD57" s="151"/>
      <c r="MQE57" s="151"/>
      <c r="MQF57" s="151"/>
      <c r="MQG57" s="151"/>
      <c r="MQH57" s="151"/>
      <c r="MQI57" s="151"/>
      <c r="MQJ57" s="151"/>
      <c r="MQK57" s="151"/>
      <c r="MQL57" s="151"/>
      <c r="MQM57" s="151"/>
      <c r="MQN57" s="151"/>
      <c r="MQO57" s="151"/>
      <c r="MQP57" s="151"/>
      <c r="MQQ57" s="151"/>
      <c r="MQR57" s="151"/>
      <c r="MQS57" s="151"/>
      <c r="MQT57" s="151"/>
      <c r="MQU57" s="151"/>
      <c r="MQV57" s="151"/>
      <c r="MQW57" s="151"/>
      <c r="MQX57" s="151"/>
      <c r="MQY57" s="151"/>
      <c r="MQZ57" s="151"/>
      <c r="MRA57" s="151"/>
      <c r="MRB57" s="151"/>
      <c r="MRC57" s="151"/>
      <c r="MRD57" s="151"/>
      <c r="MRE57" s="151"/>
      <c r="MRF57" s="151"/>
      <c r="MRG57" s="151"/>
      <c r="MRH57" s="151"/>
      <c r="MRI57" s="151"/>
      <c r="MRJ57" s="151"/>
      <c r="MRK57" s="151"/>
      <c r="MRL57" s="151"/>
      <c r="MRM57" s="151"/>
      <c r="MRN57" s="151"/>
      <c r="MRO57" s="151"/>
      <c r="MRP57" s="151"/>
      <c r="MRQ57" s="151"/>
      <c r="MRR57" s="151"/>
      <c r="MRS57" s="151"/>
      <c r="MRT57" s="151"/>
      <c r="MRU57" s="151"/>
      <c r="MRV57" s="151"/>
      <c r="MRW57" s="151"/>
      <c r="MRX57" s="151"/>
      <c r="MRY57" s="151"/>
      <c r="MRZ57" s="151"/>
      <c r="MSA57" s="151"/>
      <c r="MSB57" s="151"/>
      <c r="MSC57" s="151"/>
      <c r="MSD57" s="151"/>
      <c r="MSE57" s="151"/>
      <c r="MSF57" s="151"/>
      <c r="MSG57" s="151"/>
      <c r="MSH57" s="151"/>
      <c r="MSI57" s="151"/>
      <c r="MSJ57" s="151"/>
      <c r="MSK57" s="151"/>
      <c r="MSL57" s="151"/>
      <c r="MSM57" s="151"/>
      <c r="MSN57" s="151"/>
      <c r="MSO57" s="151"/>
      <c r="MSP57" s="151"/>
      <c r="MSQ57" s="151"/>
      <c r="MSR57" s="151"/>
      <c r="MSS57" s="151"/>
      <c r="MST57" s="151"/>
      <c r="MSU57" s="151"/>
      <c r="MSV57" s="151"/>
      <c r="MSW57" s="151"/>
      <c r="MSX57" s="151"/>
      <c r="MSY57" s="151"/>
      <c r="MSZ57" s="151"/>
      <c r="MTA57" s="151"/>
      <c r="MTB57" s="151"/>
      <c r="MTC57" s="151"/>
      <c r="MTD57" s="151"/>
      <c r="MTE57" s="151"/>
      <c r="MTF57" s="151"/>
      <c r="MTG57" s="151"/>
      <c r="MTH57" s="151"/>
      <c r="MTI57" s="151"/>
      <c r="MTJ57" s="151"/>
      <c r="MTK57" s="151"/>
      <c r="MTL57" s="151"/>
      <c r="MTM57" s="151"/>
      <c r="MTN57" s="151"/>
      <c r="MTO57" s="151"/>
      <c r="MTP57" s="151"/>
      <c r="MTQ57" s="151"/>
      <c r="MTR57" s="151"/>
      <c r="MTS57" s="151"/>
      <c r="MTT57" s="151"/>
      <c r="MTU57" s="151"/>
      <c r="MTV57" s="151"/>
      <c r="MTW57" s="151"/>
      <c r="MTX57" s="151"/>
      <c r="MTY57" s="151"/>
      <c r="MTZ57" s="151"/>
      <c r="MUA57" s="151"/>
      <c r="MUB57" s="151"/>
      <c r="MUC57" s="151"/>
      <c r="MUD57" s="151"/>
      <c r="MUE57" s="151"/>
      <c r="MUF57" s="151"/>
      <c r="MUG57" s="151"/>
      <c r="MUH57" s="151"/>
      <c r="MUI57" s="151"/>
      <c r="MUJ57" s="151"/>
      <c r="MUK57" s="151"/>
      <c r="MUL57" s="151"/>
      <c r="MUM57" s="151"/>
      <c r="MUN57" s="151"/>
      <c r="MUO57" s="151"/>
      <c r="MUP57" s="151"/>
      <c r="MUQ57" s="151"/>
      <c r="MUR57" s="151"/>
      <c r="MUS57" s="151"/>
      <c r="MUT57" s="151"/>
      <c r="MUU57" s="151"/>
      <c r="MUV57" s="151"/>
      <c r="MUW57" s="151"/>
      <c r="MUX57" s="151"/>
      <c r="MUY57" s="151"/>
      <c r="MUZ57" s="151"/>
      <c r="MVA57" s="151"/>
      <c r="MVB57" s="151"/>
      <c r="MVC57" s="151"/>
      <c r="MVD57" s="151"/>
      <c r="MVE57" s="151"/>
      <c r="MVF57" s="151"/>
      <c r="MVG57" s="151"/>
      <c r="MVH57" s="151"/>
      <c r="MVI57" s="151"/>
      <c r="MVJ57" s="151"/>
      <c r="MVK57" s="151"/>
      <c r="MVL57" s="151"/>
      <c r="MVM57" s="151"/>
      <c r="MVN57" s="151"/>
      <c r="MVO57" s="151"/>
      <c r="MVP57" s="151"/>
      <c r="MVQ57" s="151"/>
      <c r="MVR57" s="151"/>
      <c r="MVS57" s="151"/>
      <c r="MVT57" s="151"/>
      <c r="MVU57" s="151"/>
      <c r="MVV57" s="151"/>
      <c r="MVW57" s="151"/>
      <c r="MVX57" s="151"/>
      <c r="MVY57" s="151"/>
      <c r="MVZ57" s="151"/>
      <c r="MWA57" s="151"/>
      <c r="MWB57" s="151"/>
      <c r="MWC57" s="151"/>
      <c r="MWD57" s="151"/>
      <c r="MWE57" s="151"/>
      <c r="MWF57" s="151"/>
      <c r="MWG57" s="151"/>
      <c r="MWH57" s="151"/>
      <c r="MWI57" s="151"/>
      <c r="MWJ57" s="151"/>
      <c r="MWK57" s="151"/>
      <c r="MWL57" s="151"/>
      <c r="MWM57" s="151"/>
      <c r="MWN57" s="151"/>
      <c r="MWO57" s="151"/>
      <c r="MWP57" s="151"/>
      <c r="MWQ57" s="151"/>
      <c r="MWR57" s="151"/>
      <c r="MWS57" s="151"/>
      <c r="MWT57" s="151"/>
      <c r="MWU57" s="151"/>
      <c r="MWV57" s="151"/>
      <c r="MWW57" s="151"/>
      <c r="MWX57" s="151"/>
      <c r="MWY57" s="151"/>
      <c r="MWZ57" s="151"/>
      <c r="MXA57" s="151"/>
      <c r="MXB57" s="151"/>
      <c r="MXC57" s="151"/>
      <c r="MXD57" s="151"/>
      <c r="MXE57" s="151"/>
      <c r="MXF57" s="151"/>
      <c r="MXG57" s="151"/>
      <c r="MXH57" s="151"/>
      <c r="MXI57" s="151"/>
      <c r="MXJ57" s="151"/>
      <c r="MXK57" s="151"/>
      <c r="MXL57" s="151"/>
      <c r="MXM57" s="151"/>
      <c r="MXN57" s="151"/>
      <c r="MXO57" s="151"/>
      <c r="MXP57" s="151"/>
      <c r="MXQ57" s="151"/>
      <c r="MXR57" s="151"/>
      <c r="MXS57" s="151"/>
      <c r="MXT57" s="151"/>
      <c r="MXU57" s="151"/>
      <c r="MXV57" s="151"/>
      <c r="MXW57" s="151"/>
      <c r="MXX57" s="151"/>
      <c r="MXY57" s="151"/>
      <c r="MXZ57" s="151"/>
      <c r="MYA57" s="151"/>
      <c r="MYB57" s="151"/>
      <c r="MYC57" s="151"/>
      <c r="MYD57" s="151"/>
      <c r="MYE57" s="151"/>
      <c r="MYF57" s="151"/>
      <c r="MYG57" s="151"/>
      <c r="MYH57" s="151"/>
      <c r="MYI57" s="151"/>
      <c r="MYJ57" s="151"/>
      <c r="MYK57" s="151"/>
      <c r="MYL57" s="151"/>
      <c r="MYM57" s="151"/>
      <c r="MYN57" s="151"/>
      <c r="MYO57" s="151"/>
      <c r="MYP57" s="151"/>
      <c r="MYQ57" s="151"/>
      <c r="MYR57" s="151"/>
      <c r="MYS57" s="151"/>
      <c r="MYT57" s="151"/>
      <c r="MYU57" s="151"/>
      <c r="MYV57" s="151"/>
      <c r="MYW57" s="151"/>
      <c r="MYX57" s="151"/>
      <c r="MYY57" s="151"/>
      <c r="MYZ57" s="151"/>
      <c r="MZA57" s="151"/>
      <c r="MZB57" s="151"/>
      <c r="MZC57" s="151"/>
      <c r="MZD57" s="151"/>
      <c r="MZE57" s="151"/>
      <c r="MZF57" s="151"/>
      <c r="MZG57" s="151"/>
      <c r="MZH57" s="151"/>
      <c r="MZI57" s="151"/>
      <c r="MZJ57" s="151"/>
      <c r="MZK57" s="151"/>
      <c r="MZL57" s="151"/>
      <c r="MZM57" s="151"/>
      <c r="MZN57" s="151"/>
      <c r="MZO57" s="151"/>
      <c r="MZP57" s="151"/>
      <c r="MZQ57" s="151"/>
      <c r="MZR57" s="151"/>
      <c r="MZS57" s="151"/>
      <c r="MZT57" s="151"/>
      <c r="MZU57" s="151"/>
      <c r="MZV57" s="151"/>
      <c r="MZW57" s="151"/>
      <c r="MZX57" s="151"/>
      <c r="MZY57" s="151"/>
      <c r="MZZ57" s="151"/>
      <c r="NAA57" s="151"/>
      <c r="NAB57" s="151"/>
      <c r="NAC57" s="151"/>
      <c r="NAD57" s="151"/>
      <c r="NAE57" s="151"/>
      <c r="NAF57" s="151"/>
      <c r="NAG57" s="151"/>
      <c r="NAH57" s="151"/>
      <c r="NAI57" s="151"/>
      <c r="NAJ57" s="151"/>
      <c r="NAK57" s="151"/>
      <c r="NAL57" s="151"/>
      <c r="NAM57" s="151"/>
      <c r="NAN57" s="151"/>
      <c r="NAO57" s="151"/>
      <c r="NAP57" s="151"/>
      <c r="NAQ57" s="151"/>
      <c r="NAR57" s="151"/>
      <c r="NAS57" s="151"/>
      <c r="NAT57" s="151"/>
      <c r="NAU57" s="151"/>
      <c r="NAV57" s="151"/>
      <c r="NAW57" s="151"/>
      <c r="NAX57" s="151"/>
      <c r="NAY57" s="151"/>
      <c r="NAZ57" s="151"/>
      <c r="NBA57" s="151"/>
      <c r="NBB57" s="151"/>
      <c r="NBC57" s="151"/>
      <c r="NBD57" s="151"/>
      <c r="NBE57" s="151"/>
      <c r="NBF57" s="151"/>
      <c r="NBG57" s="151"/>
      <c r="NBH57" s="151"/>
      <c r="NBI57" s="151"/>
      <c r="NBJ57" s="151"/>
      <c r="NBK57" s="151"/>
      <c r="NBL57" s="151"/>
      <c r="NBM57" s="151"/>
      <c r="NBN57" s="151"/>
      <c r="NBO57" s="151"/>
      <c r="NBP57" s="151"/>
      <c r="NBQ57" s="151"/>
      <c r="NBR57" s="151"/>
      <c r="NBS57" s="151"/>
      <c r="NBT57" s="151"/>
      <c r="NBU57" s="151"/>
      <c r="NBV57" s="151"/>
      <c r="NBW57" s="151"/>
      <c r="NBX57" s="151"/>
      <c r="NBY57" s="151"/>
      <c r="NBZ57" s="151"/>
      <c r="NCA57" s="151"/>
      <c r="NCB57" s="151"/>
      <c r="NCC57" s="151"/>
      <c r="NCD57" s="151"/>
      <c r="NCE57" s="151"/>
      <c r="NCF57" s="151"/>
      <c r="NCG57" s="151"/>
      <c r="NCH57" s="151"/>
      <c r="NCI57" s="151"/>
      <c r="NCJ57" s="151"/>
      <c r="NCK57" s="151"/>
      <c r="NCL57" s="151"/>
      <c r="NCM57" s="151"/>
      <c r="NCN57" s="151"/>
      <c r="NCO57" s="151"/>
      <c r="NCP57" s="151"/>
      <c r="NCQ57" s="151"/>
      <c r="NCR57" s="151"/>
      <c r="NCS57" s="151"/>
      <c r="NCT57" s="151"/>
      <c r="NCU57" s="151"/>
      <c r="NCV57" s="151"/>
      <c r="NCW57" s="151"/>
      <c r="NCX57" s="151"/>
      <c r="NCY57" s="151"/>
      <c r="NCZ57" s="151"/>
      <c r="NDA57" s="151"/>
      <c r="NDB57" s="151"/>
      <c r="NDC57" s="151"/>
      <c r="NDD57" s="151"/>
      <c r="NDE57" s="151"/>
      <c r="NDF57" s="151"/>
      <c r="NDG57" s="151"/>
      <c r="NDH57" s="151"/>
      <c r="NDI57" s="151"/>
      <c r="NDJ57" s="151"/>
      <c r="NDK57" s="151"/>
      <c r="NDL57" s="151"/>
      <c r="NDM57" s="151"/>
      <c r="NDN57" s="151"/>
      <c r="NDO57" s="151"/>
      <c r="NDP57" s="151"/>
      <c r="NDQ57" s="151"/>
      <c r="NDR57" s="151"/>
      <c r="NDS57" s="151"/>
      <c r="NDT57" s="151"/>
      <c r="NDU57" s="151"/>
      <c r="NDV57" s="151"/>
      <c r="NDW57" s="151"/>
      <c r="NDX57" s="151"/>
      <c r="NDY57" s="151"/>
      <c r="NDZ57" s="151"/>
      <c r="NEA57" s="151"/>
      <c r="NEB57" s="151"/>
      <c r="NEC57" s="151"/>
      <c r="NED57" s="151"/>
      <c r="NEE57" s="151"/>
      <c r="NEF57" s="151"/>
      <c r="NEG57" s="151"/>
      <c r="NEH57" s="151"/>
      <c r="NEI57" s="151"/>
      <c r="NEJ57" s="151"/>
      <c r="NEK57" s="151"/>
      <c r="NEL57" s="151"/>
      <c r="NEM57" s="151"/>
      <c r="NEN57" s="151"/>
      <c r="NEO57" s="151"/>
      <c r="NEP57" s="151"/>
      <c r="NEQ57" s="151"/>
      <c r="NER57" s="151"/>
      <c r="NES57" s="151"/>
      <c r="NET57" s="151"/>
      <c r="NEU57" s="151"/>
      <c r="NEV57" s="151"/>
      <c r="NEW57" s="151"/>
      <c r="NEX57" s="151"/>
      <c r="NEY57" s="151"/>
      <c r="NEZ57" s="151"/>
      <c r="NFA57" s="151"/>
      <c r="NFB57" s="151"/>
      <c r="NFC57" s="151"/>
      <c r="NFD57" s="151"/>
      <c r="NFE57" s="151"/>
      <c r="NFF57" s="151"/>
      <c r="NFG57" s="151"/>
      <c r="NFH57" s="151"/>
      <c r="NFI57" s="151"/>
      <c r="NFJ57" s="151"/>
      <c r="NFK57" s="151"/>
      <c r="NFL57" s="151"/>
      <c r="NFM57" s="151"/>
      <c r="NFN57" s="151"/>
      <c r="NFO57" s="151"/>
      <c r="NFP57" s="151"/>
      <c r="NFQ57" s="151"/>
      <c r="NFR57" s="151"/>
      <c r="NFS57" s="151"/>
      <c r="NFT57" s="151"/>
      <c r="NFU57" s="151"/>
      <c r="NFV57" s="151"/>
      <c r="NFW57" s="151"/>
      <c r="NFX57" s="151"/>
      <c r="NFY57" s="151"/>
      <c r="NFZ57" s="151"/>
      <c r="NGA57" s="151"/>
      <c r="NGB57" s="151"/>
      <c r="NGC57" s="151"/>
      <c r="NGD57" s="151"/>
      <c r="NGE57" s="151"/>
      <c r="NGF57" s="151"/>
      <c r="NGG57" s="151"/>
      <c r="NGH57" s="151"/>
      <c r="NGI57" s="151"/>
      <c r="NGJ57" s="151"/>
      <c r="NGK57" s="151"/>
      <c r="NGL57" s="151"/>
      <c r="NGM57" s="151"/>
      <c r="NGN57" s="151"/>
      <c r="NGO57" s="151"/>
      <c r="NGP57" s="151"/>
      <c r="NGQ57" s="151"/>
      <c r="NGR57" s="151"/>
      <c r="NGS57" s="151"/>
      <c r="NGT57" s="151"/>
      <c r="NGU57" s="151"/>
      <c r="NGV57" s="151"/>
      <c r="NGW57" s="151"/>
      <c r="NGX57" s="151"/>
      <c r="NGY57" s="151"/>
      <c r="NGZ57" s="151"/>
      <c r="NHA57" s="151"/>
      <c r="NHB57" s="151"/>
      <c r="NHC57" s="151"/>
      <c r="NHD57" s="151"/>
      <c r="NHE57" s="151"/>
      <c r="NHF57" s="151"/>
      <c r="NHG57" s="151"/>
      <c r="NHH57" s="151"/>
      <c r="NHI57" s="151"/>
      <c r="NHJ57" s="151"/>
      <c r="NHK57" s="151"/>
      <c r="NHL57" s="151"/>
      <c r="NHM57" s="151"/>
      <c r="NHN57" s="151"/>
      <c r="NHO57" s="151"/>
      <c r="NHP57" s="151"/>
      <c r="NHQ57" s="151"/>
      <c r="NHR57" s="151"/>
      <c r="NHS57" s="151"/>
      <c r="NHT57" s="151"/>
      <c r="NHU57" s="151"/>
      <c r="NHV57" s="151"/>
      <c r="NHW57" s="151"/>
      <c r="NHX57" s="151"/>
      <c r="NHY57" s="151"/>
      <c r="NHZ57" s="151"/>
      <c r="NIA57" s="151"/>
      <c r="NIB57" s="151"/>
      <c r="NIC57" s="151"/>
      <c r="NID57" s="151"/>
      <c r="NIE57" s="151"/>
      <c r="NIF57" s="151"/>
      <c r="NIG57" s="151"/>
      <c r="NIH57" s="151"/>
      <c r="NII57" s="151"/>
      <c r="NIJ57" s="151"/>
      <c r="NIK57" s="151"/>
      <c r="NIL57" s="151"/>
      <c r="NIM57" s="151"/>
      <c r="NIN57" s="151"/>
      <c r="NIO57" s="151"/>
      <c r="NIP57" s="151"/>
      <c r="NIQ57" s="151"/>
      <c r="NIR57" s="151"/>
      <c r="NIS57" s="151"/>
      <c r="NIT57" s="151"/>
      <c r="NIU57" s="151"/>
      <c r="NIV57" s="151"/>
      <c r="NIW57" s="151"/>
      <c r="NIX57" s="151"/>
      <c r="NIY57" s="151"/>
      <c r="NIZ57" s="151"/>
      <c r="NJA57" s="151"/>
      <c r="NJB57" s="151"/>
      <c r="NJC57" s="151"/>
      <c r="NJD57" s="151"/>
      <c r="NJE57" s="151"/>
      <c r="NJF57" s="151"/>
      <c r="NJG57" s="151"/>
      <c r="NJH57" s="151"/>
      <c r="NJI57" s="151"/>
      <c r="NJJ57" s="151"/>
      <c r="NJK57" s="151"/>
      <c r="NJL57" s="151"/>
      <c r="NJM57" s="151"/>
      <c r="NJN57" s="151"/>
      <c r="NJO57" s="151"/>
      <c r="NJP57" s="151"/>
      <c r="NJQ57" s="151"/>
      <c r="NJR57" s="151"/>
      <c r="NJS57" s="151"/>
      <c r="NJT57" s="151"/>
      <c r="NJU57" s="151"/>
      <c r="NJV57" s="151"/>
      <c r="NJW57" s="151"/>
      <c r="NJX57" s="151"/>
      <c r="NJY57" s="151"/>
      <c r="NJZ57" s="151"/>
      <c r="NKA57" s="151"/>
      <c r="NKB57" s="151"/>
      <c r="NKC57" s="151"/>
      <c r="NKD57" s="151"/>
      <c r="NKE57" s="151"/>
      <c r="NKF57" s="151"/>
      <c r="NKG57" s="151"/>
      <c r="NKH57" s="151"/>
      <c r="NKI57" s="151"/>
      <c r="NKJ57" s="151"/>
      <c r="NKK57" s="151"/>
      <c r="NKL57" s="151"/>
      <c r="NKM57" s="151"/>
      <c r="NKN57" s="151"/>
      <c r="NKO57" s="151"/>
      <c r="NKP57" s="151"/>
      <c r="NKQ57" s="151"/>
      <c r="NKR57" s="151"/>
      <c r="NKS57" s="151"/>
      <c r="NKT57" s="151"/>
      <c r="NKU57" s="151"/>
      <c r="NKV57" s="151"/>
      <c r="NKW57" s="151"/>
      <c r="NKX57" s="151"/>
      <c r="NKY57" s="151"/>
      <c r="NKZ57" s="151"/>
      <c r="NLA57" s="151"/>
      <c r="NLB57" s="151"/>
      <c r="NLC57" s="151"/>
      <c r="NLD57" s="151"/>
      <c r="NLE57" s="151"/>
      <c r="NLF57" s="151"/>
      <c r="NLG57" s="151"/>
      <c r="NLH57" s="151"/>
      <c r="NLI57" s="151"/>
      <c r="NLJ57" s="151"/>
      <c r="NLK57" s="151"/>
      <c r="NLL57" s="151"/>
      <c r="NLM57" s="151"/>
      <c r="NLN57" s="151"/>
      <c r="NLO57" s="151"/>
      <c r="NLP57" s="151"/>
      <c r="NLQ57" s="151"/>
      <c r="NLR57" s="151"/>
      <c r="NLS57" s="151"/>
      <c r="NLT57" s="151"/>
      <c r="NLU57" s="151"/>
      <c r="NLV57" s="151"/>
      <c r="NLW57" s="151"/>
      <c r="NLX57" s="151"/>
      <c r="NLY57" s="151"/>
      <c r="NLZ57" s="151"/>
      <c r="NMA57" s="151"/>
      <c r="NMB57" s="151"/>
      <c r="NMC57" s="151"/>
      <c r="NMD57" s="151"/>
      <c r="NME57" s="151"/>
      <c r="NMF57" s="151"/>
      <c r="NMG57" s="151"/>
      <c r="NMH57" s="151"/>
      <c r="NMI57" s="151"/>
      <c r="NMJ57" s="151"/>
      <c r="NMK57" s="151"/>
      <c r="NML57" s="151"/>
      <c r="NMM57" s="151"/>
      <c r="NMN57" s="151"/>
      <c r="NMO57" s="151"/>
      <c r="NMP57" s="151"/>
      <c r="NMQ57" s="151"/>
      <c r="NMR57" s="151"/>
      <c r="NMS57" s="151"/>
      <c r="NMT57" s="151"/>
      <c r="NMU57" s="151"/>
      <c r="NMV57" s="151"/>
      <c r="NMW57" s="151"/>
      <c r="NMX57" s="151"/>
      <c r="NMY57" s="151"/>
      <c r="NMZ57" s="151"/>
      <c r="NNA57" s="151"/>
      <c r="NNB57" s="151"/>
      <c r="NNC57" s="151"/>
      <c r="NND57" s="151"/>
      <c r="NNE57" s="151"/>
      <c r="NNF57" s="151"/>
      <c r="NNG57" s="151"/>
      <c r="NNH57" s="151"/>
      <c r="NNI57" s="151"/>
      <c r="NNJ57" s="151"/>
      <c r="NNK57" s="151"/>
      <c r="NNL57" s="151"/>
      <c r="NNM57" s="151"/>
      <c r="NNN57" s="151"/>
      <c r="NNO57" s="151"/>
      <c r="NNP57" s="151"/>
      <c r="NNQ57" s="151"/>
      <c r="NNR57" s="151"/>
      <c r="NNS57" s="151"/>
      <c r="NNT57" s="151"/>
      <c r="NNU57" s="151"/>
      <c r="NNV57" s="151"/>
      <c r="NNW57" s="151"/>
      <c r="NNX57" s="151"/>
      <c r="NNY57" s="151"/>
      <c r="NNZ57" s="151"/>
      <c r="NOA57" s="151"/>
      <c r="NOB57" s="151"/>
      <c r="NOC57" s="151"/>
      <c r="NOD57" s="151"/>
      <c r="NOE57" s="151"/>
      <c r="NOF57" s="151"/>
      <c r="NOG57" s="151"/>
      <c r="NOH57" s="151"/>
      <c r="NOI57" s="151"/>
      <c r="NOJ57" s="151"/>
      <c r="NOK57" s="151"/>
      <c r="NOL57" s="151"/>
      <c r="NOM57" s="151"/>
      <c r="NON57" s="151"/>
      <c r="NOO57" s="151"/>
      <c r="NOP57" s="151"/>
      <c r="NOQ57" s="151"/>
      <c r="NOR57" s="151"/>
      <c r="NOS57" s="151"/>
      <c r="NOT57" s="151"/>
      <c r="NOU57" s="151"/>
      <c r="NOV57" s="151"/>
      <c r="NOW57" s="151"/>
      <c r="NOX57" s="151"/>
      <c r="NOY57" s="151"/>
      <c r="NOZ57" s="151"/>
      <c r="NPA57" s="151"/>
      <c r="NPB57" s="151"/>
      <c r="NPC57" s="151"/>
      <c r="NPD57" s="151"/>
      <c r="NPE57" s="151"/>
      <c r="NPF57" s="151"/>
      <c r="NPG57" s="151"/>
      <c r="NPH57" s="151"/>
      <c r="NPI57" s="151"/>
      <c r="NPJ57" s="151"/>
      <c r="NPK57" s="151"/>
      <c r="NPL57" s="151"/>
      <c r="NPM57" s="151"/>
      <c r="NPN57" s="151"/>
      <c r="NPO57" s="151"/>
      <c r="NPP57" s="151"/>
      <c r="NPQ57" s="151"/>
      <c r="NPR57" s="151"/>
      <c r="NPS57" s="151"/>
      <c r="NPT57" s="151"/>
      <c r="NPU57" s="151"/>
      <c r="NPV57" s="151"/>
      <c r="NPW57" s="151"/>
      <c r="NPX57" s="151"/>
      <c r="NPY57" s="151"/>
      <c r="NPZ57" s="151"/>
      <c r="NQA57" s="151"/>
      <c r="NQB57" s="151"/>
      <c r="NQC57" s="151"/>
      <c r="NQD57" s="151"/>
      <c r="NQE57" s="151"/>
      <c r="NQF57" s="151"/>
      <c r="NQG57" s="151"/>
      <c r="NQH57" s="151"/>
      <c r="NQI57" s="151"/>
      <c r="NQJ57" s="151"/>
      <c r="NQK57" s="151"/>
      <c r="NQL57" s="151"/>
      <c r="NQM57" s="151"/>
      <c r="NQN57" s="151"/>
      <c r="NQO57" s="151"/>
      <c r="NQP57" s="151"/>
      <c r="NQQ57" s="151"/>
      <c r="NQR57" s="151"/>
      <c r="NQS57" s="151"/>
      <c r="NQT57" s="151"/>
      <c r="NQU57" s="151"/>
      <c r="NQV57" s="151"/>
      <c r="NQW57" s="151"/>
      <c r="NQX57" s="151"/>
      <c r="NQY57" s="151"/>
      <c r="NQZ57" s="151"/>
      <c r="NRA57" s="151"/>
      <c r="NRB57" s="151"/>
      <c r="NRC57" s="151"/>
      <c r="NRD57" s="151"/>
      <c r="NRE57" s="151"/>
      <c r="NRF57" s="151"/>
      <c r="NRG57" s="151"/>
      <c r="NRH57" s="151"/>
      <c r="NRI57" s="151"/>
      <c r="NRJ57" s="151"/>
      <c r="NRK57" s="151"/>
      <c r="NRL57" s="151"/>
      <c r="NRM57" s="151"/>
      <c r="NRN57" s="151"/>
      <c r="NRO57" s="151"/>
      <c r="NRP57" s="151"/>
      <c r="NRQ57" s="151"/>
      <c r="NRR57" s="151"/>
      <c r="NRS57" s="151"/>
      <c r="NRT57" s="151"/>
      <c r="NRU57" s="151"/>
      <c r="NRV57" s="151"/>
      <c r="NRW57" s="151"/>
      <c r="NRX57" s="151"/>
      <c r="NRY57" s="151"/>
      <c r="NRZ57" s="151"/>
      <c r="NSA57" s="151"/>
      <c r="NSB57" s="151"/>
      <c r="NSC57" s="151"/>
      <c r="NSD57" s="151"/>
      <c r="NSE57" s="151"/>
      <c r="NSF57" s="151"/>
      <c r="NSG57" s="151"/>
      <c r="NSH57" s="151"/>
      <c r="NSI57" s="151"/>
      <c r="NSJ57" s="151"/>
      <c r="NSK57" s="151"/>
      <c r="NSL57" s="151"/>
      <c r="NSM57" s="151"/>
      <c r="NSN57" s="151"/>
      <c r="NSO57" s="151"/>
      <c r="NSP57" s="151"/>
      <c r="NSQ57" s="151"/>
      <c r="NSR57" s="151"/>
      <c r="NSS57" s="151"/>
      <c r="NST57" s="151"/>
      <c r="NSU57" s="151"/>
      <c r="NSV57" s="151"/>
      <c r="NSW57" s="151"/>
      <c r="NSX57" s="151"/>
      <c r="NSY57" s="151"/>
      <c r="NSZ57" s="151"/>
      <c r="NTA57" s="151"/>
      <c r="NTB57" s="151"/>
      <c r="NTC57" s="151"/>
      <c r="NTD57" s="151"/>
      <c r="NTE57" s="151"/>
      <c r="NTF57" s="151"/>
      <c r="NTG57" s="151"/>
      <c r="NTH57" s="151"/>
      <c r="NTI57" s="151"/>
      <c r="NTJ57" s="151"/>
      <c r="NTK57" s="151"/>
      <c r="NTL57" s="151"/>
      <c r="NTM57" s="151"/>
      <c r="NTN57" s="151"/>
      <c r="NTO57" s="151"/>
      <c r="NTP57" s="151"/>
      <c r="NTQ57" s="151"/>
      <c r="NTR57" s="151"/>
      <c r="NTS57" s="151"/>
      <c r="NTT57" s="151"/>
      <c r="NTU57" s="151"/>
      <c r="NTV57" s="151"/>
      <c r="NTW57" s="151"/>
      <c r="NTX57" s="151"/>
      <c r="NTY57" s="151"/>
      <c r="NTZ57" s="151"/>
      <c r="NUA57" s="151"/>
      <c r="NUB57" s="151"/>
      <c r="NUC57" s="151"/>
      <c r="NUD57" s="151"/>
      <c r="NUE57" s="151"/>
      <c r="NUF57" s="151"/>
      <c r="NUG57" s="151"/>
      <c r="NUH57" s="151"/>
      <c r="NUI57" s="151"/>
      <c r="NUJ57" s="151"/>
      <c r="NUK57" s="151"/>
      <c r="NUL57" s="151"/>
      <c r="NUM57" s="151"/>
      <c r="NUN57" s="151"/>
      <c r="NUO57" s="151"/>
      <c r="NUP57" s="151"/>
      <c r="NUQ57" s="151"/>
      <c r="NUR57" s="151"/>
      <c r="NUS57" s="151"/>
      <c r="NUT57" s="151"/>
      <c r="NUU57" s="151"/>
      <c r="NUV57" s="151"/>
      <c r="NUW57" s="151"/>
      <c r="NUX57" s="151"/>
      <c r="NUY57" s="151"/>
      <c r="NUZ57" s="151"/>
      <c r="NVA57" s="151"/>
      <c r="NVB57" s="151"/>
      <c r="NVC57" s="151"/>
      <c r="NVD57" s="151"/>
      <c r="NVE57" s="151"/>
      <c r="NVF57" s="151"/>
      <c r="NVG57" s="151"/>
      <c r="NVH57" s="151"/>
      <c r="NVI57" s="151"/>
      <c r="NVJ57" s="151"/>
      <c r="NVK57" s="151"/>
      <c r="NVL57" s="151"/>
      <c r="NVM57" s="151"/>
      <c r="NVN57" s="151"/>
      <c r="NVO57" s="151"/>
      <c r="NVP57" s="151"/>
      <c r="NVQ57" s="151"/>
      <c r="NVR57" s="151"/>
      <c r="NVS57" s="151"/>
      <c r="NVT57" s="151"/>
      <c r="NVU57" s="151"/>
      <c r="NVV57" s="151"/>
      <c r="NVW57" s="151"/>
      <c r="NVX57" s="151"/>
      <c r="NVY57" s="151"/>
      <c r="NVZ57" s="151"/>
      <c r="NWA57" s="151"/>
      <c r="NWB57" s="151"/>
      <c r="NWC57" s="151"/>
      <c r="NWD57" s="151"/>
      <c r="NWE57" s="151"/>
      <c r="NWF57" s="151"/>
      <c r="NWG57" s="151"/>
      <c r="NWH57" s="151"/>
      <c r="NWI57" s="151"/>
      <c r="NWJ57" s="151"/>
      <c r="NWK57" s="151"/>
      <c r="NWL57" s="151"/>
      <c r="NWM57" s="151"/>
      <c r="NWN57" s="151"/>
      <c r="NWO57" s="151"/>
      <c r="NWP57" s="151"/>
      <c r="NWQ57" s="151"/>
      <c r="NWR57" s="151"/>
      <c r="NWS57" s="151"/>
      <c r="NWT57" s="151"/>
      <c r="NWU57" s="151"/>
      <c r="NWV57" s="151"/>
      <c r="NWW57" s="151"/>
      <c r="NWX57" s="151"/>
      <c r="NWY57" s="151"/>
      <c r="NWZ57" s="151"/>
      <c r="NXA57" s="151"/>
      <c r="NXB57" s="151"/>
      <c r="NXC57" s="151"/>
      <c r="NXD57" s="151"/>
      <c r="NXE57" s="151"/>
      <c r="NXF57" s="151"/>
      <c r="NXG57" s="151"/>
      <c r="NXH57" s="151"/>
      <c r="NXI57" s="151"/>
      <c r="NXJ57" s="151"/>
      <c r="NXK57" s="151"/>
      <c r="NXL57" s="151"/>
      <c r="NXM57" s="151"/>
      <c r="NXN57" s="151"/>
      <c r="NXO57" s="151"/>
      <c r="NXP57" s="151"/>
      <c r="NXQ57" s="151"/>
      <c r="NXR57" s="151"/>
      <c r="NXS57" s="151"/>
      <c r="NXT57" s="151"/>
      <c r="NXU57" s="151"/>
      <c r="NXV57" s="151"/>
      <c r="NXW57" s="151"/>
      <c r="NXX57" s="151"/>
      <c r="NXY57" s="151"/>
      <c r="NXZ57" s="151"/>
      <c r="NYA57" s="151"/>
      <c r="NYB57" s="151"/>
      <c r="NYC57" s="151"/>
      <c r="NYD57" s="151"/>
      <c r="NYE57" s="151"/>
      <c r="NYF57" s="151"/>
      <c r="NYG57" s="151"/>
      <c r="NYH57" s="151"/>
      <c r="NYI57" s="151"/>
      <c r="NYJ57" s="151"/>
      <c r="NYK57" s="151"/>
      <c r="NYL57" s="151"/>
      <c r="NYM57" s="151"/>
      <c r="NYN57" s="151"/>
      <c r="NYO57" s="151"/>
      <c r="NYP57" s="151"/>
      <c r="NYQ57" s="151"/>
      <c r="NYR57" s="151"/>
      <c r="NYS57" s="151"/>
      <c r="NYT57" s="151"/>
      <c r="NYU57" s="151"/>
      <c r="NYV57" s="151"/>
      <c r="NYW57" s="151"/>
      <c r="NYX57" s="151"/>
      <c r="NYY57" s="151"/>
      <c r="NYZ57" s="151"/>
      <c r="NZA57" s="151"/>
      <c r="NZB57" s="151"/>
      <c r="NZC57" s="151"/>
      <c r="NZD57" s="151"/>
      <c r="NZE57" s="151"/>
      <c r="NZF57" s="151"/>
      <c r="NZG57" s="151"/>
      <c r="NZH57" s="151"/>
      <c r="NZI57" s="151"/>
      <c r="NZJ57" s="151"/>
      <c r="NZK57" s="151"/>
      <c r="NZL57" s="151"/>
      <c r="NZM57" s="151"/>
      <c r="NZN57" s="151"/>
      <c r="NZO57" s="151"/>
      <c r="NZP57" s="151"/>
      <c r="NZQ57" s="151"/>
      <c r="NZR57" s="151"/>
      <c r="NZS57" s="151"/>
      <c r="NZT57" s="151"/>
      <c r="NZU57" s="151"/>
      <c r="NZV57" s="151"/>
      <c r="NZW57" s="151"/>
      <c r="NZX57" s="151"/>
      <c r="NZY57" s="151"/>
      <c r="NZZ57" s="151"/>
      <c r="OAA57" s="151"/>
      <c r="OAB57" s="151"/>
      <c r="OAC57" s="151"/>
      <c r="OAD57" s="151"/>
      <c r="OAE57" s="151"/>
      <c r="OAF57" s="151"/>
      <c r="OAG57" s="151"/>
      <c r="OAH57" s="151"/>
      <c r="OAI57" s="151"/>
      <c r="OAJ57" s="151"/>
      <c r="OAK57" s="151"/>
      <c r="OAL57" s="151"/>
      <c r="OAM57" s="151"/>
      <c r="OAN57" s="151"/>
      <c r="OAO57" s="151"/>
      <c r="OAP57" s="151"/>
      <c r="OAQ57" s="151"/>
      <c r="OAR57" s="151"/>
      <c r="OAS57" s="151"/>
      <c r="OAT57" s="151"/>
      <c r="OAU57" s="151"/>
      <c r="OAV57" s="151"/>
      <c r="OAW57" s="151"/>
      <c r="OAX57" s="151"/>
      <c r="OAY57" s="151"/>
      <c r="OAZ57" s="151"/>
      <c r="OBA57" s="151"/>
      <c r="OBB57" s="151"/>
      <c r="OBC57" s="151"/>
      <c r="OBD57" s="151"/>
      <c r="OBE57" s="151"/>
      <c r="OBF57" s="151"/>
      <c r="OBG57" s="151"/>
      <c r="OBH57" s="151"/>
      <c r="OBI57" s="151"/>
      <c r="OBJ57" s="151"/>
      <c r="OBK57" s="151"/>
      <c r="OBL57" s="151"/>
      <c r="OBM57" s="151"/>
      <c r="OBN57" s="151"/>
      <c r="OBO57" s="151"/>
      <c r="OBP57" s="151"/>
      <c r="OBQ57" s="151"/>
      <c r="OBR57" s="151"/>
      <c r="OBS57" s="151"/>
      <c r="OBT57" s="151"/>
      <c r="OBU57" s="151"/>
      <c r="OBV57" s="151"/>
      <c r="OBW57" s="151"/>
      <c r="OBX57" s="151"/>
      <c r="OBY57" s="151"/>
      <c r="OBZ57" s="151"/>
      <c r="OCA57" s="151"/>
      <c r="OCB57" s="151"/>
      <c r="OCC57" s="151"/>
      <c r="OCD57" s="151"/>
      <c r="OCE57" s="151"/>
      <c r="OCF57" s="151"/>
      <c r="OCG57" s="151"/>
      <c r="OCH57" s="151"/>
      <c r="OCI57" s="151"/>
      <c r="OCJ57" s="151"/>
      <c r="OCK57" s="151"/>
      <c r="OCL57" s="151"/>
      <c r="OCM57" s="151"/>
      <c r="OCN57" s="151"/>
      <c r="OCO57" s="151"/>
      <c r="OCP57" s="151"/>
      <c r="OCQ57" s="151"/>
      <c r="OCR57" s="151"/>
      <c r="OCS57" s="151"/>
      <c r="OCT57" s="151"/>
      <c r="OCU57" s="151"/>
      <c r="OCV57" s="151"/>
      <c r="OCW57" s="151"/>
      <c r="OCX57" s="151"/>
      <c r="OCY57" s="151"/>
      <c r="OCZ57" s="151"/>
      <c r="ODA57" s="151"/>
      <c r="ODB57" s="151"/>
      <c r="ODC57" s="151"/>
      <c r="ODD57" s="151"/>
      <c r="ODE57" s="151"/>
      <c r="ODF57" s="151"/>
      <c r="ODG57" s="151"/>
      <c r="ODH57" s="151"/>
      <c r="ODI57" s="151"/>
      <c r="ODJ57" s="151"/>
      <c r="ODK57" s="151"/>
      <c r="ODL57" s="151"/>
      <c r="ODM57" s="151"/>
      <c r="ODN57" s="151"/>
      <c r="ODO57" s="151"/>
      <c r="ODP57" s="151"/>
      <c r="ODQ57" s="151"/>
      <c r="ODR57" s="151"/>
      <c r="ODS57" s="151"/>
      <c r="ODT57" s="151"/>
      <c r="ODU57" s="151"/>
      <c r="ODV57" s="151"/>
      <c r="ODW57" s="151"/>
      <c r="ODX57" s="151"/>
      <c r="ODY57" s="151"/>
      <c r="ODZ57" s="151"/>
      <c r="OEA57" s="151"/>
      <c r="OEB57" s="151"/>
      <c r="OEC57" s="151"/>
      <c r="OED57" s="151"/>
      <c r="OEE57" s="151"/>
      <c r="OEF57" s="151"/>
      <c r="OEG57" s="151"/>
      <c r="OEH57" s="151"/>
      <c r="OEI57" s="151"/>
      <c r="OEJ57" s="151"/>
      <c r="OEK57" s="151"/>
      <c r="OEL57" s="151"/>
      <c r="OEM57" s="151"/>
      <c r="OEN57" s="151"/>
      <c r="OEO57" s="151"/>
      <c r="OEP57" s="151"/>
      <c r="OEQ57" s="151"/>
      <c r="OER57" s="151"/>
      <c r="OES57" s="151"/>
      <c r="OET57" s="151"/>
      <c r="OEU57" s="151"/>
      <c r="OEV57" s="151"/>
      <c r="OEW57" s="151"/>
      <c r="OEX57" s="151"/>
      <c r="OEY57" s="151"/>
      <c r="OEZ57" s="151"/>
      <c r="OFA57" s="151"/>
      <c r="OFB57" s="151"/>
      <c r="OFC57" s="151"/>
      <c r="OFD57" s="151"/>
      <c r="OFE57" s="151"/>
      <c r="OFF57" s="151"/>
      <c r="OFG57" s="151"/>
      <c r="OFH57" s="151"/>
      <c r="OFI57" s="151"/>
      <c r="OFJ57" s="151"/>
      <c r="OFK57" s="151"/>
      <c r="OFL57" s="151"/>
      <c r="OFM57" s="151"/>
      <c r="OFN57" s="151"/>
      <c r="OFO57" s="151"/>
      <c r="OFP57" s="151"/>
      <c r="OFQ57" s="151"/>
      <c r="OFR57" s="151"/>
      <c r="OFS57" s="151"/>
      <c r="OFT57" s="151"/>
      <c r="OFU57" s="151"/>
      <c r="OFV57" s="151"/>
      <c r="OFW57" s="151"/>
      <c r="OFX57" s="151"/>
      <c r="OFY57" s="151"/>
      <c r="OFZ57" s="151"/>
      <c r="OGA57" s="151"/>
      <c r="OGB57" s="151"/>
      <c r="OGC57" s="151"/>
      <c r="OGD57" s="151"/>
      <c r="OGE57" s="151"/>
      <c r="OGF57" s="151"/>
      <c r="OGG57" s="151"/>
      <c r="OGH57" s="151"/>
      <c r="OGI57" s="151"/>
      <c r="OGJ57" s="151"/>
      <c r="OGK57" s="151"/>
      <c r="OGL57" s="151"/>
      <c r="OGM57" s="151"/>
      <c r="OGN57" s="151"/>
      <c r="OGO57" s="151"/>
      <c r="OGP57" s="151"/>
      <c r="OGQ57" s="151"/>
      <c r="OGR57" s="151"/>
      <c r="OGS57" s="151"/>
      <c r="OGT57" s="151"/>
      <c r="OGU57" s="151"/>
      <c r="OGV57" s="151"/>
      <c r="OGW57" s="151"/>
      <c r="OGX57" s="151"/>
      <c r="OGY57" s="151"/>
      <c r="OGZ57" s="151"/>
      <c r="OHA57" s="151"/>
      <c r="OHB57" s="151"/>
      <c r="OHC57" s="151"/>
      <c r="OHD57" s="151"/>
      <c r="OHE57" s="151"/>
      <c r="OHF57" s="151"/>
      <c r="OHG57" s="151"/>
      <c r="OHH57" s="151"/>
      <c r="OHI57" s="151"/>
      <c r="OHJ57" s="151"/>
      <c r="OHK57" s="151"/>
      <c r="OHL57" s="151"/>
      <c r="OHM57" s="151"/>
      <c r="OHN57" s="151"/>
      <c r="OHO57" s="151"/>
      <c r="OHP57" s="151"/>
      <c r="OHQ57" s="151"/>
      <c r="OHR57" s="151"/>
      <c r="OHS57" s="151"/>
      <c r="OHT57" s="151"/>
      <c r="OHU57" s="151"/>
      <c r="OHV57" s="151"/>
      <c r="OHW57" s="151"/>
      <c r="OHX57" s="151"/>
      <c r="OHY57" s="151"/>
      <c r="OHZ57" s="151"/>
      <c r="OIA57" s="151"/>
      <c r="OIB57" s="151"/>
      <c r="OIC57" s="151"/>
      <c r="OID57" s="151"/>
      <c r="OIE57" s="151"/>
      <c r="OIF57" s="151"/>
      <c r="OIG57" s="151"/>
      <c r="OIH57" s="151"/>
      <c r="OII57" s="151"/>
      <c r="OIJ57" s="151"/>
      <c r="OIK57" s="151"/>
      <c r="OIL57" s="151"/>
      <c r="OIM57" s="151"/>
      <c r="OIN57" s="151"/>
      <c r="OIO57" s="151"/>
      <c r="OIP57" s="151"/>
      <c r="OIQ57" s="151"/>
      <c r="OIR57" s="151"/>
      <c r="OIS57" s="151"/>
      <c r="OIT57" s="151"/>
      <c r="OIU57" s="151"/>
      <c r="OIV57" s="151"/>
      <c r="OIW57" s="151"/>
      <c r="OIX57" s="151"/>
      <c r="OIY57" s="151"/>
      <c r="OIZ57" s="151"/>
      <c r="OJA57" s="151"/>
      <c r="OJB57" s="151"/>
      <c r="OJC57" s="151"/>
      <c r="OJD57" s="151"/>
      <c r="OJE57" s="151"/>
      <c r="OJF57" s="151"/>
      <c r="OJG57" s="151"/>
      <c r="OJH57" s="151"/>
      <c r="OJI57" s="151"/>
      <c r="OJJ57" s="151"/>
      <c r="OJK57" s="151"/>
      <c r="OJL57" s="151"/>
      <c r="OJM57" s="151"/>
      <c r="OJN57" s="151"/>
      <c r="OJO57" s="151"/>
      <c r="OJP57" s="151"/>
      <c r="OJQ57" s="151"/>
      <c r="OJR57" s="151"/>
      <c r="OJS57" s="151"/>
      <c r="OJT57" s="151"/>
      <c r="OJU57" s="151"/>
      <c r="OJV57" s="151"/>
      <c r="OJW57" s="151"/>
      <c r="OJX57" s="151"/>
      <c r="OJY57" s="151"/>
      <c r="OJZ57" s="151"/>
      <c r="OKA57" s="151"/>
      <c r="OKB57" s="151"/>
      <c r="OKC57" s="151"/>
      <c r="OKD57" s="151"/>
      <c r="OKE57" s="151"/>
      <c r="OKF57" s="151"/>
      <c r="OKG57" s="151"/>
      <c r="OKH57" s="151"/>
      <c r="OKI57" s="151"/>
      <c r="OKJ57" s="151"/>
      <c r="OKK57" s="151"/>
      <c r="OKL57" s="151"/>
      <c r="OKM57" s="151"/>
      <c r="OKN57" s="151"/>
      <c r="OKO57" s="151"/>
      <c r="OKP57" s="151"/>
      <c r="OKQ57" s="151"/>
      <c r="OKR57" s="151"/>
      <c r="OKS57" s="151"/>
      <c r="OKT57" s="151"/>
      <c r="OKU57" s="151"/>
      <c r="OKV57" s="151"/>
      <c r="OKW57" s="151"/>
      <c r="OKX57" s="151"/>
      <c r="OKY57" s="151"/>
      <c r="OKZ57" s="151"/>
      <c r="OLA57" s="151"/>
      <c r="OLB57" s="151"/>
      <c r="OLC57" s="151"/>
      <c r="OLD57" s="151"/>
      <c r="OLE57" s="151"/>
      <c r="OLF57" s="151"/>
      <c r="OLG57" s="151"/>
      <c r="OLH57" s="151"/>
      <c r="OLI57" s="151"/>
      <c r="OLJ57" s="151"/>
      <c r="OLK57" s="151"/>
      <c r="OLL57" s="151"/>
      <c r="OLM57" s="151"/>
      <c r="OLN57" s="151"/>
      <c r="OLO57" s="151"/>
      <c r="OLP57" s="151"/>
      <c r="OLQ57" s="151"/>
      <c r="OLR57" s="151"/>
      <c r="OLS57" s="151"/>
      <c r="OLT57" s="151"/>
      <c r="OLU57" s="151"/>
      <c r="OLV57" s="151"/>
      <c r="OLW57" s="151"/>
      <c r="OLX57" s="151"/>
      <c r="OLY57" s="151"/>
      <c r="OLZ57" s="151"/>
      <c r="OMA57" s="151"/>
      <c r="OMB57" s="151"/>
      <c r="OMC57" s="151"/>
      <c r="OMD57" s="151"/>
      <c r="OME57" s="151"/>
      <c r="OMF57" s="151"/>
      <c r="OMG57" s="151"/>
      <c r="OMH57" s="151"/>
      <c r="OMI57" s="151"/>
      <c r="OMJ57" s="151"/>
      <c r="OMK57" s="151"/>
      <c r="OML57" s="151"/>
      <c r="OMM57" s="151"/>
      <c r="OMN57" s="151"/>
      <c r="OMO57" s="151"/>
      <c r="OMP57" s="151"/>
      <c r="OMQ57" s="151"/>
      <c r="OMR57" s="151"/>
      <c r="OMS57" s="151"/>
      <c r="OMT57" s="151"/>
      <c r="OMU57" s="151"/>
      <c r="OMV57" s="151"/>
      <c r="OMW57" s="151"/>
      <c r="OMX57" s="151"/>
      <c r="OMY57" s="151"/>
      <c r="OMZ57" s="151"/>
      <c r="ONA57" s="151"/>
      <c r="ONB57" s="151"/>
      <c r="ONC57" s="151"/>
      <c r="OND57" s="151"/>
      <c r="ONE57" s="151"/>
      <c r="ONF57" s="151"/>
      <c r="ONG57" s="151"/>
      <c r="ONH57" s="151"/>
      <c r="ONI57" s="151"/>
      <c r="ONJ57" s="151"/>
      <c r="ONK57" s="151"/>
      <c r="ONL57" s="151"/>
      <c r="ONM57" s="151"/>
      <c r="ONN57" s="151"/>
      <c r="ONO57" s="151"/>
      <c r="ONP57" s="151"/>
      <c r="ONQ57" s="151"/>
      <c r="ONR57" s="151"/>
      <c r="ONS57" s="151"/>
      <c r="ONT57" s="151"/>
      <c r="ONU57" s="151"/>
      <c r="ONV57" s="151"/>
      <c r="ONW57" s="151"/>
      <c r="ONX57" s="151"/>
      <c r="ONY57" s="151"/>
      <c r="ONZ57" s="151"/>
      <c r="OOA57" s="151"/>
      <c r="OOB57" s="151"/>
      <c r="OOC57" s="151"/>
      <c r="OOD57" s="151"/>
      <c r="OOE57" s="151"/>
      <c r="OOF57" s="151"/>
      <c r="OOG57" s="151"/>
      <c r="OOH57" s="151"/>
      <c r="OOI57" s="151"/>
      <c r="OOJ57" s="151"/>
      <c r="OOK57" s="151"/>
      <c r="OOL57" s="151"/>
      <c r="OOM57" s="151"/>
      <c r="OON57" s="151"/>
      <c r="OOO57" s="151"/>
      <c r="OOP57" s="151"/>
      <c r="OOQ57" s="151"/>
      <c r="OOR57" s="151"/>
      <c r="OOS57" s="151"/>
      <c r="OOT57" s="151"/>
      <c r="OOU57" s="151"/>
      <c r="OOV57" s="151"/>
      <c r="OOW57" s="151"/>
      <c r="OOX57" s="151"/>
      <c r="OOY57" s="151"/>
      <c r="OOZ57" s="151"/>
      <c r="OPA57" s="151"/>
      <c r="OPB57" s="151"/>
      <c r="OPC57" s="151"/>
      <c r="OPD57" s="151"/>
      <c r="OPE57" s="151"/>
      <c r="OPF57" s="151"/>
      <c r="OPG57" s="151"/>
      <c r="OPH57" s="151"/>
      <c r="OPI57" s="151"/>
      <c r="OPJ57" s="151"/>
      <c r="OPK57" s="151"/>
      <c r="OPL57" s="151"/>
      <c r="OPM57" s="151"/>
      <c r="OPN57" s="151"/>
      <c r="OPO57" s="151"/>
      <c r="OPP57" s="151"/>
      <c r="OPQ57" s="151"/>
      <c r="OPR57" s="151"/>
      <c r="OPS57" s="151"/>
      <c r="OPT57" s="151"/>
      <c r="OPU57" s="151"/>
      <c r="OPV57" s="151"/>
      <c r="OPW57" s="151"/>
      <c r="OPX57" s="151"/>
      <c r="OPY57" s="151"/>
      <c r="OPZ57" s="151"/>
      <c r="OQA57" s="151"/>
      <c r="OQB57" s="151"/>
      <c r="OQC57" s="151"/>
      <c r="OQD57" s="151"/>
      <c r="OQE57" s="151"/>
      <c r="OQF57" s="151"/>
      <c r="OQG57" s="151"/>
      <c r="OQH57" s="151"/>
      <c r="OQI57" s="151"/>
      <c r="OQJ57" s="151"/>
      <c r="OQK57" s="151"/>
      <c r="OQL57" s="151"/>
      <c r="OQM57" s="151"/>
      <c r="OQN57" s="151"/>
      <c r="OQO57" s="151"/>
      <c r="OQP57" s="151"/>
      <c r="OQQ57" s="151"/>
      <c r="OQR57" s="151"/>
      <c r="OQS57" s="151"/>
      <c r="OQT57" s="151"/>
      <c r="OQU57" s="151"/>
      <c r="OQV57" s="151"/>
      <c r="OQW57" s="151"/>
      <c r="OQX57" s="151"/>
      <c r="OQY57" s="151"/>
      <c r="OQZ57" s="151"/>
      <c r="ORA57" s="151"/>
      <c r="ORB57" s="151"/>
      <c r="ORC57" s="151"/>
      <c r="ORD57" s="151"/>
      <c r="ORE57" s="151"/>
      <c r="ORF57" s="151"/>
      <c r="ORG57" s="151"/>
      <c r="ORH57" s="151"/>
      <c r="ORI57" s="151"/>
      <c r="ORJ57" s="151"/>
      <c r="ORK57" s="151"/>
      <c r="ORL57" s="151"/>
      <c r="ORM57" s="151"/>
      <c r="ORN57" s="151"/>
      <c r="ORO57" s="151"/>
      <c r="ORP57" s="151"/>
      <c r="ORQ57" s="151"/>
      <c r="ORR57" s="151"/>
      <c r="ORS57" s="151"/>
      <c r="ORT57" s="151"/>
      <c r="ORU57" s="151"/>
      <c r="ORV57" s="151"/>
      <c r="ORW57" s="151"/>
      <c r="ORX57" s="151"/>
      <c r="ORY57" s="151"/>
      <c r="ORZ57" s="151"/>
      <c r="OSA57" s="151"/>
      <c r="OSB57" s="151"/>
      <c r="OSC57" s="151"/>
      <c r="OSD57" s="151"/>
      <c r="OSE57" s="151"/>
      <c r="OSF57" s="151"/>
      <c r="OSG57" s="151"/>
      <c r="OSH57" s="151"/>
      <c r="OSI57" s="151"/>
      <c r="OSJ57" s="151"/>
      <c r="OSK57" s="151"/>
      <c r="OSL57" s="151"/>
      <c r="OSM57" s="151"/>
      <c r="OSN57" s="151"/>
      <c r="OSO57" s="151"/>
      <c r="OSP57" s="151"/>
      <c r="OSQ57" s="151"/>
      <c r="OSR57" s="151"/>
      <c r="OSS57" s="151"/>
      <c r="OST57" s="151"/>
      <c r="OSU57" s="151"/>
      <c r="OSV57" s="151"/>
      <c r="OSW57" s="151"/>
      <c r="OSX57" s="151"/>
      <c r="OSY57" s="151"/>
      <c r="OSZ57" s="151"/>
      <c r="OTA57" s="151"/>
      <c r="OTB57" s="151"/>
      <c r="OTC57" s="151"/>
      <c r="OTD57" s="151"/>
      <c r="OTE57" s="151"/>
      <c r="OTF57" s="151"/>
      <c r="OTG57" s="151"/>
      <c r="OTH57" s="151"/>
      <c r="OTI57" s="151"/>
      <c r="OTJ57" s="151"/>
      <c r="OTK57" s="151"/>
      <c r="OTL57" s="151"/>
      <c r="OTM57" s="151"/>
      <c r="OTN57" s="151"/>
      <c r="OTO57" s="151"/>
      <c r="OTP57" s="151"/>
      <c r="OTQ57" s="151"/>
      <c r="OTR57" s="151"/>
      <c r="OTS57" s="151"/>
      <c r="OTT57" s="151"/>
      <c r="OTU57" s="151"/>
      <c r="OTV57" s="151"/>
      <c r="OTW57" s="151"/>
      <c r="OTX57" s="151"/>
      <c r="OTY57" s="151"/>
      <c r="OTZ57" s="151"/>
      <c r="OUA57" s="151"/>
      <c r="OUB57" s="151"/>
      <c r="OUC57" s="151"/>
      <c r="OUD57" s="151"/>
      <c r="OUE57" s="151"/>
      <c r="OUF57" s="151"/>
      <c r="OUG57" s="151"/>
      <c r="OUH57" s="151"/>
      <c r="OUI57" s="151"/>
      <c r="OUJ57" s="151"/>
      <c r="OUK57" s="151"/>
      <c r="OUL57" s="151"/>
      <c r="OUM57" s="151"/>
      <c r="OUN57" s="151"/>
      <c r="OUO57" s="151"/>
      <c r="OUP57" s="151"/>
      <c r="OUQ57" s="151"/>
      <c r="OUR57" s="151"/>
      <c r="OUS57" s="151"/>
      <c r="OUT57" s="151"/>
      <c r="OUU57" s="151"/>
      <c r="OUV57" s="151"/>
      <c r="OUW57" s="151"/>
      <c r="OUX57" s="151"/>
      <c r="OUY57" s="151"/>
      <c r="OUZ57" s="151"/>
      <c r="OVA57" s="151"/>
      <c r="OVB57" s="151"/>
      <c r="OVC57" s="151"/>
      <c r="OVD57" s="151"/>
      <c r="OVE57" s="151"/>
      <c r="OVF57" s="151"/>
      <c r="OVG57" s="151"/>
      <c r="OVH57" s="151"/>
      <c r="OVI57" s="151"/>
      <c r="OVJ57" s="151"/>
      <c r="OVK57" s="151"/>
      <c r="OVL57" s="151"/>
      <c r="OVM57" s="151"/>
      <c r="OVN57" s="151"/>
      <c r="OVO57" s="151"/>
      <c r="OVP57" s="151"/>
      <c r="OVQ57" s="151"/>
      <c r="OVR57" s="151"/>
      <c r="OVS57" s="151"/>
      <c r="OVT57" s="151"/>
      <c r="OVU57" s="151"/>
      <c r="OVV57" s="151"/>
      <c r="OVW57" s="151"/>
      <c r="OVX57" s="151"/>
      <c r="OVY57" s="151"/>
      <c r="OVZ57" s="151"/>
      <c r="OWA57" s="151"/>
      <c r="OWB57" s="151"/>
      <c r="OWC57" s="151"/>
      <c r="OWD57" s="151"/>
      <c r="OWE57" s="151"/>
      <c r="OWF57" s="151"/>
      <c r="OWG57" s="151"/>
      <c r="OWH57" s="151"/>
      <c r="OWI57" s="151"/>
      <c r="OWJ57" s="151"/>
      <c r="OWK57" s="151"/>
      <c r="OWL57" s="151"/>
      <c r="OWM57" s="151"/>
      <c r="OWN57" s="151"/>
      <c r="OWO57" s="151"/>
      <c r="OWP57" s="151"/>
      <c r="OWQ57" s="151"/>
      <c r="OWR57" s="151"/>
      <c r="OWS57" s="151"/>
      <c r="OWT57" s="151"/>
      <c r="OWU57" s="151"/>
      <c r="OWV57" s="151"/>
      <c r="OWW57" s="151"/>
      <c r="OWX57" s="151"/>
      <c r="OWY57" s="151"/>
      <c r="OWZ57" s="151"/>
      <c r="OXA57" s="151"/>
      <c r="OXB57" s="151"/>
      <c r="OXC57" s="151"/>
      <c r="OXD57" s="151"/>
      <c r="OXE57" s="151"/>
      <c r="OXF57" s="151"/>
      <c r="OXG57" s="151"/>
      <c r="OXH57" s="151"/>
      <c r="OXI57" s="151"/>
      <c r="OXJ57" s="151"/>
      <c r="OXK57" s="151"/>
      <c r="OXL57" s="151"/>
      <c r="OXM57" s="151"/>
      <c r="OXN57" s="151"/>
      <c r="OXO57" s="151"/>
      <c r="OXP57" s="151"/>
      <c r="OXQ57" s="151"/>
      <c r="OXR57" s="151"/>
      <c r="OXS57" s="151"/>
      <c r="OXT57" s="151"/>
      <c r="OXU57" s="151"/>
      <c r="OXV57" s="151"/>
      <c r="OXW57" s="151"/>
      <c r="OXX57" s="151"/>
      <c r="OXY57" s="151"/>
      <c r="OXZ57" s="151"/>
      <c r="OYA57" s="151"/>
      <c r="OYB57" s="151"/>
      <c r="OYC57" s="151"/>
      <c r="OYD57" s="151"/>
      <c r="OYE57" s="151"/>
      <c r="OYF57" s="151"/>
      <c r="OYG57" s="151"/>
      <c r="OYH57" s="151"/>
      <c r="OYI57" s="151"/>
      <c r="OYJ57" s="151"/>
      <c r="OYK57" s="151"/>
      <c r="OYL57" s="151"/>
      <c r="OYM57" s="151"/>
      <c r="OYN57" s="151"/>
      <c r="OYO57" s="151"/>
      <c r="OYP57" s="151"/>
      <c r="OYQ57" s="151"/>
      <c r="OYR57" s="151"/>
      <c r="OYS57" s="151"/>
      <c r="OYT57" s="151"/>
      <c r="OYU57" s="151"/>
      <c r="OYV57" s="151"/>
      <c r="OYW57" s="151"/>
      <c r="OYX57" s="151"/>
      <c r="OYY57" s="151"/>
      <c r="OYZ57" s="151"/>
      <c r="OZA57" s="151"/>
      <c r="OZB57" s="151"/>
      <c r="OZC57" s="151"/>
      <c r="OZD57" s="151"/>
      <c r="OZE57" s="151"/>
      <c r="OZF57" s="151"/>
      <c r="OZG57" s="151"/>
      <c r="OZH57" s="151"/>
      <c r="OZI57" s="151"/>
      <c r="OZJ57" s="151"/>
      <c r="OZK57" s="151"/>
      <c r="OZL57" s="151"/>
      <c r="OZM57" s="151"/>
      <c r="OZN57" s="151"/>
      <c r="OZO57" s="151"/>
      <c r="OZP57" s="151"/>
      <c r="OZQ57" s="151"/>
      <c r="OZR57" s="151"/>
      <c r="OZS57" s="151"/>
      <c r="OZT57" s="151"/>
      <c r="OZU57" s="151"/>
      <c r="OZV57" s="151"/>
      <c r="OZW57" s="151"/>
      <c r="OZX57" s="151"/>
      <c r="OZY57" s="151"/>
      <c r="OZZ57" s="151"/>
      <c r="PAA57" s="151"/>
      <c r="PAB57" s="151"/>
      <c r="PAC57" s="151"/>
      <c r="PAD57" s="151"/>
      <c r="PAE57" s="151"/>
      <c r="PAF57" s="151"/>
      <c r="PAG57" s="151"/>
      <c r="PAH57" s="151"/>
      <c r="PAI57" s="151"/>
      <c r="PAJ57" s="151"/>
      <c r="PAK57" s="151"/>
      <c r="PAL57" s="151"/>
      <c r="PAM57" s="151"/>
      <c r="PAN57" s="151"/>
      <c r="PAO57" s="151"/>
      <c r="PAP57" s="151"/>
      <c r="PAQ57" s="151"/>
      <c r="PAR57" s="151"/>
      <c r="PAS57" s="151"/>
      <c r="PAT57" s="151"/>
      <c r="PAU57" s="151"/>
      <c r="PAV57" s="151"/>
      <c r="PAW57" s="151"/>
      <c r="PAX57" s="151"/>
      <c r="PAY57" s="151"/>
      <c r="PAZ57" s="151"/>
      <c r="PBA57" s="151"/>
      <c r="PBB57" s="151"/>
      <c r="PBC57" s="151"/>
      <c r="PBD57" s="151"/>
      <c r="PBE57" s="151"/>
      <c r="PBF57" s="151"/>
      <c r="PBG57" s="151"/>
      <c r="PBH57" s="151"/>
      <c r="PBI57" s="151"/>
      <c r="PBJ57" s="151"/>
      <c r="PBK57" s="151"/>
      <c r="PBL57" s="151"/>
      <c r="PBM57" s="151"/>
      <c r="PBN57" s="151"/>
      <c r="PBO57" s="151"/>
      <c r="PBP57" s="151"/>
      <c r="PBQ57" s="151"/>
      <c r="PBR57" s="151"/>
      <c r="PBS57" s="151"/>
      <c r="PBT57" s="151"/>
      <c r="PBU57" s="151"/>
      <c r="PBV57" s="151"/>
      <c r="PBW57" s="151"/>
      <c r="PBX57" s="151"/>
      <c r="PBY57" s="151"/>
      <c r="PBZ57" s="151"/>
      <c r="PCA57" s="151"/>
      <c r="PCB57" s="151"/>
      <c r="PCC57" s="151"/>
      <c r="PCD57" s="151"/>
      <c r="PCE57" s="151"/>
      <c r="PCF57" s="151"/>
      <c r="PCG57" s="151"/>
      <c r="PCH57" s="151"/>
      <c r="PCI57" s="151"/>
      <c r="PCJ57" s="151"/>
      <c r="PCK57" s="151"/>
      <c r="PCL57" s="151"/>
      <c r="PCM57" s="151"/>
      <c r="PCN57" s="151"/>
      <c r="PCO57" s="151"/>
      <c r="PCP57" s="151"/>
      <c r="PCQ57" s="151"/>
      <c r="PCR57" s="151"/>
      <c r="PCS57" s="151"/>
      <c r="PCT57" s="151"/>
      <c r="PCU57" s="151"/>
      <c r="PCV57" s="151"/>
      <c r="PCW57" s="151"/>
      <c r="PCX57" s="151"/>
      <c r="PCY57" s="151"/>
      <c r="PCZ57" s="151"/>
      <c r="PDA57" s="151"/>
      <c r="PDB57" s="151"/>
      <c r="PDC57" s="151"/>
      <c r="PDD57" s="151"/>
      <c r="PDE57" s="151"/>
      <c r="PDF57" s="151"/>
      <c r="PDG57" s="151"/>
      <c r="PDH57" s="151"/>
      <c r="PDI57" s="151"/>
      <c r="PDJ57" s="151"/>
      <c r="PDK57" s="151"/>
      <c r="PDL57" s="151"/>
      <c r="PDM57" s="151"/>
      <c r="PDN57" s="151"/>
      <c r="PDO57" s="151"/>
      <c r="PDP57" s="151"/>
      <c r="PDQ57" s="151"/>
      <c r="PDR57" s="151"/>
      <c r="PDS57" s="151"/>
      <c r="PDT57" s="151"/>
      <c r="PDU57" s="151"/>
      <c r="PDV57" s="151"/>
      <c r="PDW57" s="151"/>
      <c r="PDX57" s="151"/>
      <c r="PDY57" s="151"/>
      <c r="PDZ57" s="151"/>
      <c r="PEA57" s="151"/>
      <c r="PEB57" s="151"/>
      <c r="PEC57" s="151"/>
      <c r="PED57" s="151"/>
      <c r="PEE57" s="151"/>
      <c r="PEF57" s="151"/>
      <c r="PEG57" s="151"/>
      <c r="PEH57" s="151"/>
      <c r="PEI57" s="151"/>
      <c r="PEJ57" s="151"/>
      <c r="PEK57" s="151"/>
      <c r="PEL57" s="151"/>
      <c r="PEM57" s="151"/>
      <c r="PEN57" s="151"/>
      <c r="PEO57" s="151"/>
      <c r="PEP57" s="151"/>
      <c r="PEQ57" s="151"/>
      <c r="PER57" s="151"/>
      <c r="PES57" s="151"/>
      <c r="PET57" s="151"/>
      <c r="PEU57" s="151"/>
      <c r="PEV57" s="151"/>
      <c r="PEW57" s="151"/>
      <c r="PEX57" s="151"/>
      <c r="PEY57" s="151"/>
      <c r="PEZ57" s="151"/>
      <c r="PFA57" s="151"/>
      <c r="PFB57" s="151"/>
      <c r="PFC57" s="151"/>
      <c r="PFD57" s="151"/>
      <c r="PFE57" s="151"/>
      <c r="PFF57" s="151"/>
      <c r="PFG57" s="151"/>
      <c r="PFH57" s="151"/>
      <c r="PFI57" s="151"/>
      <c r="PFJ57" s="151"/>
      <c r="PFK57" s="151"/>
      <c r="PFL57" s="151"/>
      <c r="PFM57" s="151"/>
      <c r="PFN57" s="151"/>
      <c r="PFO57" s="151"/>
      <c r="PFP57" s="151"/>
      <c r="PFQ57" s="151"/>
      <c r="PFR57" s="151"/>
      <c r="PFS57" s="151"/>
      <c r="PFT57" s="151"/>
      <c r="PFU57" s="151"/>
      <c r="PFV57" s="151"/>
      <c r="PFW57" s="151"/>
      <c r="PFX57" s="151"/>
      <c r="PFY57" s="151"/>
      <c r="PFZ57" s="151"/>
      <c r="PGA57" s="151"/>
      <c r="PGB57" s="151"/>
      <c r="PGC57" s="151"/>
      <c r="PGD57" s="151"/>
      <c r="PGE57" s="151"/>
      <c r="PGF57" s="151"/>
      <c r="PGG57" s="151"/>
      <c r="PGH57" s="151"/>
      <c r="PGI57" s="151"/>
      <c r="PGJ57" s="151"/>
      <c r="PGK57" s="151"/>
      <c r="PGL57" s="151"/>
      <c r="PGM57" s="151"/>
      <c r="PGN57" s="151"/>
      <c r="PGO57" s="151"/>
      <c r="PGP57" s="151"/>
      <c r="PGQ57" s="151"/>
      <c r="PGR57" s="151"/>
      <c r="PGS57" s="151"/>
      <c r="PGT57" s="151"/>
      <c r="PGU57" s="151"/>
      <c r="PGV57" s="151"/>
      <c r="PGW57" s="151"/>
      <c r="PGX57" s="151"/>
      <c r="PGY57" s="151"/>
      <c r="PGZ57" s="151"/>
      <c r="PHA57" s="151"/>
      <c r="PHB57" s="151"/>
      <c r="PHC57" s="151"/>
      <c r="PHD57" s="151"/>
      <c r="PHE57" s="151"/>
      <c r="PHF57" s="151"/>
      <c r="PHG57" s="151"/>
      <c r="PHH57" s="151"/>
      <c r="PHI57" s="151"/>
      <c r="PHJ57" s="151"/>
      <c r="PHK57" s="151"/>
      <c r="PHL57" s="151"/>
      <c r="PHM57" s="151"/>
      <c r="PHN57" s="151"/>
      <c r="PHO57" s="151"/>
      <c r="PHP57" s="151"/>
      <c r="PHQ57" s="151"/>
      <c r="PHR57" s="151"/>
      <c r="PHS57" s="151"/>
      <c r="PHT57" s="151"/>
      <c r="PHU57" s="151"/>
      <c r="PHV57" s="151"/>
      <c r="PHW57" s="151"/>
      <c r="PHX57" s="151"/>
      <c r="PHY57" s="151"/>
      <c r="PHZ57" s="151"/>
      <c r="PIA57" s="151"/>
      <c r="PIB57" s="151"/>
      <c r="PIC57" s="151"/>
      <c r="PID57" s="151"/>
      <c r="PIE57" s="151"/>
      <c r="PIF57" s="151"/>
      <c r="PIG57" s="151"/>
      <c r="PIH57" s="151"/>
      <c r="PII57" s="151"/>
      <c r="PIJ57" s="151"/>
      <c r="PIK57" s="151"/>
      <c r="PIL57" s="151"/>
      <c r="PIM57" s="151"/>
      <c r="PIN57" s="151"/>
      <c r="PIO57" s="151"/>
      <c r="PIP57" s="151"/>
      <c r="PIQ57" s="151"/>
      <c r="PIR57" s="151"/>
      <c r="PIS57" s="151"/>
      <c r="PIT57" s="151"/>
      <c r="PIU57" s="151"/>
      <c r="PIV57" s="151"/>
      <c r="PIW57" s="151"/>
      <c r="PIX57" s="151"/>
      <c r="PIY57" s="151"/>
      <c r="PIZ57" s="151"/>
      <c r="PJA57" s="151"/>
      <c r="PJB57" s="151"/>
      <c r="PJC57" s="151"/>
      <c r="PJD57" s="151"/>
      <c r="PJE57" s="151"/>
      <c r="PJF57" s="151"/>
      <c r="PJG57" s="151"/>
      <c r="PJH57" s="151"/>
      <c r="PJI57" s="151"/>
      <c r="PJJ57" s="151"/>
      <c r="PJK57" s="151"/>
      <c r="PJL57" s="151"/>
      <c r="PJM57" s="151"/>
      <c r="PJN57" s="151"/>
      <c r="PJO57" s="151"/>
      <c r="PJP57" s="151"/>
      <c r="PJQ57" s="151"/>
      <c r="PJR57" s="151"/>
      <c r="PJS57" s="151"/>
      <c r="PJT57" s="151"/>
      <c r="PJU57" s="151"/>
      <c r="PJV57" s="151"/>
      <c r="PJW57" s="151"/>
      <c r="PJX57" s="151"/>
      <c r="PJY57" s="151"/>
      <c r="PJZ57" s="151"/>
      <c r="PKA57" s="151"/>
      <c r="PKB57" s="151"/>
      <c r="PKC57" s="151"/>
      <c r="PKD57" s="151"/>
      <c r="PKE57" s="151"/>
      <c r="PKF57" s="151"/>
      <c r="PKG57" s="151"/>
      <c r="PKH57" s="151"/>
      <c r="PKI57" s="151"/>
      <c r="PKJ57" s="151"/>
      <c r="PKK57" s="151"/>
      <c r="PKL57" s="151"/>
      <c r="PKM57" s="151"/>
      <c r="PKN57" s="151"/>
      <c r="PKO57" s="151"/>
      <c r="PKP57" s="151"/>
      <c r="PKQ57" s="151"/>
      <c r="PKR57" s="151"/>
      <c r="PKS57" s="151"/>
      <c r="PKT57" s="151"/>
      <c r="PKU57" s="151"/>
      <c r="PKV57" s="151"/>
      <c r="PKW57" s="151"/>
      <c r="PKX57" s="151"/>
      <c r="PKY57" s="151"/>
      <c r="PKZ57" s="151"/>
      <c r="PLA57" s="151"/>
      <c r="PLB57" s="151"/>
      <c r="PLC57" s="151"/>
      <c r="PLD57" s="151"/>
      <c r="PLE57" s="151"/>
      <c r="PLF57" s="151"/>
      <c r="PLG57" s="151"/>
      <c r="PLH57" s="151"/>
      <c r="PLI57" s="151"/>
      <c r="PLJ57" s="151"/>
      <c r="PLK57" s="151"/>
      <c r="PLL57" s="151"/>
      <c r="PLM57" s="151"/>
      <c r="PLN57" s="151"/>
      <c r="PLO57" s="151"/>
      <c r="PLP57" s="151"/>
      <c r="PLQ57" s="151"/>
      <c r="PLR57" s="151"/>
      <c r="PLS57" s="151"/>
      <c r="PLT57" s="151"/>
      <c r="PLU57" s="151"/>
      <c r="PLV57" s="151"/>
      <c r="PLW57" s="151"/>
      <c r="PLX57" s="151"/>
      <c r="PLY57" s="151"/>
      <c r="PLZ57" s="151"/>
      <c r="PMA57" s="151"/>
      <c r="PMB57" s="151"/>
      <c r="PMC57" s="151"/>
      <c r="PMD57" s="151"/>
      <c r="PME57" s="151"/>
      <c r="PMF57" s="151"/>
      <c r="PMG57" s="151"/>
      <c r="PMH57" s="151"/>
      <c r="PMI57" s="151"/>
      <c r="PMJ57" s="151"/>
      <c r="PMK57" s="151"/>
      <c r="PML57" s="151"/>
      <c r="PMM57" s="151"/>
      <c r="PMN57" s="151"/>
      <c r="PMO57" s="151"/>
      <c r="PMP57" s="151"/>
      <c r="PMQ57" s="151"/>
      <c r="PMR57" s="151"/>
      <c r="PMS57" s="151"/>
      <c r="PMT57" s="151"/>
      <c r="PMU57" s="151"/>
      <c r="PMV57" s="151"/>
      <c r="PMW57" s="151"/>
      <c r="PMX57" s="151"/>
      <c r="PMY57" s="151"/>
      <c r="PMZ57" s="151"/>
      <c r="PNA57" s="151"/>
      <c r="PNB57" s="151"/>
      <c r="PNC57" s="151"/>
      <c r="PND57" s="151"/>
      <c r="PNE57" s="151"/>
      <c r="PNF57" s="151"/>
      <c r="PNG57" s="151"/>
      <c r="PNH57" s="151"/>
      <c r="PNI57" s="151"/>
      <c r="PNJ57" s="151"/>
      <c r="PNK57" s="151"/>
      <c r="PNL57" s="151"/>
      <c r="PNM57" s="151"/>
      <c r="PNN57" s="151"/>
      <c r="PNO57" s="151"/>
      <c r="PNP57" s="151"/>
      <c r="PNQ57" s="151"/>
      <c r="PNR57" s="151"/>
      <c r="PNS57" s="151"/>
      <c r="PNT57" s="151"/>
      <c r="PNU57" s="151"/>
      <c r="PNV57" s="151"/>
      <c r="PNW57" s="151"/>
      <c r="PNX57" s="151"/>
      <c r="PNY57" s="151"/>
      <c r="PNZ57" s="151"/>
      <c r="POA57" s="151"/>
      <c r="POB57" s="151"/>
      <c r="POC57" s="151"/>
      <c r="POD57" s="151"/>
      <c r="POE57" s="151"/>
      <c r="POF57" s="151"/>
      <c r="POG57" s="151"/>
      <c r="POH57" s="151"/>
      <c r="POI57" s="151"/>
      <c r="POJ57" s="151"/>
      <c r="POK57" s="151"/>
      <c r="POL57" s="151"/>
      <c r="POM57" s="151"/>
      <c r="PON57" s="151"/>
      <c r="POO57" s="151"/>
      <c r="POP57" s="151"/>
      <c r="POQ57" s="151"/>
      <c r="POR57" s="151"/>
      <c r="POS57" s="151"/>
      <c r="POT57" s="151"/>
      <c r="POU57" s="151"/>
      <c r="POV57" s="151"/>
      <c r="POW57" s="151"/>
      <c r="POX57" s="151"/>
      <c r="POY57" s="151"/>
      <c r="POZ57" s="151"/>
      <c r="PPA57" s="151"/>
      <c r="PPB57" s="151"/>
      <c r="PPC57" s="151"/>
      <c r="PPD57" s="151"/>
      <c r="PPE57" s="151"/>
      <c r="PPF57" s="151"/>
      <c r="PPG57" s="151"/>
      <c r="PPH57" s="151"/>
      <c r="PPI57" s="151"/>
      <c r="PPJ57" s="151"/>
      <c r="PPK57" s="151"/>
      <c r="PPL57" s="151"/>
      <c r="PPM57" s="151"/>
      <c r="PPN57" s="151"/>
      <c r="PPO57" s="151"/>
      <c r="PPP57" s="151"/>
      <c r="PPQ57" s="151"/>
      <c r="PPR57" s="151"/>
      <c r="PPS57" s="151"/>
      <c r="PPT57" s="151"/>
      <c r="PPU57" s="151"/>
      <c r="PPV57" s="151"/>
      <c r="PPW57" s="151"/>
      <c r="PPX57" s="151"/>
      <c r="PPY57" s="151"/>
      <c r="PPZ57" s="151"/>
      <c r="PQA57" s="151"/>
      <c r="PQB57" s="151"/>
      <c r="PQC57" s="151"/>
      <c r="PQD57" s="151"/>
      <c r="PQE57" s="151"/>
      <c r="PQF57" s="151"/>
      <c r="PQG57" s="151"/>
      <c r="PQH57" s="151"/>
      <c r="PQI57" s="151"/>
      <c r="PQJ57" s="151"/>
      <c r="PQK57" s="151"/>
      <c r="PQL57" s="151"/>
      <c r="PQM57" s="151"/>
      <c r="PQN57" s="151"/>
      <c r="PQO57" s="151"/>
      <c r="PQP57" s="151"/>
      <c r="PQQ57" s="151"/>
      <c r="PQR57" s="151"/>
      <c r="PQS57" s="151"/>
      <c r="PQT57" s="151"/>
      <c r="PQU57" s="151"/>
      <c r="PQV57" s="151"/>
      <c r="PQW57" s="151"/>
      <c r="PQX57" s="151"/>
      <c r="PQY57" s="151"/>
      <c r="PQZ57" s="151"/>
      <c r="PRA57" s="151"/>
      <c r="PRB57" s="151"/>
      <c r="PRC57" s="151"/>
      <c r="PRD57" s="151"/>
      <c r="PRE57" s="151"/>
      <c r="PRF57" s="151"/>
      <c r="PRG57" s="151"/>
      <c r="PRH57" s="151"/>
      <c r="PRI57" s="151"/>
      <c r="PRJ57" s="151"/>
      <c r="PRK57" s="151"/>
      <c r="PRL57" s="151"/>
      <c r="PRM57" s="151"/>
      <c r="PRN57" s="151"/>
      <c r="PRO57" s="151"/>
      <c r="PRP57" s="151"/>
      <c r="PRQ57" s="151"/>
      <c r="PRR57" s="151"/>
      <c r="PRS57" s="151"/>
      <c r="PRT57" s="151"/>
      <c r="PRU57" s="151"/>
      <c r="PRV57" s="151"/>
      <c r="PRW57" s="151"/>
      <c r="PRX57" s="151"/>
      <c r="PRY57" s="151"/>
      <c r="PRZ57" s="151"/>
      <c r="PSA57" s="151"/>
      <c r="PSB57" s="151"/>
      <c r="PSC57" s="151"/>
      <c r="PSD57" s="151"/>
      <c r="PSE57" s="151"/>
      <c r="PSF57" s="151"/>
      <c r="PSG57" s="151"/>
      <c r="PSH57" s="151"/>
      <c r="PSI57" s="151"/>
      <c r="PSJ57" s="151"/>
      <c r="PSK57" s="151"/>
      <c r="PSL57" s="151"/>
      <c r="PSM57" s="151"/>
      <c r="PSN57" s="151"/>
      <c r="PSO57" s="151"/>
      <c r="PSP57" s="151"/>
      <c r="PSQ57" s="151"/>
      <c r="PSR57" s="151"/>
      <c r="PSS57" s="151"/>
      <c r="PST57" s="151"/>
      <c r="PSU57" s="151"/>
      <c r="PSV57" s="151"/>
      <c r="PSW57" s="151"/>
      <c r="PSX57" s="151"/>
      <c r="PSY57" s="151"/>
      <c r="PSZ57" s="151"/>
      <c r="PTA57" s="151"/>
      <c r="PTB57" s="151"/>
      <c r="PTC57" s="151"/>
      <c r="PTD57" s="151"/>
      <c r="PTE57" s="151"/>
      <c r="PTF57" s="151"/>
      <c r="PTG57" s="151"/>
      <c r="PTH57" s="151"/>
      <c r="PTI57" s="151"/>
      <c r="PTJ57" s="151"/>
      <c r="PTK57" s="151"/>
      <c r="PTL57" s="151"/>
      <c r="PTM57" s="151"/>
      <c r="PTN57" s="151"/>
      <c r="PTO57" s="151"/>
      <c r="PTP57" s="151"/>
      <c r="PTQ57" s="151"/>
      <c r="PTR57" s="151"/>
      <c r="PTS57" s="151"/>
      <c r="PTT57" s="151"/>
      <c r="PTU57" s="151"/>
      <c r="PTV57" s="151"/>
      <c r="PTW57" s="151"/>
      <c r="PTX57" s="151"/>
      <c r="PTY57" s="151"/>
      <c r="PTZ57" s="151"/>
      <c r="PUA57" s="151"/>
      <c r="PUB57" s="151"/>
      <c r="PUC57" s="151"/>
      <c r="PUD57" s="151"/>
      <c r="PUE57" s="151"/>
      <c r="PUF57" s="151"/>
      <c r="PUG57" s="151"/>
      <c r="PUH57" s="151"/>
      <c r="PUI57" s="151"/>
      <c r="PUJ57" s="151"/>
      <c r="PUK57" s="151"/>
      <c r="PUL57" s="151"/>
      <c r="PUM57" s="151"/>
      <c r="PUN57" s="151"/>
      <c r="PUO57" s="151"/>
      <c r="PUP57" s="151"/>
      <c r="PUQ57" s="151"/>
      <c r="PUR57" s="151"/>
      <c r="PUS57" s="151"/>
      <c r="PUT57" s="151"/>
      <c r="PUU57" s="151"/>
      <c r="PUV57" s="151"/>
      <c r="PUW57" s="151"/>
      <c r="PUX57" s="151"/>
      <c r="PUY57" s="151"/>
      <c r="PUZ57" s="151"/>
      <c r="PVA57" s="151"/>
      <c r="PVB57" s="151"/>
      <c r="PVC57" s="151"/>
      <c r="PVD57" s="151"/>
      <c r="PVE57" s="151"/>
      <c r="PVF57" s="151"/>
      <c r="PVG57" s="151"/>
      <c r="PVH57" s="151"/>
      <c r="PVI57" s="151"/>
      <c r="PVJ57" s="151"/>
      <c r="PVK57" s="151"/>
      <c r="PVL57" s="151"/>
      <c r="PVM57" s="151"/>
      <c r="PVN57" s="151"/>
      <c r="PVO57" s="151"/>
      <c r="PVP57" s="151"/>
      <c r="PVQ57" s="151"/>
      <c r="PVR57" s="151"/>
      <c r="PVS57" s="151"/>
      <c r="PVT57" s="151"/>
      <c r="PVU57" s="151"/>
      <c r="PVV57" s="151"/>
      <c r="PVW57" s="151"/>
      <c r="PVX57" s="151"/>
      <c r="PVY57" s="151"/>
      <c r="PVZ57" s="151"/>
      <c r="PWA57" s="151"/>
      <c r="PWB57" s="151"/>
      <c r="PWC57" s="151"/>
      <c r="PWD57" s="151"/>
      <c r="PWE57" s="151"/>
      <c r="PWF57" s="151"/>
      <c r="PWG57" s="151"/>
      <c r="PWH57" s="151"/>
      <c r="PWI57" s="151"/>
      <c r="PWJ57" s="151"/>
      <c r="PWK57" s="151"/>
      <c r="PWL57" s="151"/>
      <c r="PWM57" s="151"/>
      <c r="PWN57" s="151"/>
      <c r="PWO57" s="151"/>
      <c r="PWP57" s="151"/>
      <c r="PWQ57" s="151"/>
      <c r="PWR57" s="151"/>
      <c r="PWS57" s="151"/>
      <c r="PWT57" s="151"/>
      <c r="PWU57" s="151"/>
      <c r="PWV57" s="151"/>
      <c r="PWW57" s="151"/>
      <c r="PWX57" s="151"/>
      <c r="PWY57" s="151"/>
      <c r="PWZ57" s="151"/>
      <c r="PXA57" s="151"/>
      <c r="PXB57" s="151"/>
      <c r="PXC57" s="151"/>
      <c r="PXD57" s="151"/>
      <c r="PXE57" s="151"/>
      <c r="PXF57" s="151"/>
      <c r="PXG57" s="151"/>
      <c r="PXH57" s="151"/>
      <c r="PXI57" s="151"/>
      <c r="PXJ57" s="151"/>
      <c r="PXK57" s="151"/>
      <c r="PXL57" s="151"/>
      <c r="PXM57" s="151"/>
      <c r="PXN57" s="151"/>
      <c r="PXO57" s="151"/>
      <c r="PXP57" s="151"/>
      <c r="PXQ57" s="151"/>
      <c r="PXR57" s="151"/>
      <c r="PXS57" s="151"/>
      <c r="PXT57" s="151"/>
      <c r="PXU57" s="151"/>
      <c r="PXV57" s="151"/>
      <c r="PXW57" s="151"/>
      <c r="PXX57" s="151"/>
      <c r="PXY57" s="151"/>
      <c r="PXZ57" s="151"/>
      <c r="PYA57" s="151"/>
      <c r="PYB57" s="151"/>
      <c r="PYC57" s="151"/>
      <c r="PYD57" s="151"/>
      <c r="PYE57" s="151"/>
      <c r="PYF57" s="151"/>
      <c r="PYG57" s="151"/>
      <c r="PYH57" s="151"/>
      <c r="PYI57" s="151"/>
      <c r="PYJ57" s="151"/>
      <c r="PYK57" s="151"/>
      <c r="PYL57" s="151"/>
      <c r="PYM57" s="151"/>
      <c r="PYN57" s="151"/>
      <c r="PYO57" s="151"/>
      <c r="PYP57" s="151"/>
      <c r="PYQ57" s="151"/>
      <c r="PYR57" s="151"/>
      <c r="PYS57" s="151"/>
      <c r="PYT57" s="151"/>
      <c r="PYU57" s="151"/>
      <c r="PYV57" s="151"/>
      <c r="PYW57" s="151"/>
      <c r="PYX57" s="151"/>
      <c r="PYY57" s="151"/>
      <c r="PYZ57" s="151"/>
      <c r="PZA57" s="151"/>
      <c r="PZB57" s="151"/>
      <c r="PZC57" s="151"/>
      <c r="PZD57" s="151"/>
      <c r="PZE57" s="151"/>
      <c r="PZF57" s="151"/>
      <c r="PZG57" s="151"/>
      <c r="PZH57" s="151"/>
      <c r="PZI57" s="151"/>
      <c r="PZJ57" s="151"/>
      <c r="PZK57" s="151"/>
      <c r="PZL57" s="151"/>
      <c r="PZM57" s="151"/>
      <c r="PZN57" s="151"/>
      <c r="PZO57" s="151"/>
      <c r="PZP57" s="151"/>
      <c r="PZQ57" s="151"/>
      <c r="PZR57" s="151"/>
      <c r="PZS57" s="151"/>
      <c r="PZT57" s="151"/>
      <c r="PZU57" s="151"/>
      <c r="PZV57" s="151"/>
      <c r="PZW57" s="151"/>
      <c r="PZX57" s="151"/>
      <c r="PZY57" s="151"/>
      <c r="PZZ57" s="151"/>
      <c r="QAA57" s="151"/>
      <c r="QAB57" s="151"/>
      <c r="QAC57" s="151"/>
      <c r="QAD57" s="151"/>
      <c r="QAE57" s="151"/>
      <c r="QAF57" s="151"/>
      <c r="QAG57" s="151"/>
      <c r="QAH57" s="151"/>
      <c r="QAI57" s="151"/>
      <c r="QAJ57" s="151"/>
      <c r="QAK57" s="151"/>
      <c r="QAL57" s="151"/>
      <c r="QAM57" s="151"/>
      <c r="QAN57" s="151"/>
      <c r="QAO57" s="151"/>
      <c r="QAP57" s="151"/>
      <c r="QAQ57" s="151"/>
      <c r="QAR57" s="151"/>
      <c r="QAS57" s="151"/>
      <c r="QAT57" s="151"/>
      <c r="QAU57" s="151"/>
      <c r="QAV57" s="151"/>
      <c r="QAW57" s="151"/>
      <c r="QAX57" s="151"/>
      <c r="QAY57" s="151"/>
      <c r="QAZ57" s="151"/>
      <c r="QBA57" s="151"/>
      <c r="QBB57" s="151"/>
      <c r="QBC57" s="151"/>
      <c r="QBD57" s="151"/>
      <c r="QBE57" s="151"/>
      <c r="QBF57" s="151"/>
      <c r="QBG57" s="151"/>
      <c r="QBH57" s="151"/>
      <c r="QBI57" s="151"/>
      <c r="QBJ57" s="151"/>
      <c r="QBK57" s="151"/>
      <c r="QBL57" s="151"/>
      <c r="QBM57" s="151"/>
      <c r="QBN57" s="151"/>
      <c r="QBO57" s="151"/>
      <c r="QBP57" s="151"/>
      <c r="QBQ57" s="151"/>
      <c r="QBR57" s="151"/>
      <c r="QBS57" s="151"/>
      <c r="QBT57" s="151"/>
      <c r="QBU57" s="151"/>
      <c r="QBV57" s="151"/>
      <c r="QBW57" s="151"/>
      <c r="QBX57" s="151"/>
      <c r="QBY57" s="151"/>
      <c r="QBZ57" s="151"/>
      <c r="QCA57" s="151"/>
      <c r="QCB57" s="151"/>
      <c r="QCC57" s="151"/>
      <c r="QCD57" s="151"/>
      <c r="QCE57" s="151"/>
      <c r="QCF57" s="151"/>
      <c r="QCG57" s="151"/>
      <c r="QCH57" s="151"/>
      <c r="QCI57" s="151"/>
      <c r="QCJ57" s="151"/>
      <c r="QCK57" s="151"/>
      <c r="QCL57" s="151"/>
      <c r="QCM57" s="151"/>
      <c r="QCN57" s="151"/>
      <c r="QCO57" s="151"/>
      <c r="QCP57" s="151"/>
      <c r="QCQ57" s="151"/>
      <c r="QCR57" s="151"/>
      <c r="QCS57" s="151"/>
      <c r="QCT57" s="151"/>
      <c r="QCU57" s="151"/>
      <c r="QCV57" s="151"/>
      <c r="QCW57" s="151"/>
      <c r="QCX57" s="151"/>
      <c r="QCY57" s="151"/>
      <c r="QCZ57" s="151"/>
      <c r="QDA57" s="151"/>
      <c r="QDB57" s="151"/>
      <c r="QDC57" s="151"/>
      <c r="QDD57" s="151"/>
      <c r="QDE57" s="151"/>
      <c r="QDF57" s="151"/>
      <c r="QDG57" s="151"/>
      <c r="QDH57" s="151"/>
      <c r="QDI57" s="151"/>
      <c r="QDJ57" s="151"/>
      <c r="QDK57" s="151"/>
      <c r="QDL57" s="151"/>
      <c r="QDM57" s="151"/>
      <c r="QDN57" s="151"/>
      <c r="QDO57" s="151"/>
      <c r="QDP57" s="151"/>
      <c r="QDQ57" s="151"/>
      <c r="QDR57" s="151"/>
      <c r="QDS57" s="151"/>
      <c r="QDT57" s="151"/>
      <c r="QDU57" s="151"/>
      <c r="QDV57" s="151"/>
      <c r="QDW57" s="151"/>
      <c r="QDX57" s="151"/>
      <c r="QDY57" s="151"/>
      <c r="QDZ57" s="151"/>
      <c r="QEA57" s="151"/>
      <c r="QEB57" s="151"/>
      <c r="QEC57" s="151"/>
      <c r="QED57" s="151"/>
      <c r="QEE57" s="151"/>
      <c r="QEF57" s="151"/>
      <c r="QEG57" s="151"/>
      <c r="QEH57" s="151"/>
      <c r="QEI57" s="151"/>
      <c r="QEJ57" s="151"/>
      <c r="QEK57" s="151"/>
      <c r="QEL57" s="151"/>
      <c r="QEM57" s="151"/>
      <c r="QEN57" s="151"/>
      <c r="QEO57" s="151"/>
      <c r="QEP57" s="151"/>
      <c r="QEQ57" s="151"/>
      <c r="QER57" s="151"/>
      <c r="QES57" s="151"/>
      <c r="QET57" s="151"/>
      <c r="QEU57" s="151"/>
      <c r="QEV57" s="151"/>
      <c r="QEW57" s="151"/>
      <c r="QEX57" s="151"/>
      <c r="QEY57" s="151"/>
      <c r="QEZ57" s="151"/>
      <c r="QFA57" s="151"/>
      <c r="QFB57" s="151"/>
      <c r="QFC57" s="151"/>
      <c r="QFD57" s="151"/>
      <c r="QFE57" s="151"/>
      <c r="QFF57" s="151"/>
      <c r="QFG57" s="151"/>
      <c r="QFH57" s="151"/>
      <c r="QFI57" s="151"/>
      <c r="QFJ57" s="151"/>
      <c r="QFK57" s="151"/>
      <c r="QFL57" s="151"/>
      <c r="QFM57" s="151"/>
      <c r="QFN57" s="151"/>
      <c r="QFO57" s="151"/>
      <c r="QFP57" s="151"/>
      <c r="QFQ57" s="151"/>
      <c r="QFR57" s="151"/>
      <c r="QFS57" s="151"/>
      <c r="QFT57" s="151"/>
      <c r="QFU57" s="151"/>
      <c r="QFV57" s="151"/>
      <c r="QFW57" s="151"/>
      <c r="QFX57" s="151"/>
      <c r="QFY57" s="151"/>
      <c r="QFZ57" s="151"/>
      <c r="QGA57" s="151"/>
      <c r="QGB57" s="151"/>
      <c r="QGC57" s="151"/>
      <c r="QGD57" s="151"/>
      <c r="QGE57" s="151"/>
      <c r="QGF57" s="151"/>
      <c r="QGG57" s="151"/>
      <c r="QGH57" s="151"/>
      <c r="QGI57" s="151"/>
      <c r="QGJ57" s="151"/>
      <c r="QGK57" s="151"/>
      <c r="QGL57" s="151"/>
      <c r="QGM57" s="151"/>
      <c r="QGN57" s="151"/>
      <c r="QGO57" s="151"/>
      <c r="QGP57" s="151"/>
      <c r="QGQ57" s="151"/>
      <c r="QGR57" s="151"/>
      <c r="QGS57" s="151"/>
      <c r="QGT57" s="151"/>
      <c r="QGU57" s="151"/>
      <c r="QGV57" s="151"/>
      <c r="QGW57" s="151"/>
      <c r="QGX57" s="151"/>
      <c r="QGY57" s="151"/>
      <c r="QGZ57" s="151"/>
      <c r="QHA57" s="151"/>
      <c r="QHB57" s="151"/>
      <c r="QHC57" s="151"/>
      <c r="QHD57" s="151"/>
      <c r="QHE57" s="151"/>
      <c r="QHF57" s="151"/>
      <c r="QHG57" s="151"/>
      <c r="QHH57" s="151"/>
      <c r="QHI57" s="151"/>
      <c r="QHJ57" s="151"/>
      <c r="QHK57" s="151"/>
      <c r="QHL57" s="151"/>
      <c r="QHM57" s="151"/>
      <c r="QHN57" s="151"/>
      <c r="QHO57" s="151"/>
      <c r="QHP57" s="151"/>
      <c r="QHQ57" s="151"/>
      <c r="QHR57" s="151"/>
      <c r="QHS57" s="151"/>
      <c r="QHT57" s="151"/>
      <c r="QHU57" s="151"/>
      <c r="QHV57" s="151"/>
      <c r="QHW57" s="151"/>
      <c r="QHX57" s="151"/>
      <c r="QHY57" s="151"/>
      <c r="QHZ57" s="151"/>
      <c r="QIA57" s="151"/>
      <c r="QIB57" s="151"/>
      <c r="QIC57" s="151"/>
      <c r="QID57" s="151"/>
      <c r="QIE57" s="151"/>
      <c r="QIF57" s="151"/>
      <c r="QIG57" s="151"/>
      <c r="QIH57" s="151"/>
      <c r="QII57" s="151"/>
      <c r="QIJ57" s="151"/>
      <c r="QIK57" s="151"/>
      <c r="QIL57" s="151"/>
      <c r="QIM57" s="151"/>
      <c r="QIN57" s="151"/>
      <c r="QIO57" s="151"/>
      <c r="QIP57" s="151"/>
      <c r="QIQ57" s="151"/>
      <c r="QIR57" s="151"/>
      <c r="QIS57" s="151"/>
      <c r="QIT57" s="151"/>
      <c r="QIU57" s="151"/>
      <c r="QIV57" s="151"/>
      <c r="QIW57" s="151"/>
      <c r="QIX57" s="151"/>
      <c r="QIY57" s="151"/>
      <c r="QIZ57" s="151"/>
      <c r="QJA57" s="151"/>
      <c r="QJB57" s="151"/>
      <c r="QJC57" s="151"/>
      <c r="QJD57" s="151"/>
      <c r="QJE57" s="151"/>
      <c r="QJF57" s="151"/>
      <c r="QJG57" s="151"/>
      <c r="QJH57" s="151"/>
      <c r="QJI57" s="151"/>
      <c r="QJJ57" s="151"/>
      <c r="QJK57" s="151"/>
      <c r="QJL57" s="151"/>
      <c r="QJM57" s="151"/>
      <c r="QJN57" s="151"/>
      <c r="QJO57" s="151"/>
      <c r="QJP57" s="151"/>
      <c r="QJQ57" s="151"/>
      <c r="QJR57" s="151"/>
      <c r="QJS57" s="151"/>
      <c r="QJT57" s="151"/>
      <c r="QJU57" s="151"/>
      <c r="QJV57" s="151"/>
      <c r="QJW57" s="151"/>
      <c r="QJX57" s="151"/>
      <c r="QJY57" s="151"/>
      <c r="QJZ57" s="151"/>
      <c r="QKA57" s="151"/>
      <c r="QKB57" s="151"/>
      <c r="QKC57" s="151"/>
      <c r="QKD57" s="151"/>
      <c r="QKE57" s="151"/>
      <c r="QKF57" s="151"/>
      <c r="QKG57" s="151"/>
      <c r="QKH57" s="151"/>
      <c r="QKI57" s="151"/>
      <c r="QKJ57" s="151"/>
      <c r="QKK57" s="151"/>
      <c r="QKL57" s="151"/>
      <c r="QKM57" s="151"/>
      <c r="QKN57" s="151"/>
      <c r="QKO57" s="151"/>
      <c r="QKP57" s="151"/>
      <c r="QKQ57" s="151"/>
      <c r="QKR57" s="151"/>
      <c r="QKS57" s="151"/>
      <c r="QKT57" s="151"/>
      <c r="QKU57" s="151"/>
      <c r="QKV57" s="151"/>
      <c r="QKW57" s="151"/>
      <c r="QKX57" s="151"/>
      <c r="QKY57" s="151"/>
      <c r="QKZ57" s="151"/>
      <c r="QLA57" s="151"/>
      <c r="QLB57" s="151"/>
      <c r="QLC57" s="151"/>
      <c r="QLD57" s="151"/>
      <c r="QLE57" s="151"/>
      <c r="QLF57" s="151"/>
      <c r="QLG57" s="151"/>
      <c r="QLH57" s="151"/>
      <c r="QLI57" s="151"/>
      <c r="QLJ57" s="151"/>
      <c r="QLK57" s="151"/>
      <c r="QLL57" s="151"/>
      <c r="QLM57" s="151"/>
      <c r="QLN57" s="151"/>
      <c r="QLO57" s="151"/>
      <c r="QLP57" s="151"/>
      <c r="QLQ57" s="151"/>
      <c r="QLR57" s="151"/>
      <c r="QLS57" s="151"/>
      <c r="QLT57" s="151"/>
      <c r="QLU57" s="151"/>
      <c r="QLV57" s="151"/>
      <c r="QLW57" s="151"/>
      <c r="QLX57" s="151"/>
      <c r="QLY57" s="151"/>
      <c r="QLZ57" s="151"/>
      <c r="QMA57" s="151"/>
      <c r="QMB57" s="151"/>
      <c r="QMC57" s="151"/>
      <c r="QMD57" s="151"/>
      <c r="QME57" s="151"/>
      <c r="QMF57" s="151"/>
      <c r="QMG57" s="151"/>
      <c r="QMH57" s="151"/>
      <c r="QMI57" s="151"/>
      <c r="QMJ57" s="151"/>
      <c r="QMK57" s="151"/>
      <c r="QML57" s="151"/>
      <c r="QMM57" s="151"/>
      <c r="QMN57" s="151"/>
      <c r="QMO57" s="151"/>
      <c r="QMP57" s="151"/>
      <c r="QMQ57" s="151"/>
      <c r="QMR57" s="151"/>
      <c r="QMS57" s="151"/>
      <c r="QMT57" s="151"/>
      <c r="QMU57" s="151"/>
      <c r="QMV57" s="151"/>
      <c r="QMW57" s="151"/>
      <c r="QMX57" s="151"/>
      <c r="QMY57" s="151"/>
      <c r="QMZ57" s="151"/>
      <c r="QNA57" s="151"/>
      <c r="QNB57" s="151"/>
      <c r="QNC57" s="151"/>
      <c r="QND57" s="151"/>
      <c r="QNE57" s="151"/>
      <c r="QNF57" s="151"/>
      <c r="QNG57" s="151"/>
      <c r="QNH57" s="151"/>
      <c r="QNI57" s="151"/>
      <c r="QNJ57" s="151"/>
      <c r="QNK57" s="151"/>
      <c r="QNL57" s="151"/>
      <c r="QNM57" s="151"/>
      <c r="QNN57" s="151"/>
      <c r="QNO57" s="151"/>
      <c r="QNP57" s="151"/>
      <c r="QNQ57" s="151"/>
      <c r="QNR57" s="151"/>
      <c r="QNS57" s="151"/>
      <c r="QNT57" s="151"/>
      <c r="QNU57" s="151"/>
      <c r="QNV57" s="151"/>
      <c r="QNW57" s="151"/>
      <c r="QNX57" s="151"/>
      <c r="QNY57" s="151"/>
      <c r="QNZ57" s="151"/>
      <c r="QOA57" s="151"/>
      <c r="QOB57" s="151"/>
      <c r="QOC57" s="151"/>
      <c r="QOD57" s="151"/>
      <c r="QOE57" s="151"/>
      <c r="QOF57" s="151"/>
      <c r="QOG57" s="151"/>
      <c r="QOH57" s="151"/>
      <c r="QOI57" s="151"/>
      <c r="QOJ57" s="151"/>
      <c r="QOK57" s="151"/>
      <c r="QOL57" s="151"/>
      <c r="QOM57" s="151"/>
      <c r="QON57" s="151"/>
      <c r="QOO57" s="151"/>
      <c r="QOP57" s="151"/>
      <c r="QOQ57" s="151"/>
      <c r="QOR57" s="151"/>
      <c r="QOS57" s="151"/>
      <c r="QOT57" s="151"/>
      <c r="QOU57" s="151"/>
      <c r="QOV57" s="151"/>
      <c r="QOW57" s="151"/>
      <c r="QOX57" s="151"/>
      <c r="QOY57" s="151"/>
      <c r="QOZ57" s="151"/>
      <c r="QPA57" s="151"/>
      <c r="QPB57" s="151"/>
      <c r="QPC57" s="151"/>
      <c r="QPD57" s="151"/>
      <c r="QPE57" s="151"/>
      <c r="QPF57" s="151"/>
      <c r="QPG57" s="151"/>
      <c r="QPH57" s="151"/>
      <c r="QPI57" s="151"/>
      <c r="QPJ57" s="151"/>
      <c r="QPK57" s="151"/>
      <c r="QPL57" s="151"/>
      <c r="QPM57" s="151"/>
      <c r="QPN57" s="151"/>
      <c r="QPO57" s="151"/>
      <c r="QPP57" s="151"/>
      <c r="QPQ57" s="151"/>
      <c r="QPR57" s="151"/>
      <c r="QPS57" s="151"/>
      <c r="QPT57" s="151"/>
      <c r="QPU57" s="151"/>
      <c r="QPV57" s="151"/>
      <c r="QPW57" s="151"/>
      <c r="QPX57" s="151"/>
      <c r="QPY57" s="151"/>
      <c r="QPZ57" s="151"/>
      <c r="QQA57" s="151"/>
      <c r="QQB57" s="151"/>
      <c r="QQC57" s="151"/>
      <c r="QQD57" s="151"/>
      <c r="QQE57" s="151"/>
      <c r="QQF57" s="151"/>
      <c r="QQG57" s="151"/>
      <c r="QQH57" s="151"/>
      <c r="QQI57" s="151"/>
      <c r="QQJ57" s="151"/>
      <c r="QQK57" s="151"/>
      <c r="QQL57" s="151"/>
      <c r="QQM57" s="151"/>
      <c r="QQN57" s="151"/>
      <c r="QQO57" s="151"/>
      <c r="QQP57" s="151"/>
      <c r="QQQ57" s="151"/>
      <c r="QQR57" s="151"/>
      <c r="QQS57" s="151"/>
      <c r="QQT57" s="151"/>
      <c r="QQU57" s="151"/>
      <c r="QQV57" s="151"/>
      <c r="QQW57" s="151"/>
      <c r="QQX57" s="151"/>
      <c r="QQY57" s="151"/>
      <c r="QQZ57" s="151"/>
      <c r="QRA57" s="151"/>
      <c r="QRB57" s="151"/>
      <c r="QRC57" s="151"/>
      <c r="QRD57" s="151"/>
      <c r="QRE57" s="151"/>
      <c r="QRF57" s="151"/>
      <c r="QRG57" s="151"/>
      <c r="QRH57" s="151"/>
      <c r="QRI57" s="151"/>
      <c r="QRJ57" s="151"/>
      <c r="QRK57" s="151"/>
      <c r="QRL57" s="151"/>
      <c r="QRM57" s="151"/>
      <c r="QRN57" s="151"/>
      <c r="QRO57" s="151"/>
      <c r="QRP57" s="151"/>
      <c r="QRQ57" s="151"/>
      <c r="QRR57" s="151"/>
      <c r="QRS57" s="151"/>
      <c r="QRT57" s="151"/>
      <c r="QRU57" s="151"/>
      <c r="QRV57" s="151"/>
      <c r="QRW57" s="151"/>
      <c r="QRX57" s="151"/>
      <c r="QRY57" s="151"/>
      <c r="QRZ57" s="151"/>
      <c r="QSA57" s="151"/>
      <c r="QSB57" s="151"/>
      <c r="QSC57" s="151"/>
      <c r="QSD57" s="151"/>
      <c r="QSE57" s="151"/>
      <c r="QSF57" s="151"/>
      <c r="QSG57" s="151"/>
      <c r="QSH57" s="151"/>
      <c r="QSI57" s="151"/>
      <c r="QSJ57" s="151"/>
      <c r="QSK57" s="151"/>
      <c r="QSL57" s="151"/>
      <c r="QSM57" s="151"/>
      <c r="QSN57" s="151"/>
      <c r="QSO57" s="151"/>
      <c r="QSP57" s="151"/>
      <c r="QSQ57" s="151"/>
      <c r="QSR57" s="151"/>
      <c r="QSS57" s="151"/>
      <c r="QST57" s="151"/>
      <c r="QSU57" s="151"/>
      <c r="QSV57" s="151"/>
      <c r="QSW57" s="151"/>
      <c r="QSX57" s="151"/>
      <c r="QSY57" s="151"/>
      <c r="QSZ57" s="151"/>
      <c r="QTA57" s="151"/>
      <c r="QTB57" s="151"/>
      <c r="QTC57" s="151"/>
      <c r="QTD57" s="151"/>
      <c r="QTE57" s="151"/>
      <c r="QTF57" s="151"/>
      <c r="QTG57" s="151"/>
      <c r="QTH57" s="151"/>
      <c r="QTI57" s="151"/>
      <c r="QTJ57" s="151"/>
      <c r="QTK57" s="151"/>
      <c r="QTL57" s="151"/>
      <c r="QTM57" s="151"/>
      <c r="QTN57" s="151"/>
      <c r="QTO57" s="151"/>
      <c r="QTP57" s="151"/>
      <c r="QTQ57" s="151"/>
      <c r="QTR57" s="151"/>
      <c r="QTS57" s="151"/>
      <c r="QTT57" s="151"/>
      <c r="QTU57" s="151"/>
      <c r="QTV57" s="151"/>
      <c r="QTW57" s="151"/>
      <c r="QTX57" s="151"/>
      <c r="QTY57" s="151"/>
      <c r="QTZ57" s="151"/>
      <c r="QUA57" s="151"/>
      <c r="QUB57" s="151"/>
      <c r="QUC57" s="151"/>
      <c r="QUD57" s="151"/>
      <c r="QUE57" s="151"/>
      <c r="QUF57" s="151"/>
      <c r="QUG57" s="151"/>
      <c r="QUH57" s="151"/>
      <c r="QUI57" s="151"/>
      <c r="QUJ57" s="151"/>
      <c r="QUK57" s="151"/>
      <c r="QUL57" s="151"/>
      <c r="QUM57" s="151"/>
      <c r="QUN57" s="151"/>
      <c r="QUO57" s="151"/>
      <c r="QUP57" s="151"/>
      <c r="QUQ57" s="151"/>
      <c r="QUR57" s="151"/>
      <c r="QUS57" s="151"/>
      <c r="QUT57" s="151"/>
      <c r="QUU57" s="151"/>
      <c r="QUV57" s="151"/>
      <c r="QUW57" s="151"/>
      <c r="QUX57" s="151"/>
      <c r="QUY57" s="151"/>
      <c r="QUZ57" s="151"/>
      <c r="QVA57" s="151"/>
      <c r="QVB57" s="151"/>
      <c r="QVC57" s="151"/>
      <c r="QVD57" s="151"/>
      <c r="QVE57" s="151"/>
      <c r="QVF57" s="151"/>
      <c r="QVG57" s="151"/>
      <c r="QVH57" s="151"/>
      <c r="QVI57" s="151"/>
      <c r="QVJ57" s="151"/>
      <c r="QVK57" s="151"/>
      <c r="QVL57" s="151"/>
      <c r="QVM57" s="151"/>
      <c r="QVN57" s="151"/>
      <c r="QVO57" s="151"/>
      <c r="QVP57" s="151"/>
      <c r="QVQ57" s="151"/>
      <c r="QVR57" s="151"/>
      <c r="QVS57" s="151"/>
      <c r="QVT57" s="151"/>
      <c r="QVU57" s="151"/>
      <c r="QVV57" s="151"/>
      <c r="QVW57" s="151"/>
      <c r="QVX57" s="151"/>
      <c r="QVY57" s="151"/>
      <c r="QVZ57" s="151"/>
      <c r="QWA57" s="151"/>
      <c r="QWB57" s="151"/>
      <c r="QWC57" s="151"/>
      <c r="QWD57" s="151"/>
      <c r="QWE57" s="151"/>
      <c r="QWF57" s="151"/>
      <c r="QWG57" s="151"/>
      <c r="QWH57" s="151"/>
      <c r="QWI57" s="151"/>
      <c r="QWJ57" s="151"/>
      <c r="QWK57" s="151"/>
      <c r="QWL57" s="151"/>
      <c r="QWM57" s="151"/>
      <c r="QWN57" s="151"/>
      <c r="QWO57" s="151"/>
      <c r="QWP57" s="151"/>
      <c r="QWQ57" s="151"/>
      <c r="QWR57" s="151"/>
      <c r="QWS57" s="151"/>
      <c r="QWT57" s="151"/>
      <c r="QWU57" s="151"/>
      <c r="QWV57" s="151"/>
      <c r="QWW57" s="151"/>
      <c r="QWX57" s="151"/>
      <c r="QWY57" s="151"/>
      <c r="QWZ57" s="151"/>
      <c r="QXA57" s="151"/>
      <c r="QXB57" s="151"/>
      <c r="QXC57" s="151"/>
      <c r="QXD57" s="151"/>
      <c r="QXE57" s="151"/>
      <c r="QXF57" s="151"/>
      <c r="QXG57" s="151"/>
      <c r="QXH57" s="151"/>
      <c r="QXI57" s="151"/>
      <c r="QXJ57" s="151"/>
      <c r="QXK57" s="151"/>
      <c r="QXL57" s="151"/>
      <c r="QXM57" s="151"/>
      <c r="QXN57" s="151"/>
      <c r="QXO57" s="151"/>
      <c r="QXP57" s="151"/>
      <c r="QXQ57" s="151"/>
      <c r="QXR57" s="151"/>
      <c r="QXS57" s="151"/>
      <c r="QXT57" s="151"/>
      <c r="QXU57" s="151"/>
      <c r="QXV57" s="151"/>
      <c r="QXW57" s="151"/>
      <c r="QXX57" s="151"/>
      <c r="QXY57" s="151"/>
      <c r="QXZ57" s="151"/>
      <c r="QYA57" s="151"/>
      <c r="QYB57" s="151"/>
      <c r="QYC57" s="151"/>
      <c r="QYD57" s="151"/>
      <c r="QYE57" s="151"/>
      <c r="QYF57" s="151"/>
      <c r="QYG57" s="151"/>
      <c r="QYH57" s="151"/>
      <c r="QYI57" s="151"/>
      <c r="QYJ57" s="151"/>
      <c r="QYK57" s="151"/>
      <c r="QYL57" s="151"/>
      <c r="QYM57" s="151"/>
      <c r="QYN57" s="151"/>
      <c r="QYO57" s="151"/>
      <c r="QYP57" s="151"/>
      <c r="QYQ57" s="151"/>
      <c r="QYR57" s="151"/>
      <c r="QYS57" s="151"/>
      <c r="QYT57" s="151"/>
      <c r="QYU57" s="151"/>
      <c r="QYV57" s="151"/>
      <c r="QYW57" s="151"/>
      <c r="QYX57" s="151"/>
      <c r="QYY57" s="151"/>
      <c r="QYZ57" s="151"/>
      <c r="QZA57" s="151"/>
      <c r="QZB57" s="151"/>
      <c r="QZC57" s="151"/>
      <c r="QZD57" s="151"/>
      <c r="QZE57" s="151"/>
      <c r="QZF57" s="151"/>
      <c r="QZG57" s="151"/>
      <c r="QZH57" s="151"/>
      <c r="QZI57" s="151"/>
      <c r="QZJ57" s="151"/>
      <c r="QZK57" s="151"/>
      <c r="QZL57" s="151"/>
      <c r="QZM57" s="151"/>
      <c r="QZN57" s="151"/>
      <c r="QZO57" s="151"/>
      <c r="QZP57" s="151"/>
      <c r="QZQ57" s="151"/>
      <c r="QZR57" s="151"/>
      <c r="QZS57" s="151"/>
      <c r="QZT57" s="151"/>
      <c r="QZU57" s="151"/>
      <c r="QZV57" s="151"/>
      <c r="QZW57" s="151"/>
      <c r="QZX57" s="151"/>
      <c r="QZY57" s="151"/>
      <c r="QZZ57" s="151"/>
      <c r="RAA57" s="151"/>
      <c r="RAB57" s="151"/>
      <c r="RAC57" s="151"/>
      <c r="RAD57" s="151"/>
      <c r="RAE57" s="151"/>
      <c r="RAF57" s="151"/>
      <c r="RAG57" s="151"/>
      <c r="RAH57" s="151"/>
      <c r="RAI57" s="151"/>
      <c r="RAJ57" s="151"/>
      <c r="RAK57" s="151"/>
      <c r="RAL57" s="151"/>
      <c r="RAM57" s="151"/>
      <c r="RAN57" s="151"/>
      <c r="RAO57" s="151"/>
      <c r="RAP57" s="151"/>
      <c r="RAQ57" s="151"/>
      <c r="RAR57" s="151"/>
      <c r="RAS57" s="151"/>
      <c r="RAT57" s="151"/>
      <c r="RAU57" s="151"/>
      <c r="RAV57" s="151"/>
      <c r="RAW57" s="151"/>
      <c r="RAX57" s="151"/>
      <c r="RAY57" s="151"/>
      <c r="RAZ57" s="151"/>
      <c r="RBA57" s="151"/>
      <c r="RBB57" s="151"/>
      <c r="RBC57" s="151"/>
      <c r="RBD57" s="151"/>
      <c r="RBE57" s="151"/>
      <c r="RBF57" s="151"/>
      <c r="RBG57" s="151"/>
      <c r="RBH57" s="151"/>
      <c r="RBI57" s="151"/>
      <c r="RBJ57" s="151"/>
      <c r="RBK57" s="151"/>
      <c r="RBL57" s="151"/>
      <c r="RBM57" s="151"/>
      <c r="RBN57" s="151"/>
      <c r="RBO57" s="151"/>
      <c r="RBP57" s="151"/>
      <c r="RBQ57" s="151"/>
      <c r="RBR57" s="151"/>
      <c r="RBS57" s="151"/>
      <c r="RBT57" s="151"/>
      <c r="RBU57" s="151"/>
      <c r="RBV57" s="151"/>
      <c r="RBW57" s="151"/>
      <c r="RBX57" s="151"/>
      <c r="RBY57" s="151"/>
      <c r="RBZ57" s="151"/>
      <c r="RCA57" s="151"/>
      <c r="RCB57" s="151"/>
      <c r="RCC57" s="151"/>
      <c r="RCD57" s="151"/>
      <c r="RCE57" s="151"/>
      <c r="RCF57" s="151"/>
      <c r="RCG57" s="151"/>
      <c r="RCH57" s="151"/>
      <c r="RCI57" s="151"/>
      <c r="RCJ57" s="151"/>
      <c r="RCK57" s="151"/>
      <c r="RCL57" s="151"/>
      <c r="RCM57" s="151"/>
      <c r="RCN57" s="151"/>
      <c r="RCO57" s="151"/>
      <c r="RCP57" s="151"/>
      <c r="RCQ57" s="151"/>
      <c r="RCR57" s="151"/>
      <c r="RCS57" s="151"/>
      <c r="RCT57" s="151"/>
      <c r="RCU57" s="151"/>
      <c r="RCV57" s="151"/>
      <c r="RCW57" s="151"/>
      <c r="RCX57" s="151"/>
      <c r="RCY57" s="151"/>
      <c r="RCZ57" s="151"/>
      <c r="RDA57" s="151"/>
      <c r="RDB57" s="151"/>
      <c r="RDC57" s="151"/>
      <c r="RDD57" s="151"/>
      <c r="RDE57" s="151"/>
      <c r="RDF57" s="151"/>
      <c r="RDG57" s="151"/>
      <c r="RDH57" s="151"/>
      <c r="RDI57" s="151"/>
      <c r="RDJ57" s="151"/>
      <c r="RDK57" s="151"/>
      <c r="RDL57" s="151"/>
      <c r="RDM57" s="151"/>
      <c r="RDN57" s="151"/>
      <c r="RDO57" s="151"/>
      <c r="RDP57" s="151"/>
      <c r="RDQ57" s="151"/>
      <c r="RDR57" s="151"/>
      <c r="RDS57" s="151"/>
      <c r="RDT57" s="151"/>
      <c r="RDU57" s="151"/>
      <c r="RDV57" s="151"/>
      <c r="RDW57" s="151"/>
      <c r="RDX57" s="151"/>
      <c r="RDY57" s="151"/>
      <c r="RDZ57" s="151"/>
      <c r="REA57" s="151"/>
      <c r="REB57" s="151"/>
      <c r="REC57" s="151"/>
      <c r="RED57" s="151"/>
      <c r="REE57" s="151"/>
      <c r="REF57" s="151"/>
      <c r="REG57" s="151"/>
      <c r="REH57" s="151"/>
      <c r="REI57" s="151"/>
      <c r="REJ57" s="151"/>
      <c r="REK57" s="151"/>
      <c r="REL57" s="151"/>
      <c r="REM57" s="151"/>
      <c r="REN57" s="151"/>
      <c r="REO57" s="151"/>
      <c r="REP57" s="151"/>
      <c r="REQ57" s="151"/>
      <c r="RER57" s="151"/>
      <c r="RES57" s="151"/>
      <c r="RET57" s="151"/>
      <c r="REU57" s="151"/>
      <c r="REV57" s="151"/>
      <c r="REW57" s="151"/>
      <c r="REX57" s="151"/>
      <c r="REY57" s="151"/>
      <c r="REZ57" s="151"/>
      <c r="RFA57" s="151"/>
      <c r="RFB57" s="151"/>
      <c r="RFC57" s="151"/>
      <c r="RFD57" s="151"/>
      <c r="RFE57" s="151"/>
      <c r="RFF57" s="151"/>
      <c r="RFG57" s="151"/>
      <c r="RFH57" s="151"/>
      <c r="RFI57" s="151"/>
      <c r="RFJ57" s="151"/>
      <c r="RFK57" s="151"/>
      <c r="RFL57" s="151"/>
      <c r="RFM57" s="151"/>
      <c r="RFN57" s="151"/>
      <c r="RFO57" s="151"/>
      <c r="RFP57" s="151"/>
      <c r="RFQ57" s="151"/>
      <c r="RFR57" s="151"/>
      <c r="RFS57" s="151"/>
      <c r="RFT57" s="151"/>
      <c r="RFU57" s="151"/>
      <c r="RFV57" s="151"/>
      <c r="RFW57" s="151"/>
      <c r="RFX57" s="151"/>
      <c r="RFY57" s="151"/>
      <c r="RFZ57" s="151"/>
      <c r="RGA57" s="151"/>
      <c r="RGB57" s="151"/>
      <c r="RGC57" s="151"/>
      <c r="RGD57" s="151"/>
      <c r="RGE57" s="151"/>
      <c r="RGF57" s="151"/>
      <c r="RGG57" s="151"/>
      <c r="RGH57" s="151"/>
      <c r="RGI57" s="151"/>
      <c r="RGJ57" s="151"/>
      <c r="RGK57" s="151"/>
      <c r="RGL57" s="151"/>
      <c r="RGM57" s="151"/>
      <c r="RGN57" s="151"/>
      <c r="RGO57" s="151"/>
      <c r="RGP57" s="151"/>
      <c r="RGQ57" s="151"/>
      <c r="RGR57" s="151"/>
      <c r="RGS57" s="151"/>
      <c r="RGT57" s="151"/>
      <c r="RGU57" s="151"/>
      <c r="RGV57" s="151"/>
      <c r="RGW57" s="151"/>
      <c r="RGX57" s="151"/>
      <c r="RGY57" s="151"/>
      <c r="RGZ57" s="151"/>
      <c r="RHA57" s="151"/>
      <c r="RHB57" s="151"/>
      <c r="RHC57" s="151"/>
      <c r="RHD57" s="151"/>
      <c r="RHE57" s="151"/>
      <c r="RHF57" s="151"/>
      <c r="RHG57" s="151"/>
      <c r="RHH57" s="151"/>
      <c r="RHI57" s="151"/>
      <c r="RHJ57" s="151"/>
      <c r="RHK57" s="151"/>
      <c r="RHL57" s="151"/>
      <c r="RHM57" s="151"/>
      <c r="RHN57" s="151"/>
      <c r="RHO57" s="151"/>
      <c r="RHP57" s="151"/>
      <c r="RHQ57" s="151"/>
      <c r="RHR57" s="151"/>
      <c r="RHS57" s="151"/>
      <c r="RHT57" s="151"/>
      <c r="RHU57" s="151"/>
      <c r="RHV57" s="151"/>
      <c r="RHW57" s="151"/>
      <c r="RHX57" s="151"/>
      <c r="RHY57" s="151"/>
      <c r="RHZ57" s="151"/>
      <c r="RIA57" s="151"/>
      <c r="RIB57" s="151"/>
      <c r="RIC57" s="151"/>
      <c r="RID57" s="151"/>
      <c r="RIE57" s="151"/>
      <c r="RIF57" s="151"/>
      <c r="RIG57" s="151"/>
      <c r="RIH57" s="151"/>
      <c r="RII57" s="151"/>
      <c r="RIJ57" s="151"/>
      <c r="RIK57" s="151"/>
      <c r="RIL57" s="151"/>
      <c r="RIM57" s="151"/>
      <c r="RIN57" s="151"/>
      <c r="RIO57" s="151"/>
      <c r="RIP57" s="151"/>
      <c r="RIQ57" s="151"/>
      <c r="RIR57" s="151"/>
      <c r="RIS57" s="151"/>
      <c r="RIT57" s="151"/>
      <c r="RIU57" s="151"/>
      <c r="RIV57" s="151"/>
      <c r="RIW57" s="151"/>
      <c r="RIX57" s="151"/>
      <c r="RIY57" s="151"/>
      <c r="RIZ57" s="151"/>
      <c r="RJA57" s="151"/>
      <c r="RJB57" s="151"/>
      <c r="RJC57" s="151"/>
      <c r="RJD57" s="151"/>
      <c r="RJE57" s="151"/>
      <c r="RJF57" s="151"/>
      <c r="RJG57" s="151"/>
      <c r="RJH57" s="151"/>
      <c r="RJI57" s="151"/>
      <c r="RJJ57" s="151"/>
      <c r="RJK57" s="151"/>
      <c r="RJL57" s="151"/>
      <c r="RJM57" s="151"/>
      <c r="RJN57" s="151"/>
      <c r="RJO57" s="151"/>
      <c r="RJP57" s="151"/>
      <c r="RJQ57" s="151"/>
      <c r="RJR57" s="151"/>
      <c r="RJS57" s="151"/>
      <c r="RJT57" s="151"/>
      <c r="RJU57" s="151"/>
      <c r="RJV57" s="151"/>
      <c r="RJW57" s="151"/>
      <c r="RJX57" s="151"/>
      <c r="RJY57" s="151"/>
      <c r="RJZ57" s="151"/>
      <c r="RKA57" s="151"/>
      <c r="RKB57" s="151"/>
      <c r="RKC57" s="151"/>
      <c r="RKD57" s="151"/>
      <c r="RKE57" s="151"/>
      <c r="RKF57" s="151"/>
      <c r="RKG57" s="151"/>
      <c r="RKH57" s="151"/>
      <c r="RKI57" s="151"/>
      <c r="RKJ57" s="151"/>
      <c r="RKK57" s="151"/>
      <c r="RKL57" s="151"/>
      <c r="RKM57" s="151"/>
      <c r="RKN57" s="151"/>
      <c r="RKO57" s="151"/>
      <c r="RKP57" s="151"/>
      <c r="RKQ57" s="151"/>
      <c r="RKR57" s="151"/>
      <c r="RKS57" s="151"/>
      <c r="RKT57" s="151"/>
      <c r="RKU57" s="151"/>
      <c r="RKV57" s="151"/>
      <c r="RKW57" s="151"/>
      <c r="RKX57" s="151"/>
      <c r="RKY57" s="151"/>
      <c r="RKZ57" s="151"/>
      <c r="RLA57" s="151"/>
      <c r="RLB57" s="151"/>
      <c r="RLC57" s="151"/>
      <c r="RLD57" s="151"/>
      <c r="RLE57" s="151"/>
      <c r="RLF57" s="151"/>
      <c r="RLG57" s="151"/>
      <c r="RLH57" s="151"/>
      <c r="RLI57" s="151"/>
      <c r="RLJ57" s="151"/>
      <c r="RLK57" s="151"/>
      <c r="RLL57" s="151"/>
      <c r="RLM57" s="151"/>
      <c r="RLN57" s="151"/>
      <c r="RLO57" s="151"/>
      <c r="RLP57" s="151"/>
      <c r="RLQ57" s="151"/>
      <c r="RLR57" s="151"/>
      <c r="RLS57" s="151"/>
      <c r="RLT57" s="151"/>
      <c r="RLU57" s="151"/>
      <c r="RLV57" s="151"/>
      <c r="RLW57" s="151"/>
      <c r="RLX57" s="151"/>
      <c r="RLY57" s="151"/>
      <c r="RLZ57" s="151"/>
      <c r="RMA57" s="151"/>
      <c r="RMB57" s="151"/>
      <c r="RMC57" s="151"/>
      <c r="RMD57" s="151"/>
      <c r="RME57" s="151"/>
      <c r="RMF57" s="151"/>
      <c r="RMG57" s="151"/>
      <c r="RMH57" s="151"/>
      <c r="RMI57" s="151"/>
      <c r="RMJ57" s="151"/>
      <c r="RMK57" s="151"/>
      <c r="RML57" s="151"/>
      <c r="RMM57" s="151"/>
      <c r="RMN57" s="151"/>
      <c r="RMO57" s="151"/>
      <c r="RMP57" s="151"/>
      <c r="RMQ57" s="151"/>
      <c r="RMR57" s="151"/>
      <c r="RMS57" s="151"/>
      <c r="RMT57" s="151"/>
      <c r="RMU57" s="151"/>
      <c r="RMV57" s="151"/>
      <c r="RMW57" s="151"/>
      <c r="RMX57" s="151"/>
      <c r="RMY57" s="151"/>
      <c r="RMZ57" s="151"/>
      <c r="RNA57" s="151"/>
      <c r="RNB57" s="151"/>
      <c r="RNC57" s="151"/>
      <c r="RND57" s="151"/>
      <c r="RNE57" s="151"/>
      <c r="RNF57" s="151"/>
      <c r="RNG57" s="151"/>
      <c r="RNH57" s="151"/>
      <c r="RNI57" s="151"/>
      <c r="RNJ57" s="151"/>
      <c r="RNK57" s="151"/>
      <c r="RNL57" s="151"/>
      <c r="RNM57" s="151"/>
      <c r="RNN57" s="151"/>
      <c r="RNO57" s="151"/>
      <c r="RNP57" s="151"/>
      <c r="RNQ57" s="151"/>
      <c r="RNR57" s="151"/>
      <c r="RNS57" s="151"/>
      <c r="RNT57" s="151"/>
      <c r="RNU57" s="151"/>
      <c r="RNV57" s="151"/>
      <c r="RNW57" s="151"/>
      <c r="RNX57" s="151"/>
      <c r="RNY57" s="151"/>
      <c r="RNZ57" s="151"/>
      <c r="ROA57" s="151"/>
      <c r="ROB57" s="151"/>
      <c r="ROC57" s="151"/>
      <c r="ROD57" s="151"/>
      <c r="ROE57" s="151"/>
      <c r="ROF57" s="151"/>
      <c r="ROG57" s="151"/>
      <c r="ROH57" s="151"/>
      <c r="ROI57" s="151"/>
      <c r="ROJ57" s="151"/>
      <c r="ROK57" s="151"/>
      <c r="ROL57" s="151"/>
      <c r="ROM57" s="151"/>
      <c r="RON57" s="151"/>
      <c r="ROO57" s="151"/>
      <c r="ROP57" s="151"/>
      <c r="ROQ57" s="151"/>
      <c r="ROR57" s="151"/>
      <c r="ROS57" s="151"/>
      <c r="ROT57" s="151"/>
      <c r="ROU57" s="151"/>
      <c r="ROV57" s="151"/>
      <c r="ROW57" s="151"/>
      <c r="ROX57" s="151"/>
      <c r="ROY57" s="151"/>
      <c r="ROZ57" s="151"/>
      <c r="RPA57" s="151"/>
      <c r="RPB57" s="151"/>
      <c r="RPC57" s="151"/>
      <c r="RPD57" s="151"/>
      <c r="RPE57" s="151"/>
      <c r="RPF57" s="151"/>
      <c r="RPG57" s="151"/>
      <c r="RPH57" s="151"/>
      <c r="RPI57" s="151"/>
      <c r="RPJ57" s="151"/>
      <c r="RPK57" s="151"/>
      <c r="RPL57" s="151"/>
      <c r="RPM57" s="151"/>
      <c r="RPN57" s="151"/>
      <c r="RPO57" s="151"/>
      <c r="RPP57" s="151"/>
      <c r="RPQ57" s="151"/>
      <c r="RPR57" s="151"/>
      <c r="RPS57" s="151"/>
      <c r="RPT57" s="151"/>
      <c r="RPU57" s="151"/>
      <c r="RPV57" s="151"/>
      <c r="RPW57" s="151"/>
      <c r="RPX57" s="151"/>
      <c r="RPY57" s="151"/>
      <c r="RPZ57" s="151"/>
      <c r="RQA57" s="151"/>
      <c r="RQB57" s="151"/>
      <c r="RQC57" s="151"/>
      <c r="RQD57" s="151"/>
      <c r="RQE57" s="151"/>
      <c r="RQF57" s="151"/>
      <c r="RQG57" s="151"/>
      <c r="RQH57" s="151"/>
      <c r="RQI57" s="151"/>
      <c r="RQJ57" s="151"/>
      <c r="RQK57" s="151"/>
      <c r="RQL57" s="151"/>
      <c r="RQM57" s="151"/>
      <c r="RQN57" s="151"/>
      <c r="RQO57" s="151"/>
      <c r="RQP57" s="151"/>
      <c r="RQQ57" s="151"/>
      <c r="RQR57" s="151"/>
      <c r="RQS57" s="151"/>
      <c r="RQT57" s="151"/>
      <c r="RQU57" s="151"/>
      <c r="RQV57" s="151"/>
      <c r="RQW57" s="151"/>
      <c r="RQX57" s="151"/>
      <c r="RQY57" s="151"/>
      <c r="RQZ57" s="151"/>
      <c r="RRA57" s="151"/>
      <c r="RRB57" s="151"/>
      <c r="RRC57" s="151"/>
      <c r="RRD57" s="151"/>
      <c r="RRE57" s="151"/>
      <c r="RRF57" s="151"/>
      <c r="RRG57" s="151"/>
      <c r="RRH57" s="151"/>
      <c r="RRI57" s="151"/>
      <c r="RRJ57" s="151"/>
      <c r="RRK57" s="151"/>
      <c r="RRL57" s="151"/>
      <c r="RRM57" s="151"/>
      <c r="RRN57" s="151"/>
      <c r="RRO57" s="151"/>
      <c r="RRP57" s="151"/>
      <c r="RRQ57" s="151"/>
      <c r="RRR57" s="151"/>
      <c r="RRS57" s="151"/>
      <c r="RRT57" s="151"/>
      <c r="RRU57" s="151"/>
      <c r="RRV57" s="151"/>
      <c r="RRW57" s="151"/>
      <c r="RRX57" s="151"/>
      <c r="RRY57" s="151"/>
      <c r="RRZ57" s="151"/>
      <c r="RSA57" s="151"/>
      <c r="RSB57" s="151"/>
      <c r="RSC57" s="151"/>
      <c r="RSD57" s="151"/>
      <c r="RSE57" s="151"/>
      <c r="RSF57" s="151"/>
      <c r="RSG57" s="151"/>
      <c r="RSH57" s="151"/>
      <c r="RSI57" s="151"/>
      <c r="RSJ57" s="151"/>
      <c r="RSK57" s="151"/>
      <c r="RSL57" s="151"/>
      <c r="RSM57" s="151"/>
      <c r="RSN57" s="151"/>
      <c r="RSO57" s="151"/>
      <c r="RSP57" s="151"/>
      <c r="RSQ57" s="151"/>
      <c r="RSR57" s="151"/>
      <c r="RSS57" s="151"/>
      <c r="RST57" s="151"/>
      <c r="RSU57" s="151"/>
      <c r="RSV57" s="151"/>
      <c r="RSW57" s="151"/>
      <c r="RSX57" s="151"/>
      <c r="RSY57" s="151"/>
      <c r="RSZ57" s="151"/>
      <c r="RTA57" s="151"/>
      <c r="RTB57" s="151"/>
      <c r="RTC57" s="151"/>
      <c r="RTD57" s="151"/>
      <c r="RTE57" s="151"/>
      <c r="RTF57" s="151"/>
      <c r="RTG57" s="151"/>
      <c r="RTH57" s="151"/>
      <c r="RTI57" s="151"/>
      <c r="RTJ57" s="151"/>
      <c r="RTK57" s="151"/>
      <c r="RTL57" s="151"/>
      <c r="RTM57" s="151"/>
      <c r="RTN57" s="151"/>
      <c r="RTO57" s="151"/>
      <c r="RTP57" s="151"/>
      <c r="RTQ57" s="151"/>
      <c r="RTR57" s="151"/>
      <c r="RTS57" s="151"/>
      <c r="RTT57" s="151"/>
      <c r="RTU57" s="151"/>
      <c r="RTV57" s="151"/>
      <c r="RTW57" s="151"/>
      <c r="RTX57" s="151"/>
      <c r="RTY57" s="151"/>
      <c r="RTZ57" s="151"/>
      <c r="RUA57" s="151"/>
      <c r="RUB57" s="151"/>
      <c r="RUC57" s="151"/>
      <c r="RUD57" s="151"/>
      <c r="RUE57" s="151"/>
      <c r="RUF57" s="151"/>
      <c r="RUG57" s="151"/>
      <c r="RUH57" s="151"/>
      <c r="RUI57" s="151"/>
      <c r="RUJ57" s="151"/>
      <c r="RUK57" s="151"/>
      <c r="RUL57" s="151"/>
      <c r="RUM57" s="151"/>
      <c r="RUN57" s="151"/>
      <c r="RUO57" s="151"/>
      <c r="RUP57" s="151"/>
      <c r="RUQ57" s="151"/>
      <c r="RUR57" s="151"/>
      <c r="RUS57" s="151"/>
      <c r="RUT57" s="151"/>
      <c r="RUU57" s="151"/>
      <c r="RUV57" s="151"/>
      <c r="RUW57" s="151"/>
      <c r="RUX57" s="151"/>
      <c r="RUY57" s="151"/>
      <c r="RUZ57" s="151"/>
      <c r="RVA57" s="151"/>
      <c r="RVB57" s="151"/>
      <c r="RVC57" s="151"/>
      <c r="RVD57" s="151"/>
      <c r="RVE57" s="151"/>
      <c r="RVF57" s="151"/>
      <c r="RVG57" s="151"/>
      <c r="RVH57" s="151"/>
      <c r="RVI57" s="151"/>
      <c r="RVJ57" s="151"/>
      <c r="RVK57" s="151"/>
      <c r="RVL57" s="151"/>
      <c r="RVM57" s="151"/>
      <c r="RVN57" s="151"/>
      <c r="RVO57" s="151"/>
      <c r="RVP57" s="151"/>
      <c r="RVQ57" s="151"/>
      <c r="RVR57" s="151"/>
      <c r="RVS57" s="151"/>
      <c r="RVT57" s="151"/>
      <c r="RVU57" s="151"/>
      <c r="RVV57" s="151"/>
      <c r="RVW57" s="151"/>
      <c r="RVX57" s="151"/>
      <c r="RVY57" s="151"/>
      <c r="RVZ57" s="151"/>
      <c r="RWA57" s="151"/>
      <c r="RWB57" s="151"/>
      <c r="RWC57" s="151"/>
      <c r="RWD57" s="151"/>
      <c r="RWE57" s="151"/>
      <c r="RWF57" s="151"/>
      <c r="RWG57" s="151"/>
      <c r="RWH57" s="151"/>
      <c r="RWI57" s="151"/>
      <c r="RWJ57" s="151"/>
      <c r="RWK57" s="151"/>
      <c r="RWL57" s="151"/>
      <c r="RWM57" s="151"/>
      <c r="RWN57" s="151"/>
      <c r="RWO57" s="151"/>
      <c r="RWP57" s="151"/>
      <c r="RWQ57" s="151"/>
      <c r="RWR57" s="151"/>
      <c r="RWS57" s="151"/>
      <c r="RWT57" s="151"/>
      <c r="RWU57" s="151"/>
      <c r="RWV57" s="151"/>
      <c r="RWW57" s="151"/>
      <c r="RWX57" s="151"/>
      <c r="RWY57" s="151"/>
      <c r="RWZ57" s="151"/>
      <c r="RXA57" s="151"/>
      <c r="RXB57" s="151"/>
      <c r="RXC57" s="151"/>
      <c r="RXD57" s="151"/>
      <c r="RXE57" s="151"/>
      <c r="RXF57" s="151"/>
      <c r="RXG57" s="151"/>
      <c r="RXH57" s="151"/>
      <c r="RXI57" s="151"/>
      <c r="RXJ57" s="151"/>
      <c r="RXK57" s="151"/>
      <c r="RXL57" s="151"/>
      <c r="RXM57" s="151"/>
      <c r="RXN57" s="151"/>
      <c r="RXO57" s="151"/>
      <c r="RXP57" s="151"/>
      <c r="RXQ57" s="151"/>
      <c r="RXR57" s="151"/>
      <c r="RXS57" s="151"/>
      <c r="RXT57" s="151"/>
      <c r="RXU57" s="151"/>
      <c r="RXV57" s="151"/>
      <c r="RXW57" s="151"/>
      <c r="RXX57" s="151"/>
      <c r="RXY57" s="151"/>
      <c r="RXZ57" s="151"/>
      <c r="RYA57" s="151"/>
      <c r="RYB57" s="151"/>
      <c r="RYC57" s="151"/>
      <c r="RYD57" s="151"/>
      <c r="RYE57" s="151"/>
      <c r="RYF57" s="151"/>
      <c r="RYG57" s="151"/>
      <c r="RYH57" s="151"/>
      <c r="RYI57" s="151"/>
      <c r="RYJ57" s="151"/>
      <c r="RYK57" s="151"/>
      <c r="RYL57" s="151"/>
      <c r="RYM57" s="151"/>
      <c r="RYN57" s="151"/>
      <c r="RYO57" s="151"/>
      <c r="RYP57" s="151"/>
      <c r="RYQ57" s="151"/>
      <c r="RYR57" s="151"/>
      <c r="RYS57" s="151"/>
      <c r="RYT57" s="151"/>
      <c r="RYU57" s="151"/>
      <c r="RYV57" s="151"/>
      <c r="RYW57" s="151"/>
      <c r="RYX57" s="151"/>
      <c r="RYY57" s="151"/>
      <c r="RYZ57" s="151"/>
      <c r="RZA57" s="151"/>
      <c r="RZB57" s="151"/>
      <c r="RZC57" s="151"/>
      <c r="RZD57" s="151"/>
      <c r="RZE57" s="151"/>
      <c r="RZF57" s="151"/>
      <c r="RZG57" s="151"/>
      <c r="RZH57" s="151"/>
      <c r="RZI57" s="151"/>
      <c r="RZJ57" s="151"/>
      <c r="RZK57" s="151"/>
      <c r="RZL57" s="151"/>
      <c r="RZM57" s="151"/>
      <c r="RZN57" s="151"/>
      <c r="RZO57" s="151"/>
      <c r="RZP57" s="151"/>
      <c r="RZQ57" s="151"/>
      <c r="RZR57" s="151"/>
      <c r="RZS57" s="151"/>
      <c r="RZT57" s="151"/>
      <c r="RZU57" s="151"/>
      <c r="RZV57" s="151"/>
      <c r="RZW57" s="151"/>
      <c r="RZX57" s="151"/>
      <c r="RZY57" s="151"/>
      <c r="RZZ57" s="151"/>
      <c r="SAA57" s="151"/>
      <c r="SAB57" s="151"/>
      <c r="SAC57" s="151"/>
      <c r="SAD57" s="151"/>
      <c r="SAE57" s="151"/>
      <c r="SAF57" s="151"/>
      <c r="SAG57" s="151"/>
      <c r="SAH57" s="151"/>
      <c r="SAI57" s="151"/>
      <c r="SAJ57" s="151"/>
      <c r="SAK57" s="151"/>
      <c r="SAL57" s="151"/>
      <c r="SAM57" s="151"/>
      <c r="SAN57" s="151"/>
      <c r="SAO57" s="151"/>
      <c r="SAP57" s="151"/>
      <c r="SAQ57" s="151"/>
      <c r="SAR57" s="151"/>
      <c r="SAS57" s="151"/>
      <c r="SAT57" s="151"/>
      <c r="SAU57" s="151"/>
      <c r="SAV57" s="151"/>
      <c r="SAW57" s="151"/>
      <c r="SAX57" s="151"/>
      <c r="SAY57" s="151"/>
      <c r="SAZ57" s="151"/>
      <c r="SBA57" s="151"/>
      <c r="SBB57" s="151"/>
      <c r="SBC57" s="151"/>
      <c r="SBD57" s="151"/>
      <c r="SBE57" s="151"/>
      <c r="SBF57" s="151"/>
      <c r="SBG57" s="151"/>
      <c r="SBH57" s="151"/>
      <c r="SBI57" s="151"/>
      <c r="SBJ57" s="151"/>
      <c r="SBK57" s="151"/>
      <c r="SBL57" s="151"/>
      <c r="SBM57" s="151"/>
      <c r="SBN57" s="151"/>
      <c r="SBO57" s="151"/>
      <c r="SBP57" s="151"/>
      <c r="SBQ57" s="151"/>
      <c r="SBR57" s="151"/>
      <c r="SBS57" s="151"/>
      <c r="SBT57" s="151"/>
      <c r="SBU57" s="151"/>
      <c r="SBV57" s="151"/>
      <c r="SBW57" s="151"/>
      <c r="SBX57" s="151"/>
      <c r="SBY57" s="151"/>
      <c r="SBZ57" s="151"/>
      <c r="SCA57" s="151"/>
      <c r="SCB57" s="151"/>
      <c r="SCC57" s="151"/>
      <c r="SCD57" s="151"/>
      <c r="SCE57" s="151"/>
      <c r="SCF57" s="151"/>
      <c r="SCG57" s="151"/>
      <c r="SCH57" s="151"/>
      <c r="SCI57" s="151"/>
      <c r="SCJ57" s="151"/>
      <c r="SCK57" s="151"/>
      <c r="SCL57" s="151"/>
      <c r="SCM57" s="151"/>
      <c r="SCN57" s="151"/>
      <c r="SCO57" s="151"/>
      <c r="SCP57" s="151"/>
      <c r="SCQ57" s="151"/>
      <c r="SCR57" s="151"/>
      <c r="SCS57" s="151"/>
      <c r="SCT57" s="151"/>
      <c r="SCU57" s="151"/>
      <c r="SCV57" s="151"/>
      <c r="SCW57" s="151"/>
      <c r="SCX57" s="151"/>
      <c r="SCY57" s="151"/>
      <c r="SCZ57" s="151"/>
      <c r="SDA57" s="151"/>
      <c r="SDB57" s="151"/>
      <c r="SDC57" s="151"/>
      <c r="SDD57" s="151"/>
      <c r="SDE57" s="151"/>
      <c r="SDF57" s="151"/>
      <c r="SDG57" s="151"/>
      <c r="SDH57" s="151"/>
      <c r="SDI57" s="151"/>
      <c r="SDJ57" s="151"/>
      <c r="SDK57" s="151"/>
      <c r="SDL57" s="151"/>
      <c r="SDM57" s="151"/>
      <c r="SDN57" s="151"/>
      <c r="SDO57" s="151"/>
      <c r="SDP57" s="151"/>
      <c r="SDQ57" s="151"/>
      <c r="SDR57" s="151"/>
      <c r="SDS57" s="151"/>
      <c r="SDT57" s="151"/>
      <c r="SDU57" s="151"/>
      <c r="SDV57" s="151"/>
      <c r="SDW57" s="151"/>
      <c r="SDX57" s="151"/>
      <c r="SDY57" s="151"/>
      <c r="SDZ57" s="151"/>
      <c r="SEA57" s="151"/>
      <c r="SEB57" s="151"/>
      <c r="SEC57" s="151"/>
      <c r="SED57" s="151"/>
      <c r="SEE57" s="151"/>
      <c r="SEF57" s="151"/>
      <c r="SEG57" s="151"/>
      <c r="SEH57" s="151"/>
      <c r="SEI57" s="151"/>
      <c r="SEJ57" s="151"/>
      <c r="SEK57" s="151"/>
      <c r="SEL57" s="151"/>
      <c r="SEM57" s="151"/>
      <c r="SEN57" s="151"/>
      <c r="SEO57" s="151"/>
      <c r="SEP57" s="151"/>
      <c r="SEQ57" s="151"/>
      <c r="SER57" s="151"/>
      <c r="SES57" s="151"/>
      <c r="SET57" s="151"/>
      <c r="SEU57" s="151"/>
      <c r="SEV57" s="151"/>
      <c r="SEW57" s="151"/>
      <c r="SEX57" s="151"/>
      <c r="SEY57" s="151"/>
      <c r="SEZ57" s="151"/>
      <c r="SFA57" s="151"/>
      <c r="SFB57" s="151"/>
      <c r="SFC57" s="151"/>
      <c r="SFD57" s="151"/>
      <c r="SFE57" s="151"/>
      <c r="SFF57" s="151"/>
      <c r="SFG57" s="151"/>
      <c r="SFH57" s="151"/>
      <c r="SFI57" s="151"/>
      <c r="SFJ57" s="151"/>
      <c r="SFK57" s="151"/>
      <c r="SFL57" s="151"/>
      <c r="SFM57" s="151"/>
      <c r="SFN57" s="151"/>
      <c r="SFO57" s="151"/>
      <c r="SFP57" s="151"/>
      <c r="SFQ57" s="151"/>
      <c r="SFR57" s="151"/>
      <c r="SFS57" s="151"/>
      <c r="SFT57" s="151"/>
      <c r="SFU57" s="151"/>
      <c r="SFV57" s="151"/>
      <c r="SFW57" s="151"/>
      <c r="SFX57" s="151"/>
      <c r="SFY57" s="151"/>
      <c r="SFZ57" s="151"/>
      <c r="SGA57" s="151"/>
      <c r="SGB57" s="151"/>
      <c r="SGC57" s="151"/>
      <c r="SGD57" s="151"/>
      <c r="SGE57" s="151"/>
      <c r="SGF57" s="151"/>
      <c r="SGG57" s="151"/>
      <c r="SGH57" s="151"/>
      <c r="SGI57" s="151"/>
      <c r="SGJ57" s="151"/>
      <c r="SGK57" s="151"/>
      <c r="SGL57" s="151"/>
      <c r="SGM57" s="151"/>
      <c r="SGN57" s="151"/>
      <c r="SGO57" s="151"/>
      <c r="SGP57" s="151"/>
      <c r="SGQ57" s="151"/>
      <c r="SGR57" s="151"/>
      <c r="SGS57" s="151"/>
      <c r="SGT57" s="151"/>
      <c r="SGU57" s="151"/>
      <c r="SGV57" s="151"/>
      <c r="SGW57" s="151"/>
      <c r="SGX57" s="151"/>
      <c r="SGY57" s="151"/>
      <c r="SGZ57" s="151"/>
      <c r="SHA57" s="151"/>
      <c r="SHB57" s="151"/>
      <c r="SHC57" s="151"/>
      <c r="SHD57" s="151"/>
      <c r="SHE57" s="151"/>
      <c r="SHF57" s="151"/>
      <c r="SHG57" s="151"/>
      <c r="SHH57" s="151"/>
      <c r="SHI57" s="151"/>
      <c r="SHJ57" s="151"/>
      <c r="SHK57" s="151"/>
      <c r="SHL57" s="151"/>
      <c r="SHM57" s="151"/>
      <c r="SHN57" s="151"/>
      <c r="SHO57" s="151"/>
      <c r="SHP57" s="151"/>
      <c r="SHQ57" s="151"/>
      <c r="SHR57" s="151"/>
      <c r="SHS57" s="151"/>
      <c r="SHT57" s="151"/>
      <c r="SHU57" s="151"/>
      <c r="SHV57" s="151"/>
      <c r="SHW57" s="151"/>
      <c r="SHX57" s="151"/>
      <c r="SHY57" s="151"/>
      <c r="SHZ57" s="151"/>
      <c r="SIA57" s="151"/>
      <c r="SIB57" s="151"/>
      <c r="SIC57" s="151"/>
      <c r="SID57" s="151"/>
      <c r="SIE57" s="151"/>
      <c r="SIF57" s="151"/>
      <c r="SIG57" s="151"/>
      <c r="SIH57" s="151"/>
      <c r="SII57" s="151"/>
      <c r="SIJ57" s="151"/>
      <c r="SIK57" s="151"/>
      <c r="SIL57" s="151"/>
      <c r="SIM57" s="151"/>
      <c r="SIN57" s="151"/>
      <c r="SIO57" s="151"/>
      <c r="SIP57" s="151"/>
      <c r="SIQ57" s="151"/>
      <c r="SIR57" s="151"/>
      <c r="SIS57" s="151"/>
      <c r="SIT57" s="151"/>
      <c r="SIU57" s="151"/>
      <c r="SIV57" s="151"/>
      <c r="SIW57" s="151"/>
      <c r="SIX57" s="151"/>
      <c r="SIY57" s="151"/>
      <c r="SIZ57" s="151"/>
      <c r="SJA57" s="151"/>
      <c r="SJB57" s="151"/>
      <c r="SJC57" s="151"/>
      <c r="SJD57" s="151"/>
      <c r="SJE57" s="151"/>
      <c r="SJF57" s="151"/>
      <c r="SJG57" s="151"/>
      <c r="SJH57" s="151"/>
      <c r="SJI57" s="151"/>
      <c r="SJJ57" s="151"/>
      <c r="SJK57" s="151"/>
      <c r="SJL57" s="151"/>
      <c r="SJM57" s="151"/>
      <c r="SJN57" s="151"/>
      <c r="SJO57" s="151"/>
      <c r="SJP57" s="151"/>
      <c r="SJQ57" s="151"/>
      <c r="SJR57" s="151"/>
      <c r="SJS57" s="151"/>
      <c r="SJT57" s="151"/>
      <c r="SJU57" s="151"/>
      <c r="SJV57" s="151"/>
      <c r="SJW57" s="151"/>
      <c r="SJX57" s="151"/>
      <c r="SJY57" s="151"/>
      <c r="SJZ57" s="151"/>
      <c r="SKA57" s="151"/>
      <c r="SKB57" s="151"/>
      <c r="SKC57" s="151"/>
      <c r="SKD57" s="151"/>
      <c r="SKE57" s="151"/>
      <c r="SKF57" s="151"/>
      <c r="SKG57" s="151"/>
      <c r="SKH57" s="151"/>
      <c r="SKI57" s="151"/>
      <c r="SKJ57" s="151"/>
      <c r="SKK57" s="151"/>
      <c r="SKL57" s="151"/>
      <c r="SKM57" s="151"/>
      <c r="SKN57" s="151"/>
      <c r="SKO57" s="151"/>
      <c r="SKP57" s="151"/>
      <c r="SKQ57" s="151"/>
      <c r="SKR57" s="151"/>
      <c r="SKS57" s="151"/>
      <c r="SKT57" s="151"/>
      <c r="SKU57" s="151"/>
      <c r="SKV57" s="151"/>
      <c r="SKW57" s="151"/>
      <c r="SKX57" s="151"/>
      <c r="SKY57" s="151"/>
      <c r="SKZ57" s="151"/>
      <c r="SLA57" s="151"/>
      <c r="SLB57" s="151"/>
      <c r="SLC57" s="151"/>
      <c r="SLD57" s="151"/>
      <c r="SLE57" s="151"/>
      <c r="SLF57" s="151"/>
      <c r="SLG57" s="151"/>
      <c r="SLH57" s="151"/>
      <c r="SLI57" s="151"/>
      <c r="SLJ57" s="151"/>
      <c r="SLK57" s="151"/>
      <c r="SLL57" s="151"/>
      <c r="SLM57" s="151"/>
      <c r="SLN57" s="151"/>
      <c r="SLO57" s="151"/>
      <c r="SLP57" s="151"/>
      <c r="SLQ57" s="151"/>
      <c r="SLR57" s="151"/>
      <c r="SLS57" s="151"/>
      <c r="SLT57" s="151"/>
      <c r="SLU57" s="151"/>
      <c r="SLV57" s="151"/>
      <c r="SLW57" s="151"/>
      <c r="SLX57" s="151"/>
      <c r="SLY57" s="151"/>
      <c r="SLZ57" s="151"/>
      <c r="SMA57" s="151"/>
      <c r="SMB57" s="151"/>
      <c r="SMC57" s="151"/>
      <c r="SMD57" s="151"/>
      <c r="SME57" s="151"/>
      <c r="SMF57" s="151"/>
      <c r="SMG57" s="151"/>
      <c r="SMH57" s="151"/>
      <c r="SMI57" s="151"/>
      <c r="SMJ57" s="151"/>
      <c r="SMK57" s="151"/>
      <c r="SML57" s="151"/>
      <c r="SMM57" s="151"/>
      <c r="SMN57" s="151"/>
      <c r="SMO57" s="151"/>
      <c r="SMP57" s="151"/>
      <c r="SMQ57" s="151"/>
      <c r="SMR57" s="151"/>
      <c r="SMS57" s="151"/>
      <c r="SMT57" s="151"/>
      <c r="SMU57" s="151"/>
      <c r="SMV57" s="151"/>
      <c r="SMW57" s="151"/>
      <c r="SMX57" s="151"/>
      <c r="SMY57" s="151"/>
      <c r="SMZ57" s="151"/>
      <c r="SNA57" s="151"/>
      <c r="SNB57" s="151"/>
      <c r="SNC57" s="151"/>
      <c r="SND57" s="151"/>
      <c r="SNE57" s="151"/>
      <c r="SNF57" s="151"/>
      <c r="SNG57" s="151"/>
      <c r="SNH57" s="151"/>
      <c r="SNI57" s="151"/>
      <c r="SNJ57" s="151"/>
      <c r="SNK57" s="151"/>
      <c r="SNL57" s="151"/>
      <c r="SNM57" s="151"/>
      <c r="SNN57" s="151"/>
      <c r="SNO57" s="151"/>
      <c r="SNP57" s="151"/>
      <c r="SNQ57" s="151"/>
      <c r="SNR57" s="151"/>
      <c r="SNS57" s="151"/>
      <c r="SNT57" s="151"/>
      <c r="SNU57" s="151"/>
      <c r="SNV57" s="151"/>
      <c r="SNW57" s="151"/>
      <c r="SNX57" s="151"/>
      <c r="SNY57" s="151"/>
      <c r="SNZ57" s="151"/>
      <c r="SOA57" s="151"/>
      <c r="SOB57" s="151"/>
      <c r="SOC57" s="151"/>
      <c r="SOD57" s="151"/>
      <c r="SOE57" s="151"/>
      <c r="SOF57" s="151"/>
      <c r="SOG57" s="151"/>
      <c r="SOH57" s="151"/>
      <c r="SOI57" s="151"/>
      <c r="SOJ57" s="151"/>
      <c r="SOK57" s="151"/>
      <c r="SOL57" s="151"/>
      <c r="SOM57" s="151"/>
      <c r="SON57" s="151"/>
      <c r="SOO57" s="151"/>
      <c r="SOP57" s="151"/>
      <c r="SOQ57" s="151"/>
      <c r="SOR57" s="151"/>
      <c r="SOS57" s="151"/>
      <c r="SOT57" s="151"/>
      <c r="SOU57" s="151"/>
      <c r="SOV57" s="151"/>
      <c r="SOW57" s="151"/>
      <c r="SOX57" s="151"/>
      <c r="SOY57" s="151"/>
      <c r="SOZ57" s="151"/>
      <c r="SPA57" s="151"/>
      <c r="SPB57" s="151"/>
      <c r="SPC57" s="151"/>
      <c r="SPD57" s="151"/>
      <c r="SPE57" s="151"/>
      <c r="SPF57" s="151"/>
      <c r="SPG57" s="151"/>
      <c r="SPH57" s="151"/>
      <c r="SPI57" s="151"/>
      <c r="SPJ57" s="151"/>
      <c r="SPK57" s="151"/>
      <c r="SPL57" s="151"/>
      <c r="SPM57" s="151"/>
      <c r="SPN57" s="151"/>
      <c r="SPO57" s="151"/>
      <c r="SPP57" s="151"/>
      <c r="SPQ57" s="151"/>
      <c r="SPR57" s="151"/>
      <c r="SPS57" s="151"/>
      <c r="SPT57" s="151"/>
      <c r="SPU57" s="151"/>
      <c r="SPV57" s="151"/>
      <c r="SPW57" s="151"/>
      <c r="SPX57" s="151"/>
      <c r="SPY57" s="151"/>
      <c r="SPZ57" s="151"/>
      <c r="SQA57" s="151"/>
      <c r="SQB57" s="151"/>
      <c r="SQC57" s="151"/>
      <c r="SQD57" s="151"/>
      <c r="SQE57" s="151"/>
      <c r="SQF57" s="151"/>
      <c r="SQG57" s="151"/>
      <c r="SQH57" s="151"/>
      <c r="SQI57" s="151"/>
      <c r="SQJ57" s="151"/>
      <c r="SQK57" s="151"/>
      <c r="SQL57" s="151"/>
      <c r="SQM57" s="151"/>
      <c r="SQN57" s="151"/>
      <c r="SQO57" s="151"/>
      <c r="SQP57" s="151"/>
      <c r="SQQ57" s="151"/>
      <c r="SQR57" s="151"/>
      <c r="SQS57" s="151"/>
      <c r="SQT57" s="151"/>
      <c r="SQU57" s="151"/>
      <c r="SQV57" s="151"/>
      <c r="SQW57" s="151"/>
      <c r="SQX57" s="151"/>
      <c r="SQY57" s="151"/>
      <c r="SQZ57" s="151"/>
      <c r="SRA57" s="151"/>
      <c r="SRB57" s="151"/>
      <c r="SRC57" s="151"/>
      <c r="SRD57" s="151"/>
      <c r="SRE57" s="151"/>
      <c r="SRF57" s="151"/>
      <c r="SRG57" s="151"/>
      <c r="SRH57" s="151"/>
      <c r="SRI57" s="151"/>
      <c r="SRJ57" s="151"/>
      <c r="SRK57" s="151"/>
      <c r="SRL57" s="151"/>
      <c r="SRM57" s="151"/>
      <c r="SRN57" s="151"/>
      <c r="SRO57" s="151"/>
      <c r="SRP57" s="151"/>
      <c r="SRQ57" s="151"/>
      <c r="SRR57" s="151"/>
      <c r="SRS57" s="151"/>
      <c r="SRT57" s="151"/>
      <c r="SRU57" s="151"/>
      <c r="SRV57" s="151"/>
      <c r="SRW57" s="151"/>
      <c r="SRX57" s="151"/>
      <c r="SRY57" s="151"/>
      <c r="SRZ57" s="151"/>
      <c r="SSA57" s="151"/>
      <c r="SSB57" s="151"/>
      <c r="SSC57" s="151"/>
      <c r="SSD57" s="151"/>
      <c r="SSE57" s="151"/>
      <c r="SSF57" s="151"/>
      <c r="SSG57" s="151"/>
      <c r="SSH57" s="151"/>
      <c r="SSI57" s="151"/>
      <c r="SSJ57" s="151"/>
      <c r="SSK57" s="151"/>
      <c r="SSL57" s="151"/>
      <c r="SSM57" s="151"/>
      <c r="SSN57" s="151"/>
      <c r="SSO57" s="151"/>
      <c r="SSP57" s="151"/>
      <c r="SSQ57" s="151"/>
      <c r="SSR57" s="151"/>
      <c r="SSS57" s="151"/>
      <c r="SST57" s="151"/>
      <c r="SSU57" s="151"/>
      <c r="SSV57" s="151"/>
      <c r="SSW57" s="151"/>
      <c r="SSX57" s="151"/>
      <c r="SSY57" s="151"/>
      <c r="SSZ57" s="151"/>
      <c r="STA57" s="151"/>
      <c r="STB57" s="151"/>
      <c r="STC57" s="151"/>
      <c r="STD57" s="151"/>
      <c r="STE57" s="151"/>
      <c r="STF57" s="151"/>
      <c r="STG57" s="151"/>
      <c r="STH57" s="151"/>
      <c r="STI57" s="151"/>
      <c r="STJ57" s="151"/>
      <c r="STK57" s="151"/>
      <c r="STL57" s="151"/>
      <c r="STM57" s="151"/>
      <c r="STN57" s="151"/>
      <c r="STO57" s="151"/>
      <c r="STP57" s="151"/>
      <c r="STQ57" s="151"/>
      <c r="STR57" s="151"/>
      <c r="STS57" s="151"/>
      <c r="STT57" s="151"/>
      <c r="STU57" s="151"/>
      <c r="STV57" s="151"/>
      <c r="STW57" s="151"/>
      <c r="STX57" s="151"/>
      <c r="STY57" s="151"/>
      <c r="STZ57" s="151"/>
      <c r="SUA57" s="151"/>
      <c r="SUB57" s="151"/>
      <c r="SUC57" s="151"/>
      <c r="SUD57" s="151"/>
      <c r="SUE57" s="151"/>
      <c r="SUF57" s="151"/>
      <c r="SUG57" s="151"/>
      <c r="SUH57" s="151"/>
      <c r="SUI57" s="151"/>
      <c r="SUJ57" s="151"/>
      <c r="SUK57" s="151"/>
      <c r="SUL57" s="151"/>
      <c r="SUM57" s="151"/>
      <c r="SUN57" s="151"/>
      <c r="SUO57" s="151"/>
      <c r="SUP57" s="151"/>
      <c r="SUQ57" s="151"/>
      <c r="SUR57" s="151"/>
      <c r="SUS57" s="151"/>
      <c r="SUT57" s="151"/>
      <c r="SUU57" s="151"/>
      <c r="SUV57" s="151"/>
      <c r="SUW57" s="151"/>
      <c r="SUX57" s="151"/>
      <c r="SUY57" s="151"/>
      <c r="SUZ57" s="151"/>
      <c r="SVA57" s="151"/>
      <c r="SVB57" s="151"/>
      <c r="SVC57" s="151"/>
      <c r="SVD57" s="151"/>
      <c r="SVE57" s="151"/>
      <c r="SVF57" s="151"/>
      <c r="SVG57" s="151"/>
      <c r="SVH57" s="151"/>
      <c r="SVI57" s="151"/>
      <c r="SVJ57" s="151"/>
      <c r="SVK57" s="151"/>
      <c r="SVL57" s="151"/>
      <c r="SVM57" s="151"/>
      <c r="SVN57" s="151"/>
      <c r="SVO57" s="151"/>
      <c r="SVP57" s="151"/>
      <c r="SVQ57" s="151"/>
      <c r="SVR57" s="151"/>
      <c r="SVS57" s="151"/>
      <c r="SVT57" s="151"/>
      <c r="SVU57" s="151"/>
      <c r="SVV57" s="151"/>
      <c r="SVW57" s="151"/>
      <c r="SVX57" s="151"/>
      <c r="SVY57" s="151"/>
      <c r="SVZ57" s="151"/>
      <c r="SWA57" s="151"/>
      <c r="SWB57" s="151"/>
      <c r="SWC57" s="151"/>
      <c r="SWD57" s="151"/>
      <c r="SWE57" s="151"/>
      <c r="SWF57" s="151"/>
      <c r="SWG57" s="151"/>
      <c r="SWH57" s="151"/>
      <c r="SWI57" s="151"/>
      <c r="SWJ57" s="151"/>
      <c r="SWK57" s="151"/>
      <c r="SWL57" s="151"/>
      <c r="SWM57" s="151"/>
      <c r="SWN57" s="151"/>
      <c r="SWO57" s="151"/>
      <c r="SWP57" s="151"/>
      <c r="SWQ57" s="151"/>
      <c r="SWR57" s="151"/>
      <c r="SWS57" s="151"/>
      <c r="SWT57" s="151"/>
      <c r="SWU57" s="151"/>
      <c r="SWV57" s="151"/>
      <c r="SWW57" s="151"/>
      <c r="SWX57" s="151"/>
      <c r="SWY57" s="151"/>
      <c r="SWZ57" s="151"/>
      <c r="SXA57" s="151"/>
      <c r="SXB57" s="151"/>
      <c r="SXC57" s="151"/>
      <c r="SXD57" s="151"/>
      <c r="SXE57" s="151"/>
      <c r="SXF57" s="151"/>
      <c r="SXG57" s="151"/>
      <c r="SXH57" s="151"/>
      <c r="SXI57" s="151"/>
      <c r="SXJ57" s="151"/>
      <c r="SXK57" s="151"/>
      <c r="SXL57" s="151"/>
      <c r="SXM57" s="151"/>
      <c r="SXN57" s="151"/>
      <c r="SXO57" s="151"/>
      <c r="SXP57" s="151"/>
      <c r="SXQ57" s="151"/>
      <c r="SXR57" s="151"/>
      <c r="SXS57" s="151"/>
      <c r="SXT57" s="151"/>
      <c r="SXU57" s="151"/>
      <c r="SXV57" s="151"/>
      <c r="SXW57" s="151"/>
      <c r="SXX57" s="151"/>
      <c r="SXY57" s="151"/>
      <c r="SXZ57" s="151"/>
      <c r="SYA57" s="151"/>
      <c r="SYB57" s="151"/>
      <c r="SYC57" s="151"/>
      <c r="SYD57" s="151"/>
      <c r="SYE57" s="151"/>
      <c r="SYF57" s="151"/>
      <c r="SYG57" s="151"/>
      <c r="SYH57" s="151"/>
      <c r="SYI57" s="151"/>
      <c r="SYJ57" s="151"/>
      <c r="SYK57" s="151"/>
      <c r="SYL57" s="151"/>
      <c r="SYM57" s="151"/>
      <c r="SYN57" s="151"/>
      <c r="SYO57" s="151"/>
      <c r="SYP57" s="151"/>
      <c r="SYQ57" s="151"/>
      <c r="SYR57" s="151"/>
      <c r="SYS57" s="151"/>
      <c r="SYT57" s="151"/>
      <c r="SYU57" s="151"/>
      <c r="SYV57" s="151"/>
      <c r="SYW57" s="151"/>
      <c r="SYX57" s="151"/>
      <c r="SYY57" s="151"/>
      <c r="SYZ57" s="151"/>
      <c r="SZA57" s="151"/>
      <c r="SZB57" s="151"/>
      <c r="SZC57" s="151"/>
      <c r="SZD57" s="151"/>
      <c r="SZE57" s="151"/>
      <c r="SZF57" s="151"/>
      <c r="SZG57" s="151"/>
      <c r="SZH57" s="151"/>
      <c r="SZI57" s="151"/>
      <c r="SZJ57" s="151"/>
      <c r="SZK57" s="151"/>
      <c r="SZL57" s="151"/>
      <c r="SZM57" s="151"/>
      <c r="SZN57" s="151"/>
      <c r="SZO57" s="151"/>
      <c r="SZP57" s="151"/>
      <c r="SZQ57" s="151"/>
      <c r="SZR57" s="151"/>
      <c r="SZS57" s="151"/>
      <c r="SZT57" s="151"/>
      <c r="SZU57" s="151"/>
      <c r="SZV57" s="151"/>
      <c r="SZW57" s="151"/>
      <c r="SZX57" s="151"/>
      <c r="SZY57" s="151"/>
      <c r="SZZ57" s="151"/>
      <c r="TAA57" s="151"/>
      <c r="TAB57" s="151"/>
      <c r="TAC57" s="151"/>
      <c r="TAD57" s="151"/>
      <c r="TAE57" s="151"/>
      <c r="TAF57" s="151"/>
      <c r="TAG57" s="151"/>
      <c r="TAH57" s="151"/>
      <c r="TAI57" s="151"/>
      <c r="TAJ57" s="151"/>
      <c r="TAK57" s="151"/>
      <c r="TAL57" s="151"/>
      <c r="TAM57" s="151"/>
      <c r="TAN57" s="151"/>
      <c r="TAO57" s="151"/>
      <c r="TAP57" s="151"/>
      <c r="TAQ57" s="151"/>
      <c r="TAR57" s="151"/>
      <c r="TAS57" s="151"/>
      <c r="TAT57" s="151"/>
      <c r="TAU57" s="151"/>
      <c r="TAV57" s="151"/>
      <c r="TAW57" s="151"/>
      <c r="TAX57" s="151"/>
      <c r="TAY57" s="151"/>
      <c r="TAZ57" s="151"/>
      <c r="TBA57" s="151"/>
      <c r="TBB57" s="151"/>
      <c r="TBC57" s="151"/>
      <c r="TBD57" s="151"/>
      <c r="TBE57" s="151"/>
      <c r="TBF57" s="151"/>
      <c r="TBG57" s="151"/>
      <c r="TBH57" s="151"/>
      <c r="TBI57" s="151"/>
      <c r="TBJ57" s="151"/>
      <c r="TBK57" s="151"/>
      <c r="TBL57" s="151"/>
      <c r="TBM57" s="151"/>
      <c r="TBN57" s="151"/>
      <c r="TBO57" s="151"/>
      <c r="TBP57" s="151"/>
      <c r="TBQ57" s="151"/>
      <c r="TBR57" s="151"/>
      <c r="TBS57" s="151"/>
      <c r="TBT57" s="151"/>
      <c r="TBU57" s="151"/>
      <c r="TBV57" s="151"/>
      <c r="TBW57" s="151"/>
      <c r="TBX57" s="151"/>
      <c r="TBY57" s="151"/>
      <c r="TBZ57" s="151"/>
      <c r="TCA57" s="151"/>
      <c r="TCB57" s="151"/>
      <c r="TCC57" s="151"/>
      <c r="TCD57" s="151"/>
      <c r="TCE57" s="151"/>
      <c r="TCF57" s="151"/>
      <c r="TCG57" s="151"/>
      <c r="TCH57" s="151"/>
      <c r="TCI57" s="151"/>
      <c r="TCJ57" s="151"/>
      <c r="TCK57" s="151"/>
      <c r="TCL57" s="151"/>
      <c r="TCM57" s="151"/>
      <c r="TCN57" s="151"/>
      <c r="TCO57" s="151"/>
      <c r="TCP57" s="151"/>
      <c r="TCQ57" s="151"/>
      <c r="TCR57" s="151"/>
      <c r="TCS57" s="151"/>
      <c r="TCT57" s="151"/>
      <c r="TCU57" s="151"/>
      <c r="TCV57" s="151"/>
      <c r="TCW57" s="151"/>
      <c r="TCX57" s="151"/>
      <c r="TCY57" s="151"/>
      <c r="TCZ57" s="151"/>
      <c r="TDA57" s="151"/>
      <c r="TDB57" s="151"/>
      <c r="TDC57" s="151"/>
      <c r="TDD57" s="151"/>
      <c r="TDE57" s="151"/>
      <c r="TDF57" s="151"/>
      <c r="TDG57" s="151"/>
      <c r="TDH57" s="151"/>
      <c r="TDI57" s="151"/>
      <c r="TDJ57" s="151"/>
      <c r="TDK57" s="151"/>
      <c r="TDL57" s="151"/>
      <c r="TDM57" s="151"/>
      <c r="TDN57" s="151"/>
      <c r="TDO57" s="151"/>
      <c r="TDP57" s="151"/>
      <c r="TDQ57" s="151"/>
      <c r="TDR57" s="151"/>
      <c r="TDS57" s="151"/>
      <c r="TDT57" s="151"/>
      <c r="TDU57" s="151"/>
      <c r="TDV57" s="151"/>
      <c r="TDW57" s="151"/>
      <c r="TDX57" s="151"/>
      <c r="TDY57" s="151"/>
      <c r="TDZ57" s="151"/>
      <c r="TEA57" s="151"/>
      <c r="TEB57" s="151"/>
      <c r="TEC57" s="151"/>
      <c r="TED57" s="151"/>
      <c r="TEE57" s="151"/>
      <c r="TEF57" s="151"/>
      <c r="TEG57" s="151"/>
      <c r="TEH57" s="151"/>
      <c r="TEI57" s="151"/>
      <c r="TEJ57" s="151"/>
      <c r="TEK57" s="151"/>
      <c r="TEL57" s="151"/>
      <c r="TEM57" s="151"/>
      <c r="TEN57" s="151"/>
      <c r="TEO57" s="151"/>
      <c r="TEP57" s="151"/>
      <c r="TEQ57" s="151"/>
      <c r="TER57" s="151"/>
      <c r="TES57" s="151"/>
      <c r="TET57" s="151"/>
      <c r="TEU57" s="151"/>
      <c r="TEV57" s="151"/>
      <c r="TEW57" s="151"/>
      <c r="TEX57" s="151"/>
      <c r="TEY57" s="151"/>
      <c r="TEZ57" s="151"/>
      <c r="TFA57" s="151"/>
      <c r="TFB57" s="151"/>
      <c r="TFC57" s="151"/>
      <c r="TFD57" s="151"/>
      <c r="TFE57" s="151"/>
      <c r="TFF57" s="151"/>
      <c r="TFG57" s="151"/>
      <c r="TFH57" s="151"/>
      <c r="TFI57" s="151"/>
      <c r="TFJ57" s="151"/>
      <c r="TFK57" s="151"/>
      <c r="TFL57" s="151"/>
      <c r="TFM57" s="151"/>
      <c r="TFN57" s="151"/>
      <c r="TFO57" s="151"/>
      <c r="TFP57" s="151"/>
      <c r="TFQ57" s="151"/>
      <c r="TFR57" s="151"/>
      <c r="TFS57" s="151"/>
      <c r="TFT57" s="151"/>
      <c r="TFU57" s="151"/>
      <c r="TFV57" s="151"/>
      <c r="TFW57" s="151"/>
      <c r="TFX57" s="151"/>
      <c r="TFY57" s="151"/>
      <c r="TFZ57" s="151"/>
      <c r="TGA57" s="151"/>
      <c r="TGB57" s="151"/>
      <c r="TGC57" s="151"/>
      <c r="TGD57" s="151"/>
      <c r="TGE57" s="151"/>
      <c r="TGF57" s="151"/>
      <c r="TGG57" s="151"/>
      <c r="TGH57" s="151"/>
      <c r="TGI57" s="151"/>
      <c r="TGJ57" s="151"/>
      <c r="TGK57" s="151"/>
      <c r="TGL57" s="151"/>
      <c r="TGM57" s="151"/>
      <c r="TGN57" s="151"/>
      <c r="TGO57" s="151"/>
      <c r="TGP57" s="151"/>
      <c r="TGQ57" s="151"/>
      <c r="TGR57" s="151"/>
      <c r="TGS57" s="151"/>
      <c r="TGT57" s="151"/>
      <c r="TGU57" s="151"/>
      <c r="TGV57" s="151"/>
      <c r="TGW57" s="151"/>
      <c r="TGX57" s="151"/>
      <c r="TGY57" s="151"/>
      <c r="TGZ57" s="151"/>
      <c r="THA57" s="151"/>
      <c r="THB57" s="151"/>
      <c r="THC57" s="151"/>
      <c r="THD57" s="151"/>
      <c r="THE57" s="151"/>
      <c r="THF57" s="151"/>
      <c r="THG57" s="151"/>
      <c r="THH57" s="151"/>
      <c r="THI57" s="151"/>
      <c r="THJ57" s="151"/>
      <c r="THK57" s="151"/>
      <c r="THL57" s="151"/>
      <c r="THM57" s="151"/>
      <c r="THN57" s="151"/>
      <c r="THO57" s="151"/>
      <c r="THP57" s="151"/>
      <c r="THQ57" s="151"/>
      <c r="THR57" s="151"/>
      <c r="THS57" s="151"/>
      <c r="THT57" s="151"/>
      <c r="THU57" s="151"/>
      <c r="THV57" s="151"/>
      <c r="THW57" s="151"/>
      <c r="THX57" s="151"/>
      <c r="THY57" s="151"/>
      <c r="THZ57" s="151"/>
      <c r="TIA57" s="151"/>
      <c r="TIB57" s="151"/>
      <c r="TIC57" s="151"/>
      <c r="TID57" s="151"/>
      <c r="TIE57" s="151"/>
      <c r="TIF57" s="151"/>
      <c r="TIG57" s="151"/>
      <c r="TIH57" s="151"/>
      <c r="TII57" s="151"/>
      <c r="TIJ57" s="151"/>
      <c r="TIK57" s="151"/>
      <c r="TIL57" s="151"/>
      <c r="TIM57" s="151"/>
      <c r="TIN57" s="151"/>
      <c r="TIO57" s="151"/>
      <c r="TIP57" s="151"/>
      <c r="TIQ57" s="151"/>
      <c r="TIR57" s="151"/>
      <c r="TIS57" s="151"/>
      <c r="TIT57" s="151"/>
      <c r="TIU57" s="151"/>
      <c r="TIV57" s="151"/>
      <c r="TIW57" s="151"/>
      <c r="TIX57" s="151"/>
      <c r="TIY57" s="151"/>
      <c r="TIZ57" s="151"/>
      <c r="TJA57" s="151"/>
      <c r="TJB57" s="151"/>
      <c r="TJC57" s="151"/>
      <c r="TJD57" s="151"/>
      <c r="TJE57" s="151"/>
      <c r="TJF57" s="151"/>
      <c r="TJG57" s="151"/>
      <c r="TJH57" s="151"/>
      <c r="TJI57" s="151"/>
      <c r="TJJ57" s="151"/>
      <c r="TJK57" s="151"/>
      <c r="TJL57" s="151"/>
      <c r="TJM57" s="151"/>
      <c r="TJN57" s="151"/>
      <c r="TJO57" s="151"/>
      <c r="TJP57" s="151"/>
      <c r="TJQ57" s="151"/>
      <c r="TJR57" s="151"/>
      <c r="TJS57" s="151"/>
      <c r="TJT57" s="151"/>
      <c r="TJU57" s="151"/>
      <c r="TJV57" s="151"/>
      <c r="TJW57" s="151"/>
      <c r="TJX57" s="151"/>
      <c r="TJY57" s="151"/>
      <c r="TJZ57" s="151"/>
      <c r="TKA57" s="151"/>
      <c r="TKB57" s="151"/>
      <c r="TKC57" s="151"/>
      <c r="TKD57" s="151"/>
      <c r="TKE57" s="151"/>
      <c r="TKF57" s="151"/>
      <c r="TKG57" s="151"/>
      <c r="TKH57" s="151"/>
      <c r="TKI57" s="151"/>
      <c r="TKJ57" s="151"/>
      <c r="TKK57" s="151"/>
      <c r="TKL57" s="151"/>
      <c r="TKM57" s="151"/>
      <c r="TKN57" s="151"/>
      <c r="TKO57" s="151"/>
      <c r="TKP57" s="151"/>
      <c r="TKQ57" s="151"/>
      <c r="TKR57" s="151"/>
      <c r="TKS57" s="151"/>
      <c r="TKT57" s="151"/>
      <c r="TKU57" s="151"/>
      <c r="TKV57" s="151"/>
      <c r="TKW57" s="151"/>
      <c r="TKX57" s="151"/>
      <c r="TKY57" s="151"/>
      <c r="TKZ57" s="151"/>
      <c r="TLA57" s="151"/>
      <c r="TLB57" s="151"/>
      <c r="TLC57" s="151"/>
      <c r="TLD57" s="151"/>
      <c r="TLE57" s="151"/>
      <c r="TLF57" s="151"/>
      <c r="TLG57" s="151"/>
      <c r="TLH57" s="151"/>
      <c r="TLI57" s="151"/>
      <c r="TLJ57" s="151"/>
      <c r="TLK57" s="151"/>
      <c r="TLL57" s="151"/>
      <c r="TLM57" s="151"/>
      <c r="TLN57" s="151"/>
      <c r="TLO57" s="151"/>
      <c r="TLP57" s="151"/>
      <c r="TLQ57" s="151"/>
      <c r="TLR57" s="151"/>
      <c r="TLS57" s="151"/>
      <c r="TLT57" s="151"/>
      <c r="TLU57" s="151"/>
      <c r="TLV57" s="151"/>
      <c r="TLW57" s="151"/>
      <c r="TLX57" s="151"/>
      <c r="TLY57" s="151"/>
      <c r="TLZ57" s="151"/>
      <c r="TMA57" s="151"/>
      <c r="TMB57" s="151"/>
      <c r="TMC57" s="151"/>
      <c r="TMD57" s="151"/>
      <c r="TME57" s="151"/>
      <c r="TMF57" s="151"/>
      <c r="TMG57" s="151"/>
      <c r="TMH57" s="151"/>
      <c r="TMI57" s="151"/>
      <c r="TMJ57" s="151"/>
      <c r="TMK57" s="151"/>
      <c r="TML57" s="151"/>
      <c r="TMM57" s="151"/>
      <c r="TMN57" s="151"/>
      <c r="TMO57" s="151"/>
      <c r="TMP57" s="151"/>
      <c r="TMQ57" s="151"/>
      <c r="TMR57" s="151"/>
      <c r="TMS57" s="151"/>
      <c r="TMT57" s="151"/>
      <c r="TMU57" s="151"/>
      <c r="TMV57" s="151"/>
      <c r="TMW57" s="151"/>
      <c r="TMX57" s="151"/>
      <c r="TMY57" s="151"/>
      <c r="TMZ57" s="151"/>
      <c r="TNA57" s="151"/>
      <c r="TNB57" s="151"/>
      <c r="TNC57" s="151"/>
      <c r="TND57" s="151"/>
      <c r="TNE57" s="151"/>
      <c r="TNF57" s="151"/>
      <c r="TNG57" s="151"/>
      <c r="TNH57" s="151"/>
      <c r="TNI57" s="151"/>
      <c r="TNJ57" s="151"/>
      <c r="TNK57" s="151"/>
      <c r="TNL57" s="151"/>
      <c r="TNM57" s="151"/>
      <c r="TNN57" s="151"/>
      <c r="TNO57" s="151"/>
      <c r="TNP57" s="151"/>
      <c r="TNQ57" s="151"/>
      <c r="TNR57" s="151"/>
      <c r="TNS57" s="151"/>
      <c r="TNT57" s="151"/>
      <c r="TNU57" s="151"/>
      <c r="TNV57" s="151"/>
      <c r="TNW57" s="151"/>
      <c r="TNX57" s="151"/>
      <c r="TNY57" s="151"/>
      <c r="TNZ57" s="151"/>
      <c r="TOA57" s="151"/>
      <c r="TOB57" s="151"/>
      <c r="TOC57" s="151"/>
      <c r="TOD57" s="151"/>
      <c r="TOE57" s="151"/>
      <c r="TOF57" s="151"/>
      <c r="TOG57" s="151"/>
      <c r="TOH57" s="151"/>
      <c r="TOI57" s="151"/>
      <c r="TOJ57" s="151"/>
      <c r="TOK57" s="151"/>
      <c r="TOL57" s="151"/>
      <c r="TOM57" s="151"/>
      <c r="TON57" s="151"/>
      <c r="TOO57" s="151"/>
      <c r="TOP57" s="151"/>
      <c r="TOQ57" s="151"/>
      <c r="TOR57" s="151"/>
      <c r="TOS57" s="151"/>
      <c r="TOT57" s="151"/>
      <c r="TOU57" s="151"/>
      <c r="TOV57" s="151"/>
      <c r="TOW57" s="151"/>
      <c r="TOX57" s="151"/>
      <c r="TOY57" s="151"/>
      <c r="TOZ57" s="151"/>
      <c r="TPA57" s="151"/>
      <c r="TPB57" s="151"/>
      <c r="TPC57" s="151"/>
      <c r="TPD57" s="151"/>
      <c r="TPE57" s="151"/>
      <c r="TPF57" s="151"/>
      <c r="TPG57" s="151"/>
      <c r="TPH57" s="151"/>
      <c r="TPI57" s="151"/>
      <c r="TPJ57" s="151"/>
      <c r="TPK57" s="151"/>
      <c r="TPL57" s="151"/>
      <c r="TPM57" s="151"/>
      <c r="TPN57" s="151"/>
      <c r="TPO57" s="151"/>
      <c r="TPP57" s="151"/>
      <c r="TPQ57" s="151"/>
      <c r="TPR57" s="151"/>
      <c r="TPS57" s="151"/>
      <c r="TPT57" s="151"/>
      <c r="TPU57" s="151"/>
      <c r="TPV57" s="151"/>
      <c r="TPW57" s="151"/>
      <c r="TPX57" s="151"/>
      <c r="TPY57" s="151"/>
      <c r="TPZ57" s="151"/>
      <c r="TQA57" s="151"/>
      <c r="TQB57" s="151"/>
      <c r="TQC57" s="151"/>
      <c r="TQD57" s="151"/>
      <c r="TQE57" s="151"/>
      <c r="TQF57" s="151"/>
      <c r="TQG57" s="151"/>
      <c r="TQH57" s="151"/>
      <c r="TQI57" s="151"/>
      <c r="TQJ57" s="151"/>
      <c r="TQK57" s="151"/>
      <c r="TQL57" s="151"/>
      <c r="TQM57" s="151"/>
      <c r="TQN57" s="151"/>
      <c r="TQO57" s="151"/>
      <c r="TQP57" s="151"/>
      <c r="TQQ57" s="151"/>
      <c r="TQR57" s="151"/>
      <c r="TQS57" s="151"/>
      <c r="TQT57" s="151"/>
      <c r="TQU57" s="151"/>
      <c r="TQV57" s="151"/>
      <c r="TQW57" s="151"/>
      <c r="TQX57" s="151"/>
      <c r="TQY57" s="151"/>
      <c r="TQZ57" s="151"/>
      <c r="TRA57" s="151"/>
      <c r="TRB57" s="151"/>
      <c r="TRC57" s="151"/>
      <c r="TRD57" s="151"/>
      <c r="TRE57" s="151"/>
      <c r="TRF57" s="151"/>
      <c r="TRG57" s="151"/>
      <c r="TRH57" s="151"/>
      <c r="TRI57" s="151"/>
      <c r="TRJ57" s="151"/>
      <c r="TRK57" s="151"/>
      <c r="TRL57" s="151"/>
      <c r="TRM57" s="151"/>
      <c r="TRN57" s="151"/>
      <c r="TRO57" s="151"/>
      <c r="TRP57" s="151"/>
      <c r="TRQ57" s="151"/>
      <c r="TRR57" s="151"/>
      <c r="TRS57" s="151"/>
      <c r="TRT57" s="151"/>
      <c r="TRU57" s="151"/>
      <c r="TRV57" s="151"/>
      <c r="TRW57" s="151"/>
      <c r="TRX57" s="151"/>
      <c r="TRY57" s="151"/>
      <c r="TRZ57" s="151"/>
      <c r="TSA57" s="151"/>
      <c r="TSB57" s="151"/>
      <c r="TSC57" s="151"/>
      <c r="TSD57" s="151"/>
      <c r="TSE57" s="151"/>
      <c r="TSF57" s="151"/>
      <c r="TSG57" s="151"/>
      <c r="TSH57" s="151"/>
      <c r="TSI57" s="151"/>
      <c r="TSJ57" s="151"/>
      <c r="TSK57" s="151"/>
      <c r="TSL57" s="151"/>
      <c r="TSM57" s="151"/>
      <c r="TSN57" s="151"/>
      <c r="TSO57" s="151"/>
      <c r="TSP57" s="151"/>
      <c r="TSQ57" s="151"/>
      <c r="TSR57" s="151"/>
      <c r="TSS57" s="151"/>
      <c r="TST57" s="151"/>
      <c r="TSU57" s="151"/>
      <c r="TSV57" s="151"/>
      <c r="TSW57" s="151"/>
      <c r="TSX57" s="151"/>
      <c r="TSY57" s="151"/>
      <c r="TSZ57" s="151"/>
      <c r="TTA57" s="151"/>
      <c r="TTB57" s="151"/>
      <c r="TTC57" s="151"/>
      <c r="TTD57" s="151"/>
      <c r="TTE57" s="151"/>
      <c r="TTF57" s="151"/>
      <c r="TTG57" s="151"/>
      <c r="TTH57" s="151"/>
      <c r="TTI57" s="151"/>
      <c r="TTJ57" s="151"/>
      <c r="TTK57" s="151"/>
      <c r="TTL57" s="151"/>
      <c r="TTM57" s="151"/>
      <c r="TTN57" s="151"/>
      <c r="TTO57" s="151"/>
      <c r="TTP57" s="151"/>
      <c r="TTQ57" s="151"/>
      <c r="TTR57" s="151"/>
      <c r="TTS57" s="151"/>
      <c r="TTT57" s="151"/>
      <c r="TTU57" s="151"/>
      <c r="TTV57" s="151"/>
      <c r="TTW57" s="151"/>
      <c r="TTX57" s="151"/>
      <c r="TTY57" s="151"/>
      <c r="TTZ57" s="151"/>
      <c r="TUA57" s="151"/>
      <c r="TUB57" s="151"/>
      <c r="TUC57" s="151"/>
      <c r="TUD57" s="151"/>
      <c r="TUE57" s="151"/>
      <c r="TUF57" s="151"/>
      <c r="TUG57" s="151"/>
      <c r="TUH57" s="151"/>
      <c r="TUI57" s="151"/>
      <c r="TUJ57" s="151"/>
      <c r="TUK57" s="151"/>
      <c r="TUL57" s="151"/>
      <c r="TUM57" s="151"/>
      <c r="TUN57" s="151"/>
      <c r="TUO57" s="151"/>
      <c r="TUP57" s="151"/>
      <c r="TUQ57" s="151"/>
      <c r="TUR57" s="151"/>
      <c r="TUS57" s="151"/>
      <c r="TUT57" s="151"/>
      <c r="TUU57" s="151"/>
      <c r="TUV57" s="151"/>
      <c r="TUW57" s="151"/>
      <c r="TUX57" s="151"/>
      <c r="TUY57" s="151"/>
      <c r="TUZ57" s="151"/>
      <c r="TVA57" s="151"/>
      <c r="TVB57" s="151"/>
      <c r="TVC57" s="151"/>
      <c r="TVD57" s="151"/>
      <c r="TVE57" s="151"/>
      <c r="TVF57" s="151"/>
      <c r="TVG57" s="151"/>
      <c r="TVH57" s="151"/>
      <c r="TVI57" s="151"/>
      <c r="TVJ57" s="151"/>
      <c r="TVK57" s="151"/>
      <c r="TVL57" s="151"/>
      <c r="TVM57" s="151"/>
      <c r="TVN57" s="151"/>
      <c r="TVO57" s="151"/>
      <c r="TVP57" s="151"/>
      <c r="TVQ57" s="151"/>
      <c r="TVR57" s="151"/>
      <c r="TVS57" s="151"/>
      <c r="TVT57" s="151"/>
      <c r="TVU57" s="151"/>
      <c r="TVV57" s="151"/>
      <c r="TVW57" s="151"/>
      <c r="TVX57" s="151"/>
      <c r="TVY57" s="151"/>
      <c r="TVZ57" s="151"/>
      <c r="TWA57" s="151"/>
      <c r="TWB57" s="151"/>
      <c r="TWC57" s="151"/>
      <c r="TWD57" s="151"/>
      <c r="TWE57" s="151"/>
      <c r="TWF57" s="151"/>
      <c r="TWG57" s="151"/>
      <c r="TWH57" s="151"/>
      <c r="TWI57" s="151"/>
      <c r="TWJ57" s="151"/>
      <c r="TWK57" s="151"/>
      <c r="TWL57" s="151"/>
      <c r="TWM57" s="151"/>
      <c r="TWN57" s="151"/>
      <c r="TWO57" s="151"/>
      <c r="TWP57" s="151"/>
      <c r="TWQ57" s="151"/>
      <c r="TWR57" s="151"/>
      <c r="TWS57" s="151"/>
      <c r="TWT57" s="151"/>
      <c r="TWU57" s="151"/>
      <c r="TWV57" s="151"/>
      <c r="TWW57" s="151"/>
      <c r="TWX57" s="151"/>
      <c r="TWY57" s="151"/>
      <c r="TWZ57" s="151"/>
      <c r="TXA57" s="151"/>
      <c r="TXB57" s="151"/>
      <c r="TXC57" s="151"/>
      <c r="TXD57" s="151"/>
      <c r="TXE57" s="151"/>
      <c r="TXF57" s="151"/>
      <c r="TXG57" s="151"/>
      <c r="TXH57" s="151"/>
      <c r="TXI57" s="151"/>
      <c r="TXJ57" s="151"/>
      <c r="TXK57" s="151"/>
      <c r="TXL57" s="151"/>
      <c r="TXM57" s="151"/>
      <c r="TXN57" s="151"/>
      <c r="TXO57" s="151"/>
      <c r="TXP57" s="151"/>
      <c r="TXQ57" s="151"/>
      <c r="TXR57" s="151"/>
      <c r="TXS57" s="151"/>
      <c r="TXT57" s="151"/>
      <c r="TXU57" s="151"/>
      <c r="TXV57" s="151"/>
      <c r="TXW57" s="151"/>
      <c r="TXX57" s="151"/>
      <c r="TXY57" s="151"/>
      <c r="TXZ57" s="151"/>
      <c r="TYA57" s="151"/>
      <c r="TYB57" s="151"/>
      <c r="TYC57" s="151"/>
      <c r="TYD57" s="151"/>
      <c r="TYE57" s="151"/>
      <c r="TYF57" s="151"/>
      <c r="TYG57" s="151"/>
      <c r="TYH57" s="151"/>
      <c r="TYI57" s="151"/>
      <c r="TYJ57" s="151"/>
      <c r="TYK57" s="151"/>
      <c r="TYL57" s="151"/>
      <c r="TYM57" s="151"/>
      <c r="TYN57" s="151"/>
      <c r="TYO57" s="151"/>
      <c r="TYP57" s="151"/>
      <c r="TYQ57" s="151"/>
      <c r="TYR57" s="151"/>
      <c r="TYS57" s="151"/>
      <c r="TYT57" s="151"/>
      <c r="TYU57" s="151"/>
      <c r="TYV57" s="151"/>
      <c r="TYW57" s="151"/>
      <c r="TYX57" s="151"/>
      <c r="TYY57" s="151"/>
      <c r="TYZ57" s="151"/>
      <c r="TZA57" s="151"/>
      <c r="TZB57" s="151"/>
      <c r="TZC57" s="151"/>
      <c r="TZD57" s="151"/>
      <c r="TZE57" s="151"/>
      <c r="TZF57" s="151"/>
      <c r="TZG57" s="151"/>
      <c r="TZH57" s="151"/>
      <c r="TZI57" s="151"/>
      <c r="TZJ57" s="151"/>
      <c r="TZK57" s="151"/>
      <c r="TZL57" s="151"/>
      <c r="TZM57" s="151"/>
      <c r="TZN57" s="151"/>
      <c r="TZO57" s="151"/>
      <c r="TZP57" s="151"/>
      <c r="TZQ57" s="151"/>
      <c r="TZR57" s="151"/>
      <c r="TZS57" s="151"/>
      <c r="TZT57" s="151"/>
      <c r="TZU57" s="151"/>
      <c r="TZV57" s="151"/>
      <c r="TZW57" s="151"/>
      <c r="TZX57" s="151"/>
      <c r="TZY57" s="151"/>
      <c r="TZZ57" s="151"/>
      <c r="UAA57" s="151"/>
      <c r="UAB57" s="151"/>
      <c r="UAC57" s="151"/>
      <c r="UAD57" s="151"/>
      <c r="UAE57" s="151"/>
      <c r="UAF57" s="151"/>
      <c r="UAG57" s="151"/>
      <c r="UAH57" s="151"/>
      <c r="UAI57" s="151"/>
      <c r="UAJ57" s="151"/>
      <c r="UAK57" s="151"/>
      <c r="UAL57" s="151"/>
      <c r="UAM57" s="151"/>
      <c r="UAN57" s="151"/>
      <c r="UAO57" s="151"/>
      <c r="UAP57" s="151"/>
      <c r="UAQ57" s="151"/>
      <c r="UAR57" s="151"/>
      <c r="UAS57" s="151"/>
      <c r="UAT57" s="151"/>
      <c r="UAU57" s="151"/>
      <c r="UAV57" s="151"/>
      <c r="UAW57" s="151"/>
      <c r="UAX57" s="151"/>
      <c r="UAY57" s="151"/>
      <c r="UAZ57" s="151"/>
      <c r="UBA57" s="151"/>
      <c r="UBB57" s="151"/>
      <c r="UBC57" s="151"/>
      <c r="UBD57" s="151"/>
      <c r="UBE57" s="151"/>
      <c r="UBF57" s="151"/>
      <c r="UBG57" s="151"/>
      <c r="UBH57" s="151"/>
      <c r="UBI57" s="151"/>
      <c r="UBJ57" s="151"/>
      <c r="UBK57" s="151"/>
      <c r="UBL57" s="151"/>
      <c r="UBM57" s="151"/>
      <c r="UBN57" s="151"/>
      <c r="UBO57" s="151"/>
      <c r="UBP57" s="151"/>
      <c r="UBQ57" s="151"/>
      <c r="UBR57" s="151"/>
      <c r="UBS57" s="151"/>
      <c r="UBT57" s="151"/>
      <c r="UBU57" s="151"/>
      <c r="UBV57" s="151"/>
      <c r="UBW57" s="151"/>
      <c r="UBX57" s="151"/>
      <c r="UBY57" s="151"/>
      <c r="UBZ57" s="151"/>
      <c r="UCA57" s="151"/>
      <c r="UCB57" s="151"/>
      <c r="UCC57" s="151"/>
      <c r="UCD57" s="151"/>
      <c r="UCE57" s="151"/>
      <c r="UCF57" s="151"/>
      <c r="UCG57" s="151"/>
      <c r="UCH57" s="151"/>
      <c r="UCI57" s="151"/>
      <c r="UCJ57" s="151"/>
      <c r="UCK57" s="151"/>
      <c r="UCL57" s="151"/>
      <c r="UCM57" s="151"/>
      <c r="UCN57" s="151"/>
      <c r="UCO57" s="151"/>
      <c r="UCP57" s="151"/>
      <c r="UCQ57" s="151"/>
      <c r="UCR57" s="151"/>
      <c r="UCS57" s="151"/>
      <c r="UCT57" s="151"/>
      <c r="UCU57" s="151"/>
      <c r="UCV57" s="151"/>
      <c r="UCW57" s="151"/>
      <c r="UCX57" s="151"/>
      <c r="UCY57" s="151"/>
      <c r="UCZ57" s="151"/>
      <c r="UDA57" s="151"/>
      <c r="UDB57" s="151"/>
      <c r="UDC57" s="151"/>
      <c r="UDD57" s="151"/>
      <c r="UDE57" s="151"/>
      <c r="UDF57" s="151"/>
      <c r="UDG57" s="151"/>
      <c r="UDH57" s="151"/>
      <c r="UDI57" s="151"/>
      <c r="UDJ57" s="151"/>
      <c r="UDK57" s="151"/>
      <c r="UDL57" s="151"/>
      <c r="UDM57" s="151"/>
      <c r="UDN57" s="151"/>
      <c r="UDO57" s="151"/>
      <c r="UDP57" s="151"/>
      <c r="UDQ57" s="151"/>
      <c r="UDR57" s="151"/>
      <c r="UDS57" s="151"/>
      <c r="UDT57" s="151"/>
      <c r="UDU57" s="151"/>
      <c r="UDV57" s="151"/>
      <c r="UDW57" s="151"/>
      <c r="UDX57" s="151"/>
      <c r="UDY57" s="151"/>
      <c r="UDZ57" s="151"/>
      <c r="UEA57" s="151"/>
      <c r="UEB57" s="151"/>
      <c r="UEC57" s="151"/>
      <c r="UED57" s="151"/>
      <c r="UEE57" s="151"/>
      <c r="UEF57" s="151"/>
      <c r="UEG57" s="151"/>
      <c r="UEH57" s="151"/>
      <c r="UEI57" s="151"/>
      <c r="UEJ57" s="151"/>
      <c r="UEK57" s="151"/>
      <c r="UEL57" s="151"/>
      <c r="UEM57" s="151"/>
      <c r="UEN57" s="151"/>
      <c r="UEO57" s="151"/>
      <c r="UEP57" s="151"/>
      <c r="UEQ57" s="151"/>
      <c r="UER57" s="151"/>
      <c r="UES57" s="151"/>
      <c r="UET57" s="151"/>
      <c r="UEU57" s="151"/>
      <c r="UEV57" s="151"/>
      <c r="UEW57" s="151"/>
      <c r="UEX57" s="151"/>
      <c r="UEY57" s="151"/>
      <c r="UEZ57" s="151"/>
      <c r="UFA57" s="151"/>
      <c r="UFB57" s="151"/>
      <c r="UFC57" s="151"/>
      <c r="UFD57" s="151"/>
      <c r="UFE57" s="151"/>
      <c r="UFF57" s="151"/>
      <c r="UFG57" s="151"/>
      <c r="UFH57" s="151"/>
      <c r="UFI57" s="151"/>
      <c r="UFJ57" s="151"/>
      <c r="UFK57" s="151"/>
      <c r="UFL57" s="151"/>
      <c r="UFM57" s="151"/>
      <c r="UFN57" s="151"/>
      <c r="UFO57" s="151"/>
      <c r="UFP57" s="151"/>
      <c r="UFQ57" s="151"/>
      <c r="UFR57" s="151"/>
      <c r="UFS57" s="151"/>
      <c r="UFT57" s="151"/>
      <c r="UFU57" s="151"/>
      <c r="UFV57" s="151"/>
      <c r="UFW57" s="151"/>
      <c r="UFX57" s="151"/>
      <c r="UFY57" s="151"/>
      <c r="UFZ57" s="151"/>
      <c r="UGA57" s="151"/>
      <c r="UGB57" s="151"/>
      <c r="UGC57" s="151"/>
      <c r="UGD57" s="151"/>
      <c r="UGE57" s="151"/>
      <c r="UGF57" s="151"/>
      <c r="UGG57" s="151"/>
      <c r="UGH57" s="151"/>
      <c r="UGI57" s="151"/>
      <c r="UGJ57" s="151"/>
      <c r="UGK57" s="151"/>
      <c r="UGL57" s="151"/>
      <c r="UGM57" s="151"/>
      <c r="UGN57" s="151"/>
      <c r="UGO57" s="151"/>
      <c r="UGP57" s="151"/>
      <c r="UGQ57" s="151"/>
      <c r="UGR57" s="151"/>
      <c r="UGS57" s="151"/>
      <c r="UGT57" s="151"/>
      <c r="UGU57" s="151"/>
      <c r="UGV57" s="151"/>
      <c r="UGW57" s="151"/>
      <c r="UGX57" s="151"/>
      <c r="UGY57" s="151"/>
      <c r="UGZ57" s="151"/>
      <c r="UHA57" s="151"/>
      <c r="UHB57" s="151"/>
      <c r="UHC57" s="151"/>
      <c r="UHD57" s="151"/>
      <c r="UHE57" s="151"/>
      <c r="UHF57" s="151"/>
      <c r="UHG57" s="151"/>
      <c r="UHH57" s="151"/>
      <c r="UHI57" s="151"/>
      <c r="UHJ57" s="151"/>
      <c r="UHK57" s="151"/>
      <c r="UHL57" s="151"/>
      <c r="UHM57" s="151"/>
      <c r="UHN57" s="151"/>
      <c r="UHO57" s="151"/>
      <c r="UHP57" s="151"/>
      <c r="UHQ57" s="151"/>
      <c r="UHR57" s="151"/>
      <c r="UHS57" s="151"/>
      <c r="UHT57" s="151"/>
      <c r="UHU57" s="151"/>
      <c r="UHV57" s="151"/>
      <c r="UHW57" s="151"/>
      <c r="UHX57" s="151"/>
      <c r="UHY57" s="151"/>
      <c r="UHZ57" s="151"/>
      <c r="UIA57" s="151"/>
      <c r="UIB57" s="151"/>
      <c r="UIC57" s="151"/>
      <c r="UID57" s="151"/>
      <c r="UIE57" s="151"/>
      <c r="UIF57" s="151"/>
      <c r="UIG57" s="151"/>
      <c r="UIH57" s="151"/>
      <c r="UII57" s="151"/>
      <c r="UIJ57" s="151"/>
      <c r="UIK57" s="151"/>
      <c r="UIL57" s="151"/>
      <c r="UIM57" s="151"/>
      <c r="UIN57" s="151"/>
      <c r="UIO57" s="151"/>
      <c r="UIP57" s="151"/>
      <c r="UIQ57" s="151"/>
      <c r="UIR57" s="151"/>
      <c r="UIS57" s="151"/>
      <c r="UIT57" s="151"/>
      <c r="UIU57" s="151"/>
      <c r="UIV57" s="151"/>
      <c r="UIW57" s="151"/>
      <c r="UIX57" s="151"/>
      <c r="UIY57" s="151"/>
      <c r="UIZ57" s="151"/>
      <c r="UJA57" s="151"/>
      <c r="UJB57" s="151"/>
      <c r="UJC57" s="151"/>
      <c r="UJD57" s="151"/>
      <c r="UJE57" s="151"/>
      <c r="UJF57" s="151"/>
      <c r="UJG57" s="151"/>
      <c r="UJH57" s="151"/>
      <c r="UJI57" s="151"/>
      <c r="UJJ57" s="151"/>
      <c r="UJK57" s="151"/>
      <c r="UJL57" s="151"/>
      <c r="UJM57" s="151"/>
      <c r="UJN57" s="151"/>
      <c r="UJO57" s="151"/>
      <c r="UJP57" s="151"/>
      <c r="UJQ57" s="151"/>
      <c r="UJR57" s="151"/>
      <c r="UJS57" s="151"/>
      <c r="UJT57" s="151"/>
      <c r="UJU57" s="151"/>
      <c r="UJV57" s="151"/>
      <c r="UJW57" s="151"/>
      <c r="UJX57" s="151"/>
      <c r="UJY57" s="151"/>
      <c r="UJZ57" s="151"/>
      <c r="UKA57" s="151"/>
      <c r="UKB57" s="151"/>
      <c r="UKC57" s="151"/>
      <c r="UKD57" s="151"/>
      <c r="UKE57" s="151"/>
      <c r="UKF57" s="151"/>
      <c r="UKG57" s="151"/>
      <c r="UKH57" s="151"/>
      <c r="UKI57" s="151"/>
      <c r="UKJ57" s="151"/>
      <c r="UKK57" s="151"/>
      <c r="UKL57" s="151"/>
      <c r="UKM57" s="151"/>
      <c r="UKN57" s="151"/>
      <c r="UKO57" s="151"/>
      <c r="UKP57" s="151"/>
      <c r="UKQ57" s="151"/>
      <c r="UKR57" s="151"/>
      <c r="UKS57" s="151"/>
      <c r="UKT57" s="151"/>
      <c r="UKU57" s="151"/>
      <c r="UKV57" s="151"/>
      <c r="UKW57" s="151"/>
      <c r="UKX57" s="151"/>
      <c r="UKY57" s="151"/>
      <c r="UKZ57" s="151"/>
      <c r="ULA57" s="151"/>
      <c r="ULB57" s="151"/>
      <c r="ULC57" s="151"/>
      <c r="ULD57" s="151"/>
      <c r="ULE57" s="151"/>
      <c r="ULF57" s="151"/>
      <c r="ULG57" s="151"/>
      <c r="ULH57" s="151"/>
      <c r="ULI57" s="151"/>
      <c r="ULJ57" s="151"/>
      <c r="ULK57" s="151"/>
      <c r="ULL57" s="151"/>
      <c r="ULM57" s="151"/>
      <c r="ULN57" s="151"/>
      <c r="ULO57" s="151"/>
      <c r="ULP57" s="151"/>
      <c r="ULQ57" s="151"/>
      <c r="ULR57" s="151"/>
      <c r="ULS57" s="151"/>
      <c r="ULT57" s="151"/>
      <c r="ULU57" s="151"/>
      <c r="ULV57" s="151"/>
      <c r="ULW57" s="151"/>
      <c r="ULX57" s="151"/>
      <c r="ULY57" s="151"/>
      <c r="ULZ57" s="151"/>
      <c r="UMA57" s="151"/>
      <c r="UMB57" s="151"/>
      <c r="UMC57" s="151"/>
      <c r="UMD57" s="151"/>
      <c r="UME57" s="151"/>
      <c r="UMF57" s="151"/>
      <c r="UMG57" s="151"/>
      <c r="UMH57" s="151"/>
      <c r="UMI57" s="151"/>
      <c r="UMJ57" s="151"/>
      <c r="UMK57" s="151"/>
      <c r="UML57" s="151"/>
      <c r="UMM57" s="151"/>
      <c r="UMN57" s="151"/>
      <c r="UMO57" s="151"/>
      <c r="UMP57" s="151"/>
      <c r="UMQ57" s="151"/>
      <c r="UMR57" s="151"/>
      <c r="UMS57" s="151"/>
      <c r="UMT57" s="151"/>
      <c r="UMU57" s="151"/>
      <c r="UMV57" s="151"/>
      <c r="UMW57" s="151"/>
      <c r="UMX57" s="151"/>
      <c r="UMY57" s="151"/>
      <c r="UMZ57" s="151"/>
      <c r="UNA57" s="151"/>
      <c r="UNB57" s="151"/>
      <c r="UNC57" s="151"/>
      <c r="UND57" s="151"/>
      <c r="UNE57" s="151"/>
      <c r="UNF57" s="151"/>
      <c r="UNG57" s="151"/>
      <c r="UNH57" s="151"/>
      <c r="UNI57" s="151"/>
      <c r="UNJ57" s="151"/>
      <c r="UNK57" s="151"/>
      <c r="UNL57" s="151"/>
      <c r="UNM57" s="151"/>
      <c r="UNN57" s="151"/>
      <c r="UNO57" s="151"/>
      <c r="UNP57" s="151"/>
      <c r="UNQ57" s="151"/>
      <c r="UNR57" s="151"/>
      <c r="UNS57" s="151"/>
      <c r="UNT57" s="151"/>
      <c r="UNU57" s="151"/>
      <c r="UNV57" s="151"/>
      <c r="UNW57" s="151"/>
      <c r="UNX57" s="151"/>
      <c r="UNY57" s="151"/>
      <c r="UNZ57" s="151"/>
      <c r="UOA57" s="151"/>
      <c r="UOB57" s="151"/>
      <c r="UOC57" s="151"/>
      <c r="UOD57" s="151"/>
      <c r="UOE57" s="151"/>
      <c r="UOF57" s="151"/>
      <c r="UOG57" s="151"/>
      <c r="UOH57" s="151"/>
      <c r="UOI57" s="151"/>
      <c r="UOJ57" s="151"/>
      <c r="UOK57" s="151"/>
      <c r="UOL57" s="151"/>
      <c r="UOM57" s="151"/>
      <c r="UON57" s="151"/>
      <c r="UOO57" s="151"/>
      <c r="UOP57" s="151"/>
      <c r="UOQ57" s="151"/>
      <c r="UOR57" s="151"/>
      <c r="UOS57" s="151"/>
      <c r="UOT57" s="151"/>
      <c r="UOU57" s="151"/>
      <c r="UOV57" s="151"/>
      <c r="UOW57" s="151"/>
      <c r="UOX57" s="151"/>
      <c r="UOY57" s="151"/>
      <c r="UOZ57" s="151"/>
      <c r="UPA57" s="151"/>
      <c r="UPB57" s="151"/>
      <c r="UPC57" s="151"/>
      <c r="UPD57" s="151"/>
      <c r="UPE57" s="151"/>
      <c r="UPF57" s="151"/>
      <c r="UPG57" s="151"/>
      <c r="UPH57" s="151"/>
      <c r="UPI57" s="151"/>
      <c r="UPJ57" s="151"/>
      <c r="UPK57" s="151"/>
      <c r="UPL57" s="151"/>
      <c r="UPM57" s="151"/>
      <c r="UPN57" s="151"/>
      <c r="UPO57" s="151"/>
      <c r="UPP57" s="151"/>
      <c r="UPQ57" s="151"/>
      <c r="UPR57" s="151"/>
      <c r="UPS57" s="151"/>
      <c r="UPT57" s="151"/>
      <c r="UPU57" s="151"/>
      <c r="UPV57" s="151"/>
      <c r="UPW57" s="151"/>
      <c r="UPX57" s="151"/>
      <c r="UPY57" s="151"/>
      <c r="UPZ57" s="151"/>
      <c r="UQA57" s="151"/>
      <c r="UQB57" s="151"/>
      <c r="UQC57" s="151"/>
      <c r="UQD57" s="151"/>
      <c r="UQE57" s="151"/>
      <c r="UQF57" s="151"/>
      <c r="UQG57" s="151"/>
      <c r="UQH57" s="151"/>
      <c r="UQI57" s="151"/>
      <c r="UQJ57" s="151"/>
      <c r="UQK57" s="151"/>
      <c r="UQL57" s="151"/>
      <c r="UQM57" s="151"/>
      <c r="UQN57" s="151"/>
      <c r="UQO57" s="151"/>
      <c r="UQP57" s="151"/>
      <c r="UQQ57" s="151"/>
      <c r="UQR57" s="151"/>
      <c r="UQS57" s="151"/>
      <c r="UQT57" s="151"/>
      <c r="UQU57" s="151"/>
      <c r="UQV57" s="151"/>
      <c r="UQW57" s="151"/>
      <c r="UQX57" s="151"/>
      <c r="UQY57" s="151"/>
      <c r="UQZ57" s="151"/>
      <c r="URA57" s="151"/>
      <c r="URB57" s="151"/>
      <c r="URC57" s="151"/>
      <c r="URD57" s="151"/>
      <c r="URE57" s="151"/>
      <c r="URF57" s="151"/>
      <c r="URG57" s="151"/>
      <c r="URH57" s="151"/>
      <c r="URI57" s="151"/>
      <c r="URJ57" s="151"/>
      <c r="URK57" s="151"/>
      <c r="URL57" s="151"/>
      <c r="URM57" s="151"/>
      <c r="URN57" s="151"/>
      <c r="URO57" s="151"/>
      <c r="URP57" s="151"/>
      <c r="URQ57" s="151"/>
      <c r="URR57" s="151"/>
      <c r="URS57" s="151"/>
      <c r="URT57" s="151"/>
      <c r="URU57" s="151"/>
      <c r="URV57" s="151"/>
      <c r="URW57" s="151"/>
      <c r="URX57" s="151"/>
      <c r="URY57" s="151"/>
      <c r="URZ57" s="151"/>
      <c r="USA57" s="151"/>
      <c r="USB57" s="151"/>
      <c r="USC57" s="151"/>
      <c r="USD57" s="151"/>
      <c r="USE57" s="151"/>
      <c r="USF57" s="151"/>
      <c r="USG57" s="151"/>
      <c r="USH57" s="151"/>
      <c r="USI57" s="151"/>
      <c r="USJ57" s="151"/>
      <c r="USK57" s="151"/>
      <c r="USL57" s="151"/>
      <c r="USM57" s="151"/>
      <c r="USN57" s="151"/>
      <c r="USO57" s="151"/>
      <c r="USP57" s="151"/>
      <c r="USQ57" s="151"/>
      <c r="USR57" s="151"/>
      <c r="USS57" s="151"/>
      <c r="UST57" s="151"/>
      <c r="USU57" s="151"/>
      <c r="USV57" s="151"/>
      <c r="USW57" s="151"/>
      <c r="USX57" s="151"/>
      <c r="USY57" s="151"/>
      <c r="USZ57" s="151"/>
      <c r="UTA57" s="151"/>
      <c r="UTB57" s="151"/>
      <c r="UTC57" s="151"/>
      <c r="UTD57" s="151"/>
      <c r="UTE57" s="151"/>
      <c r="UTF57" s="151"/>
      <c r="UTG57" s="151"/>
      <c r="UTH57" s="151"/>
      <c r="UTI57" s="151"/>
      <c r="UTJ57" s="151"/>
      <c r="UTK57" s="151"/>
      <c r="UTL57" s="151"/>
      <c r="UTM57" s="151"/>
      <c r="UTN57" s="151"/>
      <c r="UTO57" s="151"/>
      <c r="UTP57" s="151"/>
      <c r="UTQ57" s="151"/>
      <c r="UTR57" s="151"/>
      <c r="UTS57" s="151"/>
      <c r="UTT57" s="151"/>
      <c r="UTU57" s="151"/>
      <c r="UTV57" s="151"/>
      <c r="UTW57" s="151"/>
      <c r="UTX57" s="151"/>
      <c r="UTY57" s="151"/>
      <c r="UTZ57" s="151"/>
      <c r="UUA57" s="151"/>
      <c r="UUB57" s="151"/>
      <c r="UUC57" s="151"/>
      <c r="UUD57" s="151"/>
      <c r="UUE57" s="151"/>
      <c r="UUF57" s="151"/>
      <c r="UUG57" s="151"/>
      <c r="UUH57" s="151"/>
      <c r="UUI57" s="151"/>
      <c r="UUJ57" s="151"/>
      <c r="UUK57" s="151"/>
      <c r="UUL57" s="151"/>
      <c r="UUM57" s="151"/>
      <c r="UUN57" s="151"/>
      <c r="UUO57" s="151"/>
      <c r="UUP57" s="151"/>
      <c r="UUQ57" s="151"/>
      <c r="UUR57" s="151"/>
      <c r="UUS57" s="151"/>
      <c r="UUT57" s="151"/>
      <c r="UUU57" s="151"/>
      <c r="UUV57" s="151"/>
      <c r="UUW57" s="151"/>
      <c r="UUX57" s="151"/>
      <c r="UUY57" s="151"/>
      <c r="UUZ57" s="151"/>
      <c r="UVA57" s="151"/>
      <c r="UVB57" s="151"/>
      <c r="UVC57" s="151"/>
      <c r="UVD57" s="151"/>
      <c r="UVE57" s="151"/>
      <c r="UVF57" s="151"/>
      <c r="UVG57" s="151"/>
      <c r="UVH57" s="151"/>
      <c r="UVI57" s="151"/>
      <c r="UVJ57" s="151"/>
      <c r="UVK57" s="151"/>
      <c r="UVL57" s="151"/>
      <c r="UVM57" s="151"/>
      <c r="UVN57" s="151"/>
      <c r="UVO57" s="151"/>
      <c r="UVP57" s="151"/>
      <c r="UVQ57" s="151"/>
      <c r="UVR57" s="151"/>
      <c r="UVS57" s="151"/>
      <c r="UVT57" s="151"/>
      <c r="UVU57" s="151"/>
      <c r="UVV57" s="151"/>
      <c r="UVW57" s="151"/>
      <c r="UVX57" s="151"/>
      <c r="UVY57" s="151"/>
      <c r="UVZ57" s="151"/>
      <c r="UWA57" s="151"/>
      <c r="UWB57" s="151"/>
      <c r="UWC57" s="151"/>
      <c r="UWD57" s="151"/>
      <c r="UWE57" s="151"/>
      <c r="UWF57" s="151"/>
      <c r="UWG57" s="151"/>
      <c r="UWH57" s="151"/>
      <c r="UWI57" s="151"/>
      <c r="UWJ57" s="151"/>
      <c r="UWK57" s="151"/>
      <c r="UWL57" s="151"/>
      <c r="UWM57" s="151"/>
      <c r="UWN57" s="151"/>
      <c r="UWO57" s="151"/>
      <c r="UWP57" s="151"/>
      <c r="UWQ57" s="151"/>
      <c r="UWR57" s="151"/>
      <c r="UWS57" s="151"/>
      <c r="UWT57" s="151"/>
      <c r="UWU57" s="151"/>
      <c r="UWV57" s="151"/>
      <c r="UWW57" s="151"/>
      <c r="UWX57" s="151"/>
      <c r="UWY57" s="151"/>
      <c r="UWZ57" s="151"/>
      <c r="UXA57" s="151"/>
      <c r="UXB57" s="151"/>
      <c r="UXC57" s="151"/>
      <c r="UXD57" s="151"/>
      <c r="UXE57" s="151"/>
      <c r="UXF57" s="151"/>
      <c r="UXG57" s="151"/>
      <c r="UXH57" s="151"/>
      <c r="UXI57" s="151"/>
      <c r="UXJ57" s="151"/>
      <c r="UXK57" s="151"/>
      <c r="UXL57" s="151"/>
      <c r="UXM57" s="151"/>
      <c r="UXN57" s="151"/>
      <c r="UXO57" s="151"/>
      <c r="UXP57" s="151"/>
      <c r="UXQ57" s="151"/>
      <c r="UXR57" s="151"/>
      <c r="UXS57" s="151"/>
      <c r="UXT57" s="151"/>
      <c r="UXU57" s="151"/>
      <c r="UXV57" s="151"/>
      <c r="UXW57" s="151"/>
      <c r="UXX57" s="151"/>
      <c r="UXY57" s="151"/>
      <c r="UXZ57" s="151"/>
      <c r="UYA57" s="151"/>
      <c r="UYB57" s="151"/>
      <c r="UYC57" s="151"/>
      <c r="UYD57" s="151"/>
      <c r="UYE57" s="151"/>
      <c r="UYF57" s="151"/>
      <c r="UYG57" s="151"/>
      <c r="UYH57" s="151"/>
      <c r="UYI57" s="151"/>
      <c r="UYJ57" s="151"/>
      <c r="UYK57" s="151"/>
      <c r="UYL57" s="151"/>
      <c r="UYM57" s="151"/>
      <c r="UYN57" s="151"/>
      <c r="UYO57" s="151"/>
      <c r="UYP57" s="151"/>
      <c r="UYQ57" s="151"/>
      <c r="UYR57" s="151"/>
      <c r="UYS57" s="151"/>
      <c r="UYT57" s="151"/>
      <c r="UYU57" s="151"/>
      <c r="UYV57" s="151"/>
      <c r="UYW57" s="151"/>
      <c r="UYX57" s="151"/>
      <c r="UYY57" s="151"/>
      <c r="UYZ57" s="151"/>
      <c r="UZA57" s="151"/>
      <c r="UZB57" s="151"/>
      <c r="UZC57" s="151"/>
      <c r="UZD57" s="151"/>
      <c r="UZE57" s="151"/>
      <c r="UZF57" s="151"/>
      <c r="UZG57" s="151"/>
      <c r="UZH57" s="151"/>
      <c r="UZI57" s="151"/>
      <c r="UZJ57" s="151"/>
      <c r="UZK57" s="151"/>
      <c r="UZL57" s="151"/>
      <c r="UZM57" s="151"/>
      <c r="UZN57" s="151"/>
      <c r="UZO57" s="151"/>
      <c r="UZP57" s="151"/>
      <c r="UZQ57" s="151"/>
      <c r="UZR57" s="151"/>
      <c r="UZS57" s="151"/>
      <c r="UZT57" s="151"/>
      <c r="UZU57" s="151"/>
      <c r="UZV57" s="151"/>
      <c r="UZW57" s="151"/>
      <c r="UZX57" s="151"/>
      <c r="UZY57" s="151"/>
      <c r="UZZ57" s="151"/>
      <c r="VAA57" s="151"/>
      <c r="VAB57" s="151"/>
      <c r="VAC57" s="151"/>
      <c r="VAD57" s="151"/>
      <c r="VAE57" s="151"/>
      <c r="VAF57" s="151"/>
      <c r="VAG57" s="151"/>
      <c r="VAH57" s="151"/>
      <c r="VAI57" s="151"/>
      <c r="VAJ57" s="151"/>
      <c r="VAK57" s="151"/>
      <c r="VAL57" s="151"/>
      <c r="VAM57" s="151"/>
      <c r="VAN57" s="151"/>
      <c r="VAO57" s="151"/>
      <c r="VAP57" s="151"/>
      <c r="VAQ57" s="151"/>
      <c r="VAR57" s="151"/>
      <c r="VAS57" s="151"/>
      <c r="VAT57" s="151"/>
      <c r="VAU57" s="151"/>
      <c r="VAV57" s="151"/>
      <c r="VAW57" s="151"/>
      <c r="VAX57" s="151"/>
      <c r="VAY57" s="151"/>
      <c r="VAZ57" s="151"/>
      <c r="VBA57" s="151"/>
      <c r="VBB57" s="151"/>
      <c r="VBC57" s="151"/>
      <c r="VBD57" s="151"/>
      <c r="VBE57" s="151"/>
      <c r="VBF57" s="151"/>
      <c r="VBG57" s="151"/>
      <c r="VBH57" s="151"/>
      <c r="VBI57" s="151"/>
      <c r="VBJ57" s="151"/>
      <c r="VBK57" s="151"/>
      <c r="VBL57" s="151"/>
      <c r="VBM57" s="151"/>
      <c r="VBN57" s="151"/>
      <c r="VBO57" s="151"/>
      <c r="VBP57" s="151"/>
      <c r="VBQ57" s="151"/>
      <c r="VBR57" s="151"/>
      <c r="VBS57" s="151"/>
      <c r="VBT57" s="151"/>
      <c r="VBU57" s="151"/>
      <c r="VBV57" s="151"/>
      <c r="VBW57" s="151"/>
      <c r="VBX57" s="151"/>
      <c r="VBY57" s="151"/>
      <c r="VBZ57" s="151"/>
      <c r="VCA57" s="151"/>
      <c r="VCB57" s="151"/>
      <c r="VCC57" s="151"/>
      <c r="VCD57" s="151"/>
      <c r="VCE57" s="151"/>
      <c r="VCF57" s="151"/>
      <c r="VCG57" s="151"/>
      <c r="VCH57" s="151"/>
      <c r="VCI57" s="151"/>
      <c r="VCJ57" s="151"/>
      <c r="VCK57" s="151"/>
      <c r="VCL57" s="151"/>
      <c r="VCM57" s="151"/>
      <c r="VCN57" s="151"/>
      <c r="VCO57" s="151"/>
      <c r="VCP57" s="151"/>
      <c r="VCQ57" s="151"/>
      <c r="VCR57" s="151"/>
      <c r="VCS57" s="151"/>
      <c r="VCT57" s="151"/>
      <c r="VCU57" s="151"/>
      <c r="VCV57" s="151"/>
      <c r="VCW57" s="151"/>
      <c r="VCX57" s="151"/>
      <c r="VCY57" s="151"/>
      <c r="VCZ57" s="151"/>
      <c r="VDA57" s="151"/>
      <c r="VDB57" s="151"/>
      <c r="VDC57" s="151"/>
      <c r="VDD57" s="151"/>
      <c r="VDE57" s="151"/>
      <c r="VDF57" s="151"/>
      <c r="VDG57" s="151"/>
      <c r="VDH57" s="151"/>
      <c r="VDI57" s="151"/>
      <c r="VDJ57" s="151"/>
      <c r="VDK57" s="151"/>
      <c r="VDL57" s="151"/>
      <c r="VDM57" s="151"/>
      <c r="VDN57" s="151"/>
      <c r="VDO57" s="151"/>
      <c r="VDP57" s="151"/>
      <c r="VDQ57" s="151"/>
      <c r="VDR57" s="151"/>
      <c r="VDS57" s="151"/>
      <c r="VDT57" s="151"/>
      <c r="VDU57" s="151"/>
      <c r="VDV57" s="151"/>
      <c r="VDW57" s="151"/>
      <c r="VDX57" s="151"/>
      <c r="VDY57" s="151"/>
      <c r="VDZ57" s="151"/>
      <c r="VEA57" s="151"/>
      <c r="VEB57" s="151"/>
      <c r="VEC57" s="151"/>
      <c r="VED57" s="151"/>
      <c r="VEE57" s="151"/>
      <c r="VEF57" s="151"/>
      <c r="VEG57" s="151"/>
      <c r="VEH57" s="151"/>
      <c r="VEI57" s="151"/>
      <c r="VEJ57" s="151"/>
      <c r="VEK57" s="151"/>
      <c r="VEL57" s="151"/>
      <c r="VEM57" s="151"/>
      <c r="VEN57" s="151"/>
      <c r="VEO57" s="151"/>
      <c r="VEP57" s="151"/>
      <c r="VEQ57" s="151"/>
      <c r="VER57" s="151"/>
      <c r="VES57" s="151"/>
      <c r="VET57" s="151"/>
      <c r="VEU57" s="151"/>
      <c r="VEV57" s="151"/>
      <c r="VEW57" s="151"/>
      <c r="VEX57" s="151"/>
      <c r="VEY57" s="151"/>
      <c r="VEZ57" s="151"/>
      <c r="VFA57" s="151"/>
      <c r="VFB57" s="151"/>
      <c r="VFC57" s="151"/>
      <c r="VFD57" s="151"/>
      <c r="VFE57" s="151"/>
      <c r="VFF57" s="151"/>
      <c r="VFG57" s="151"/>
      <c r="VFH57" s="151"/>
      <c r="VFI57" s="151"/>
      <c r="VFJ57" s="151"/>
      <c r="VFK57" s="151"/>
      <c r="VFL57" s="151"/>
      <c r="VFM57" s="151"/>
      <c r="VFN57" s="151"/>
      <c r="VFO57" s="151"/>
      <c r="VFP57" s="151"/>
      <c r="VFQ57" s="151"/>
      <c r="VFR57" s="151"/>
      <c r="VFS57" s="151"/>
      <c r="VFT57" s="151"/>
      <c r="VFU57" s="151"/>
      <c r="VFV57" s="151"/>
      <c r="VFW57" s="151"/>
      <c r="VFX57" s="151"/>
      <c r="VFY57" s="151"/>
      <c r="VFZ57" s="151"/>
      <c r="VGA57" s="151"/>
      <c r="VGB57" s="151"/>
      <c r="VGC57" s="151"/>
      <c r="VGD57" s="151"/>
      <c r="VGE57" s="151"/>
      <c r="VGF57" s="151"/>
      <c r="VGG57" s="151"/>
      <c r="VGH57" s="151"/>
      <c r="VGI57" s="151"/>
      <c r="VGJ57" s="151"/>
      <c r="VGK57" s="151"/>
      <c r="VGL57" s="151"/>
      <c r="VGM57" s="151"/>
      <c r="VGN57" s="151"/>
      <c r="VGO57" s="151"/>
      <c r="VGP57" s="151"/>
      <c r="VGQ57" s="151"/>
      <c r="VGR57" s="151"/>
      <c r="VGS57" s="151"/>
      <c r="VGT57" s="151"/>
      <c r="VGU57" s="151"/>
      <c r="VGV57" s="151"/>
      <c r="VGW57" s="151"/>
      <c r="VGX57" s="151"/>
      <c r="VGY57" s="151"/>
      <c r="VGZ57" s="151"/>
      <c r="VHA57" s="151"/>
      <c r="VHB57" s="151"/>
      <c r="VHC57" s="151"/>
      <c r="VHD57" s="151"/>
      <c r="VHE57" s="151"/>
      <c r="VHF57" s="151"/>
      <c r="VHG57" s="151"/>
      <c r="VHH57" s="151"/>
      <c r="VHI57" s="151"/>
      <c r="VHJ57" s="151"/>
      <c r="VHK57" s="151"/>
      <c r="VHL57" s="151"/>
      <c r="VHM57" s="151"/>
      <c r="VHN57" s="151"/>
      <c r="VHO57" s="151"/>
      <c r="VHP57" s="151"/>
      <c r="VHQ57" s="151"/>
      <c r="VHR57" s="151"/>
      <c r="VHS57" s="151"/>
      <c r="VHT57" s="151"/>
      <c r="VHU57" s="151"/>
      <c r="VHV57" s="151"/>
      <c r="VHW57" s="151"/>
      <c r="VHX57" s="151"/>
      <c r="VHY57" s="151"/>
      <c r="VHZ57" s="151"/>
      <c r="VIA57" s="151"/>
      <c r="VIB57" s="151"/>
      <c r="VIC57" s="151"/>
      <c r="VID57" s="151"/>
      <c r="VIE57" s="151"/>
      <c r="VIF57" s="151"/>
      <c r="VIG57" s="151"/>
      <c r="VIH57" s="151"/>
      <c r="VII57" s="151"/>
      <c r="VIJ57" s="151"/>
      <c r="VIK57" s="151"/>
      <c r="VIL57" s="151"/>
      <c r="VIM57" s="151"/>
      <c r="VIN57" s="151"/>
      <c r="VIO57" s="151"/>
      <c r="VIP57" s="151"/>
      <c r="VIQ57" s="151"/>
      <c r="VIR57" s="151"/>
      <c r="VIS57" s="151"/>
      <c r="VIT57" s="151"/>
      <c r="VIU57" s="151"/>
      <c r="VIV57" s="151"/>
      <c r="VIW57" s="151"/>
      <c r="VIX57" s="151"/>
      <c r="VIY57" s="151"/>
      <c r="VIZ57" s="151"/>
      <c r="VJA57" s="151"/>
      <c r="VJB57" s="151"/>
      <c r="VJC57" s="151"/>
      <c r="VJD57" s="151"/>
      <c r="VJE57" s="151"/>
      <c r="VJF57" s="151"/>
      <c r="VJG57" s="151"/>
      <c r="VJH57" s="151"/>
      <c r="VJI57" s="151"/>
      <c r="VJJ57" s="151"/>
      <c r="VJK57" s="151"/>
      <c r="VJL57" s="151"/>
      <c r="VJM57" s="151"/>
      <c r="VJN57" s="151"/>
      <c r="VJO57" s="151"/>
      <c r="VJP57" s="151"/>
      <c r="VJQ57" s="151"/>
      <c r="VJR57" s="151"/>
      <c r="VJS57" s="151"/>
      <c r="VJT57" s="151"/>
      <c r="VJU57" s="151"/>
      <c r="VJV57" s="151"/>
      <c r="VJW57" s="151"/>
      <c r="VJX57" s="151"/>
      <c r="VJY57" s="151"/>
      <c r="VJZ57" s="151"/>
      <c r="VKA57" s="151"/>
      <c r="VKB57" s="151"/>
      <c r="VKC57" s="151"/>
      <c r="VKD57" s="151"/>
      <c r="VKE57" s="151"/>
      <c r="VKF57" s="151"/>
      <c r="VKG57" s="151"/>
      <c r="VKH57" s="151"/>
      <c r="VKI57" s="151"/>
      <c r="VKJ57" s="151"/>
      <c r="VKK57" s="151"/>
      <c r="VKL57" s="151"/>
      <c r="VKM57" s="151"/>
      <c r="VKN57" s="151"/>
      <c r="VKO57" s="151"/>
      <c r="VKP57" s="151"/>
      <c r="VKQ57" s="151"/>
      <c r="VKR57" s="151"/>
      <c r="VKS57" s="151"/>
      <c r="VKT57" s="151"/>
      <c r="VKU57" s="151"/>
      <c r="VKV57" s="151"/>
      <c r="VKW57" s="151"/>
      <c r="VKX57" s="151"/>
      <c r="VKY57" s="151"/>
      <c r="VKZ57" s="151"/>
      <c r="VLA57" s="151"/>
      <c r="VLB57" s="151"/>
      <c r="VLC57" s="151"/>
      <c r="VLD57" s="151"/>
      <c r="VLE57" s="151"/>
      <c r="VLF57" s="151"/>
      <c r="VLG57" s="151"/>
      <c r="VLH57" s="151"/>
      <c r="VLI57" s="151"/>
      <c r="VLJ57" s="151"/>
      <c r="VLK57" s="151"/>
      <c r="VLL57" s="151"/>
      <c r="VLM57" s="151"/>
      <c r="VLN57" s="151"/>
      <c r="VLO57" s="151"/>
      <c r="VLP57" s="151"/>
      <c r="VLQ57" s="151"/>
      <c r="VLR57" s="151"/>
      <c r="VLS57" s="151"/>
      <c r="VLT57" s="151"/>
      <c r="VLU57" s="151"/>
      <c r="VLV57" s="151"/>
      <c r="VLW57" s="151"/>
      <c r="VLX57" s="151"/>
      <c r="VLY57" s="151"/>
      <c r="VLZ57" s="151"/>
      <c r="VMA57" s="151"/>
      <c r="VMB57" s="151"/>
      <c r="VMC57" s="151"/>
      <c r="VMD57" s="151"/>
      <c r="VME57" s="151"/>
      <c r="VMF57" s="151"/>
      <c r="VMG57" s="151"/>
      <c r="VMH57" s="151"/>
      <c r="VMI57" s="151"/>
      <c r="VMJ57" s="151"/>
      <c r="VMK57" s="151"/>
      <c r="VML57" s="151"/>
      <c r="VMM57" s="151"/>
      <c r="VMN57" s="151"/>
      <c r="VMO57" s="151"/>
      <c r="VMP57" s="151"/>
      <c r="VMQ57" s="151"/>
      <c r="VMR57" s="151"/>
      <c r="VMS57" s="151"/>
      <c r="VMT57" s="151"/>
      <c r="VMU57" s="151"/>
      <c r="VMV57" s="151"/>
      <c r="VMW57" s="151"/>
      <c r="VMX57" s="151"/>
      <c r="VMY57" s="151"/>
      <c r="VMZ57" s="151"/>
      <c r="VNA57" s="151"/>
      <c r="VNB57" s="151"/>
      <c r="VNC57" s="151"/>
      <c r="VND57" s="151"/>
      <c r="VNE57" s="151"/>
      <c r="VNF57" s="151"/>
      <c r="VNG57" s="151"/>
      <c r="VNH57" s="151"/>
      <c r="VNI57" s="151"/>
      <c r="VNJ57" s="151"/>
      <c r="VNK57" s="151"/>
      <c r="VNL57" s="151"/>
      <c r="VNM57" s="151"/>
      <c r="VNN57" s="151"/>
      <c r="VNO57" s="151"/>
      <c r="VNP57" s="151"/>
      <c r="VNQ57" s="151"/>
      <c r="VNR57" s="151"/>
      <c r="VNS57" s="151"/>
      <c r="VNT57" s="151"/>
      <c r="VNU57" s="151"/>
      <c r="VNV57" s="151"/>
      <c r="VNW57" s="151"/>
      <c r="VNX57" s="151"/>
      <c r="VNY57" s="151"/>
      <c r="VNZ57" s="151"/>
      <c r="VOA57" s="151"/>
      <c r="VOB57" s="151"/>
      <c r="VOC57" s="151"/>
      <c r="VOD57" s="151"/>
      <c r="VOE57" s="151"/>
      <c r="VOF57" s="151"/>
      <c r="VOG57" s="151"/>
      <c r="VOH57" s="151"/>
      <c r="VOI57" s="151"/>
      <c r="VOJ57" s="151"/>
      <c r="VOK57" s="151"/>
      <c r="VOL57" s="151"/>
      <c r="VOM57" s="151"/>
      <c r="VON57" s="151"/>
      <c r="VOO57" s="151"/>
      <c r="VOP57" s="151"/>
      <c r="VOQ57" s="151"/>
      <c r="VOR57" s="151"/>
      <c r="VOS57" s="151"/>
      <c r="VOT57" s="151"/>
      <c r="VOU57" s="151"/>
      <c r="VOV57" s="151"/>
      <c r="VOW57" s="151"/>
      <c r="VOX57" s="151"/>
      <c r="VOY57" s="151"/>
      <c r="VOZ57" s="151"/>
      <c r="VPA57" s="151"/>
      <c r="VPB57" s="151"/>
      <c r="VPC57" s="151"/>
      <c r="VPD57" s="151"/>
      <c r="VPE57" s="151"/>
      <c r="VPF57" s="151"/>
      <c r="VPG57" s="151"/>
      <c r="VPH57" s="151"/>
      <c r="VPI57" s="151"/>
      <c r="VPJ57" s="151"/>
      <c r="VPK57" s="151"/>
      <c r="VPL57" s="151"/>
      <c r="VPM57" s="151"/>
      <c r="VPN57" s="151"/>
      <c r="VPO57" s="151"/>
      <c r="VPP57" s="151"/>
      <c r="VPQ57" s="151"/>
      <c r="VPR57" s="151"/>
      <c r="VPS57" s="151"/>
      <c r="VPT57" s="151"/>
      <c r="VPU57" s="151"/>
      <c r="VPV57" s="151"/>
      <c r="VPW57" s="151"/>
      <c r="VPX57" s="151"/>
      <c r="VPY57" s="151"/>
      <c r="VPZ57" s="151"/>
      <c r="VQA57" s="151"/>
      <c r="VQB57" s="151"/>
      <c r="VQC57" s="151"/>
      <c r="VQD57" s="151"/>
      <c r="VQE57" s="151"/>
      <c r="VQF57" s="151"/>
      <c r="VQG57" s="151"/>
      <c r="VQH57" s="151"/>
      <c r="VQI57" s="151"/>
      <c r="VQJ57" s="151"/>
      <c r="VQK57" s="151"/>
      <c r="VQL57" s="151"/>
      <c r="VQM57" s="151"/>
      <c r="VQN57" s="151"/>
      <c r="VQO57" s="151"/>
      <c r="VQP57" s="151"/>
      <c r="VQQ57" s="151"/>
      <c r="VQR57" s="151"/>
      <c r="VQS57" s="151"/>
      <c r="VQT57" s="151"/>
      <c r="VQU57" s="151"/>
      <c r="VQV57" s="151"/>
      <c r="VQW57" s="151"/>
      <c r="VQX57" s="151"/>
      <c r="VQY57" s="151"/>
      <c r="VQZ57" s="151"/>
      <c r="VRA57" s="151"/>
      <c r="VRB57" s="151"/>
      <c r="VRC57" s="151"/>
      <c r="VRD57" s="151"/>
      <c r="VRE57" s="151"/>
      <c r="VRF57" s="151"/>
      <c r="VRG57" s="151"/>
      <c r="VRH57" s="151"/>
      <c r="VRI57" s="151"/>
      <c r="VRJ57" s="151"/>
      <c r="VRK57" s="151"/>
      <c r="VRL57" s="151"/>
      <c r="VRM57" s="151"/>
      <c r="VRN57" s="151"/>
      <c r="VRO57" s="151"/>
      <c r="VRP57" s="151"/>
      <c r="VRQ57" s="151"/>
      <c r="VRR57" s="151"/>
      <c r="VRS57" s="151"/>
      <c r="VRT57" s="151"/>
      <c r="VRU57" s="151"/>
      <c r="VRV57" s="151"/>
      <c r="VRW57" s="151"/>
      <c r="VRX57" s="151"/>
      <c r="VRY57" s="151"/>
      <c r="VRZ57" s="151"/>
      <c r="VSA57" s="151"/>
      <c r="VSB57" s="151"/>
      <c r="VSC57" s="151"/>
      <c r="VSD57" s="151"/>
      <c r="VSE57" s="151"/>
      <c r="VSF57" s="151"/>
      <c r="VSG57" s="151"/>
      <c r="VSH57" s="151"/>
      <c r="VSI57" s="151"/>
      <c r="VSJ57" s="151"/>
      <c r="VSK57" s="151"/>
      <c r="VSL57" s="151"/>
      <c r="VSM57" s="151"/>
      <c r="VSN57" s="151"/>
      <c r="VSO57" s="151"/>
      <c r="VSP57" s="151"/>
      <c r="VSQ57" s="151"/>
      <c r="VSR57" s="151"/>
      <c r="VSS57" s="151"/>
      <c r="VST57" s="151"/>
      <c r="VSU57" s="151"/>
      <c r="VSV57" s="151"/>
      <c r="VSW57" s="151"/>
      <c r="VSX57" s="151"/>
      <c r="VSY57" s="151"/>
      <c r="VSZ57" s="151"/>
      <c r="VTA57" s="151"/>
      <c r="VTB57" s="151"/>
      <c r="VTC57" s="151"/>
      <c r="VTD57" s="151"/>
      <c r="VTE57" s="151"/>
      <c r="VTF57" s="151"/>
      <c r="VTG57" s="151"/>
      <c r="VTH57" s="151"/>
      <c r="VTI57" s="151"/>
      <c r="VTJ57" s="151"/>
      <c r="VTK57" s="151"/>
      <c r="VTL57" s="151"/>
      <c r="VTM57" s="151"/>
      <c r="VTN57" s="151"/>
      <c r="VTO57" s="151"/>
      <c r="VTP57" s="151"/>
      <c r="VTQ57" s="151"/>
      <c r="VTR57" s="151"/>
      <c r="VTS57" s="151"/>
      <c r="VTT57" s="151"/>
      <c r="VTU57" s="151"/>
      <c r="VTV57" s="151"/>
      <c r="VTW57" s="151"/>
      <c r="VTX57" s="151"/>
      <c r="VTY57" s="151"/>
      <c r="VTZ57" s="151"/>
      <c r="VUA57" s="151"/>
      <c r="VUB57" s="151"/>
      <c r="VUC57" s="151"/>
      <c r="VUD57" s="151"/>
      <c r="VUE57" s="151"/>
      <c r="VUF57" s="151"/>
      <c r="VUG57" s="151"/>
      <c r="VUH57" s="151"/>
      <c r="VUI57" s="151"/>
      <c r="VUJ57" s="151"/>
      <c r="VUK57" s="151"/>
      <c r="VUL57" s="151"/>
      <c r="VUM57" s="151"/>
      <c r="VUN57" s="151"/>
      <c r="VUO57" s="151"/>
      <c r="VUP57" s="151"/>
      <c r="VUQ57" s="151"/>
      <c r="VUR57" s="151"/>
      <c r="VUS57" s="151"/>
      <c r="VUT57" s="151"/>
      <c r="VUU57" s="151"/>
      <c r="VUV57" s="151"/>
      <c r="VUW57" s="151"/>
      <c r="VUX57" s="151"/>
      <c r="VUY57" s="151"/>
      <c r="VUZ57" s="151"/>
      <c r="VVA57" s="151"/>
      <c r="VVB57" s="151"/>
      <c r="VVC57" s="151"/>
      <c r="VVD57" s="151"/>
      <c r="VVE57" s="151"/>
      <c r="VVF57" s="151"/>
      <c r="VVG57" s="151"/>
      <c r="VVH57" s="151"/>
      <c r="VVI57" s="151"/>
      <c r="VVJ57" s="151"/>
      <c r="VVK57" s="151"/>
      <c r="VVL57" s="151"/>
      <c r="VVM57" s="151"/>
      <c r="VVN57" s="151"/>
      <c r="VVO57" s="151"/>
      <c r="VVP57" s="151"/>
      <c r="VVQ57" s="151"/>
      <c r="VVR57" s="151"/>
      <c r="VVS57" s="151"/>
      <c r="VVT57" s="151"/>
      <c r="VVU57" s="151"/>
      <c r="VVV57" s="151"/>
      <c r="VVW57" s="151"/>
      <c r="VVX57" s="151"/>
      <c r="VVY57" s="151"/>
      <c r="VVZ57" s="151"/>
      <c r="VWA57" s="151"/>
      <c r="VWB57" s="151"/>
      <c r="VWC57" s="151"/>
      <c r="VWD57" s="151"/>
      <c r="VWE57" s="151"/>
      <c r="VWF57" s="151"/>
      <c r="VWG57" s="151"/>
      <c r="VWH57" s="151"/>
      <c r="VWI57" s="151"/>
      <c r="VWJ57" s="151"/>
      <c r="VWK57" s="151"/>
      <c r="VWL57" s="151"/>
      <c r="VWM57" s="151"/>
      <c r="VWN57" s="151"/>
      <c r="VWO57" s="151"/>
      <c r="VWP57" s="151"/>
      <c r="VWQ57" s="151"/>
      <c r="VWR57" s="151"/>
      <c r="VWS57" s="151"/>
      <c r="VWT57" s="151"/>
      <c r="VWU57" s="151"/>
      <c r="VWV57" s="151"/>
      <c r="VWW57" s="151"/>
      <c r="VWX57" s="151"/>
      <c r="VWY57" s="151"/>
      <c r="VWZ57" s="151"/>
      <c r="VXA57" s="151"/>
      <c r="VXB57" s="151"/>
      <c r="VXC57" s="151"/>
      <c r="VXD57" s="151"/>
      <c r="VXE57" s="151"/>
      <c r="VXF57" s="151"/>
      <c r="VXG57" s="151"/>
      <c r="VXH57" s="151"/>
      <c r="VXI57" s="151"/>
      <c r="VXJ57" s="151"/>
      <c r="VXK57" s="151"/>
      <c r="VXL57" s="151"/>
      <c r="VXM57" s="151"/>
      <c r="VXN57" s="151"/>
      <c r="VXO57" s="151"/>
      <c r="VXP57" s="151"/>
      <c r="VXQ57" s="151"/>
      <c r="VXR57" s="151"/>
      <c r="VXS57" s="151"/>
      <c r="VXT57" s="151"/>
      <c r="VXU57" s="151"/>
      <c r="VXV57" s="151"/>
      <c r="VXW57" s="151"/>
      <c r="VXX57" s="151"/>
      <c r="VXY57" s="151"/>
      <c r="VXZ57" s="151"/>
      <c r="VYA57" s="151"/>
      <c r="VYB57" s="151"/>
      <c r="VYC57" s="151"/>
      <c r="VYD57" s="151"/>
      <c r="VYE57" s="151"/>
      <c r="VYF57" s="151"/>
      <c r="VYG57" s="151"/>
      <c r="VYH57" s="151"/>
      <c r="VYI57" s="151"/>
      <c r="VYJ57" s="151"/>
      <c r="VYK57" s="151"/>
      <c r="VYL57" s="151"/>
      <c r="VYM57" s="151"/>
      <c r="VYN57" s="151"/>
      <c r="VYO57" s="151"/>
      <c r="VYP57" s="151"/>
      <c r="VYQ57" s="151"/>
      <c r="VYR57" s="151"/>
      <c r="VYS57" s="151"/>
      <c r="VYT57" s="151"/>
      <c r="VYU57" s="151"/>
      <c r="VYV57" s="151"/>
      <c r="VYW57" s="151"/>
      <c r="VYX57" s="151"/>
      <c r="VYY57" s="151"/>
      <c r="VYZ57" s="151"/>
      <c r="VZA57" s="151"/>
      <c r="VZB57" s="151"/>
      <c r="VZC57" s="151"/>
      <c r="VZD57" s="151"/>
      <c r="VZE57" s="151"/>
      <c r="VZF57" s="151"/>
      <c r="VZG57" s="151"/>
      <c r="VZH57" s="151"/>
      <c r="VZI57" s="151"/>
      <c r="VZJ57" s="151"/>
      <c r="VZK57" s="151"/>
      <c r="VZL57" s="151"/>
      <c r="VZM57" s="151"/>
      <c r="VZN57" s="151"/>
      <c r="VZO57" s="151"/>
      <c r="VZP57" s="151"/>
      <c r="VZQ57" s="151"/>
      <c r="VZR57" s="151"/>
      <c r="VZS57" s="151"/>
      <c r="VZT57" s="151"/>
      <c r="VZU57" s="151"/>
      <c r="VZV57" s="151"/>
      <c r="VZW57" s="151"/>
      <c r="VZX57" s="151"/>
      <c r="VZY57" s="151"/>
      <c r="VZZ57" s="151"/>
      <c r="WAA57" s="151"/>
      <c r="WAB57" s="151"/>
      <c r="WAC57" s="151"/>
      <c r="WAD57" s="151"/>
      <c r="WAE57" s="151"/>
      <c r="WAF57" s="151"/>
      <c r="WAG57" s="151"/>
      <c r="WAH57" s="151"/>
      <c r="WAI57" s="151"/>
      <c r="WAJ57" s="151"/>
      <c r="WAK57" s="151"/>
      <c r="WAL57" s="151"/>
      <c r="WAM57" s="151"/>
      <c r="WAN57" s="151"/>
      <c r="WAO57" s="151"/>
      <c r="WAP57" s="151"/>
      <c r="WAQ57" s="151"/>
      <c r="WAR57" s="151"/>
      <c r="WAS57" s="151"/>
      <c r="WAT57" s="151"/>
      <c r="WAU57" s="151"/>
      <c r="WAV57" s="151"/>
      <c r="WAW57" s="151"/>
      <c r="WAX57" s="151"/>
      <c r="WAY57" s="151"/>
      <c r="WAZ57" s="151"/>
      <c r="WBA57" s="151"/>
      <c r="WBB57" s="151"/>
      <c r="WBC57" s="151"/>
      <c r="WBD57" s="151"/>
      <c r="WBE57" s="151"/>
      <c r="WBF57" s="151"/>
      <c r="WBG57" s="151"/>
      <c r="WBH57" s="151"/>
      <c r="WBI57" s="151"/>
      <c r="WBJ57" s="151"/>
      <c r="WBK57" s="151"/>
      <c r="WBL57" s="151"/>
      <c r="WBM57" s="151"/>
      <c r="WBN57" s="151"/>
      <c r="WBO57" s="151"/>
      <c r="WBP57" s="151"/>
      <c r="WBQ57" s="151"/>
      <c r="WBR57" s="151"/>
      <c r="WBS57" s="151"/>
      <c r="WBT57" s="151"/>
      <c r="WBU57" s="151"/>
      <c r="WBV57" s="151"/>
      <c r="WBW57" s="151"/>
      <c r="WBX57" s="151"/>
      <c r="WBY57" s="151"/>
      <c r="WBZ57" s="151"/>
      <c r="WCA57" s="151"/>
      <c r="WCB57" s="151"/>
      <c r="WCC57" s="151"/>
      <c r="WCD57" s="151"/>
      <c r="WCE57" s="151"/>
      <c r="WCF57" s="151"/>
      <c r="WCG57" s="151"/>
      <c r="WCH57" s="151"/>
      <c r="WCI57" s="151"/>
      <c r="WCJ57" s="151"/>
      <c r="WCK57" s="151"/>
      <c r="WCL57" s="151"/>
      <c r="WCM57" s="151"/>
      <c r="WCN57" s="151"/>
      <c r="WCO57" s="151"/>
      <c r="WCP57" s="151"/>
      <c r="WCQ57" s="151"/>
      <c r="WCR57" s="151"/>
      <c r="WCS57" s="151"/>
      <c r="WCT57" s="151"/>
      <c r="WCU57" s="151"/>
      <c r="WCV57" s="151"/>
      <c r="WCW57" s="151"/>
      <c r="WCX57" s="151"/>
      <c r="WCY57" s="151"/>
      <c r="WCZ57" s="151"/>
      <c r="WDA57" s="151"/>
      <c r="WDB57" s="151"/>
      <c r="WDC57" s="151"/>
      <c r="WDD57" s="151"/>
      <c r="WDE57" s="151"/>
      <c r="WDF57" s="151"/>
      <c r="WDG57" s="151"/>
      <c r="WDH57" s="151"/>
      <c r="WDI57" s="151"/>
      <c r="WDJ57" s="151"/>
      <c r="WDK57" s="151"/>
      <c r="WDL57" s="151"/>
      <c r="WDM57" s="151"/>
      <c r="WDN57" s="151"/>
      <c r="WDO57" s="151"/>
      <c r="WDP57" s="151"/>
      <c r="WDQ57" s="151"/>
      <c r="WDR57" s="151"/>
      <c r="WDS57" s="151"/>
      <c r="WDT57" s="151"/>
      <c r="WDU57" s="151"/>
      <c r="WDV57" s="151"/>
      <c r="WDW57" s="151"/>
      <c r="WDX57" s="151"/>
      <c r="WDY57" s="151"/>
      <c r="WDZ57" s="151"/>
      <c r="WEA57" s="151"/>
      <c r="WEB57" s="151"/>
      <c r="WEC57" s="151"/>
      <c r="WED57" s="151"/>
      <c r="WEE57" s="151"/>
      <c r="WEF57" s="151"/>
      <c r="WEG57" s="151"/>
      <c r="WEH57" s="151"/>
      <c r="WEI57" s="151"/>
      <c r="WEJ57" s="151"/>
      <c r="WEK57" s="151"/>
      <c r="WEL57" s="151"/>
      <c r="WEM57" s="151"/>
      <c r="WEN57" s="151"/>
      <c r="WEO57" s="151"/>
      <c r="WEP57" s="151"/>
      <c r="WEQ57" s="151"/>
      <c r="WER57" s="151"/>
      <c r="WES57" s="151"/>
      <c r="WET57" s="151"/>
      <c r="WEU57" s="151"/>
      <c r="WEV57" s="151"/>
      <c r="WEW57" s="151"/>
      <c r="WEX57" s="151"/>
      <c r="WEY57" s="151"/>
      <c r="WEZ57" s="151"/>
      <c r="WFA57" s="151"/>
      <c r="WFB57" s="151"/>
      <c r="WFC57" s="151"/>
      <c r="WFD57" s="151"/>
      <c r="WFE57" s="151"/>
      <c r="WFF57" s="151"/>
      <c r="WFG57" s="151"/>
      <c r="WFH57" s="151"/>
      <c r="WFI57" s="151"/>
      <c r="WFJ57" s="151"/>
      <c r="WFK57" s="151"/>
      <c r="WFL57" s="151"/>
      <c r="WFM57" s="151"/>
      <c r="WFN57" s="151"/>
      <c r="WFO57" s="151"/>
      <c r="WFP57" s="151"/>
      <c r="WFQ57" s="151"/>
      <c r="WFR57" s="151"/>
      <c r="WFS57" s="151"/>
      <c r="WFT57" s="151"/>
      <c r="WFU57" s="151"/>
      <c r="WFV57" s="151"/>
      <c r="WFW57" s="151"/>
      <c r="WFX57" s="151"/>
      <c r="WFY57" s="151"/>
      <c r="WFZ57" s="151"/>
      <c r="WGA57" s="151"/>
      <c r="WGB57" s="151"/>
      <c r="WGC57" s="151"/>
      <c r="WGD57" s="151"/>
      <c r="WGE57" s="151"/>
      <c r="WGF57" s="151"/>
      <c r="WGG57" s="151"/>
      <c r="WGH57" s="151"/>
      <c r="WGI57" s="151"/>
      <c r="WGJ57" s="151"/>
      <c r="WGK57" s="151"/>
      <c r="WGL57" s="151"/>
      <c r="WGM57" s="151"/>
      <c r="WGN57" s="151"/>
      <c r="WGO57" s="151"/>
      <c r="WGP57" s="151"/>
      <c r="WGQ57" s="151"/>
      <c r="WGR57" s="151"/>
      <c r="WGS57" s="151"/>
      <c r="WGT57" s="151"/>
      <c r="WGU57" s="151"/>
      <c r="WGV57" s="151"/>
      <c r="WGW57" s="151"/>
      <c r="WGX57" s="151"/>
      <c r="WGY57" s="151"/>
      <c r="WGZ57" s="151"/>
      <c r="WHA57" s="151"/>
      <c r="WHB57" s="151"/>
      <c r="WHC57" s="151"/>
      <c r="WHD57" s="151"/>
      <c r="WHE57" s="151"/>
      <c r="WHF57" s="151"/>
      <c r="WHG57" s="151"/>
      <c r="WHH57" s="151"/>
      <c r="WHI57" s="151"/>
      <c r="WHJ57" s="151"/>
      <c r="WHK57" s="151"/>
      <c r="WHL57" s="151"/>
      <c r="WHM57" s="151"/>
      <c r="WHN57" s="151"/>
      <c r="WHO57" s="151"/>
      <c r="WHP57" s="151"/>
      <c r="WHQ57" s="151"/>
      <c r="WHR57" s="151"/>
      <c r="WHS57" s="151"/>
      <c r="WHT57" s="151"/>
      <c r="WHU57" s="151"/>
      <c r="WHV57" s="151"/>
      <c r="WHW57" s="151"/>
      <c r="WHX57" s="151"/>
      <c r="WHY57" s="151"/>
      <c r="WHZ57" s="151"/>
      <c r="WIA57" s="151"/>
      <c r="WIB57" s="151"/>
      <c r="WIC57" s="151"/>
      <c r="WID57" s="151"/>
      <c r="WIE57" s="151"/>
      <c r="WIF57" s="151"/>
      <c r="WIG57" s="151"/>
      <c r="WIH57" s="151"/>
      <c r="WII57" s="151"/>
      <c r="WIJ57" s="151"/>
      <c r="WIK57" s="151"/>
      <c r="WIL57" s="151"/>
      <c r="WIM57" s="151"/>
      <c r="WIN57" s="151"/>
      <c r="WIO57" s="151"/>
      <c r="WIP57" s="151"/>
      <c r="WIQ57" s="151"/>
      <c r="WIR57" s="151"/>
      <c r="WIS57" s="151"/>
      <c r="WIT57" s="151"/>
      <c r="WIU57" s="151"/>
      <c r="WIV57" s="151"/>
      <c r="WIW57" s="151"/>
      <c r="WIX57" s="151"/>
      <c r="WIY57" s="151"/>
      <c r="WIZ57" s="151"/>
      <c r="WJA57" s="151"/>
      <c r="WJB57" s="151"/>
      <c r="WJC57" s="151"/>
      <c r="WJD57" s="151"/>
      <c r="WJE57" s="151"/>
      <c r="WJF57" s="151"/>
      <c r="WJG57" s="151"/>
      <c r="WJH57" s="151"/>
      <c r="WJI57" s="151"/>
      <c r="WJJ57" s="151"/>
      <c r="WJK57" s="151"/>
      <c r="WJL57" s="151"/>
      <c r="WJM57" s="151"/>
      <c r="WJN57" s="151"/>
      <c r="WJO57" s="151"/>
      <c r="WJP57" s="151"/>
      <c r="WJQ57" s="151"/>
      <c r="WJR57" s="151"/>
      <c r="WJS57" s="151"/>
      <c r="WJT57" s="151"/>
      <c r="WJU57" s="151"/>
      <c r="WJV57" s="151"/>
      <c r="WJW57" s="151"/>
      <c r="WJX57" s="151"/>
      <c r="WJY57" s="151"/>
      <c r="WJZ57" s="151"/>
      <c r="WKA57" s="151"/>
      <c r="WKB57" s="151"/>
      <c r="WKC57" s="151"/>
      <c r="WKD57" s="151"/>
      <c r="WKE57" s="151"/>
      <c r="WKF57" s="151"/>
      <c r="WKG57" s="151"/>
      <c r="WKH57" s="151"/>
      <c r="WKI57" s="151"/>
      <c r="WKJ57" s="151"/>
      <c r="WKK57" s="151"/>
      <c r="WKL57" s="151"/>
      <c r="WKM57" s="151"/>
      <c r="WKN57" s="151"/>
      <c r="WKO57" s="151"/>
      <c r="WKP57" s="151"/>
      <c r="WKQ57" s="151"/>
      <c r="WKR57" s="151"/>
      <c r="WKS57" s="151"/>
      <c r="WKT57" s="151"/>
      <c r="WKU57" s="151"/>
      <c r="WKV57" s="151"/>
      <c r="WKW57" s="151"/>
      <c r="WKX57" s="151"/>
      <c r="WKY57" s="151"/>
      <c r="WKZ57" s="151"/>
      <c r="WLA57" s="151"/>
      <c r="WLB57" s="151"/>
      <c r="WLC57" s="151"/>
      <c r="WLD57" s="151"/>
      <c r="WLE57" s="151"/>
      <c r="WLF57" s="151"/>
      <c r="WLG57" s="151"/>
      <c r="WLH57" s="151"/>
      <c r="WLI57" s="151"/>
      <c r="WLJ57" s="151"/>
      <c r="WLK57" s="151"/>
      <c r="WLL57" s="151"/>
      <c r="WLM57" s="151"/>
      <c r="WLN57" s="151"/>
      <c r="WLO57" s="151"/>
      <c r="WLP57" s="151"/>
      <c r="WLQ57" s="151"/>
      <c r="WLR57" s="151"/>
      <c r="WLS57" s="151"/>
      <c r="WLT57" s="151"/>
      <c r="WLU57" s="151"/>
      <c r="WLV57" s="151"/>
      <c r="WLW57" s="151"/>
      <c r="WLX57" s="151"/>
      <c r="WLY57" s="151"/>
      <c r="WLZ57" s="151"/>
      <c r="WMA57" s="151"/>
      <c r="WMB57" s="151"/>
      <c r="WMC57" s="151"/>
      <c r="WMD57" s="151"/>
      <c r="WME57" s="151"/>
      <c r="WMF57" s="151"/>
      <c r="WMG57" s="151"/>
      <c r="WMH57" s="151"/>
      <c r="WMI57" s="151"/>
      <c r="WMJ57" s="151"/>
      <c r="WMK57" s="151"/>
      <c r="WML57" s="151"/>
      <c r="WMM57" s="151"/>
      <c r="WMN57" s="151"/>
      <c r="WMO57" s="151"/>
      <c r="WMP57" s="151"/>
      <c r="WMQ57" s="151"/>
      <c r="WMR57" s="151"/>
      <c r="WMS57" s="151"/>
      <c r="WMT57" s="151"/>
      <c r="WMU57" s="151"/>
      <c r="WMV57" s="151"/>
      <c r="WMW57" s="151"/>
      <c r="WMX57" s="151"/>
      <c r="WMY57" s="151"/>
      <c r="WMZ57" s="151"/>
      <c r="WNA57" s="151"/>
      <c r="WNB57" s="151"/>
      <c r="WNC57" s="151"/>
      <c r="WND57" s="151"/>
      <c r="WNE57" s="151"/>
      <c r="WNF57" s="151"/>
      <c r="WNG57" s="151"/>
      <c r="WNH57" s="151"/>
      <c r="WNI57" s="151"/>
      <c r="WNJ57" s="151"/>
      <c r="WNK57" s="151"/>
      <c r="WNL57" s="151"/>
      <c r="WNM57" s="151"/>
      <c r="WNN57" s="151"/>
      <c r="WNO57" s="151"/>
      <c r="WNP57" s="151"/>
      <c r="WNQ57" s="151"/>
      <c r="WNR57" s="151"/>
      <c r="WNS57" s="151"/>
      <c r="WNT57" s="151"/>
      <c r="WNU57" s="151"/>
      <c r="WNV57" s="151"/>
      <c r="WNW57" s="151"/>
      <c r="WNX57" s="151"/>
      <c r="WNY57" s="151"/>
      <c r="WNZ57" s="151"/>
      <c r="WOA57" s="151"/>
      <c r="WOB57" s="151"/>
      <c r="WOC57" s="151"/>
      <c r="WOD57" s="151"/>
      <c r="WOE57" s="151"/>
      <c r="WOF57" s="151"/>
      <c r="WOG57" s="151"/>
      <c r="WOH57" s="151"/>
      <c r="WOI57" s="151"/>
      <c r="WOJ57" s="151"/>
      <c r="WOK57" s="151"/>
      <c r="WOL57" s="151"/>
      <c r="WOM57" s="151"/>
      <c r="WON57" s="151"/>
      <c r="WOO57" s="151"/>
      <c r="WOP57" s="151"/>
      <c r="WOQ57" s="151"/>
      <c r="WOR57" s="151"/>
      <c r="WOS57" s="151"/>
      <c r="WOT57" s="151"/>
      <c r="WOU57" s="151"/>
      <c r="WOV57" s="151"/>
      <c r="WOW57" s="151"/>
      <c r="WOX57" s="151"/>
      <c r="WOY57" s="151"/>
      <c r="WOZ57" s="151"/>
      <c r="WPA57" s="151"/>
      <c r="WPB57" s="151"/>
      <c r="WPC57" s="151"/>
      <c r="WPD57" s="151"/>
      <c r="WPE57" s="151"/>
      <c r="WPF57" s="151"/>
      <c r="WPG57" s="151"/>
      <c r="WPH57" s="151"/>
      <c r="WPI57" s="151"/>
      <c r="WPJ57" s="151"/>
      <c r="WPK57" s="151"/>
      <c r="WPL57" s="151"/>
      <c r="WPM57" s="151"/>
      <c r="WPN57" s="151"/>
      <c r="WPO57" s="151"/>
      <c r="WPP57" s="151"/>
      <c r="WPQ57" s="151"/>
      <c r="WPR57" s="151"/>
      <c r="WPS57" s="151"/>
      <c r="WPT57" s="151"/>
      <c r="WPU57" s="151"/>
      <c r="WPV57" s="151"/>
      <c r="WPW57" s="151"/>
      <c r="WPX57" s="151"/>
      <c r="WPY57" s="151"/>
      <c r="WPZ57" s="151"/>
      <c r="WQA57" s="151"/>
      <c r="WQB57" s="151"/>
      <c r="WQC57" s="151"/>
      <c r="WQD57" s="151"/>
      <c r="WQE57" s="151"/>
      <c r="WQF57" s="151"/>
      <c r="WQG57" s="151"/>
      <c r="WQH57" s="151"/>
      <c r="WQI57" s="151"/>
      <c r="WQJ57" s="151"/>
      <c r="WQK57" s="151"/>
      <c r="WQL57" s="151"/>
      <c r="WQM57" s="151"/>
      <c r="WQN57" s="151"/>
      <c r="WQO57" s="151"/>
      <c r="WQP57" s="151"/>
      <c r="WQQ57" s="151"/>
      <c r="WQR57" s="151"/>
      <c r="WQS57" s="151"/>
      <c r="WQT57" s="151"/>
      <c r="WQU57" s="151"/>
      <c r="WQV57" s="151"/>
      <c r="WQW57" s="151"/>
      <c r="WQX57" s="151"/>
      <c r="WQY57" s="151"/>
      <c r="WQZ57" s="151"/>
      <c r="WRA57" s="151"/>
      <c r="WRB57" s="151"/>
      <c r="WRC57" s="151"/>
      <c r="WRD57" s="151"/>
      <c r="WRE57" s="151"/>
      <c r="WRF57" s="151"/>
      <c r="WRG57" s="151"/>
      <c r="WRH57" s="151"/>
      <c r="WRI57" s="151"/>
      <c r="WRJ57" s="151"/>
      <c r="WRK57" s="151"/>
      <c r="WRL57" s="151"/>
      <c r="WRM57" s="151"/>
      <c r="WRN57" s="151"/>
      <c r="WRO57" s="151"/>
      <c r="WRP57" s="151"/>
      <c r="WRQ57" s="151"/>
      <c r="WRR57" s="151"/>
      <c r="WRS57" s="151"/>
      <c r="WRT57" s="151"/>
      <c r="WRU57" s="151"/>
      <c r="WRV57" s="151"/>
      <c r="WRW57" s="151"/>
      <c r="WRX57" s="151"/>
      <c r="WRY57" s="151"/>
      <c r="WRZ57" s="151"/>
      <c r="WSA57" s="151"/>
      <c r="WSB57" s="151"/>
      <c r="WSC57" s="151"/>
      <c r="WSD57" s="151"/>
      <c r="WSE57" s="151"/>
      <c r="WSF57" s="151"/>
      <c r="WSG57" s="151"/>
      <c r="WSH57" s="151"/>
      <c r="WSI57" s="151"/>
      <c r="WSJ57" s="151"/>
      <c r="WSK57" s="151"/>
      <c r="WSL57" s="151"/>
      <c r="WSM57" s="151"/>
      <c r="WSN57" s="151"/>
      <c r="WSO57" s="151"/>
      <c r="WSP57" s="151"/>
      <c r="WSQ57" s="151"/>
      <c r="WSR57" s="151"/>
      <c r="WSS57" s="151"/>
      <c r="WST57" s="151"/>
      <c r="WSU57" s="151"/>
      <c r="WSV57" s="151"/>
      <c r="WSW57" s="151"/>
      <c r="WSX57" s="151"/>
      <c r="WSY57" s="151"/>
      <c r="WSZ57" s="151"/>
      <c r="WTA57" s="151"/>
      <c r="WTB57" s="151"/>
      <c r="WTC57" s="151"/>
      <c r="WTD57" s="151"/>
      <c r="WTE57" s="151"/>
      <c r="WTF57" s="151"/>
      <c r="WTG57" s="151"/>
      <c r="WTH57" s="151"/>
      <c r="WTI57" s="151"/>
      <c r="WTJ57" s="151"/>
      <c r="WTK57" s="151"/>
      <c r="WTL57" s="151"/>
      <c r="WTM57" s="151"/>
      <c r="WTN57" s="151"/>
      <c r="WTO57" s="151"/>
      <c r="WTP57" s="151"/>
      <c r="WTQ57" s="151"/>
      <c r="WTR57" s="151"/>
      <c r="WTS57" s="151"/>
      <c r="WTT57" s="151"/>
      <c r="WTU57" s="151"/>
      <c r="WTV57" s="151"/>
      <c r="WTW57" s="151"/>
      <c r="WTX57" s="151"/>
      <c r="WTY57" s="151"/>
      <c r="WTZ57" s="151"/>
      <c r="WUA57" s="151"/>
      <c r="WUB57" s="151"/>
      <c r="WUC57" s="151"/>
      <c r="WUD57" s="151"/>
      <c r="WUE57" s="151"/>
      <c r="WUF57" s="151"/>
      <c r="WUG57" s="151"/>
      <c r="WUH57" s="151"/>
      <c r="WUI57" s="151"/>
      <c r="WUJ57" s="151"/>
      <c r="WUK57" s="151"/>
      <c r="WUL57" s="151"/>
      <c r="WUM57" s="151"/>
      <c r="WUN57" s="151"/>
      <c r="WUO57" s="151"/>
      <c r="WUP57" s="151"/>
      <c r="WUQ57" s="151"/>
      <c r="WUR57" s="151"/>
      <c r="WUS57" s="151"/>
      <c r="WUT57" s="151"/>
      <c r="WUU57" s="151"/>
      <c r="WUV57" s="151"/>
      <c r="WUW57" s="151"/>
      <c r="WUX57" s="151"/>
      <c r="WUY57" s="151"/>
      <c r="WUZ57" s="151"/>
      <c r="WVA57" s="151"/>
      <c r="WVB57" s="151"/>
      <c r="WVC57" s="151"/>
      <c r="WVD57" s="151"/>
      <c r="WVE57" s="151"/>
      <c r="WVF57" s="151"/>
      <c r="WVG57" s="151"/>
      <c r="WVH57" s="151"/>
      <c r="WVI57" s="151"/>
      <c r="WVJ57" s="151"/>
      <c r="WVK57" s="151"/>
      <c r="WVL57" s="151"/>
      <c r="WVM57" s="151"/>
      <c r="WVN57" s="151"/>
      <c r="WVO57" s="151"/>
      <c r="WVP57" s="151"/>
      <c r="WVQ57" s="151"/>
      <c r="WVR57" s="151"/>
      <c r="WVS57" s="151"/>
      <c r="WVT57" s="151"/>
      <c r="WVU57" s="151"/>
      <c r="WVV57" s="151"/>
      <c r="WVW57" s="151"/>
      <c r="WVX57" s="151"/>
      <c r="WVY57" s="151"/>
      <c r="WVZ57" s="151"/>
      <c r="WWA57" s="151"/>
      <c r="WWB57" s="151"/>
      <c r="WWC57" s="151"/>
      <c r="WWD57" s="151"/>
      <c r="WWE57" s="151"/>
      <c r="WWF57" s="151"/>
      <c r="WWG57" s="151"/>
      <c r="WWH57" s="151"/>
      <c r="WWI57" s="151"/>
      <c r="WWJ57" s="151"/>
      <c r="WWK57" s="151"/>
      <c r="WWL57" s="151"/>
      <c r="WWM57" s="151"/>
      <c r="WWN57" s="151"/>
      <c r="WWO57" s="151"/>
      <c r="WWP57" s="151"/>
      <c r="WWQ57" s="151"/>
      <c r="WWR57" s="151"/>
      <c r="WWS57" s="151"/>
      <c r="WWT57" s="151"/>
      <c r="WWU57" s="151"/>
      <c r="WWV57" s="151"/>
      <c r="WWW57" s="151"/>
      <c r="WWX57" s="151"/>
      <c r="WWY57" s="151"/>
      <c r="WWZ57" s="151"/>
      <c r="WXA57" s="151"/>
      <c r="WXB57" s="151"/>
      <c r="WXC57" s="151"/>
      <c r="WXD57" s="151"/>
      <c r="WXE57" s="151"/>
      <c r="WXF57" s="151"/>
      <c r="WXG57" s="151"/>
      <c r="WXH57" s="151"/>
      <c r="WXI57" s="151"/>
      <c r="WXJ57" s="151"/>
      <c r="WXK57" s="151"/>
      <c r="WXL57" s="151"/>
      <c r="WXM57" s="151"/>
      <c r="WXN57" s="151"/>
      <c r="WXO57" s="151"/>
      <c r="WXP57" s="151"/>
      <c r="WXQ57" s="151"/>
      <c r="WXR57" s="151"/>
      <c r="WXS57" s="151"/>
      <c r="WXT57" s="151"/>
      <c r="WXU57" s="151"/>
      <c r="WXV57" s="151"/>
      <c r="WXW57" s="151"/>
      <c r="WXX57" s="151"/>
      <c r="WXY57" s="151"/>
      <c r="WXZ57" s="151"/>
      <c r="WYA57" s="151"/>
      <c r="WYB57" s="151"/>
      <c r="WYC57" s="151"/>
      <c r="WYD57" s="151"/>
      <c r="WYE57" s="151"/>
      <c r="WYF57" s="151"/>
      <c r="WYG57" s="151"/>
      <c r="WYH57" s="151"/>
      <c r="WYI57" s="151"/>
      <c r="WYJ57" s="151"/>
      <c r="WYK57" s="151"/>
      <c r="WYL57" s="151"/>
      <c r="WYM57" s="151"/>
      <c r="WYN57" s="151"/>
      <c r="WYO57" s="151"/>
      <c r="WYP57" s="151"/>
      <c r="WYQ57" s="151"/>
      <c r="WYR57" s="151"/>
      <c r="WYS57" s="151"/>
      <c r="WYT57" s="151"/>
      <c r="WYU57" s="151"/>
      <c r="WYV57" s="151"/>
      <c r="WYW57" s="151"/>
      <c r="WYX57" s="151"/>
      <c r="WYY57" s="151"/>
      <c r="WYZ57" s="151"/>
      <c r="WZA57" s="151"/>
      <c r="WZB57" s="151"/>
      <c r="WZC57" s="151"/>
      <c r="WZD57" s="151"/>
      <c r="WZE57" s="151"/>
      <c r="WZF57" s="151"/>
      <c r="WZG57" s="151"/>
      <c r="WZH57" s="151"/>
      <c r="WZI57" s="151"/>
      <c r="WZJ57" s="151"/>
      <c r="WZK57" s="151"/>
      <c r="WZL57" s="151"/>
      <c r="WZM57" s="151"/>
      <c r="WZN57" s="151"/>
      <c r="WZO57" s="151"/>
      <c r="WZP57" s="151"/>
      <c r="WZQ57" s="151"/>
      <c r="WZR57" s="151"/>
      <c r="WZS57" s="151"/>
      <c r="WZT57" s="151"/>
      <c r="WZU57" s="151"/>
      <c r="WZV57" s="151"/>
      <c r="WZW57" s="151"/>
      <c r="WZX57" s="151"/>
      <c r="WZY57" s="151"/>
      <c r="WZZ57" s="151"/>
      <c r="XAA57" s="151"/>
      <c r="XAB57" s="151"/>
      <c r="XAC57" s="151"/>
      <c r="XAD57" s="151"/>
      <c r="XAE57" s="151"/>
      <c r="XAF57" s="151"/>
      <c r="XAG57" s="151"/>
      <c r="XAH57" s="151"/>
      <c r="XAI57" s="151"/>
      <c r="XAJ57" s="151"/>
      <c r="XAK57" s="151"/>
      <c r="XAL57" s="151"/>
      <c r="XAM57" s="151"/>
      <c r="XAN57" s="151"/>
      <c r="XAO57" s="151"/>
      <c r="XAP57" s="151"/>
      <c r="XAQ57" s="151"/>
      <c r="XAR57" s="151"/>
      <c r="XAS57" s="151"/>
      <c r="XAT57" s="151"/>
      <c r="XAU57" s="151"/>
      <c r="XAV57" s="151"/>
      <c r="XAW57" s="151"/>
      <c r="XAX57" s="151"/>
      <c r="XAY57" s="151"/>
      <c r="XAZ57" s="151"/>
      <c r="XBA57" s="151"/>
      <c r="XBB57" s="151"/>
      <c r="XBC57" s="151"/>
      <c r="XBD57" s="151"/>
      <c r="XBE57" s="151"/>
      <c r="XBF57" s="151"/>
      <c r="XBG57" s="151"/>
      <c r="XBH57" s="151"/>
      <c r="XBI57" s="151"/>
      <c r="XBJ57" s="151"/>
      <c r="XBK57" s="151"/>
      <c r="XBL57" s="151"/>
      <c r="XBM57" s="151"/>
      <c r="XBN57" s="151"/>
      <c r="XBO57" s="151"/>
      <c r="XBP57" s="151"/>
      <c r="XBQ57" s="151"/>
      <c r="XBR57" s="151"/>
      <c r="XBS57" s="151"/>
      <c r="XBT57" s="151"/>
      <c r="XBU57" s="151"/>
      <c r="XBV57" s="151"/>
      <c r="XBW57" s="151"/>
      <c r="XBX57" s="151"/>
      <c r="XBY57" s="151"/>
      <c r="XBZ57" s="151"/>
      <c r="XCA57" s="151"/>
      <c r="XCB57" s="151"/>
      <c r="XCC57" s="151"/>
      <c r="XCD57" s="151"/>
      <c r="XCE57" s="151"/>
      <c r="XCF57" s="151"/>
      <c r="XCG57" s="151"/>
      <c r="XCH57" s="151"/>
      <c r="XCI57" s="151"/>
      <c r="XCJ57" s="151"/>
      <c r="XCK57" s="151"/>
      <c r="XCL57" s="151"/>
      <c r="XCM57" s="151"/>
      <c r="XCN57" s="151"/>
      <c r="XCO57" s="151"/>
      <c r="XCP57" s="151"/>
      <c r="XCQ57" s="151"/>
      <c r="XCR57" s="151"/>
      <c r="XCS57" s="151"/>
      <c r="XCT57" s="151"/>
      <c r="XCU57" s="151"/>
      <c r="XCV57" s="151"/>
      <c r="XCW57" s="151"/>
      <c r="XCX57" s="151"/>
      <c r="XCY57" s="151"/>
      <c r="XCZ57" s="151"/>
      <c r="XDA57" s="151"/>
      <c r="XDB57" s="151"/>
      <c r="XDC57" s="151"/>
      <c r="XDD57" s="151"/>
      <c r="XDE57" s="151"/>
      <c r="XDF57" s="151"/>
      <c r="XDG57" s="151"/>
      <c r="XDH57" s="151"/>
      <c r="XDI57" s="151"/>
      <c r="XDJ57" s="151"/>
      <c r="XDK57" s="151"/>
      <c r="XDL57" s="151"/>
      <c r="XDM57" s="151"/>
      <c r="XDN57" s="151"/>
      <c r="XDO57" s="151"/>
      <c r="XDP57" s="151"/>
      <c r="XDQ57" s="151"/>
      <c r="XDR57" s="151"/>
      <c r="XDS57" s="151"/>
      <c r="XDT57" s="151"/>
      <c r="XDU57" s="151"/>
      <c r="XDV57" s="151"/>
      <c r="XDW57" s="151"/>
      <c r="XDX57" s="151"/>
      <c r="XDY57" s="151"/>
      <c r="XDZ57" s="151"/>
      <c r="XEA57" s="151"/>
      <c r="XEB57" s="151"/>
      <c r="XEC57" s="151"/>
      <c r="XED57" s="151"/>
      <c r="XEE57" s="151"/>
      <c r="XEF57" s="151"/>
      <c r="XEG57" s="151"/>
      <c r="XEH57" s="151"/>
      <c r="XEI57" s="151"/>
      <c r="XEJ57" s="151"/>
      <c r="XEK57" s="151"/>
      <c r="XEL57" s="151"/>
      <c r="XEM57" s="151"/>
      <c r="XEN57" s="151"/>
      <c r="XEO57" s="151"/>
      <c r="XEP57" s="151"/>
      <c r="XEQ57" s="151"/>
      <c r="XER57" s="151"/>
      <c r="XES57" s="151"/>
      <c r="XET57" s="151"/>
      <c r="XEU57" s="151"/>
      <c r="XEV57" s="151"/>
      <c r="XEW57" s="151"/>
      <c r="XEX57" s="151"/>
      <c r="XEY57" s="151"/>
      <c r="XEZ57" s="151"/>
      <c r="XFA57" s="151"/>
      <c r="XFB57" s="151"/>
      <c r="XFC57" s="151"/>
      <c r="XFD57" s="151"/>
    </row>
    <row r="58" spans="1:16384" x14ac:dyDescent="0.4">
      <c r="A58" s="154"/>
      <c r="B58" s="154" t="s">
        <v>187</v>
      </c>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1">
        <v>0</v>
      </c>
      <c r="BR58" s="151">
        <v>0</v>
      </c>
      <c r="BS58" s="151">
        <v>42</v>
      </c>
      <c r="BT58" s="151">
        <v>144</v>
      </c>
      <c r="BU58" s="151">
        <v>293</v>
      </c>
      <c r="BV58" s="151">
        <v>517</v>
      </c>
      <c r="BW58" s="151">
        <v>0</v>
      </c>
      <c r="BX58" s="151">
        <v>0</v>
      </c>
      <c r="BY58" s="151">
        <v>0</v>
      </c>
      <c r="BZ58" s="220">
        <v>0</v>
      </c>
      <c r="CA58" s="221">
        <v>0</v>
      </c>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c r="FY58" s="154"/>
      <c r="FZ58" s="154"/>
      <c r="GA58" s="154"/>
      <c r="GB58" s="154"/>
      <c r="GC58" s="154"/>
      <c r="GD58" s="154"/>
      <c r="GE58" s="154"/>
      <c r="GF58" s="154"/>
      <c r="GG58" s="154"/>
      <c r="GH58" s="154"/>
      <c r="GI58" s="154"/>
      <c r="GJ58" s="154"/>
      <c r="GK58" s="154"/>
      <c r="GL58" s="154"/>
      <c r="GM58" s="154"/>
      <c r="GN58" s="154"/>
      <c r="GO58" s="154"/>
      <c r="GP58" s="154"/>
      <c r="GQ58" s="154"/>
      <c r="GR58" s="154"/>
      <c r="GS58" s="154"/>
      <c r="GT58" s="154"/>
      <c r="GU58" s="154"/>
      <c r="GV58" s="154"/>
      <c r="GW58" s="154"/>
      <c r="GX58" s="154"/>
      <c r="GY58" s="154"/>
      <c r="GZ58" s="154"/>
      <c r="HA58" s="154"/>
      <c r="HB58" s="154"/>
      <c r="HC58" s="154"/>
      <c r="HD58" s="154"/>
      <c r="HE58" s="154"/>
      <c r="HF58" s="154"/>
      <c r="HG58" s="154"/>
      <c r="HH58" s="154"/>
      <c r="HI58" s="154"/>
      <c r="HJ58" s="154"/>
      <c r="HK58" s="154"/>
      <c r="HL58" s="154"/>
      <c r="HM58" s="154"/>
      <c r="HN58" s="154"/>
      <c r="HO58" s="154"/>
      <c r="HP58" s="154"/>
      <c r="HQ58" s="154"/>
      <c r="HR58" s="154"/>
      <c r="HS58" s="154"/>
      <c r="HT58" s="154"/>
      <c r="HU58" s="154"/>
      <c r="HV58" s="154"/>
      <c r="HW58" s="154"/>
      <c r="HX58" s="154"/>
      <c r="HY58" s="154"/>
      <c r="HZ58" s="154"/>
      <c r="IA58" s="154"/>
      <c r="IB58" s="154"/>
      <c r="IC58" s="154"/>
      <c r="ID58" s="154"/>
      <c r="IE58" s="154"/>
      <c r="IF58" s="154"/>
      <c r="IG58" s="154"/>
      <c r="IH58" s="154"/>
      <c r="II58" s="154"/>
      <c r="IJ58" s="154"/>
      <c r="IK58" s="154"/>
      <c r="IL58" s="154"/>
      <c r="IM58" s="154"/>
      <c r="IN58" s="154"/>
      <c r="IO58" s="154"/>
      <c r="IP58" s="154"/>
      <c r="IQ58" s="154"/>
      <c r="IR58" s="154"/>
      <c r="IS58" s="154"/>
      <c r="IT58" s="154"/>
      <c r="IU58" s="154"/>
      <c r="IV58" s="154"/>
      <c r="IW58" s="154"/>
      <c r="IX58" s="154"/>
      <c r="IY58" s="154"/>
      <c r="IZ58" s="154"/>
      <c r="JA58" s="154"/>
      <c r="JB58" s="154"/>
      <c r="JC58" s="154"/>
      <c r="JD58" s="154"/>
      <c r="JE58" s="154"/>
      <c r="JF58" s="154"/>
      <c r="JG58" s="154"/>
      <c r="JH58" s="154"/>
      <c r="JI58" s="154"/>
      <c r="JJ58" s="154"/>
      <c r="JK58" s="154"/>
      <c r="JL58" s="154"/>
      <c r="JM58" s="154"/>
      <c r="JN58" s="154"/>
      <c r="JO58" s="154"/>
      <c r="JP58" s="154"/>
      <c r="JQ58" s="154"/>
      <c r="JR58" s="154"/>
      <c r="JS58" s="154"/>
      <c r="JT58" s="154"/>
      <c r="JU58" s="154"/>
      <c r="JV58" s="154"/>
      <c r="JW58" s="154"/>
      <c r="JX58" s="154"/>
      <c r="JY58" s="154"/>
      <c r="JZ58" s="154"/>
      <c r="KA58" s="154"/>
      <c r="KB58" s="154"/>
      <c r="KC58" s="154"/>
      <c r="KD58" s="154"/>
      <c r="KE58" s="154"/>
      <c r="KF58" s="154"/>
      <c r="KG58" s="154"/>
      <c r="KH58" s="154"/>
      <c r="KI58" s="154"/>
      <c r="KJ58" s="154"/>
      <c r="KK58" s="154"/>
      <c r="KL58" s="154"/>
      <c r="KM58" s="154"/>
      <c r="KN58" s="154"/>
      <c r="KO58" s="154"/>
      <c r="KP58" s="154"/>
      <c r="KQ58" s="154"/>
      <c r="KR58" s="154"/>
      <c r="KS58" s="154"/>
      <c r="KT58" s="154"/>
      <c r="KU58" s="154"/>
      <c r="KV58" s="154"/>
      <c r="KW58" s="154"/>
      <c r="KX58" s="154"/>
      <c r="KY58" s="154"/>
      <c r="KZ58" s="154"/>
      <c r="LA58" s="154"/>
      <c r="LB58" s="154"/>
      <c r="LC58" s="154"/>
      <c r="LD58" s="154"/>
      <c r="LE58" s="154"/>
      <c r="LF58" s="154"/>
      <c r="LG58" s="154"/>
      <c r="LH58" s="154"/>
      <c r="LI58" s="154"/>
      <c r="LJ58" s="154"/>
      <c r="LK58" s="154"/>
      <c r="LL58" s="154"/>
      <c r="LM58" s="154"/>
      <c r="LN58" s="154"/>
      <c r="LO58" s="154"/>
      <c r="LP58" s="154"/>
      <c r="LQ58" s="154"/>
      <c r="LR58" s="154"/>
      <c r="LS58" s="154"/>
      <c r="LT58" s="154"/>
      <c r="LU58" s="154"/>
      <c r="LV58" s="154"/>
      <c r="LW58" s="154"/>
      <c r="LX58" s="154"/>
      <c r="LY58" s="154"/>
      <c r="LZ58" s="154"/>
      <c r="MA58" s="154"/>
      <c r="MB58" s="154"/>
      <c r="MC58" s="154"/>
      <c r="MD58" s="154"/>
      <c r="ME58" s="154"/>
      <c r="MF58" s="154"/>
      <c r="MG58" s="154"/>
      <c r="MH58" s="154"/>
      <c r="MI58" s="154"/>
      <c r="MJ58" s="154"/>
      <c r="MK58" s="154"/>
      <c r="ML58" s="154"/>
      <c r="MM58" s="154"/>
      <c r="MN58" s="154"/>
      <c r="MO58" s="154"/>
      <c r="MP58" s="154"/>
      <c r="MQ58" s="154"/>
      <c r="MR58" s="154"/>
      <c r="MS58" s="154"/>
      <c r="MT58" s="154"/>
      <c r="MU58" s="154"/>
      <c r="MV58" s="154"/>
      <c r="MW58" s="154"/>
      <c r="MX58" s="154"/>
      <c r="MY58" s="154"/>
      <c r="MZ58" s="154"/>
      <c r="NA58" s="154"/>
      <c r="NB58" s="154"/>
      <c r="NC58" s="154"/>
      <c r="ND58" s="154"/>
      <c r="NE58" s="154"/>
      <c r="NF58" s="154"/>
      <c r="NG58" s="154"/>
      <c r="NH58" s="154"/>
      <c r="NI58" s="154"/>
      <c r="NJ58" s="154"/>
      <c r="NK58" s="154"/>
      <c r="NL58" s="154"/>
      <c r="NM58" s="154"/>
      <c r="NN58" s="154"/>
      <c r="NO58" s="154"/>
      <c r="NP58" s="154"/>
      <c r="NQ58" s="154"/>
      <c r="NR58" s="154"/>
      <c r="NS58" s="154"/>
      <c r="NT58" s="154"/>
      <c r="NU58" s="154"/>
      <c r="NV58" s="154"/>
      <c r="NW58" s="154"/>
      <c r="NX58" s="154"/>
      <c r="NY58" s="154"/>
      <c r="NZ58" s="154"/>
      <c r="OA58" s="154"/>
      <c r="OB58" s="154"/>
      <c r="OC58" s="154"/>
      <c r="OD58" s="154"/>
      <c r="OE58" s="154"/>
      <c r="OF58" s="154"/>
      <c r="OG58" s="154"/>
      <c r="OH58" s="154"/>
      <c r="OI58" s="154"/>
      <c r="OJ58" s="154"/>
      <c r="OK58" s="154"/>
      <c r="OL58" s="154"/>
      <c r="OM58" s="154"/>
      <c r="ON58" s="154"/>
      <c r="OO58" s="154"/>
      <c r="OP58" s="154"/>
      <c r="OQ58" s="154"/>
      <c r="OR58" s="154"/>
      <c r="OS58" s="154"/>
      <c r="OT58" s="154"/>
      <c r="OU58" s="154"/>
      <c r="OV58" s="154"/>
      <c r="OW58" s="154"/>
      <c r="OX58" s="154"/>
      <c r="OY58" s="154"/>
      <c r="OZ58" s="154"/>
      <c r="PA58" s="154"/>
      <c r="PB58" s="154"/>
      <c r="PC58" s="154"/>
      <c r="PD58" s="154"/>
      <c r="PE58" s="154"/>
      <c r="PF58" s="154"/>
      <c r="PG58" s="154"/>
      <c r="PH58" s="154"/>
      <c r="PI58" s="154"/>
      <c r="PJ58" s="154"/>
      <c r="PK58" s="154"/>
      <c r="PL58" s="154"/>
      <c r="PM58" s="154"/>
      <c r="PN58" s="154"/>
      <c r="PO58" s="154"/>
      <c r="PP58" s="154"/>
      <c r="PQ58" s="154"/>
      <c r="PR58" s="154"/>
      <c r="PS58" s="154"/>
      <c r="PT58" s="154"/>
      <c r="PU58" s="154"/>
      <c r="PV58" s="154"/>
      <c r="PW58" s="154"/>
      <c r="PX58" s="154"/>
      <c r="PY58" s="154"/>
      <c r="PZ58" s="154"/>
      <c r="QA58" s="154"/>
      <c r="QB58" s="154"/>
      <c r="QC58" s="154"/>
      <c r="QD58" s="154"/>
      <c r="QE58" s="154"/>
      <c r="QF58" s="154"/>
      <c r="QG58" s="154"/>
      <c r="QH58" s="154"/>
      <c r="QI58" s="154"/>
      <c r="QJ58" s="154"/>
      <c r="QK58" s="154"/>
      <c r="QL58" s="154"/>
      <c r="QM58" s="154"/>
      <c r="QN58" s="154"/>
      <c r="QO58" s="154"/>
      <c r="QP58" s="154"/>
      <c r="QQ58" s="154"/>
      <c r="QR58" s="154"/>
      <c r="QS58" s="154"/>
      <c r="QT58" s="154"/>
      <c r="QU58" s="154"/>
      <c r="QV58" s="154"/>
      <c r="QW58" s="154"/>
      <c r="QX58" s="154"/>
      <c r="QY58" s="154"/>
      <c r="QZ58" s="154"/>
      <c r="RA58" s="154"/>
      <c r="RB58" s="154"/>
      <c r="RC58" s="154"/>
      <c r="RD58" s="154"/>
      <c r="RE58" s="154"/>
      <c r="RF58" s="154"/>
      <c r="RG58" s="154"/>
      <c r="RH58" s="154"/>
      <c r="RI58" s="154"/>
      <c r="RJ58" s="154"/>
      <c r="RK58" s="154"/>
      <c r="RL58" s="154"/>
      <c r="RM58" s="154"/>
      <c r="RN58" s="154"/>
      <c r="RO58" s="154"/>
      <c r="RP58" s="154"/>
      <c r="RQ58" s="154"/>
      <c r="RR58" s="154"/>
      <c r="RS58" s="154"/>
      <c r="RT58" s="154"/>
      <c r="RU58" s="154"/>
      <c r="RV58" s="154"/>
      <c r="RW58" s="154"/>
      <c r="RX58" s="154"/>
      <c r="RY58" s="154"/>
      <c r="RZ58" s="154"/>
      <c r="SA58" s="154"/>
      <c r="SB58" s="154"/>
      <c r="SC58" s="154"/>
      <c r="SD58" s="154"/>
      <c r="SE58" s="154"/>
      <c r="SF58" s="154"/>
      <c r="SG58" s="154"/>
      <c r="SH58" s="154"/>
      <c r="SI58" s="154"/>
      <c r="SJ58" s="154"/>
      <c r="SK58" s="154"/>
      <c r="SL58" s="154"/>
      <c r="SM58" s="154"/>
      <c r="SN58" s="154"/>
      <c r="SO58" s="154"/>
      <c r="SP58" s="154"/>
      <c r="SQ58" s="154"/>
      <c r="SR58" s="154"/>
      <c r="SS58" s="154"/>
      <c r="ST58" s="154"/>
      <c r="SU58" s="154"/>
      <c r="SV58" s="154"/>
      <c r="SW58" s="154"/>
      <c r="SX58" s="154"/>
      <c r="SY58" s="154"/>
      <c r="SZ58" s="154"/>
      <c r="TA58" s="154"/>
      <c r="TB58" s="154"/>
      <c r="TC58" s="154"/>
      <c r="TD58" s="154"/>
      <c r="TE58" s="154"/>
      <c r="TF58" s="154"/>
      <c r="TG58" s="154"/>
      <c r="TH58" s="154"/>
      <c r="TI58" s="154"/>
      <c r="TJ58" s="154"/>
      <c r="TK58" s="154"/>
      <c r="TL58" s="154"/>
      <c r="TM58" s="154"/>
      <c r="TN58" s="154"/>
      <c r="TO58" s="154"/>
      <c r="TP58" s="154"/>
      <c r="TQ58" s="154"/>
      <c r="TR58" s="154"/>
      <c r="TS58" s="154"/>
      <c r="TT58" s="154"/>
      <c r="TU58" s="154"/>
      <c r="TV58" s="154"/>
      <c r="TW58" s="154"/>
      <c r="TX58" s="154"/>
      <c r="TY58" s="154"/>
      <c r="TZ58" s="154"/>
      <c r="UA58" s="154"/>
      <c r="UB58" s="154"/>
      <c r="UC58" s="154"/>
      <c r="UD58" s="154"/>
      <c r="UE58" s="154"/>
      <c r="UF58" s="154"/>
      <c r="UG58" s="154"/>
      <c r="UH58" s="154"/>
      <c r="UI58" s="154"/>
      <c r="UJ58" s="154"/>
      <c r="UK58" s="154"/>
      <c r="UL58" s="154"/>
      <c r="UM58" s="154"/>
      <c r="UN58" s="154"/>
      <c r="UO58" s="154"/>
      <c r="UP58" s="154"/>
      <c r="UQ58" s="154"/>
      <c r="UR58" s="154"/>
      <c r="US58" s="154"/>
      <c r="UT58" s="154"/>
      <c r="UU58" s="154"/>
      <c r="UV58" s="154"/>
      <c r="UW58" s="154"/>
      <c r="UX58" s="154"/>
      <c r="UY58" s="154"/>
      <c r="UZ58" s="154"/>
      <c r="VA58" s="154"/>
      <c r="VB58" s="154"/>
      <c r="VC58" s="154"/>
      <c r="VD58" s="154"/>
      <c r="VE58" s="154"/>
      <c r="VF58" s="154"/>
      <c r="VG58" s="154"/>
      <c r="VH58" s="154"/>
      <c r="VI58" s="154"/>
      <c r="VJ58" s="154"/>
      <c r="VK58" s="154"/>
      <c r="VL58" s="154"/>
      <c r="VM58" s="154"/>
      <c r="VN58" s="154"/>
      <c r="VO58" s="154"/>
      <c r="VP58" s="154"/>
      <c r="VQ58" s="154"/>
      <c r="VR58" s="154"/>
      <c r="VS58" s="154"/>
      <c r="VT58" s="154"/>
      <c r="VU58" s="154"/>
      <c r="VV58" s="154"/>
      <c r="VW58" s="154"/>
      <c r="VX58" s="154"/>
      <c r="VY58" s="154"/>
      <c r="VZ58" s="154"/>
      <c r="WA58" s="154"/>
      <c r="WB58" s="154"/>
      <c r="WC58" s="154"/>
      <c r="WD58" s="154"/>
      <c r="WE58" s="154"/>
      <c r="WF58" s="154"/>
      <c r="WG58" s="154"/>
      <c r="WH58" s="154"/>
      <c r="WI58" s="154"/>
      <c r="WJ58" s="154"/>
      <c r="WK58" s="154"/>
      <c r="WL58" s="154"/>
      <c r="WM58" s="154"/>
      <c r="WN58" s="154"/>
      <c r="WO58" s="154"/>
      <c r="WP58" s="154"/>
      <c r="WQ58" s="154"/>
      <c r="WR58" s="154"/>
      <c r="WS58" s="154"/>
      <c r="WT58" s="154"/>
      <c r="WU58" s="154"/>
      <c r="WV58" s="154"/>
      <c r="WW58" s="154"/>
      <c r="WX58" s="154"/>
      <c r="WY58" s="154"/>
      <c r="WZ58" s="154"/>
      <c r="XA58" s="154"/>
      <c r="XB58" s="154"/>
      <c r="XC58" s="154"/>
      <c r="XD58" s="154"/>
      <c r="XE58" s="154"/>
      <c r="XF58" s="154"/>
      <c r="XG58" s="154"/>
      <c r="XH58" s="154"/>
      <c r="XI58" s="154"/>
      <c r="XJ58" s="154"/>
      <c r="XK58" s="154"/>
      <c r="XL58" s="154"/>
      <c r="XM58" s="154"/>
      <c r="XN58" s="154"/>
      <c r="XO58" s="154"/>
      <c r="XP58" s="154"/>
      <c r="XQ58" s="154"/>
      <c r="XR58" s="154"/>
      <c r="XS58" s="154"/>
      <c r="XT58" s="154"/>
      <c r="XU58" s="154"/>
      <c r="XV58" s="154"/>
      <c r="XW58" s="154"/>
      <c r="XX58" s="154"/>
      <c r="XY58" s="154"/>
      <c r="XZ58" s="154"/>
      <c r="YA58" s="154"/>
      <c r="YB58" s="154"/>
      <c r="YC58" s="154"/>
      <c r="YD58" s="154"/>
      <c r="YE58" s="154"/>
      <c r="YF58" s="154"/>
      <c r="YG58" s="154"/>
      <c r="YH58" s="154"/>
      <c r="YI58" s="154"/>
      <c r="YJ58" s="154"/>
      <c r="YK58" s="154"/>
      <c r="YL58" s="154"/>
      <c r="YM58" s="154"/>
      <c r="YN58" s="154"/>
      <c r="YO58" s="154"/>
      <c r="YP58" s="154"/>
      <c r="YQ58" s="154"/>
      <c r="YR58" s="154"/>
      <c r="YS58" s="154"/>
      <c r="YT58" s="154"/>
      <c r="YU58" s="154"/>
      <c r="YV58" s="154"/>
      <c r="YW58" s="154"/>
      <c r="YX58" s="154"/>
      <c r="YY58" s="154"/>
      <c r="YZ58" s="154"/>
      <c r="ZA58" s="154"/>
      <c r="ZB58" s="154"/>
      <c r="ZC58" s="154"/>
      <c r="ZD58" s="154"/>
      <c r="ZE58" s="154"/>
      <c r="ZF58" s="154"/>
      <c r="ZG58" s="154"/>
      <c r="ZH58" s="154"/>
      <c r="ZI58" s="154"/>
      <c r="ZJ58" s="154"/>
      <c r="ZK58" s="154"/>
      <c r="ZL58" s="154"/>
      <c r="ZM58" s="154"/>
      <c r="ZN58" s="154"/>
      <c r="ZO58" s="154"/>
      <c r="ZP58" s="154"/>
      <c r="ZQ58" s="154"/>
      <c r="ZR58" s="154"/>
      <c r="ZS58" s="154"/>
      <c r="ZT58" s="154"/>
      <c r="ZU58" s="154"/>
      <c r="ZV58" s="154"/>
      <c r="ZW58" s="154"/>
      <c r="ZX58" s="154"/>
      <c r="ZY58" s="154"/>
      <c r="ZZ58" s="154"/>
      <c r="AAA58" s="154"/>
      <c r="AAB58" s="154"/>
      <c r="AAC58" s="154"/>
      <c r="AAD58" s="154"/>
      <c r="AAE58" s="154"/>
      <c r="AAF58" s="154"/>
      <c r="AAG58" s="154"/>
      <c r="AAH58" s="154"/>
      <c r="AAI58" s="154"/>
      <c r="AAJ58" s="154"/>
      <c r="AAK58" s="154"/>
      <c r="AAL58" s="154"/>
      <c r="AAM58" s="154"/>
      <c r="AAN58" s="154"/>
      <c r="AAO58" s="154"/>
      <c r="AAP58" s="154"/>
      <c r="AAQ58" s="154"/>
      <c r="AAR58" s="154"/>
      <c r="AAS58" s="154"/>
      <c r="AAT58" s="154"/>
      <c r="AAU58" s="154"/>
      <c r="AAV58" s="154"/>
      <c r="AAW58" s="154"/>
      <c r="AAX58" s="154"/>
      <c r="AAY58" s="154"/>
      <c r="AAZ58" s="154"/>
      <c r="ABA58" s="154"/>
      <c r="ABB58" s="154"/>
      <c r="ABC58" s="154"/>
      <c r="ABD58" s="154"/>
      <c r="ABE58" s="154"/>
      <c r="ABF58" s="154"/>
      <c r="ABG58" s="154"/>
      <c r="ABH58" s="154"/>
      <c r="ABI58" s="154"/>
      <c r="ABJ58" s="154"/>
      <c r="ABK58" s="154"/>
      <c r="ABL58" s="154"/>
      <c r="ABM58" s="154"/>
      <c r="ABN58" s="154"/>
      <c r="ABO58" s="154"/>
      <c r="ABP58" s="154"/>
      <c r="ABQ58" s="154"/>
      <c r="ABR58" s="154"/>
      <c r="ABS58" s="154"/>
      <c r="ABT58" s="154"/>
      <c r="ABU58" s="154"/>
      <c r="ABV58" s="154"/>
      <c r="ABW58" s="154"/>
      <c r="ABX58" s="154"/>
      <c r="ABY58" s="154"/>
      <c r="ABZ58" s="154"/>
      <c r="ACA58" s="154"/>
      <c r="ACB58" s="154"/>
      <c r="ACC58" s="154"/>
      <c r="ACD58" s="154"/>
      <c r="ACE58" s="154"/>
      <c r="ACF58" s="154"/>
      <c r="ACG58" s="154"/>
      <c r="ACH58" s="154"/>
      <c r="ACI58" s="154"/>
      <c r="ACJ58" s="154"/>
      <c r="ACK58" s="154"/>
      <c r="ACL58" s="154"/>
      <c r="ACM58" s="154"/>
      <c r="ACN58" s="154"/>
      <c r="ACO58" s="154"/>
      <c r="ACP58" s="154"/>
      <c r="ACQ58" s="154"/>
      <c r="ACR58" s="154"/>
      <c r="ACS58" s="154"/>
      <c r="ACT58" s="154"/>
      <c r="ACU58" s="154"/>
      <c r="ACV58" s="154"/>
      <c r="ACW58" s="154"/>
      <c r="ACX58" s="154"/>
      <c r="ACY58" s="154"/>
      <c r="ACZ58" s="154"/>
      <c r="ADA58" s="154"/>
      <c r="ADB58" s="154"/>
      <c r="ADC58" s="154"/>
      <c r="ADD58" s="154"/>
      <c r="ADE58" s="154"/>
      <c r="ADF58" s="154"/>
      <c r="ADG58" s="154"/>
      <c r="ADH58" s="154"/>
      <c r="ADI58" s="154"/>
      <c r="ADJ58" s="154"/>
      <c r="ADK58" s="154"/>
      <c r="ADL58" s="154"/>
      <c r="ADM58" s="154"/>
      <c r="ADN58" s="154"/>
      <c r="ADO58" s="154"/>
      <c r="ADP58" s="154"/>
      <c r="ADQ58" s="154"/>
      <c r="ADR58" s="154"/>
      <c r="ADS58" s="154"/>
      <c r="ADT58" s="154"/>
      <c r="ADU58" s="154"/>
      <c r="ADV58" s="154"/>
      <c r="ADW58" s="154"/>
      <c r="ADX58" s="154"/>
      <c r="ADY58" s="154"/>
      <c r="ADZ58" s="154"/>
      <c r="AEA58" s="154"/>
      <c r="AEB58" s="154"/>
      <c r="AEC58" s="154"/>
      <c r="AED58" s="154"/>
      <c r="AEE58" s="154"/>
      <c r="AEF58" s="154"/>
      <c r="AEG58" s="154"/>
      <c r="AEH58" s="154"/>
      <c r="AEI58" s="154"/>
      <c r="AEJ58" s="154"/>
      <c r="AEK58" s="154"/>
      <c r="AEL58" s="154"/>
      <c r="AEM58" s="154"/>
      <c r="AEN58" s="154"/>
      <c r="AEO58" s="154"/>
      <c r="AEP58" s="154"/>
      <c r="AEQ58" s="154"/>
      <c r="AER58" s="154"/>
      <c r="AES58" s="154"/>
      <c r="AET58" s="154"/>
      <c r="AEU58" s="154"/>
      <c r="AEV58" s="154"/>
      <c r="AEW58" s="154"/>
      <c r="AEX58" s="154"/>
      <c r="AEY58" s="154"/>
      <c r="AEZ58" s="154"/>
      <c r="AFA58" s="154"/>
      <c r="AFB58" s="154"/>
      <c r="AFC58" s="154"/>
      <c r="AFD58" s="154"/>
      <c r="AFE58" s="154"/>
      <c r="AFF58" s="154"/>
      <c r="AFG58" s="154"/>
      <c r="AFH58" s="154"/>
      <c r="AFI58" s="154"/>
      <c r="AFJ58" s="154"/>
      <c r="AFK58" s="154"/>
      <c r="AFL58" s="154"/>
      <c r="AFM58" s="154"/>
      <c r="AFN58" s="154"/>
      <c r="AFO58" s="154"/>
      <c r="AFP58" s="154"/>
      <c r="AFQ58" s="154"/>
      <c r="AFR58" s="154"/>
      <c r="AFS58" s="154"/>
      <c r="AFT58" s="154"/>
      <c r="AFU58" s="154"/>
      <c r="AFV58" s="154"/>
      <c r="AFW58" s="154"/>
      <c r="AFX58" s="154"/>
      <c r="AFY58" s="154"/>
      <c r="AFZ58" s="154"/>
      <c r="AGA58" s="154"/>
      <c r="AGB58" s="154"/>
      <c r="AGC58" s="154"/>
      <c r="AGD58" s="154"/>
      <c r="AGE58" s="154"/>
      <c r="AGF58" s="154"/>
      <c r="AGG58" s="154"/>
      <c r="AGH58" s="154"/>
      <c r="AGI58" s="154"/>
      <c r="AGJ58" s="154"/>
      <c r="AGK58" s="154"/>
      <c r="AGL58" s="154"/>
      <c r="AGM58" s="154"/>
      <c r="AGN58" s="154"/>
      <c r="AGO58" s="154"/>
      <c r="AGP58" s="154"/>
      <c r="AGQ58" s="154"/>
      <c r="AGR58" s="154"/>
      <c r="AGS58" s="154"/>
      <c r="AGT58" s="154"/>
      <c r="AGU58" s="154"/>
      <c r="AGV58" s="154"/>
      <c r="AGW58" s="154"/>
      <c r="AGX58" s="154"/>
      <c r="AGY58" s="154"/>
      <c r="AGZ58" s="154"/>
      <c r="AHA58" s="154"/>
      <c r="AHB58" s="154"/>
      <c r="AHC58" s="154"/>
      <c r="AHD58" s="154"/>
      <c r="AHE58" s="154"/>
      <c r="AHF58" s="154"/>
      <c r="AHG58" s="154"/>
      <c r="AHH58" s="154"/>
      <c r="AHI58" s="154"/>
      <c r="AHJ58" s="154"/>
      <c r="AHK58" s="154"/>
      <c r="AHL58" s="154"/>
      <c r="AHM58" s="154"/>
      <c r="AHN58" s="154"/>
      <c r="AHO58" s="154"/>
      <c r="AHP58" s="154"/>
      <c r="AHQ58" s="154"/>
      <c r="AHR58" s="154"/>
      <c r="AHS58" s="154"/>
      <c r="AHT58" s="154"/>
      <c r="AHU58" s="154"/>
      <c r="AHV58" s="154"/>
      <c r="AHW58" s="154"/>
      <c r="AHX58" s="154"/>
      <c r="AHY58" s="154"/>
      <c r="AHZ58" s="154"/>
      <c r="AIA58" s="154"/>
      <c r="AIB58" s="154"/>
      <c r="AIC58" s="154"/>
      <c r="AID58" s="154"/>
      <c r="AIE58" s="154"/>
      <c r="AIF58" s="154"/>
      <c r="AIG58" s="154"/>
      <c r="AIH58" s="154"/>
      <c r="AII58" s="154"/>
      <c r="AIJ58" s="154"/>
      <c r="AIK58" s="154"/>
      <c r="AIL58" s="154"/>
      <c r="AIM58" s="154"/>
      <c r="AIN58" s="154"/>
      <c r="AIO58" s="154"/>
      <c r="AIP58" s="154"/>
      <c r="AIQ58" s="154"/>
      <c r="AIR58" s="154"/>
      <c r="AIS58" s="154"/>
      <c r="AIT58" s="154"/>
      <c r="AIU58" s="154"/>
      <c r="AIV58" s="154"/>
      <c r="AIW58" s="154"/>
      <c r="AIX58" s="154"/>
      <c r="AIY58" s="154"/>
      <c r="AIZ58" s="154"/>
      <c r="AJA58" s="154"/>
      <c r="AJB58" s="154"/>
      <c r="AJC58" s="154"/>
      <c r="AJD58" s="154"/>
      <c r="AJE58" s="154"/>
      <c r="AJF58" s="154"/>
      <c r="AJG58" s="154"/>
      <c r="AJH58" s="154"/>
      <c r="AJI58" s="154"/>
      <c r="AJJ58" s="154"/>
      <c r="AJK58" s="154"/>
      <c r="AJL58" s="154"/>
      <c r="AJM58" s="154"/>
      <c r="AJN58" s="154"/>
      <c r="AJO58" s="154"/>
      <c r="AJP58" s="154"/>
      <c r="AJQ58" s="154"/>
      <c r="AJR58" s="154"/>
      <c r="AJS58" s="154"/>
      <c r="AJT58" s="154"/>
      <c r="AJU58" s="154"/>
      <c r="AJV58" s="154"/>
      <c r="AJW58" s="154"/>
      <c r="AJX58" s="154"/>
      <c r="AJY58" s="154"/>
      <c r="AJZ58" s="154"/>
      <c r="AKA58" s="154"/>
      <c r="AKB58" s="154"/>
      <c r="AKC58" s="154"/>
      <c r="AKD58" s="154"/>
      <c r="AKE58" s="154"/>
      <c r="AKF58" s="154"/>
      <c r="AKG58" s="154"/>
      <c r="AKH58" s="154"/>
      <c r="AKI58" s="154"/>
      <c r="AKJ58" s="154"/>
      <c r="AKK58" s="154"/>
      <c r="AKL58" s="154"/>
      <c r="AKM58" s="154"/>
      <c r="AKN58" s="154"/>
      <c r="AKO58" s="154"/>
      <c r="AKP58" s="154"/>
      <c r="AKQ58" s="154"/>
      <c r="AKR58" s="154"/>
      <c r="AKS58" s="154"/>
      <c r="AKT58" s="154"/>
      <c r="AKU58" s="154"/>
      <c r="AKV58" s="154"/>
      <c r="AKW58" s="154"/>
      <c r="AKX58" s="154"/>
      <c r="AKY58" s="154"/>
      <c r="AKZ58" s="154"/>
      <c r="ALA58" s="154"/>
      <c r="ALB58" s="154"/>
      <c r="ALC58" s="154"/>
      <c r="ALD58" s="154"/>
      <c r="ALE58" s="154"/>
      <c r="ALF58" s="154"/>
      <c r="ALG58" s="154"/>
      <c r="ALH58" s="154"/>
      <c r="ALI58" s="154"/>
      <c r="ALJ58" s="154"/>
      <c r="ALK58" s="154"/>
      <c r="ALL58" s="154"/>
      <c r="ALM58" s="154"/>
      <c r="ALN58" s="154"/>
      <c r="ALO58" s="154"/>
      <c r="ALP58" s="154"/>
      <c r="ALQ58" s="154"/>
      <c r="ALR58" s="154"/>
      <c r="ALS58" s="154"/>
      <c r="ALT58" s="154"/>
      <c r="ALU58" s="154"/>
      <c r="ALV58" s="154"/>
      <c r="ALW58" s="154"/>
      <c r="ALX58" s="154"/>
      <c r="ALY58" s="154"/>
      <c r="ALZ58" s="154"/>
      <c r="AMA58" s="154"/>
      <c r="AMB58" s="154"/>
      <c r="AMC58" s="154"/>
      <c r="AMD58" s="154"/>
      <c r="AME58" s="154"/>
      <c r="AMF58" s="154"/>
      <c r="AMG58" s="154"/>
      <c r="AMH58" s="154"/>
      <c r="AMI58" s="154"/>
      <c r="AMJ58" s="154"/>
      <c r="AMK58" s="154"/>
      <c r="AML58" s="154"/>
      <c r="AMM58" s="154"/>
      <c r="AMN58" s="154"/>
      <c r="AMO58" s="154"/>
      <c r="AMP58" s="154"/>
      <c r="AMQ58" s="154"/>
      <c r="AMR58" s="154"/>
      <c r="AMS58" s="154"/>
      <c r="AMT58" s="154"/>
      <c r="AMU58" s="154"/>
      <c r="AMV58" s="154"/>
      <c r="AMW58" s="154"/>
      <c r="AMX58" s="154"/>
      <c r="AMY58" s="154"/>
      <c r="AMZ58" s="154"/>
      <c r="ANA58" s="154"/>
      <c r="ANB58" s="154"/>
      <c r="ANC58" s="154"/>
      <c r="AND58" s="154"/>
      <c r="ANE58" s="154"/>
      <c r="ANF58" s="154"/>
      <c r="ANG58" s="154"/>
      <c r="ANH58" s="154"/>
      <c r="ANI58" s="154"/>
      <c r="ANJ58" s="154"/>
      <c r="ANK58" s="154"/>
      <c r="ANL58" s="154"/>
      <c r="ANM58" s="154"/>
      <c r="ANN58" s="154"/>
      <c r="ANO58" s="154"/>
      <c r="ANP58" s="154"/>
      <c r="ANQ58" s="154"/>
      <c r="ANR58" s="154"/>
      <c r="ANS58" s="154"/>
      <c r="ANT58" s="154"/>
      <c r="ANU58" s="154"/>
      <c r="ANV58" s="154"/>
      <c r="ANW58" s="154"/>
      <c r="ANX58" s="154"/>
      <c r="ANY58" s="154"/>
      <c r="ANZ58" s="154"/>
      <c r="AOA58" s="154"/>
      <c r="AOB58" s="154"/>
      <c r="AOC58" s="154"/>
      <c r="AOD58" s="154"/>
      <c r="AOE58" s="154"/>
      <c r="AOF58" s="154"/>
      <c r="AOG58" s="154"/>
      <c r="AOH58" s="154"/>
      <c r="AOI58" s="154"/>
      <c r="AOJ58" s="154"/>
      <c r="AOK58" s="154"/>
      <c r="AOL58" s="154"/>
      <c r="AOM58" s="154"/>
      <c r="AON58" s="154"/>
      <c r="AOO58" s="154"/>
      <c r="AOP58" s="154"/>
      <c r="AOQ58" s="154"/>
      <c r="AOR58" s="154"/>
      <c r="AOS58" s="154"/>
      <c r="AOT58" s="154"/>
      <c r="AOU58" s="154"/>
      <c r="AOV58" s="154"/>
      <c r="AOW58" s="154"/>
      <c r="AOX58" s="154"/>
      <c r="AOY58" s="154"/>
      <c r="AOZ58" s="154"/>
      <c r="APA58" s="154"/>
      <c r="APB58" s="154"/>
      <c r="APC58" s="154"/>
      <c r="APD58" s="154"/>
      <c r="APE58" s="154"/>
      <c r="APF58" s="154"/>
      <c r="APG58" s="154"/>
      <c r="APH58" s="154"/>
      <c r="API58" s="154"/>
      <c r="APJ58" s="154"/>
      <c r="APK58" s="154"/>
      <c r="APL58" s="154"/>
      <c r="APM58" s="154"/>
      <c r="APN58" s="154"/>
      <c r="APO58" s="154"/>
      <c r="APP58" s="154"/>
      <c r="APQ58" s="154"/>
      <c r="APR58" s="154"/>
      <c r="APS58" s="154"/>
      <c r="APT58" s="154"/>
      <c r="APU58" s="154"/>
      <c r="APV58" s="154"/>
      <c r="APW58" s="154"/>
      <c r="APX58" s="154"/>
      <c r="APY58" s="154"/>
      <c r="APZ58" s="154"/>
      <c r="AQA58" s="154"/>
      <c r="AQB58" s="154"/>
      <c r="AQC58" s="154"/>
      <c r="AQD58" s="154"/>
      <c r="AQE58" s="154"/>
      <c r="AQF58" s="154"/>
      <c r="AQG58" s="154"/>
      <c r="AQH58" s="154"/>
      <c r="AQI58" s="154"/>
      <c r="AQJ58" s="154"/>
      <c r="AQK58" s="154"/>
      <c r="AQL58" s="154"/>
      <c r="AQM58" s="154"/>
      <c r="AQN58" s="154"/>
      <c r="AQO58" s="154"/>
      <c r="AQP58" s="154"/>
      <c r="AQQ58" s="154"/>
      <c r="AQR58" s="154"/>
      <c r="AQS58" s="154"/>
      <c r="AQT58" s="154"/>
      <c r="AQU58" s="154"/>
      <c r="AQV58" s="154"/>
      <c r="AQW58" s="154"/>
      <c r="AQX58" s="154"/>
      <c r="AQY58" s="154"/>
      <c r="AQZ58" s="154"/>
      <c r="ARA58" s="154"/>
      <c r="ARB58" s="154"/>
      <c r="ARC58" s="154"/>
      <c r="ARD58" s="154"/>
      <c r="ARE58" s="154"/>
      <c r="ARF58" s="154"/>
      <c r="ARG58" s="154"/>
      <c r="ARH58" s="154"/>
      <c r="ARI58" s="154"/>
      <c r="ARJ58" s="154"/>
      <c r="ARK58" s="154"/>
      <c r="ARL58" s="154"/>
      <c r="ARM58" s="154"/>
      <c r="ARN58" s="154"/>
      <c r="ARO58" s="154"/>
      <c r="ARP58" s="154"/>
      <c r="ARQ58" s="154"/>
      <c r="ARR58" s="154"/>
      <c r="ARS58" s="154"/>
      <c r="ART58" s="154"/>
      <c r="ARU58" s="154"/>
      <c r="ARV58" s="154"/>
      <c r="ARW58" s="154"/>
      <c r="ARX58" s="154"/>
      <c r="ARY58" s="154"/>
      <c r="ARZ58" s="154"/>
      <c r="ASA58" s="154"/>
      <c r="ASB58" s="154"/>
      <c r="ASC58" s="154"/>
      <c r="ASD58" s="154"/>
      <c r="ASE58" s="154"/>
      <c r="ASF58" s="154"/>
      <c r="ASG58" s="154"/>
      <c r="ASH58" s="154"/>
      <c r="ASI58" s="154"/>
      <c r="ASJ58" s="154"/>
      <c r="ASK58" s="154"/>
      <c r="ASL58" s="154"/>
      <c r="ASM58" s="154"/>
      <c r="ASN58" s="154"/>
      <c r="ASO58" s="154"/>
      <c r="ASP58" s="154"/>
      <c r="ASQ58" s="154"/>
      <c r="ASR58" s="154"/>
      <c r="ASS58" s="154"/>
      <c r="AST58" s="154"/>
      <c r="ASU58" s="154"/>
      <c r="ASV58" s="154"/>
      <c r="ASW58" s="154"/>
      <c r="ASX58" s="154"/>
      <c r="ASY58" s="154"/>
      <c r="ASZ58" s="154"/>
      <c r="ATA58" s="154"/>
      <c r="ATB58" s="154"/>
      <c r="ATC58" s="154"/>
      <c r="ATD58" s="154"/>
      <c r="ATE58" s="154"/>
      <c r="ATF58" s="154"/>
      <c r="ATG58" s="154"/>
      <c r="ATH58" s="154"/>
      <c r="ATI58" s="154"/>
      <c r="ATJ58" s="154"/>
      <c r="ATK58" s="154"/>
      <c r="ATL58" s="154"/>
      <c r="ATM58" s="154"/>
      <c r="ATN58" s="154"/>
      <c r="ATO58" s="154"/>
      <c r="ATP58" s="154"/>
      <c r="ATQ58" s="154"/>
      <c r="ATR58" s="154"/>
      <c r="ATS58" s="154"/>
      <c r="ATT58" s="154"/>
      <c r="ATU58" s="154"/>
      <c r="ATV58" s="154"/>
      <c r="ATW58" s="154"/>
      <c r="ATX58" s="154"/>
      <c r="ATY58" s="154"/>
      <c r="ATZ58" s="154"/>
      <c r="AUA58" s="154"/>
      <c r="AUB58" s="154"/>
      <c r="AUC58" s="154"/>
      <c r="AUD58" s="154"/>
      <c r="AUE58" s="154"/>
      <c r="AUF58" s="154"/>
      <c r="AUG58" s="154"/>
      <c r="AUH58" s="154"/>
      <c r="AUI58" s="154"/>
      <c r="AUJ58" s="154"/>
      <c r="AUK58" s="154"/>
      <c r="AUL58" s="154"/>
      <c r="AUM58" s="154"/>
      <c r="AUN58" s="154"/>
      <c r="AUO58" s="154"/>
      <c r="AUP58" s="154"/>
      <c r="AUQ58" s="154"/>
      <c r="AUR58" s="154"/>
      <c r="AUS58" s="154"/>
      <c r="AUT58" s="154"/>
      <c r="AUU58" s="154"/>
      <c r="AUV58" s="154"/>
      <c r="AUW58" s="154"/>
      <c r="AUX58" s="154"/>
      <c r="AUY58" s="154"/>
      <c r="AUZ58" s="154"/>
      <c r="AVA58" s="154"/>
      <c r="AVB58" s="154"/>
      <c r="AVC58" s="154"/>
      <c r="AVD58" s="154"/>
      <c r="AVE58" s="154"/>
      <c r="AVF58" s="154"/>
      <c r="AVG58" s="154"/>
      <c r="AVH58" s="154"/>
      <c r="AVI58" s="154"/>
      <c r="AVJ58" s="154"/>
      <c r="AVK58" s="154"/>
      <c r="AVL58" s="154"/>
      <c r="AVM58" s="154"/>
      <c r="AVN58" s="154"/>
      <c r="AVO58" s="154"/>
      <c r="AVP58" s="154"/>
      <c r="AVQ58" s="154"/>
      <c r="AVR58" s="154"/>
      <c r="AVS58" s="154"/>
      <c r="AVT58" s="154"/>
      <c r="AVU58" s="154"/>
      <c r="AVV58" s="154"/>
      <c r="AVW58" s="154"/>
      <c r="AVX58" s="154"/>
      <c r="AVY58" s="154"/>
      <c r="AVZ58" s="154"/>
      <c r="AWA58" s="154"/>
      <c r="AWB58" s="154"/>
      <c r="AWC58" s="154"/>
      <c r="AWD58" s="154"/>
      <c r="AWE58" s="154"/>
      <c r="AWF58" s="154"/>
      <c r="AWG58" s="154"/>
      <c r="AWH58" s="154"/>
      <c r="AWI58" s="154"/>
      <c r="AWJ58" s="154"/>
      <c r="AWK58" s="154"/>
      <c r="AWL58" s="154"/>
      <c r="AWM58" s="154"/>
      <c r="AWN58" s="154"/>
      <c r="AWO58" s="154"/>
      <c r="AWP58" s="154"/>
      <c r="AWQ58" s="154"/>
      <c r="AWR58" s="154"/>
      <c r="AWS58" s="154"/>
      <c r="AWT58" s="154"/>
      <c r="AWU58" s="154"/>
      <c r="AWV58" s="154"/>
      <c r="AWW58" s="154"/>
      <c r="AWX58" s="154"/>
      <c r="AWY58" s="154"/>
      <c r="AWZ58" s="154"/>
      <c r="AXA58" s="154"/>
      <c r="AXB58" s="154"/>
      <c r="AXC58" s="154"/>
      <c r="AXD58" s="154"/>
      <c r="AXE58" s="154"/>
      <c r="AXF58" s="154"/>
      <c r="AXG58" s="154"/>
      <c r="AXH58" s="154"/>
      <c r="AXI58" s="154"/>
      <c r="AXJ58" s="154"/>
      <c r="AXK58" s="154"/>
      <c r="AXL58" s="154"/>
      <c r="AXM58" s="154"/>
      <c r="AXN58" s="154"/>
      <c r="AXO58" s="154"/>
      <c r="AXP58" s="154"/>
      <c r="AXQ58" s="154"/>
      <c r="AXR58" s="154"/>
      <c r="AXS58" s="154"/>
      <c r="AXT58" s="154"/>
      <c r="AXU58" s="154"/>
      <c r="AXV58" s="154"/>
      <c r="AXW58" s="154"/>
      <c r="AXX58" s="154"/>
      <c r="AXY58" s="154"/>
      <c r="AXZ58" s="154"/>
      <c r="AYA58" s="154"/>
      <c r="AYB58" s="154"/>
      <c r="AYC58" s="154"/>
      <c r="AYD58" s="154"/>
      <c r="AYE58" s="154"/>
      <c r="AYF58" s="154"/>
      <c r="AYG58" s="154"/>
      <c r="AYH58" s="154"/>
      <c r="AYI58" s="154"/>
      <c r="AYJ58" s="154"/>
      <c r="AYK58" s="154"/>
      <c r="AYL58" s="154"/>
      <c r="AYM58" s="154"/>
      <c r="AYN58" s="154"/>
      <c r="AYO58" s="154"/>
      <c r="AYP58" s="154"/>
      <c r="AYQ58" s="154"/>
      <c r="AYR58" s="154"/>
      <c r="AYS58" s="154"/>
      <c r="AYT58" s="154"/>
      <c r="AYU58" s="154"/>
      <c r="AYV58" s="154"/>
      <c r="AYW58" s="154"/>
      <c r="AYX58" s="154"/>
      <c r="AYY58" s="154"/>
      <c r="AYZ58" s="154"/>
      <c r="AZA58" s="154"/>
      <c r="AZB58" s="154"/>
      <c r="AZC58" s="154"/>
      <c r="AZD58" s="154"/>
      <c r="AZE58" s="154"/>
      <c r="AZF58" s="154"/>
      <c r="AZG58" s="154"/>
      <c r="AZH58" s="154"/>
      <c r="AZI58" s="154"/>
      <c r="AZJ58" s="154"/>
      <c r="AZK58" s="154"/>
      <c r="AZL58" s="154"/>
      <c r="AZM58" s="154"/>
      <c r="AZN58" s="154"/>
      <c r="AZO58" s="154"/>
      <c r="AZP58" s="154"/>
      <c r="AZQ58" s="154"/>
      <c r="AZR58" s="154"/>
      <c r="AZS58" s="154"/>
      <c r="AZT58" s="154"/>
      <c r="AZU58" s="154"/>
      <c r="AZV58" s="154"/>
      <c r="AZW58" s="154"/>
      <c r="AZX58" s="154"/>
      <c r="AZY58" s="154"/>
      <c r="AZZ58" s="154"/>
      <c r="BAA58" s="154"/>
      <c r="BAB58" s="154"/>
      <c r="BAC58" s="154"/>
      <c r="BAD58" s="154"/>
      <c r="BAE58" s="154"/>
      <c r="BAF58" s="154"/>
      <c r="BAG58" s="154"/>
      <c r="BAH58" s="154"/>
      <c r="BAI58" s="154"/>
      <c r="BAJ58" s="154"/>
      <c r="BAK58" s="154"/>
      <c r="BAL58" s="154"/>
      <c r="BAM58" s="154"/>
      <c r="BAN58" s="154"/>
      <c r="BAO58" s="154"/>
      <c r="BAP58" s="154"/>
      <c r="BAQ58" s="154"/>
      <c r="BAR58" s="154"/>
      <c r="BAS58" s="154"/>
      <c r="BAT58" s="154"/>
      <c r="BAU58" s="154"/>
      <c r="BAV58" s="154"/>
      <c r="BAW58" s="154"/>
      <c r="BAX58" s="154"/>
      <c r="BAY58" s="154"/>
      <c r="BAZ58" s="154"/>
      <c r="BBA58" s="154"/>
      <c r="BBB58" s="154"/>
      <c r="BBC58" s="154"/>
      <c r="BBD58" s="154"/>
      <c r="BBE58" s="154"/>
      <c r="BBF58" s="154"/>
      <c r="BBG58" s="154"/>
      <c r="BBH58" s="154"/>
      <c r="BBI58" s="154"/>
      <c r="BBJ58" s="154"/>
      <c r="BBK58" s="154"/>
      <c r="BBL58" s="154"/>
      <c r="BBM58" s="154"/>
      <c r="BBN58" s="154"/>
      <c r="BBO58" s="154"/>
      <c r="BBP58" s="154"/>
      <c r="BBQ58" s="154"/>
      <c r="BBR58" s="154"/>
      <c r="BBS58" s="154"/>
      <c r="BBT58" s="154"/>
      <c r="BBU58" s="154"/>
      <c r="BBV58" s="154"/>
      <c r="BBW58" s="154"/>
      <c r="BBX58" s="154"/>
      <c r="BBY58" s="154"/>
      <c r="BBZ58" s="154"/>
      <c r="BCA58" s="154"/>
      <c r="BCB58" s="154"/>
      <c r="BCC58" s="154"/>
      <c r="BCD58" s="154"/>
      <c r="BCE58" s="154"/>
      <c r="BCF58" s="154"/>
      <c r="BCG58" s="154"/>
      <c r="BCH58" s="154"/>
      <c r="BCI58" s="154"/>
      <c r="BCJ58" s="154"/>
      <c r="BCK58" s="154"/>
      <c r="BCL58" s="154"/>
      <c r="BCM58" s="154"/>
      <c r="BCN58" s="154"/>
      <c r="BCO58" s="154"/>
      <c r="BCP58" s="154"/>
      <c r="BCQ58" s="154"/>
      <c r="BCR58" s="154"/>
      <c r="BCS58" s="154"/>
      <c r="BCT58" s="154"/>
      <c r="BCU58" s="154"/>
      <c r="BCV58" s="154"/>
      <c r="BCW58" s="154"/>
      <c r="BCX58" s="154"/>
      <c r="BCY58" s="154"/>
      <c r="BCZ58" s="154"/>
      <c r="BDA58" s="154"/>
      <c r="BDB58" s="154"/>
      <c r="BDC58" s="154"/>
      <c r="BDD58" s="154"/>
      <c r="BDE58" s="154"/>
      <c r="BDF58" s="154"/>
      <c r="BDG58" s="154"/>
      <c r="BDH58" s="154"/>
      <c r="BDI58" s="154"/>
      <c r="BDJ58" s="154"/>
      <c r="BDK58" s="154"/>
      <c r="BDL58" s="154"/>
      <c r="BDM58" s="154"/>
      <c r="BDN58" s="154"/>
      <c r="BDO58" s="154"/>
      <c r="BDP58" s="154"/>
      <c r="BDQ58" s="154"/>
      <c r="BDR58" s="154"/>
      <c r="BDS58" s="154"/>
      <c r="BDT58" s="154"/>
      <c r="BDU58" s="154"/>
      <c r="BDV58" s="154"/>
      <c r="BDW58" s="154"/>
      <c r="BDX58" s="154"/>
      <c r="BDY58" s="154"/>
      <c r="BDZ58" s="154"/>
      <c r="BEA58" s="154"/>
      <c r="BEB58" s="154"/>
      <c r="BEC58" s="154"/>
      <c r="BED58" s="154"/>
      <c r="BEE58" s="154"/>
      <c r="BEF58" s="154"/>
      <c r="BEG58" s="154"/>
      <c r="BEH58" s="154"/>
      <c r="BEI58" s="154"/>
      <c r="BEJ58" s="154"/>
      <c r="BEK58" s="154"/>
      <c r="BEL58" s="154"/>
      <c r="BEM58" s="154"/>
      <c r="BEN58" s="154"/>
      <c r="BEO58" s="154"/>
      <c r="BEP58" s="154"/>
      <c r="BEQ58" s="154"/>
      <c r="BER58" s="154"/>
      <c r="BES58" s="154"/>
      <c r="BET58" s="154"/>
      <c r="BEU58" s="154"/>
      <c r="BEV58" s="154"/>
      <c r="BEW58" s="154"/>
      <c r="BEX58" s="154"/>
      <c r="BEY58" s="154"/>
      <c r="BEZ58" s="154"/>
      <c r="BFA58" s="154"/>
      <c r="BFB58" s="154"/>
      <c r="BFC58" s="154"/>
      <c r="BFD58" s="154"/>
      <c r="BFE58" s="154"/>
      <c r="BFF58" s="154"/>
      <c r="BFG58" s="154"/>
      <c r="BFH58" s="154"/>
      <c r="BFI58" s="154"/>
      <c r="BFJ58" s="154"/>
      <c r="BFK58" s="154"/>
      <c r="BFL58" s="154"/>
      <c r="BFM58" s="154"/>
      <c r="BFN58" s="154"/>
      <c r="BFO58" s="154"/>
      <c r="BFP58" s="154"/>
      <c r="BFQ58" s="154"/>
      <c r="BFR58" s="154"/>
      <c r="BFS58" s="154"/>
      <c r="BFT58" s="154"/>
      <c r="BFU58" s="154"/>
      <c r="BFV58" s="154"/>
      <c r="BFW58" s="154"/>
      <c r="BFX58" s="154"/>
      <c r="BFY58" s="154"/>
      <c r="BFZ58" s="154"/>
      <c r="BGA58" s="154"/>
      <c r="BGB58" s="154"/>
      <c r="BGC58" s="154"/>
      <c r="BGD58" s="154"/>
      <c r="BGE58" s="154"/>
      <c r="BGF58" s="154"/>
      <c r="BGG58" s="154"/>
      <c r="BGH58" s="154"/>
      <c r="BGI58" s="154"/>
      <c r="BGJ58" s="154"/>
      <c r="BGK58" s="154"/>
      <c r="BGL58" s="154"/>
      <c r="BGM58" s="154"/>
      <c r="BGN58" s="154"/>
      <c r="BGO58" s="154"/>
      <c r="BGP58" s="154"/>
      <c r="BGQ58" s="154"/>
      <c r="BGR58" s="154"/>
      <c r="BGS58" s="154"/>
      <c r="BGT58" s="154"/>
      <c r="BGU58" s="154"/>
      <c r="BGV58" s="154"/>
      <c r="BGW58" s="154"/>
      <c r="BGX58" s="154"/>
      <c r="BGY58" s="154"/>
      <c r="BGZ58" s="154"/>
      <c r="BHA58" s="154"/>
      <c r="BHB58" s="154"/>
      <c r="BHC58" s="154"/>
      <c r="BHD58" s="154"/>
      <c r="BHE58" s="154"/>
      <c r="BHF58" s="154"/>
      <c r="BHG58" s="154"/>
      <c r="BHH58" s="154"/>
      <c r="BHI58" s="154"/>
      <c r="BHJ58" s="154"/>
      <c r="BHK58" s="154"/>
      <c r="BHL58" s="154"/>
      <c r="BHM58" s="154"/>
      <c r="BHN58" s="154"/>
      <c r="BHO58" s="154"/>
      <c r="BHP58" s="154"/>
      <c r="BHQ58" s="154"/>
      <c r="BHR58" s="154"/>
      <c r="BHS58" s="154"/>
      <c r="BHT58" s="154"/>
      <c r="BHU58" s="154"/>
      <c r="BHV58" s="154"/>
      <c r="BHW58" s="154"/>
      <c r="BHX58" s="154"/>
      <c r="BHY58" s="154"/>
      <c r="BHZ58" s="154"/>
      <c r="BIA58" s="154"/>
      <c r="BIB58" s="154"/>
      <c r="BIC58" s="154"/>
      <c r="BID58" s="154"/>
      <c r="BIE58" s="154"/>
      <c r="BIF58" s="154"/>
      <c r="BIG58" s="154"/>
      <c r="BIH58" s="154"/>
      <c r="BII58" s="154"/>
      <c r="BIJ58" s="154"/>
      <c r="BIK58" s="154"/>
      <c r="BIL58" s="154"/>
      <c r="BIM58" s="154"/>
      <c r="BIN58" s="154"/>
      <c r="BIO58" s="154"/>
      <c r="BIP58" s="154"/>
      <c r="BIQ58" s="154"/>
      <c r="BIR58" s="154"/>
      <c r="BIS58" s="154"/>
      <c r="BIT58" s="154"/>
      <c r="BIU58" s="154"/>
      <c r="BIV58" s="154"/>
      <c r="BIW58" s="154"/>
      <c r="BIX58" s="154"/>
      <c r="BIY58" s="154"/>
      <c r="BIZ58" s="154"/>
      <c r="BJA58" s="154"/>
      <c r="BJB58" s="154"/>
      <c r="BJC58" s="154"/>
      <c r="BJD58" s="154"/>
      <c r="BJE58" s="154"/>
      <c r="BJF58" s="154"/>
      <c r="BJG58" s="154"/>
      <c r="BJH58" s="154"/>
      <c r="BJI58" s="154"/>
      <c r="BJJ58" s="154"/>
      <c r="BJK58" s="154"/>
      <c r="BJL58" s="154"/>
      <c r="BJM58" s="154"/>
      <c r="BJN58" s="154"/>
      <c r="BJO58" s="154"/>
      <c r="BJP58" s="154"/>
      <c r="BJQ58" s="154"/>
      <c r="BJR58" s="154"/>
      <c r="BJS58" s="154"/>
      <c r="BJT58" s="154"/>
      <c r="BJU58" s="154"/>
      <c r="BJV58" s="154"/>
      <c r="BJW58" s="154"/>
      <c r="BJX58" s="154"/>
      <c r="BJY58" s="154"/>
      <c r="BJZ58" s="154"/>
      <c r="BKA58" s="154"/>
      <c r="BKB58" s="154"/>
      <c r="BKC58" s="154"/>
      <c r="BKD58" s="154"/>
      <c r="BKE58" s="154"/>
      <c r="BKF58" s="154"/>
      <c r="BKG58" s="154"/>
      <c r="BKH58" s="154"/>
      <c r="BKI58" s="154"/>
      <c r="BKJ58" s="154"/>
      <c r="BKK58" s="154"/>
      <c r="BKL58" s="154"/>
      <c r="BKM58" s="154"/>
      <c r="BKN58" s="154"/>
      <c r="BKO58" s="154"/>
      <c r="BKP58" s="154"/>
      <c r="BKQ58" s="154"/>
      <c r="BKR58" s="154"/>
      <c r="BKS58" s="154"/>
      <c r="BKT58" s="154"/>
      <c r="BKU58" s="154"/>
      <c r="BKV58" s="154"/>
      <c r="BKW58" s="154"/>
      <c r="BKX58" s="154"/>
      <c r="BKY58" s="154"/>
      <c r="BKZ58" s="154"/>
      <c r="BLA58" s="154"/>
      <c r="BLB58" s="154"/>
      <c r="BLC58" s="154"/>
      <c r="BLD58" s="154"/>
      <c r="BLE58" s="154"/>
      <c r="BLF58" s="154"/>
      <c r="BLG58" s="154"/>
      <c r="BLH58" s="154"/>
      <c r="BLI58" s="154"/>
      <c r="BLJ58" s="154"/>
      <c r="BLK58" s="154"/>
      <c r="BLL58" s="154"/>
      <c r="BLM58" s="154"/>
      <c r="BLN58" s="154"/>
      <c r="BLO58" s="154"/>
      <c r="BLP58" s="154"/>
      <c r="BLQ58" s="154"/>
      <c r="BLR58" s="154"/>
      <c r="BLS58" s="154"/>
      <c r="BLT58" s="154"/>
      <c r="BLU58" s="154"/>
      <c r="BLV58" s="154"/>
      <c r="BLW58" s="154"/>
      <c r="BLX58" s="154"/>
      <c r="BLY58" s="154"/>
      <c r="BLZ58" s="154"/>
      <c r="BMA58" s="154"/>
      <c r="BMB58" s="154"/>
      <c r="BMC58" s="154"/>
      <c r="BMD58" s="154"/>
      <c r="BME58" s="154"/>
      <c r="BMF58" s="154"/>
      <c r="BMG58" s="154"/>
      <c r="BMH58" s="154"/>
      <c r="BMI58" s="154"/>
      <c r="BMJ58" s="154"/>
      <c r="BMK58" s="154"/>
      <c r="BML58" s="154"/>
      <c r="BMM58" s="154"/>
      <c r="BMN58" s="154"/>
      <c r="BMO58" s="154"/>
      <c r="BMP58" s="154"/>
      <c r="BMQ58" s="154"/>
      <c r="BMR58" s="154"/>
      <c r="BMS58" s="154"/>
      <c r="BMT58" s="154"/>
      <c r="BMU58" s="154"/>
      <c r="BMV58" s="154"/>
      <c r="BMW58" s="154"/>
      <c r="BMX58" s="154"/>
      <c r="BMY58" s="154"/>
      <c r="BMZ58" s="154"/>
      <c r="BNA58" s="154"/>
      <c r="BNB58" s="154"/>
      <c r="BNC58" s="154"/>
      <c r="BND58" s="154"/>
      <c r="BNE58" s="154"/>
      <c r="BNF58" s="154"/>
      <c r="BNG58" s="154"/>
      <c r="BNH58" s="154"/>
      <c r="BNI58" s="154"/>
      <c r="BNJ58" s="154"/>
      <c r="BNK58" s="154"/>
      <c r="BNL58" s="154"/>
      <c r="BNM58" s="154"/>
      <c r="BNN58" s="154"/>
      <c r="BNO58" s="154"/>
      <c r="BNP58" s="154"/>
      <c r="BNQ58" s="154"/>
      <c r="BNR58" s="154"/>
      <c r="BNS58" s="154"/>
      <c r="BNT58" s="154"/>
      <c r="BNU58" s="154"/>
      <c r="BNV58" s="154"/>
      <c r="BNW58" s="154"/>
      <c r="BNX58" s="154"/>
      <c r="BNY58" s="154"/>
      <c r="BNZ58" s="154"/>
      <c r="BOA58" s="154"/>
      <c r="BOB58" s="154"/>
      <c r="BOC58" s="154"/>
      <c r="BOD58" s="154"/>
      <c r="BOE58" s="154"/>
      <c r="BOF58" s="154"/>
      <c r="BOG58" s="154"/>
      <c r="BOH58" s="154"/>
      <c r="BOI58" s="154"/>
      <c r="BOJ58" s="154"/>
      <c r="BOK58" s="154"/>
      <c r="BOL58" s="154"/>
      <c r="BOM58" s="154"/>
      <c r="BON58" s="154"/>
      <c r="BOO58" s="154"/>
      <c r="BOP58" s="154"/>
      <c r="BOQ58" s="154"/>
      <c r="BOR58" s="154"/>
      <c r="BOS58" s="154"/>
      <c r="BOT58" s="154"/>
      <c r="BOU58" s="154"/>
      <c r="BOV58" s="154"/>
      <c r="BOW58" s="154"/>
      <c r="BOX58" s="154"/>
      <c r="BOY58" s="154"/>
      <c r="BOZ58" s="154"/>
      <c r="BPA58" s="154"/>
      <c r="BPB58" s="154"/>
      <c r="BPC58" s="154"/>
      <c r="BPD58" s="154"/>
      <c r="BPE58" s="154"/>
      <c r="BPF58" s="154"/>
      <c r="BPG58" s="154"/>
      <c r="BPH58" s="154"/>
      <c r="BPI58" s="154"/>
      <c r="BPJ58" s="154"/>
      <c r="BPK58" s="154"/>
      <c r="BPL58" s="154"/>
      <c r="BPM58" s="154"/>
      <c r="BPN58" s="154"/>
      <c r="BPO58" s="154"/>
      <c r="BPP58" s="154"/>
      <c r="BPQ58" s="154"/>
      <c r="BPR58" s="154"/>
      <c r="BPS58" s="154"/>
      <c r="BPT58" s="154"/>
      <c r="BPU58" s="154"/>
      <c r="BPV58" s="154"/>
      <c r="BPW58" s="154"/>
      <c r="BPX58" s="154"/>
      <c r="BPY58" s="154"/>
      <c r="BPZ58" s="154"/>
      <c r="BQA58" s="154"/>
      <c r="BQB58" s="154"/>
      <c r="BQC58" s="154"/>
      <c r="BQD58" s="154"/>
      <c r="BQE58" s="154"/>
      <c r="BQF58" s="154"/>
      <c r="BQG58" s="154"/>
      <c r="BQH58" s="154"/>
      <c r="BQI58" s="154"/>
      <c r="BQJ58" s="154"/>
      <c r="BQK58" s="154"/>
      <c r="BQL58" s="154"/>
      <c r="BQM58" s="154"/>
      <c r="BQN58" s="154"/>
      <c r="BQO58" s="154"/>
      <c r="BQP58" s="154"/>
      <c r="BQQ58" s="154"/>
      <c r="BQR58" s="154"/>
      <c r="BQS58" s="154"/>
      <c r="BQT58" s="154"/>
      <c r="BQU58" s="154"/>
      <c r="BQV58" s="154"/>
      <c r="BQW58" s="154"/>
      <c r="BQX58" s="154"/>
      <c r="BQY58" s="154"/>
      <c r="BQZ58" s="154"/>
      <c r="BRA58" s="154"/>
      <c r="BRB58" s="154"/>
      <c r="BRC58" s="154"/>
      <c r="BRD58" s="154"/>
      <c r="BRE58" s="154"/>
      <c r="BRF58" s="154"/>
      <c r="BRG58" s="154"/>
      <c r="BRH58" s="154"/>
      <c r="BRI58" s="154"/>
      <c r="BRJ58" s="154"/>
      <c r="BRK58" s="154"/>
      <c r="BRL58" s="154"/>
      <c r="BRM58" s="154"/>
      <c r="BRN58" s="154"/>
      <c r="BRO58" s="154"/>
      <c r="BRP58" s="154"/>
      <c r="BRQ58" s="154"/>
      <c r="BRR58" s="154"/>
      <c r="BRS58" s="154"/>
      <c r="BRT58" s="154"/>
      <c r="BRU58" s="154"/>
      <c r="BRV58" s="154"/>
      <c r="BRW58" s="154"/>
      <c r="BRX58" s="154"/>
      <c r="BRY58" s="154"/>
      <c r="BRZ58" s="154"/>
      <c r="BSA58" s="154"/>
      <c r="BSB58" s="154"/>
      <c r="BSC58" s="154"/>
      <c r="BSD58" s="154"/>
      <c r="BSE58" s="154"/>
      <c r="BSF58" s="154"/>
      <c r="BSG58" s="154"/>
      <c r="BSH58" s="154"/>
      <c r="BSI58" s="154"/>
      <c r="BSJ58" s="154"/>
      <c r="BSK58" s="154"/>
      <c r="BSL58" s="154"/>
      <c r="BSM58" s="154"/>
      <c r="BSN58" s="154"/>
      <c r="BSO58" s="154"/>
      <c r="BSP58" s="154"/>
      <c r="BSQ58" s="154"/>
      <c r="BSR58" s="154"/>
      <c r="BSS58" s="154"/>
      <c r="BST58" s="154"/>
      <c r="BSU58" s="154"/>
      <c r="BSV58" s="154"/>
      <c r="BSW58" s="154"/>
      <c r="BSX58" s="154"/>
      <c r="BSY58" s="154"/>
      <c r="BSZ58" s="154"/>
      <c r="BTA58" s="154"/>
      <c r="BTB58" s="154"/>
      <c r="BTC58" s="154"/>
      <c r="BTD58" s="154"/>
      <c r="BTE58" s="154"/>
      <c r="BTF58" s="154"/>
      <c r="BTG58" s="154"/>
      <c r="BTH58" s="154"/>
      <c r="BTI58" s="154"/>
      <c r="BTJ58" s="154"/>
      <c r="BTK58" s="154"/>
      <c r="BTL58" s="154"/>
      <c r="BTM58" s="154"/>
      <c r="BTN58" s="154"/>
      <c r="BTO58" s="154"/>
      <c r="BTP58" s="154"/>
      <c r="BTQ58" s="154"/>
      <c r="BTR58" s="154"/>
      <c r="BTS58" s="154"/>
      <c r="BTT58" s="154"/>
      <c r="BTU58" s="154"/>
      <c r="BTV58" s="154"/>
      <c r="BTW58" s="154"/>
      <c r="BTX58" s="154"/>
      <c r="BTY58" s="154"/>
      <c r="BTZ58" s="154"/>
      <c r="BUA58" s="154"/>
      <c r="BUB58" s="154"/>
      <c r="BUC58" s="154"/>
      <c r="BUD58" s="154"/>
      <c r="BUE58" s="154"/>
      <c r="BUF58" s="154"/>
      <c r="BUG58" s="154"/>
      <c r="BUH58" s="154"/>
      <c r="BUI58" s="154"/>
      <c r="BUJ58" s="154"/>
      <c r="BUK58" s="154"/>
      <c r="BUL58" s="154"/>
      <c r="BUM58" s="154"/>
      <c r="BUN58" s="154"/>
      <c r="BUO58" s="154"/>
      <c r="BUP58" s="154"/>
      <c r="BUQ58" s="154"/>
      <c r="BUR58" s="154"/>
      <c r="BUS58" s="154"/>
      <c r="BUT58" s="154"/>
      <c r="BUU58" s="154"/>
      <c r="BUV58" s="154"/>
      <c r="BUW58" s="154"/>
      <c r="BUX58" s="154"/>
      <c r="BUY58" s="154"/>
      <c r="BUZ58" s="154"/>
      <c r="BVA58" s="154"/>
      <c r="BVB58" s="154"/>
      <c r="BVC58" s="154"/>
      <c r="BVD58" s="154"/>
      <c r="BVE58" s="154"/>
      <c r="BVF58" s="154"/>
      <c r="BVG58" s="154"/>
      <c r="BVH58" s="154"/>
      <c r="BVI58" s="154"/>
      <c r="BVJ58" s="154"/>
      <c r="BVK58" s="154"/>
      <c r="BVL58" s="154"/>
      <c r="BVM58" s="154"/>
      <c r="BVN58" s="154"/>
      <c r="BVO58" s="154"/>
      <c r="BVP58" s="154"/>
      <c r="BVQ58" s="154"/>
      <c r="BVR58" s="154"/>
      <c r="BVS58" s="154"/>
      <c r="BVT58" s="154"/>
      <c r="BVU58" s="154"/>
      <c r="BVV58" s="154"/>
      <c r="BVW58" s="154"/>
      <c r="BVX58" s="154"/>
      <c r="BVY58" s="154"/>
      <c r="BVZ58" s="154"/>
      <c r="BWA58" s="154"/>
      <c r="BWB58" s="154"/>
      <c r="BWC58" s="154"/>
      <c r="BWD58" s="154"/>
      <c r="BWE58" s="154"/>
      <c r="BWF58" s="154"/>
      <c r="BWG58" s="154"/>
      <c r="BWH58" s="154"/>
      <c r="BWI58" s="154"/>
      <c r="BWJ58" s="154"/>
      <c r="BWK58" s="154"/>
      <c r="BWL58" s="154"/>
      <c r="BWM58" s="154"/>
      <c r="BWN58" s="154"/>
      <c r="BWO58" s="154"/>
      <c r="BWP58" s="154"/>
      <c r="BWQ58" s="154"/>
      <c r="BWR58" s="154"/>
      <c r="BWS58" s="154"/>
      <c r="BWT58" s="154"/>
      <c r="BWU58" s="154"/>
      <c r="BWV58" s="154"/>
      <c r="BWW58" s="154"/>
      <c r="BWX58" s="154"/>
      <c r="BWY58" s="154"/>
      <c r="BWZ58" s="154"/>
      <c r="BXA58" s="154"/>
      <c r="BXB58" s="154"/>
      <c r="BXC58" s="154"/>
      <c r="BXD58" s="154"/>
      <c r="BXE58" s="154"/>
      <c r="BXF58" s="154"/>
      <c r="BXG58" s="154"/>
      <c r="BXH58" s="154"/>
      <c r="BXI58" s="154"/>
      <c r="BXJ58" s="154"/>
      <c r="BXK58" s="154"/>
      <c r="BXL58" s="154"/>
      <c r="BXM58" s="154"/>
      <c r="BXN58" s="154"/>
      <c r="BXO58" s="154"/>
      <c r="BXP58" s="154"/>
      <c r="BXQ58" s="154"/>
      <c r="BXR58" s="154"/>
      <c r="BXS58" s="154"/>
      <c r="BXT58" s="154"/>
      <c r="BXU58" s="154"/>
      <c r="BXV58" s="154"/>
      <c r="BXW58" s="154"/>
      <c r="BXX58" s="154"/>
      <c r="BXY58" s="154"/>
      <c r="BXZ58" s="154"/>
      <c r="BYA58" s="154"/>
      <c r="BYB58" s="154"/>
      <c r="BYC58" s="154"/>
      <c r="BYD58" s="154"/>
      <c r="BYE58" s="154"/>
      <c r="BYF58" s="154"/>
      <c r="BYG58" s="154"/>
      <c r="BYH58" s="154"/>
      <c r="BYI58" s="154"/>
      <c r="BYJ58" s="154"/>
      <c r="BYK58" s="154"/>
      <c r="BYL58" s="154"/>
      <c r="BYM58" s="154"/>
      <c r="BYN58" s="154"/>
      <c r="BYO58" s="154"/>
      <c r="BYP58" s="154"/>
      <c r="BYQ58" s="154"/>
      <c r="BYR58" s="154"/>
      <c r="BYS58" s="154"/>
      <c r="BYT58" s="154"/>
      <c r="BYU58" s="154"/>
      <c r="BYV58" s="154"/>
      <c r="BYW58" s="154"/>
      <c r="BYX58" s="154"/>
      <c r="BYY58" s="154"/>
      <c r="BYZ58" s="154"/>
      <c r="BZA58" s="154"/>
      <c r="BZB58" s="154"/>
      <c r="BZC58" s="154"/>
      <c r="BZD58" s="154"/>
      <c r="BZE58" s="154"/>
      <c r="BZF58" s="154"/>
      <c r="BZG58" s="154"/>
      <c r="BZH58" s="154"/>
      <c r="BZI58" s="154"/>
      <c r="BZJ58" s="154"/>
      <c r="BZK58" s="154"/>
      <c r="BZL58" s="154"/>
      <c r="BZM58" s="154"/>
      <c r="BZN58" s="154"/>
      <c r="BZO58" s="154"/>
      <c r="BZP58" s="154"/>
      <c r="BZQ58" s="154"/>
      <c r="BZR58" s="154"/>
      <c r="BZS58" s="154"/>
      <c r="BZT58" s="154"/>
      <c r="BZU58" s="154"/>
      <c r="BZV58" s="154"/>
      <c r="BZW58" s="154"/>
      <c r="BZX58" s="154"/>
      <c r="BZY58" s="154"/>
      <c r="BZZ58" s="154"/>
      <c r="CAA58" s="154"/>
      <c r="CAB58" s="154"/>
      <c r="CAC58" s="154"/>
      <c r="CAD58" s="154"/>
      <c r="CAE58" s="154"/>
      <c r="CAF58" s="154"/>
      <c r="CAG58" s="154"/>
      <c r="CAH58" s="154"/>
      <c r="CAI58" s="154"/>
      <c r="CAJ58" s="154"/>
      <c r="CAK58" s="154"/>
      <c r="CAL58" s="154"/>
      <c r="CAM58" s="154"/>
      <c r="CAN58" s="154"/>
      <c r="CAO58" s="154"/>
      <c r="CAP58" s="154"/>
      <c r="CAQ58" s="154"/>
      <c r="CAR58" s="154"/>
      <c r="CAS58" s="154"/>
      <c r="CAT58" s="154"/>
      <c r="CAU58" s="154"/>
      <c r="CAV58" s="154"/>
      <c r="CAW58" s="154"/>
      <c r="CAX58" s="154"/>
      <c r="CAY58" s="154"/>
      <c r="CAZ58" s="154"/>
      <c r="CBA58" s="154"/>
      <c r="CBB58" s="154"/>
      <c r="CBC58" s="154"/>
      <c r="CBD58" s="154"/>
      <c r="CBE58" s="154"/>
      <c r="CBF58" s="154"/>
      <c r="CBG58" s="154"/>
      <c r="CBH58" s="154"/>
      <c r="CBI58" s="154"/>
      <c r="CBJ58" s="154"/>
      <c r="CBK58" s="154"/>
      <c r="CBL58" s="154"/>
      <c r="CBM58" s="154"/>
      <c r="CBN58" s="154"/>
      <c r="CBO58" s="154"/>
      <c r="CBP58" s="154"/>
      <c r="CBQ58" s="154"/>
      <c r="CBR58" s="154"/>
      <c r="CBS58" s="154"/>
      <c r="CBT58" s="154"/>
      <c r="CBU58" s="154"/>
      <c r="CBV58" s="154"/>
      <c r="CBW58" s="154"/>
      <c r="CBX58" s="154"/>
      <c r="CBY58" s="154"/>
      <c r="CBZ58" s="154"/>
      <c r="CCA58" s="154"/>
      <c r="CCB58" s="154"/>
      <c r="CCC58" s="154"/>
      <c r="CCD58" s="154"/>
      <c r="CCE58" s="154"/>
      <c r="CCF58" s="154"/>
      <c r="CCG58" s="154"/>
      <c r="CCH58" s="154"/>
      <c r="CCI58" s="154"/>
      <c r="CCJ58" s="154"/>
      <c r="CCK58" s="154"/>
      <c r="CCL58" s="154"/>
      <c r="CCM58" s="154"/>
      <c r="CCN58" s="154"/>
      <c r="CCO58" s="154"/>
      <c r="CCP58" s="154"/>
      <c r="CCQ58" s="154"/>
      <c r="CCR58" s="154"/>
      <c r="CCS58" s="154"/>
      <c r="CCT58" s="154"/>
      <c r="CCU58" s="154"/>
      <c r="CCV58" s="154"/>
      <c r="CCW58" s="154"/>
      <c r="CCX58" s="154"/>
      <c r="CCY58" s="154"/>
      <c r="CCZ58" s="154"/>
      <c r="CDA58" s="154"/>
      <c r="CDB58" s="154"/>
      <c r="CDC58" s="154"/>
      <c r="CDD58" s="154"/>
      <c r="CDE58" s="154"/>
      <c r="CDF58" s="154"/>
      <c r="CDG58" s="154"/>
      <c r="CDH58" s="154"/>
      <c r="CDI58" s="154"/>
      <c r="CDJ58" s="154"/>
      <c r="CDK58" s="154"/>
      <c r="CDL58" s="154"/>
      <c r="CDM58" s="154"/>
      <c r="CDN58" s="154"/>
      <c r="CDO58" s="154"/>
      <c r="CDP58" s="154"/>
      <c r="CDQ58" s="154"/>
      <c r="CDR58" s="154"/>
      <c r="CDS58" s="154"/>
      <c r="CDT58" s="154"/>
      <c r="CDU58" s="154"/>
      <c r="CDV58" s="154"/>
      <c r="CDW58" s="154"/>
      <c r="CDX58" s="154"/>
      <c r="CDY58" s="154"/>
      <c r="CDZ58" s="154"/>
      <c r="CEA58" s="154"/>
      <c r="CEB58" s="154"/>
      <c r="CEC58" s="154"/>
      <c r="CED58" s="154"/>
      <c r="CEE58" s="154"/>
      <c r="CEF58" s="154"/>
      <c r="CEG58" s="154"/>
      <c r="CEH58" s="154"/>
      <c r="CEI58" s="154"/>
      <c r="CEJ58" s="154"/>
      <c r="CEK58" s="154"/>
      <c r="CEL58" s="154"/>
      <c r="CEM58" s="154"/>
      <c r="CEN58" s="154"/>
      <c r="CEO58" s="154"/>
      <c r="CEP58" s="154"/>
      <c r="CEQ58" s="154"/>
      <c r="CER58" s="154"/>
      <c r="CES58" s="154"/>
      <c r="CET58" s="154"/>
      <c r="CEU58" s="154"/>
      <c r="CEV58" s="154"/>
      <c r="CEW58" s="154"/>
      <c r="CEX58" s="154"/>
      <c r="CEY58" s="154"/>
      <c r="CEZ58" s="154"/>
      <c r="CFA58" s="154"/>
      <c r="CFB58" s="154"/>
      <c r="CFC58" s="154"/>
      <c r="CFD58" s="154"/>
      <c r="CFE58" s="154"/>
      <c r="CFF58" s="154"/>
      <c r="CFG58" s="154"/>
      <c r="CFH58" s="154"/>
      <c r="CFI58" s="154"/>
      <c r="CFJ58" s="154"/>
      <c r="CFK58" s="154"/>
      <c r="CFL58" s="154"/>
      <c r="CFM58" s="154"/>
      <c r="CFN58" s="154"/>
      <c r="CFO58" s="154"/>
      <c r="CFP58" s="154"/>
      <c r="CFQ58" s="154"/>
      <c r="CFR58" s="154"/>
      <c r="CFS58" s="154"/>
      <c r="CFT58" s="154"/>
      <c r="CFU58" s="154"/>
      <c r="CFV58" s="154"/>
      <c r="CFW58" s="154"/>
      <c r="CFX58" s="154"/>
      <c r="CFY58" s="154"/>
      <c r="CFZ58" s="154"/>
      <c r="CGA58" s="154"/>
      <c r="CGB58" s="154"/>
      <c r="CGC58" s="154"/>
      <c r="CGD58" s="154"/>
      <c r="CGE58" s="154"/>
      <c r="CGF58" s="154"/>
      <c r="CGG58" s="154"/>
      <c r="CGH58" s="154"/>
      <c r="CGI58" s="154"/>
      <c r="CGJ58" s="154"/>
      <c r="CGK58" s="154"/>
      <c r="CGL58" s="154"/>
      <c r="CGM58" s="154"/>
      <c r="CGN58" s="154"/>
      <c r="CGO58" s="154"/>
      <c r="CGP58" s="154"/>
      <c r="CGQ58" s="154"/>
      <c r="CGR58" s="154"/>
      <c r="CGS58" s="154"/>
      <c r="CGT58" s="154"/>
      <c r="CGU58" s="154"/>
      <c r="CGV58" s="154"/>
      <c r="CGW58" s="154"/>
      <c r="CGX58" s="154"/>
      <c r="CGY58" s="154"/>
      <c r="CGZ58" s="154"/>
      <c r="CHA58" s="154"/>
      <c r="CHB58" s="154"/>
      <c r="CHC58" s="154"/>
      <c r="CHD58" s="154"/>
      <c r="CHE58" s="154"/>
      <c r="CHF58" s="154"/>
      <c r="CHG58" s="154"/>
      <c r="CHH58" s="154"/>
      <c r="CHI58" s="154"/>
      <c r="CHJ58" s="154"/>
      <c r="CHK58" s="154"/>
      <c r="CHL58" s="154"/>
      <c r="CHM58" s="154"/>
      <c r="CHN58" s="154"/>
      <c r="CHO58" s="154"/>
      <c r="CHP58" s="154"/>
      <c r="CHQ58" s="154"/>
      <c r="CHR58" s="154"/>
      <c r="CHS58" s="154"/>
      <c r="CHT58" s="154"/>
      <c r="CHU58" s="154"/>
      <c r="CHV58" s="154"/>
      <c r="CHW58" s="154"/>
      <c r="CHX58" s="154"/>
      <c r="CHY58" s="154"/>
      <c r="CHZ58" s="154"/>
      <c r="CIA58" s="154"/>
      <c r="CIB58" s="154"/>
      <c r="CIC58" s="154"/>
      <c r="CID58" s="154"/>
      <c r="CIE58" s="154"/>
      <c r="CIF58" s="154"/>
      <c r="CIG58" s="154"/>
      <c r="CIH58" s="154"/>
      <c r="CII58" s="154"/>
      <c r="CIJ58" s="154"/>
      <c r="CIK58" s="154"/>
      <c r="CIL58" s="154"/>
      <c r="CIM58" s="154"/>
      <c r="CIN58" s="154"/>
      <c r="CIO58" s="154"/>
      <c r="CIP58" s="154"/>
      <c r="CIQ58" s="154"/>
      <c r="CIR58" s="154"/>
      <c r="CIS58" s="154"/>
      <c r="CIT58" s="154"/>
      <c r="CIU58" s="154"/>
      <c r="CIV58" s="154"/>
      <c r="CIW58" s="154"/>
      <c r="CIX58" s="154"/>
      <c r="CIY58" s="154"/>
      <c r="CIZ58" s="154"/>
      <c r="CJA58" s="154"/>
      <c r="CJB58" s="154"/>
      <c r="CJC58" s="154"/>
      <c r="CJD58" s="154"/>
      <c r="CJE58" s="154"/>
      <c r="CJF58" s="154"/>
      <c r="CJG58" s="154"/>
      <c r="CJH58" s="154"/>
      <c r="CJI58" s="154"/>
      <c r="CJJ58" s="154"/>
      <c r="CJK58" s="154"/>
      <c r="CJL58" s="154"/>
      <c r="CJM58" s="154"/>
      <c r="CJN58" s="154"/>
      <c r="CJO58" s="154"/>
      <c r="CJP58" s="154"/>
      <c r="CJQ58" s="154"/>
      <c r="CJR58" s="154"/>
      <c r="CJS58" s="154"/>
      <c r="CJT58" s="154"/>
      <c r="CJU58" s="154"/>
      <c r="CJV58" s="154"/>
      <c r="CJW58" s="154"/>
      <c r="CJX58" s="154"/>
      <c r="CJY58" s="154"/>
      <c r="CJZ58" s="154"/>
      <c r="CKA58" s="154"/>
      <c r="CKB58" s="154"/>
      <c r="CKC58" s="154"/>
      <c r="CKD58" s="154"/>
      <c r="CKE58" s="154"/>
      <c r="CKF58" s="154"/>
      <c r="CKG58" s="154"/>
      <c r="CKH58" s="154"/>
      <c r="CKI58" s="154"/>
      <c r="CKJ58" s="154"/>
      <c r="CKK58" s="154"/>
      <c r="CKL58" s="154"/>
      <c r="CKM58" s="154"/>
      <c r="CKN58" s="154"/>
      <c r="CKO58" s="154"/>
      <c r="CKP58" s="154"/>
      <c r="CKQ58" s="154"/>
      <c r="CKR58" s="154"/>
      <c r="CKS58" s="154"/>
      <c r="CKT58" s="154"/>
      <c r="CKU58" s="154"/>
      <c r="CKV58" s="154"/>
      <c r="CKW58" s="154"/>
      <c r="CKX58" s="154"/>
      <c r="CKY58" s="154"/>
      <c r="CKZ58" s="154"/>
      <c r="CLA58" s="154"/>
      <c r="CLB58" s="154"/>
      <c r="CLC58" s="154"/>
      <c r="CLD58" s="154"/>
      <c r="CLE58" s="154"/>
      <c r="CLF58" s="154"/>
      <c r="CLG58" s="154"/>
      <c r="CLH58" s="154"/>
      <c r="CLI58" s="154"/>
      <c r="CLJ58" s="154"/>
      <c r="CLK58" s="154"/>
      <c r="CLL58" s="154"/>
      <c r="CLM58" s="154"/>
      <c r="CLN58" s="154"/>
      <c r="CLO58" s="154"/>
      <c r="CLP58" s="154"/>
      <c r="CLQ58" s="154"/>
      <c r="CLR58" s="154"/>
      <c r="CLS58" s="154"/>
      <c r="CLT58" s="154"/>
      <c r="CLU58" s="154"/>
      <c r="CLV58" s="154"/>
      <c r="CLW58" s="154"/>
      <c r="CLX58" s="154"/>
      <c r="CLY58" s="154"/>
      <c r="CLZ58" s="154"/>
      <c r="CMA58" s="154"/>
      <c r="CMB58" s="154"/>
      <c r="CMC58" s="154"/>
      <c r="CMD58" s="154"/>
      <c r="CME58" s="154"/>
      <c r="CMF58" s="154"/>
      <c r="CMG58" s="154"/>
      <c r="CMH58" s="154"/>
      <c r="CMI58" s="154"/>
      <c r="CMJ58" s="154"/>
      <c r="CMK58" s="154"/>
      <c r="CML58" s="154"/>
      <c r="CMM58" s="154"/>
      <c r="CMN58" s="154"/>
      <c r="CMO58" s="154"/>
      <c r="CMP58" s="154"/>
      <c r="CMQ58" s="154"/>
      <c r="CMR58" s="154"/>
      <c r="CMS58" s="154"/>
      <c r="CMT58" s="154"/>
      <c r="CMU58" s="154"/>
      <c r="CMV58" s="154"/>
      <c r="CMW58" s="154"/>
      <c r="CMX58" s="154"/>
      <c r="CMY58" s="154"/>
      <c r="CMZ58" s="154"/>
      <c r="CNA58" s="154"/>
      <c r="CNB58" s="154"/>
      <c r="CNC58" s="154"/>
      <c r="CND58" s="154"/>
      <c r="CNE58" s="154"/>
      <c r="CNF58" s="154"/>
      <c r="CNG58" s="154"/>
      <c r="CNH58" s="154"/>
      <c r="CNI58" s="154"/>
      <c r="CNJ58" s="154"/>
      <c r="CNK58" s="154"/>
      <c r="CNL58" s="154"/>
      <c r="CNM58" s="154"/>
      <c r="CNN58" s="154"/>
      <c r="CNO58" s="154"/>
      <c r="CNP58" s="154"/>
      <c r="CNQ58" s="154"/>
      <c r="CNR58" s="154"/>
      <c r="CNS58" s="154"/>
      <c r="CNT58" s="154"/>
      <c r="CNU58" s="154"/>
      <c r="CNV58" s="154"/>
      <c r="CNW58" s="154"/>
      <c r="CNX58" s="154"/>
      <c r="CNY58" s="154"/>
      <c r="CNZ58" s="154"/>
      <c r="COA58" s="154"/>
      <c r="COB58" s="154"/>
      <c r="COC58" s="154"/>
      <c r="COD58" s="154"/>
      <c r="COE58" s="154"/>
      <c r="COF58" s="154"/>
      <c r="COG58" s="154"/>
      <c r="COH58" s="154"/>
      <c r="COI58" s="154"/>
      <c r="COJ58" s="154"/>
      <c r="COK58" s="154"/>
      <c r="COL58" s="154"/>
      <c r="COM58" s="154"/>
      <c r="CON58" s="154"/>
      <c r="COO58" s="154"/>
      <c r="COP58" s="154"/>
      <c r="COQ58" s="154"/>
      <c r="COR58" s="154"/>
      <c r="COS58" s="154"/>
      <c r="COT58" s="154"/>
      <c r="COU58" s="154"/>
      <c r="COV58" s="154"/>
      <c r="COW58" s="154"/>
      <c r="COX58" s="154"/>
      <c r="COY58" s="154"/>
      <c r="COZ58" s="154"/>
      <c r="CPA58" s="154"/>
      <c r="CPB58" s="154"/>
      <c r="CPC58" s="154"/>
      <c r="CPD58" s="154"/>
      <c r="CPE58" s="154"/>
      <c r="CPF58" s="154"/>
      <c r="CPG58" s="154"/>
      <c r="CPH58" s="154"/>
      <c r="CPI58" s="154"/>
      <c r="CPJ58" s="154"/>
      <c r="CPK58" s="154"/>
      <c r="CPL58" s="154"/>
      <c r="CPM58" s="154"/>
      <c r="CPN58" s="154"/>
      <c r="CPO58" s="154"/>
      <c r="CPP58" s="154"/>
      <c r="CPQ58" s="154"/>
      <c r="CPR58" s="154"/>
      <c r="CPS58" s="154"/>
      <c r="CPT58" s="154"/>
      <c r="CPU58" s="154"/>
      <c r="CPV58" s="154"/>
      <c r="CPW58" s="154"/>
      <c r="CPX58" s="154"/>
      <c r="CPY58" s="154"/>
      <c r="CPZ58" s="154"/>
      <c r="CQA58" s="154"/>
      <c r="CQB58" s="154"/>
      <c r="CQC58" s="154"/>
      <c r="CQD58" s="154"/>
      <c r="CQE58" s="154"/>
      <c r="CQF58" s="154"/>
      <c r="CQG58" s="154"/>
      <c r="CQH58" s="154"/>
      <c r="CQI58" s="154"/>
      <c r="CQJ58" s="154"/>
      <c r="CQK58" s="154"/>
      <c r="CQL58" s="154"/>
      <c r="CQM58" s="154"/>
      <c r="CQN58" s="154"/>
      <c r="CQO58" s="154"/>
      <c r="CQP58" s="154"/>
      <c r="CQQ58" s="154"/>
      <c r="CQR58" s="154"/>
      <c r="CQS58" s="154"/>
      <c r="CQT58" s="154"/>
      <c r="CQU58" s="154"/>
      <c r="CQV58" s="154"/>
      <c r="CQW58" s="154"/>
      <c r="CQX58" s="154"/>
      <c r="CQY58" s="154"/>
      <c r="CQZ58" s="154"/>
      <c r="CRA58" s="154"/>
      <c r="CRB58" s="154"/>
      <c r="CRC58" s="154"/>
      <c r="CRD58" s="154"/>
      <c r="CRE58" s="154"/>
      <c r="CRF58" s="154"/>
      <c r="CRG58" s="154"/>
      <c r="CRH58" s="154"/>
      <c r="CRI58" s="154"/>
      <c r="CRJ58" s="154"/>
      <c r="CRK58" s="154"/>
      <c r="CRL58" s="154"/>
      <c r="CRM58" s="154"/>
      <c r="CRN58" s="154"/>
      <c r="CRO58" s="154"/>
      <c r="CRP58" s="154"/>
      <c r="CRQ58" s="154"/>
      <c r="CRR58" s="154"/>
      <c r="CRS58" s="154"/>
      <c r="CRT58" s="154"/>
      <c r="CRU58" s="154"/>
      <c r="CRV58" s="154"/>
      <c r="CRW58" s="154"/>
      <c r="CRX58" s="154"/>
      <c r="CRY58" s="154"/>
      <c r="CRZ58" s="154"/>
      <c r="CSA58" s="154"/>
      <c r="CSB58" s="154"/>
      <c r="CSC58" s="154"/>
      <c r="CSD58" s="154"/>
      <c r="CSE58" s="154"/>
      <c r="CSF58" s="154"/>
      <c r="CSG58" s="154"/>
      <c r="CSH58" s="154"/>
      <c r="CSI58" s="154"/>
      <c r="CSJ58" s="154"/>
      <c r="CSK58" s="154"/>
      <c r="CSL58" s="154"/>
      <c r="CSM58" s="154"/>
      <c r="CSN58" s="154"/>
      <c r="CSO58" s="154"/>
      <c r="CSP58" s="154"/>
      <c r="CSQ58" s="154"/>
      <c r="CSR58" s="154"/>
      <c r="CSS58" s="154"/>
      <c r="CST58" s="154"/>
      <c r="CSU58" s="154"/>
      <c r="CSV58" s="154"/>
      <c r="CSW58" s="154"/>
      <c r="CSX58" s="154"/>
      <c r="CSY58" s="154"/>
      <c r="CSZ58" s="154"/>
      <c r="CTA58" s="154"/>
      <c r="CTB58" s="154"/>
      <c r="CTC58" s="154"/>
      <c r="CTD58" s="154"/>
      <c r="CTE58" s="154"/>
      <c r="CTF58" s="154"/>
      <c r="CTG58" s="154"/>
      <c r="CTH58" s="154"/>
      <c r="CTI58" s="154"/>
      <c r="CTJ58" s="154"/>
      <c r="CTK58" s="154"/>
      <c r="CTL58" s="154"/>
      <c r="CTM58" s="154"/>
      <c r="CTN58" s="154"/>
      <c r="CTO58" s="154"/>
      <c r="CTP58" s="154"/>
      <c r="CTQ58" s="154"/>
      <c r="CTR58" s="154"/>
      <c r="CTS58" s="154"/>
      <c r="CTT58" s="154"/>
      <c r="CTU58" s="154"/>
      <c r="CTV58" s="154"/>
      <c r="CTW58" s="154"/>
      <c r="CTX58" s="154"/>
      <c r="CTY58" s="154"/>
      <c r="CTZ58" s="154"/>
      <c r="CUA58" s="154"/>
      <c r="CUB58" s="154"/>
      <c r="CUC58" s="154"/>
      <c r="CUD58" s="154"/>
      <c r="CUE58" s="154"/>
      <c r="CUF58" s="154"/>
      <c r="CUG58" s="154"/>
      <c r="CUH58" s="154"/>
      <c r="CUI58" s="154"/>
      <c r="CUJ58" s="154"/>
      <c r="CUK58" s="154"/>
      <c r="CUL58" s="154"/>
      <c r="CUM58" s="154"/>
      <c r="CUN58" s="154"/>
      <c r="CUO58" s="154"/>
      <c r="CUP58" s="154"/>
      <c r="CUQ58" s="154"/>
      <c r="CUR58" s="154"/>
      <c r="CUS58" s="154"/>
      <c r="CUT58" s="154"/>
      <c r="CUU58" s="154"/>
      <c r="CUV58" s="154"/>
      <c r="CUW58" s="154"/>
      <c r="CUX58" s="154"/>
      <c r="CUY58" s="154"/>
      <c r="CUZ58" s="154"/>
      <c r="CVA58" s="154"/>
      <c r="CVB58" s="154"/>
      <c r="CVC58" s="154"/>
      <c r="CVD58" s="154"/>
      <c r="CVE58" s="154"/>
      <c r="CVF58" s="154"/>
      <c r="CVG58" s="154"/>
      <c r="CVH58" s="154"/>
      <c r="CVI58" s="154"/>
      <c r="CVJ58" s="154"/>
      <c r="CVK58" s="154"/>
      <c r="CVL58" s="154"/>
      <c r="CVM58" s="154"/>
      <c r="CVN58" s="154"/>
      <c r="CVO58" s="154"/>
      <c r="CVP58" s="154"/>
      <c r="CVQ58" s="154"/>
      <c r="CVR58" s="154"/>
      <c r="CVS58" s="154"/>
      <c r="CVT58" s="154"/>
      <c r="CVU58" s="154"/>
      <c r="CVV58" s="154"/>
      <c r="CVW58" s="154"/>
      <c r="CVX58" s="154"/>
      <c r="CVY58" s="154"/>
      <c r="CVZ58" s="154"/>
      <c r="CWA58" s="154"/>
      <c r="CWB58" s="154"/>
      <c r="CWC58" s="154"/>
      <c r="CWD58" s="154"/>
      <c r="CWE58" s="154"/>
      <c r="CWF58" s="154"/>
      <c r="CWG58" s="154"/>
      <c r="CWH58" s="154"/>
      <c r="CWI58" s="154"/>
      <c r="CWJ58" s="154"/>
      <c r="CWK58" s="154"/>
      <c r="CWL58" s="154"/>
      <c r="CWM58" s="154"/>
      <c r="CWN58" s="154"/>
      <c r="CWO58" s="154"/>
      <c r="CWP58" s="154"/>
      <c r="CWQ58" s="154"/>
      <c r="CWR58" s="154"/>
      <c r="CWS58" s="154"/>
      <c r="CWT58" s="154"/>
      <c r="CWU58" s="154"/>
      <c r="CWV58" s="154"/>
      <c r="CWW58" s="154"/>
      <c r="CWX58" s="154"/>
      <c r="CWY58" s="154"/>
      <c r="CWZ58" s="154"/>
      <c r="CXA58" s="154"/>
      <c r="CXB58" s="154"/>
      <c r="CXC58" s="154"/>
      <c r="CXD58" s="154"/>
      <c r="CXE58" s="154"/>
      <c r="CXF58" s="154"/>
      <c r="CXG58" s="154"/>
      <c r="CXH58" s="154"/>
      <c r="CXI58" s="154"/>
      <c r="CXJ58" s="154"/>
      <c r="CXK58" s="154"/>
      <c r="CXL58" s="154"/>
      <c r="CXM58" s="154"/>
      <c r="CXN58" s="154"/>
      <c r="CXO58" s="154"/>
      <c r="CXP58" s="154"/>
      <c r="CXQ58" s="154"/>
      <c r="CXR58" s="154"/>
      <c r="CXS58" s="154"/>
      <c r="CXT58" s="154"/>
      <c r="CXU58" s="154"/>
      <c r="CXV58" s="154"/>
      <c r="CXW58" s="154"/>
      <c r="CXX58" s="154"/>
      <c r="CXY58" s="154"/>
      <c r="CXZ58" s="154"/>
      <c r="CYA58" s="154"/>
      <c r="CYB58" s="154"/>
      <c r="CYC58" s="154"/>
      <c r="CYD58" s="154"/>
      <c r="CYE58" s="154"/>
      <c r="CYF58" s="154"/>
      <c r="CYG58" s="154"/>
      <c r="CYH58" s="154"/>
      <c r="CYI58" s="154"/>
      <c r="CYJ58" s="154"/>
      <c r="CYK58" s="154"/>
      <c r="CYL58" s="154"/>
      <c r="CYM58" s="154"/>
      <c r="CYN58" s="154"/>
      <c r="CYO58" s="154"/>
      <c r="CYP58" s="154"/>
      <c r="CYQ58" s="154"/>
      <c r="CYR58" s="154"/>
      <c r="CYS58" s="154"/>
      <c r="CYT58" s="154"/>
      <c r="CYU58" s="154"/>
      <c r="CYV58" s="154"/>
      <c r="CYW58" s="154"/>
      <c r="CYX58" s="154"/>
      <c r="CYY58" s="154"/>
      <c r="CYZ58" s="154"/>
      <c r="CZA58" s="154"/>
      <c r="CZB58" s="154"/>
      <c r="CZC58" s="154"/>
      <c r="CZD58" s="154"/>
      <c r="CZE58" s="154"/>
      <c r="CZF58" s="154"/>
      <c r="CZG58" s="154"/>
      <c r="CZH58" s="154"/>
      <c r="CZI58" s="154"/>
      <c r="CZJ58" s="154"/>
      <c r="CZK58" s="154"/>
      <c r="CZL58" s="154"/>
      <c r="CZM58" s="154"/>
      <c r="CZN58" s="154"/>
      <c r="CZO58" s="154"/>
      <c r="CZP58" s="154"/>
      <c r="CZQ58" s="154"/>
      <c r="CZR58" s="154"/>
      <c r="CZS58" s="154"/>
      <c r="CZT58" s="154"/>
      <c r="CZU58" s="154"/>
      <c r="CZV58" s="154"/>
      <c r="CZW58" s="154"/>
      <c r="CZX58" s="154"/>
      <c r="CZY58" s="154"/>
      <c r="CZZ58" s="154"/>
      <c r="DAA58" s="154"/>
      <c r="DAB58" s="154"/>
      <c r="DAC58" s="154"/>
      <c r="DAD58" s="154"/>
      <c r="DAE58" s="154"/>
      <c r="DAF58" s="154"/>
      <c r="DAG58" s="154"/>
      <c r="DAH58" s="154"/>
      <c r="DAI58" s="154"/>
      <c r="DAJ58" s="154"/>
      <c r="DAK58" s="154"/>
      <c r="DAL58" s="154"/>
      <c r="DAM58" s="154"/>
      <c r="DAN58" s="154"/>
      <c r="DAO58" s="154"/>
      <c r="DAP58" s="154"/>
      <c r="DAQ58" s="154"/>
      <c r="DAR58" s="154"/>
      <c r="DAS58" s="154"/>
      <c r="DAT58" s="154"/>
      <c r="DAU58" s="154"/>
      <c r="DAV58" s="154"/>
      <c r="DAW58" s="154"/>
      <c r="DAX58" s="154"/>
      <c r="DAY58" s="154"/>
      <c r="DAZ58" s="154"/>
      <c r="DBA58" s="154"/>
      <c r="DBB58" s="154"/>
      <c r="DBC58" s="154"/>
      <c r="DBD58" s="154"/>
      <c r="DBE58" s="154"/>
      <c r="DBF58" s="154"/>
      <c r="DBG58" s="154"/>
      <c r="DBH58" s="154"/>
      <c r="DBI58" s="154"/>
      <c r="DBJ58" s="154"/>
      <c r="DBK58" s="154"/>
      <c r="DBL58" s="154"/>
      <c r="DBM58" s="154"/>
      <c r="DBN58" s="154"/>
      <c r="DBO58" s="154"/>
      <c r="DBP58" s="154"/>
      <c r="DBQ58" s="154"/>
      <c r="DBR58" s="154"/>
      <c r="DBS58" s="154"/>
      <c r="DBT58" s="154"/>
      <c r="DBU58" s="154"/>
      <c r="DBV58" s="154"/>
      <c r="DBW58" s="154"/>
      <c r="DBX58" s="154"/>
      <c r="DBY58" s="154"/>
      <c r="DBZ58" s="154"/>
      <c r="DCA58" s="154"/>
      <c r="DCB58" s="154"/>
      <c r="DCC58" s="154"/>
      <c r="DCD58" s="154"/>
      <c r="DCE58" s="154"/>
      <c r="DCF58" s="154"/>
      <c r="DCG58" s="154"/>
      <c r="DCH58" s="154"/>
      <c r="DCI58" s="154"/>
      <c r="DCJ58" s="154"/>
      <c r="DCK58" s="154"/>
      <c r="DCL58" s="154"/>
      <c r="DCM58" s="154"/>
      <c r="DCN58" s="154"/>
      <c r="DCO58" s="154"/>
      <c r="DCP58" s="154"/>
      <c r="DCQ58" s="154"/>
      <c r="DCR58" s="154"/>
      <c r="DCS58" s="154"/>
      <c r="DCT58" s="154"/>
      <c r="DCU58" s="154"/>
      <c r="DCV58" s="154"/>
      <c r="DCW58" s="154"/>
      <c r="DCX58" s="154"/>
      <c r="DCY58" s="154"/>
      <c r="DCZ58" s="154"/>
      <c r="DDA58" s="154"/>
      <c r="DDB58" s="154"/>
      <c r="DDC58" s="154"/>
      <c r="DDD58" s="154"/>
      <c r="DDE58" s="154"/>
      <c r="DDF58" s="154"/>
      <c r="DDG58" s="154"/>
      <c r="DDH58" s="154"/>
      <c r="DDI58" s="154"/>
      <c r="DDJ58" s="154"/>
      <c r="DDK58" s="154"/>
      <c r="DDL58" s="154"/>
      <c r="DDM58" s="154"/>
      <c r="DDN58" s="154"/>
      <c r="DDO58" s="154"/>
      <c r="DDP58" s="154"/>
      <c r="DDQ58" s="154"/>
      <c r="DDR58" s="154"/>
      <c r="DDS58" s="154"/>
      <c r="DDT58" s="154"/>
      <c r="DDU58" s="154"/>
      <c r="DDV58" s="154"/>
      <c r="DDW58" s="154"/>
      <c r="DDX58" s="154"/>
      <c r="DDY58" s="154"/>
      <c r="DDZ58" s="154"/>
      <c r="DEA58" s="154"/>
      <c r="DEB58" s="154"/>
      <c r="DEC58" s="154"/>
      <c r="DED58" s="154"/>
      <c r="DEE58" s="154"/>
      <c r="DEF58" s="154"/>
      <c r="DEG58" s="154"/>
      <c r="DEH58" s="154"/>
      <c r="DEI58" s="154"/>
      <c r="DEJ58" s="154"/>
      <c r="DEK58" s="154"/>
      <c r="DEL58" s="154"/>
      <c r="DEM58" s="154"/>
      <c r="DEN58" s="154"/>
      <c r="DEO58" s="154"/>
      <c r="DEP58" s="154"/>
      <c r="DEQ58" s="154"/>
      <c r="DER58" s="154"/>
      <c r="DES58" s="154"/>
      <c r="DET58" s="154"/>
      <c r="DEU58" s="154"/>
      <c r="DEV58" s="154"/>
      <c r="DEW58" s="154"/>
      <c r="DEX58" s="154"/>
      <c r="DEY58" s="154"/>
      <c r="DEZ58" s="154"/>
      <c r="DFA58" s="154"/>
      <c r="DFB58" s="154"/>
      <c r="DFC58" s="154"/>
      <c r="DFD58" s="154"/>
      <c r="DFE58" s="154"/>
      <c r="DFF58" s="154"/>
      <c r="DFG58" s="154"/>
      <c r="DFH58" s="154"/>
      <c r="DFI58" s="154"/>
      <c r="DFJ58" s="154"/>
      <c r="DFK58" s="154"/>
      <c r="DFL58" s="154"/>
      <c r="DFM58" s="154"/>
      <c r="DFN58" s="154"/>
      <c r="DFO58" s="154"/>
      <c r="DFP58" s="154"/>
      <c r="DFQ58" s="154"/>
      <c r="DFR58" s="154"/>
      <c r="DFS58" s="154"/>
      <c r="DFT58" s="154"/>
      <c r="DFU58" s="154"/>
      <c r="DFV58" s="154"/>
      <c r="DFW58" s="154"/>
      <c r="DFX58" s="154"/>
      <c r="DFY58" s="154"/>
      <c r="DFZ58" s="154"/>
      <c r="DGA58" s="154"/>
      <c r="DGB58" s="154"/>
      <c r="DGC58" s="154"/>
      <c r="DGD58" s="154"/>
      <c r="DGE58" s="154"/>
      <c r="DGF58" s="154"/>
      <c r="DGG58" s="154"/>
      <c r="DGH58" s="154"/>
      <c r="DGI58" s="154"/>
      <c r="DGJ58" s="154"/>
      <c r="DGK58" s="154"/>
      <c r="DGL58" s="154"/>
      <c r="DGM58" s="154"/>
      <c r="DGN58" s="154"/>
      <c r="DGO58" s="154"/>
      <c r="DGP58" s="154"/>
      <c r="DGQ58" s="154"/>
      <c r="DGR58" s="154"/>
      <c r="DGS58" s="154"/>
      <c r="DGT58" s="154"/>
      <c r="DGU58" s="154"/>
      <c r="DGV58" s="154"/>
      <c r="DGW58" s="154"/>
      <c r="DGX58" s="154"/>
      <c r="DGY58" s="154"/>
      <c r="DGZ58" s="154"/>
      <c r="DHA58" s="154"/>
      <c r="DHB58" s="154"/>
      <c r="DHC58" s="154"/>
      <c r="DHD58" s="154"/>
      <c r="DHE58" s="154"/>
      <c r="DHF58" s="154"/>
      <c r="DHG58" s="154"/>
      <c r="DHH58" s="154"/>
      <c r="DHI58" s="154"/>
      <c r="DHJ58" s="154"/>
      <c r="DHK58" s="154"/>
      <c r="DHL58" s="154"/>
      <c r="DHM58" s="154"/>
      <c r="DHN58" s="154"/>
      <c r="DHO58" s="154"/>
      <c r="DHP58" s="154"/>
      <c r="DHQ58" s="154"/>
      <c r="DHR58" s="154"/>
      <c r="DHS58" s="154"/>
      <c r="DHT58" s="154"/>
      <c r="DHU58" s="154"/>
      <c r="DHV58" s="154"/>
      <c r="DHW58" s="154"/>
      <c r="DHX58" s="154"/>
      <c r="DHY58" s="154"/>
      <c r="DHZ58" s="154"/>
      <c r="DIA58" s="154"/>
      <c r="DIB58" s="154"/>
      <c r="DIC58" s="154"/>
      <c r="DID58" s="154"/>
      <c r="DIE58" s="154"/>
      <c r="DIF58" s="154"/>
      <c r="DIG58" s="154"/>
      <c r="DIH58" s="154"/>
      <c r="DII58" s="154"/>
      <c r="DIJ58" s="154"/>
      <c r="DIK58" s="154"/>
      <c r="DIL58" s="154"/>
      <c r="DIM58" s="154"/>
      <c r="DIN58" s="154"/>
      <c r="DIO58" s="154"/>
      <c r="DIP58" s="154"/>
      <c r="DIQ58" s="154"/>
      <c r="DIR58" s="154"/>
      <c r="DIS58" s="154"/>
      <c r="DIT58" s="154"/>
      <c r="DIU58" s="154"/>
      <c r="DIV58" s="154"/>
      <c r="DIW58" s="154"/>
      <c r="DIX58" s="154"/>
      <c r="DIY58" s="154"/>
      <c r="DIZ58" s="154"/>
      <c r="DJA58" s="154"/>
      <c r="DJB58" s="154"/>
      <c r="DJC58" s="154"/>
      <c r="DJD58" s="154"/>
      <c r="DJE58" s="154"/>
      <c r="DJF58" s="154"/>
      <c r="DJG58" s="154"/>
      <c r="DJH58" s="154"/>
      <c r="DJI58" s="154"/>
      <c r="DJJ58" s="154"/>
      <c r="DJK58" s="154"/>
      <c r="DJL58" s="154"/>
      <c r="DJM58" s="154"/>
      <c r="DJN58" s="154"/>
      <c r="DJO58" s="154"/>
      <c r="DJP58" s="154"/>
      <c r="DJQ58" s="154"/>
      <c r="DJR58" s="154"/>
      <c r="DJS58" s="154"/>
      <c r="DJT58" s="154"/>
      <c r="DJU58" s="154"/>
      <c r="DJV58" s="154"/>
      <c r="DJW58" s="154"/>
      <c r="DJX58" s="154"/>
      <c r="DJY58" s="154"/>
      <c r="DJZ58" s="154"/>
      <c r="DKA58" s="154"/>
      <c r="DKB58" s="154"/>
      <c r="DKC58" s="154"/>
      <c r="DKD58" s="154"/>
      <c r="DKE58" s="154"/>
      <c r="DKF58" s="154"/>
      <c r="DKG58" s="154"/>
      <c r="DKH58" s="154"/>
      <c r="DKI58" s="154"/>
      <c r="DKJ58" s="154"/>
      <c r="DKK58" s="154"/>
      <c r="DKL58" s="154"/>
      <c r="DKM58" s="154"/>
      <c r="DKN58" s="154"/>
      <c r="DKO58" s="154"/>
      <c r="DKP58" s="154"/>
      <c r="DKQ58" s="154"/>
      <c r="DKR58" s="154"/>
      <c r="DKS58" s="154"/>
      <c r="DKT58" s="154"/>
      <c r="DKU58" s="154"/>
      <c r="DKV58" s="154"/>
      <c r="DKW58" s="154"/>
      <c r="DKX58" s="154"/>
      <c r="DKY58" s="154"/>
      <c r="DKZ58" s="154"/>
      <c r="DLA58" s="154"/>
      <c r="DLB58" s="154"/>
      <c r="DLC58" s="154"/>
      <c r="DLD58" s="154"/>
      <c r="DLE58" s="154"/>
      <c r="DLF58" s="154"/>
      <c r="DLG58" s="154"/>
      <c r="DLH58" s="154"/>
      <c r="DLI58" s="154"/>
      <c r="DLJ58" s="154"/>
      <c r="DLK58" s="154"/>
      <c r="DLL58" s="154"/>
      <c r="DLM58" s="154"/>
      <c r="DLN58" s="154"/>
      <c r="DLO58" s="154"/>
      <c r="DLP58" s="154"/>
      <c r="DLQ58" s="154"/>
      <c r="DLR58" s="154"/>
      <c r="DLS58" s="154"/>
      <c r="DLT58" s="154"/>
      <c r="DLU58" s="154"/>
      <c r="DLV58" s="154"/>
      <c r="DLW58" s="154"/>
      <c r="DLX58" s="154"/>
      <c r="DLY58" s="154"/>
      <c r="DLZ58" s="154"/>
      <c r="DMA58" s="154"/>
      <c r="DMB58" s="154"/>
      <c r="DMC58" s="154"/>
      <c r="DMD58" s="154"/>
      <c r="DME58" s="154"/>
      <c r="DMF58" s="154"/>
      <c r="DMG58" s="154"/>
      <c r="DMH58" s="154"/>
      <c r="DMI58" s="154"/>
      <c r="DMJ58" s="154"/>
      <c r="DMK58" s="154"/>
      <c r="DML58" s="154"/>
      <c r="DMM58" s="154"/>
      <c r="DMN58" s="154"/>
      <c r="DMO58" s="154"/>
      <c r="DMP58" s="154"/>
      <c r="DMQ58" s="154"/>
      <c r="DMR58" s="154"/>
      <c r="DMS58" s="154"/>
      <c r="DMT58" s="154"/>
      <c r="DMU58" s="154"/>
      <c r="DMV58" s="154"/>
      <c r="DMW58" s="154"/>
      <c r="DMX58" s="154"/>
      <c r="DMY58" s="154"/>
      <c r="DMZ58" s="154"/>
      <c r="DNA58" s="154"/>
      <c r="DNB58" s="154"/>
      <c r="DNC58" s="154"/>
      <c r="DND58" s="154"/>
      <c r="DNE58" s="154"/>
      <c r="DNF58" s="154"/>
      <c r="DNG58" s="154"/>
      <c r="DNH58" s="154"/>
      <c r="DNI58" s="154"/>
      <c r="DNJ58" s="154"/>
      <c r="DNK58" s="154"/>
      <c r="DNL58" s="154"/>
      <c r="DNM58" s="154"/>
      <c r="DNN58" s="154"/>
      <c r="DNO58" s="154"/>
      <c r="DNP58" s="154"/>
      <c r="DNQ58" s="154"/>
      <c r="DNR58" s="154"/>
      <c r="DNS58" s="154"/>
      <c r="DNT58" s="154"/>
      <c r="DNU58" s="154"/>
      <c r="DNV58" s="154"/>
      <c r="DNW58" s="154"/>
      <c r="DNX58" s="154"/>
      <c r="DNY58" s="154"/>
      <c r="DNZ58" s="154"/>
      <c r="DOA58" s="154"/>
      <c r="DOB58" s="154"/>
      <c r="DOC58" s="154"/>
      <c r="DOD58" s="154"/>
      <c r="DOE58" s="154"/>
      <c r="DOF58" s="154"/>
      <c r="DOG58" s="154"/>
      <c r="DOH58" s="154"/>
      <c r="DOI58" s="154"/>
      <c r="DOJ58" s="154"/>
      <c r="DOK58" s="154"/>
      <c r="DOL58" s="154"/>
      <c r="DOM58" s="154"/>
      <c r="DON58" s="154"/>
      <c r="DOO58" s="154"/>
      <c r="DOP58" s="154"/>
      <c r="DOQ58" s="154"/>
      <c r="DOR58" s="154"/>
      <c r="DOS58" s="154"/>
      <c r="DOT58" s="154"/>
      <c r="DOU58" s="154"/>
      <c r="DOV58" s="154"/>
      <c r="DOW58" s="154"/>
      <c r="DOX58" s="154"/>
      <c r="DOY58" s="154"/>
      <c r="DOZ58" s="154"/>
      <c r="DPA58" s="154"/>
      <c r="DPB58" s="154"/>
      <c r="DPC58" s="154"/>
      <c r="DPD58" s="154"/>
      <c r="DPE58" s="154"/>
      <c r="DPF58" s="154"/>
      <c r="DPG58" s="154"/>
      <c r="DPH58" s="154"/>
      <c r="DPI58" s="154"/>
      <c r="DPJ58" s="154"/>
      <c r="DPK58" s="154"/>
      <c r="DPL58" s="154"/>
      <c r="DPM58" s="154"/>
      <c r="DPN58" s="154"/>
      <c r="DPO58" s="154"/>
      <c r="DPP58" s="154"/>
      <c r="DPQ58" s="154"/>
      <c r="DPR58" s="154"/>
      <c r="DPS58" s="154"/>
      <c r="DPT58" s="154"/>
      <c r="DPU58" s="154"/>
      <c r="DPV58" s="154"/>
      <c r="DPW58" s="154"/>
      <c r="DPX58" s="154"/>
      <c r="DPY58" s="154"/>
      <c r="DPZ58" s="154"/>
      <c r="DQA58" s="154"/>
      <c r="DQB58" s="154"/>
      <c r="DQC58" s="154"/>
      <c r="DQD58" s="154"/>
      <c r="DQE58" s="154"/>
      <c r="DQF58" s="154"/>
      <c r="DQG58" s="154"/>
      <c r="DQH58" s="154"/>
      <c r="DQI58" s="154"/>
      <c r="DQJ58" s="154"/>
      <c r="DQK58" s="154"/>
      <c r="DQL58" s="154"/>
      <c r="DQM58" s="154"/>
      <c r="DQN58" s="154"/>
      <c r="DQO58" s="154"/>
      <c r="DQP58" s="154"/>
      <c r="DQQ58" s="154"/>
      <c r="DQR58" s="154"/>
      <c r="DQS58" s="154"/>
      <c r="DQT58" s="154"/>
      <c r="DQU58" s="154"/>
      <c r="DQV58" s="154"/>
      <c r="DQW58" s="154"/>
      <c r="DQX58" s="154"/>
      <c r="DQY58" s="154"/>
      <c r="DQZ58" s="154"/>
      <c r="DRA58" s="154"/>
      <c r="DRB58" s="154"/>
      <c r="DRC58" s="154"/>
      <c r="DRD58" s="154"/>
      <c r="DRE58" s="154"/>
      <c r="DRF58" s="154"/>
      <c r="DRG58" s="154"/>
      <c r="DRH58" s="154"/>
      <c r="DRI58" s="154"/>
      <c r="DRJ58" s="154"/>
      <c r="DRK58" s="154"/>
      <c r="DRL58" s="154"/>
      <c r="DRM58" s="154"/>
      <c r="DRN58" s="154"/>
      <c r="DRO58" s="154"/>
      <c r="DRP58" s="154"/>
      <c r="DRQ58" s="154"/>
      <c r="DRR58" s="154"/>
      <c r="DRS58" s="154"/>
      <c r="DRT58" s="154"/>
      <c r="DRU58" s="154"/>
      <c r="DRV58" s="154"/>
      <c r="DRW58" s="154"/>
      <c r="DRX58" s="154"/>
      <c r="DRY58" s="154"/>
      <c r="DRZ58" s="154"/>
      <c r="DSA58" s="154"/>
      <c r="DSB58" s="154"/>
      <c r="DSC58" s="154"/>
      <c r="DSD58" s="154"/>
      <c r="DSE58" s="154"/>
      <c r="DSF58" s="154"/>
      <c r="DSG58" s="154"/>
      <c r="DSH58" s="154"/>
      <c r="DSI58" s="154"/>
      <c r="DSJ58" s="154"/>
      <c r="DSK58" s="154"/>
      <c r="DSL58" s="154"/>
      <c r="DSM58" s="154"/>
      <c r="DSN58" s="154"/>
      <c r="DSO58" s="154"/>
      <c r="DSP58" s="154"/>
      <c r="DSQ58" s="154"/>
      <c r="DSR58" s="154"/>
      <c r="DSS58" s="154"/>
      <c r="DST58" s="154"/>
      <c r="DSU58" s="154"/>
      <c r="DSV58" s="154"/>
      <c r="DSW58" s="154"/>
      <c r="DSX58" s="154"/>
      <c r="DSY58" s="154"/>
      <c r="DSZ58" s="154"/>
      <c r="DTA58" s="154"/>
      <c r="DTB58" s="154"/>
      <c r="DTC58" s="154"/>
      <c r="DTD58" s="154"/>
      <c r="DTE58" s="154"/>
      <c r="DTF58" s="154"/>
      <c r="DTG58" s="154"/>
      <c r="DTH58" s="154"/>
      <c r="DTI58" s="154"/>
      <c r="DTJ58" s="154"/>
      <c r="DTK58" s="154"/>
      <c r="DTL58" s="154"/>
      <c r="DTM58" s="154"/>
      <c r="DTN58" s="154"/>
      <c r="DTO58" s="154"/>
      <c r="DTP58" s="154"/>
      <c r="DTQ58" s="154"/>
      <c r="DTR58" s="154"/>
      <c r="DTS58" s="154"/>
      <c r="DTT58" s="154"/>
      <c r="DTU58" s="154"/>
      <c r="DTV58" s="154"/>
      <c r="DTW58" s="154"/>
      <c r="DTX58" s="154"/>
      <c r="DTY58" s="154"/>
      <c r="DTZ58" s="154"/>
      <c r="DUA58" s="154"/>
      <c r="DUB58" s="154"/>
      <c r="DUC58" s="154"/>
      <c r="DUD58" s="154"/>
      <c r="DUE58" s="154"/>
      <c r="DUF58" s="154"/>
      <c r="DUG58" s="154"/>
      <c r="DUH58" s="154"/>
      <c r="DUI58" s="154"/>
      <c r="DUJ58" s="154"/>
      <c r="DUK58" s="154"/>
      <c r="DUL58" s="154"/>
      <c r="DUM58" s="154"/>
      <c r="DUN58" s="154"/>
      <c r="DUO58" s="154"/>
      <c r="DUP58" s="154"/>
      <c r="DUQ58" s="154"/>
      <c r="DUR58" s="154"/>
      <c r="DUS58" s="154"/>
      <c r="DUT58" s="154"/>
      <c r="DUU58" s="154"/>
      <c r="DUV58" s="154"/>
      <c r="DUW58" s="154"/>
      <c r="DUX58" s="154"/>
      <c r="DUY58" s="154"/>
      <c r="DUZ58" s="154"/>
      <c r="DVA58" s="154"/>
      <c r="DVB58" s="154"/>
      <c r="DVC58" s="154"/>
      <c r="DVD58" s="154"/>
      <c r="DVE58" s="154"/>
      <c r="DVF58" s="154"/>
      <c r="DVG58" s="154"/>
      <c r="DVH58" s="154"/>
      <c r="DVI58" s="154"/>
      <c r="DVJ58" s="154"/>
      <c r="DVK58" s="154"/>
      <c r="DVL58" s="154"/>
      <c r="DVM58" s="154"/>
      <c r="DVN58" s="154"/>
      <c r="DVO58" s="154"/>
      <c r="DVP58" s="154"/>
      <c r="DVQ58" s="154"/>
      <c r="DVR58" s="154"/>
      <c r="DVS58" s="154"/>
      <c r="DVT58" s="154"/>
      <c r="DVU58" s="154"/>
      <c r="DVV58" s="154"/>
      <c r="DVW58" s="154"/>
      <c r="DVX58" s="154"/>
      <c r="DVY58" s="154"/>
      <c r="DVZ58" s="154"/>
      <c r="DWA58" s="154"/>
      <c r="DWB58" s="154"/>
      <c r="DWC58" s="154"/>
      <c r="DWD58" s="154"/>
      <c r="DWE58" s="154"/>
      <c r="DWF58" s="154"/>
      <c r="DWG58" s="154"/>
      <c r="DWH58" s="154"/>
      <c r="DWI58" s="154"/>
      <c r="DWJ58" s="154"/>
      <c r="DWK58" s="154"/>
      <c r="DWL58" s="154"/>
      <c r="DWM58" s="154"/>
      <c r="DWN58" s="154"/>
      <c r="DWO58" s="154"/>
      <c r="DWP58" s="154"/>
      <c r="DWQ58" s="154"/>
      <c r="DWR58" s="154"/>
      <c r="DWS58" s="154"/>
      <c r="DWT58" s="154"/>
      <c r="DWU58" s="154"/>
      <c r="DWV58" s="154"/>
      <c r="DWW58" s="154"/>
      <c r="DWX58" s="154"/>
      <c r="DWY58" s="154"/>
      <c r="DWZ58" s="154"/>
      <c r="DXA58" s="154"/>
      <c r="DXB58" s="154"/>
      <c r="DXC58" s="154"/>
      <c r="DXD58" s="154"/>
      <c r="DXE58" s="154"/>
      <c r="DXF58" s="154"/>
      <c r="DXG58" s="154"/>
      <c r="DXH58" s="154"/>
      <c r="DXI58" s="154"/>
      <c r="DXJ58" s="154"/>
      <c r="DXK58" s="154"/>
      <c r="DXL58" s="154"/>
      <c r="DXM58" s="154"/>
      <c r="DXN58" s="154"/>
      <c r="DXO58" s="154"/>
      <c r="DXP58" s="154"/>
      <c r="DXQ58" s="154"/>
      <c r="DXR58" s="154"/>
      <c r="DXS58" s="154"/>
      <c r="DXT58" s="154"/>
      <c r="DXU58" s="154"/>
      <c r="DXV58" s="154"/>
      <c r="DXW58" s="154"/>
      <c r="DXX58" s="154"/>
      <c r="DXY58" s="154"/>
      <c r="DXZ58" s="154"/>
      <c r="DYA58" s="154"/>
      <c r="DYB58" s="154"/>
      <c r="DYC58" s="154"/>
      <c r="DYD58" s="154"/>
      <c r="DYE58" s="154"/>
      <c r="DYF58" s="154"/>
      <c r="DYG58" s="154"/>
      <c r="DYH58" s="154"/>
      <c r="DYI58" s="154"/>
      <c r="DYJ58" s="154"/>
      <c r="DYK58" s="154"/>
      <c r="DYL58" s="154"/>
      <c r="DYM58" s="154"/>
      <c r="DYN58" s="154"/>
      <c r="DYO58" s="154"/>
      <c r="DYP58" s="154"/>
      <c r="DYQ58" s="154"/>
      <c r="DYR58" s="154"/>
      <c r="DYS58" s="154"/>
      <c r="DYT58" s="154"/>
      <c r="DYU58" s="154"/>
      <c r="DYV58" s="154"/>
      <c r="DYW58" s="154"/>
      <c r="DYX58" s="154"/>
      <c r="DYY58" s="154"/>
      <c r="DYZ58" s="154"/>
      <c r="DZA58" s="154"/>
      <c r="DZB58" s="154"/>
      <c r="DZC58" s="154"/>
      <c r="DZD58" s="154"/>
      <c r="DZE58" s="154"/>
      <c r="DZF58" s="154"/>
      <c r="DZG58" s="154"/>
      <c r="DZH58" s="154"/>
      <c r="DZI58" s="154"/>
      <c r="DZJ58" s="154"/>
      <c r="DZK58" s="154"/>
      <c r="DZL58" s="154"/>
      <c r="DZM58" s="154"/>
      <c r="DZN58" s="154"/>
      <c r="DZO58" s="154"/>
      <c r="DZP58" s="154"/>
      <c r="DZQ58" s="154"/>
      <c r="DZR58" s="154"/>
      <c r="DZS58" s="154"/>
      <c r="DZT58" s="154"/>
      <c r="DZU58" s="154"/>
      <c r="DZV58" s="154"/>
      <c r="DZW58" s="154"/>
      <c r="DZX58" s="154"/>
      <c r="DZY58" s="154"/>
      <c r="DZZ58" s="154"/>
      <c r="EAA58" s="154"/>
      <c r="EAB58" s="154"/>
      <c r="EAC58" s="154"/>
      <c r="EAD58" s="154"/>
      <c r="EAE58" s="154"/>
      <c r="EAF58" s="154"/>
      <c r="EAG58" s="154"/>
      <c r="EAH58" s="154"/>
      <c r="EAI58" s="154"/>
      <c r="EAJ58" s="154"/>
      <c r="EAK58" s="154"/>
      <c r="EAL58" s="154"/>
      <c r="EAM58" s="154"/>
      <c r="EAN58" s="154"/>
      <c r="EAO58" s="154"/>
      <c r="EAP58" s="154"/>
      <c r="EAQ58" s="154"/>
      <c r="EAR58" s="154"/>
      <c r="EAS58" s="154"/>
      <c r="EAT58" s="154"/>
      <c r="EAU58" s="154"/>
      <c r="EAV58" s="154"/>
      <c r="EAW58" s="154"/>
      <c r="EAX58" s="154"/>
      <c r="EAY58" s="154"/>
      <c r="EAZ58" s="154"/>
      <c r="EBA58" s="154"/>
      <c r="EBB58" s="154"/>
      <c r="EBC58" s="154"/>
      <c r="EBD58" s="154"/>
      <c r="EBE58" s="154"/>
      <c r="EBF58" s="154"/>
      <c r="EBG58" s="154"/>
      <c r="EBH58" s="154"/>
      <c r="EBI58" s="154"/>
      <c r="EBJ58" s="154"/>
      <c r="EBK58" s="154"/>
      <c r="EBL58" s="154"/>
      <c r="EBM58" s="154"/>
      <c r="EBN58" s="154"/>
      <c r="EBO58" s="154"/>
      <c r="EBP58" s="154"/>
      <c r="EBQ58" s="154"/>
      <c r="EBR58" s="154"/>
      <c r="EBS58" s="154"/>
      <c r="EBT58" s="154"/>
      <c r="EBU58" s="154"/>
      <c r="EBV58" s="154"/>
      <c r="EBW58" s="154"/>
      <c r="EBX58" s="154"/>
      <c r="EBY58" s="154"/>
      <c r="EBZ58" s="154"/>
      <c r="ECA58" s="154"/>
      <c r="ECB58" s="154"/>
      <c r="ECC58" s="154"/>
      <c r="ECD58" s="154"/>
      <c r="ECE58" s="154"/>
      <c r="ECF58" s="154"/>
      <c r="ECG58" s="154"/>
      <c r="ECH58" s="154"/>
      <c r="ECI58" s="154"/>
      <c r="ECJ58" s="154"/>
      <c r="ECK58" s="154"/>
      <c r="ECL58" s="154"/>
      <c r="ECM58" s="154"/>
      <c r="ECN58" s="154"/>
      <c r="ECO58" s="154"/>
      <c r="ECP58" s="154"/>
      <c r="ECQ58" s="154"/>
      <c r="ECR58" s="154"/>
      <c r="ECS58" s="154"/>
      <c r="ECT58" s="154"/>
      <c r="ECU58" s="154"/>
      <c r="ECV58" s="154"/>
      <c r="ECW58" s="154"/>
      <c r="ECX58" s="154"/>
      <c r="ECY58" s="154"/>
      <c r="ECZ58" s="154"/>
      <c r="EDA58" s="154"/>
      <c r="EDB58" s="154"/>
      <c r="EDC58" s="154"/>
      <c r="EDD58" s="154"/>
      <c r="EDE58" s="154"/>
      <c r="EDF58" s="154"/>
      <c r="EDG58" s="154"/>
      <c r="EDH58" s="154"/>
      <c r="EDI58" s="154"/>
      <c r="EDJ58" s="154"/>
      <c r="EDK58" s="154"/>
      <c r="EDL58" s="154"/>
      <c r="EDM58" s="154"/>
      <c r="EDN58" s="154"/>
      <c r="EDO58" s="154"/>
      <c r="EDP58" s="154"/>
      <c r="EDQ58" s="154"/>
      <c r="EDR58" s="154"/>
      <c r="EDS58" s="154"/>
      <c r="EDT58" s="154"/>
      <c r="EDU58" s="154"/>
      <c r="EDV58" s="154"/>
      <c r="EDW58" s="154"/>
      <c r="EDX58" s="154"/>
      <c r="EDY58" s="154"/>
      <c r="EDZ58" s="154"/>
      <c r="EEA58" s="154"/>
      <c r="EEB58" s="154"/>
      <c r="EEC58" s="154"/>
      <c r="EED58" s="154"/>
      <c r="EEE58" s="154"/>
      <c r="EEF58" s="154"/>
      <c r="EEG58" s="154"/>
      <c r="EEH58" s="154"/>
      <c r="EEI58" s="154"/>
      <c r="EEJ58" s="154"/>
      <c r="EEK58" s="154"/>
      <c r="EEL58" s="154"/>
      <c r="EEM58" s="154"/>
      <c r="EEN58" s="154"/>
      <c r="EEO58" s="154"/>
      <c r="EEP58" s="154"/>
      <c r="EEQ58" s="154"/>
      <c r="EER58" s="154"/>
      <c r="EES58" s="154"/>
      <c r="EET58" s="154"/>
      <c r="EEU58" s="154"/>
      <c r="EEV58" s="154"/>
      <c r="EEW58" s="154"/>
      <c r="EEX58" s="154"/>
      <c r="EEY58" s="154"/>
      <c r="EEZ58" s="154"/>
      <c r="EFA58" s="154"/>
      <c r="EFB58" s="154"/>
      <c r="EFC58" s="154"/>
      <c r="EFD58" s="154"/>
      <c r="EFE58" s="154"/>
      <c r="EFF58" s="154"/>
      <c r="EFG58" s="154"/>
      <c r="EFH58" s="154"/>
      <c r="EFI58" s="154"/>
      <c r="EFJ58" s="154"/>
      <c r="EFK58" s="154"/>
      <c r="EFL58" s="154"/>
      <c r="EFM58" s="154"/>
      <c r="EFN58" s="154"/>
      <c r="EFO58" s="154"/>
      <c r="EFP58" s="154"/>
      <c r="EFQ58" s="154"/>
      <c r="EFR58" s="154"/>
      <c r="EFS58" s="154"/>
      <c r="EFT58" s="154"/>
      <c r="EFU58" s="154"/>
      <c r="EFV58" s="154"/>
      <c r="EFW58" s="154"/>
      <c r="EFX58" s="154"/>
      <c r="EFY58" s="154"/>
      <c r="EFZ58" s="154"/>
      <c r="EGA58" s="154"/>
      <c r="EGB58" s="154"/>
      <c r="EGC58" s="154"/>
      <c r="EGD58" s="154"/>
      <c r="EGE58" s="154"/>
      <c r="EGF58" s="154"/>
      <c r="EGG58" s="154"/>
      <c r="EGH58" s="154"/>
      <c r="EGI58" s="154"/>
      <c r="EGJ58" s="154"/>
      <c r="EGK58" s="154"/>
      <c r="EGL58" s="154"/>
      <c r="EGM58" s="154"/>
      <c r="EGN58" s="154"/>
      <c r="EGO58" s="154"/>
      <c r="EGP58" s="154"/>
      <c r="EGQ58" s="154"/>
      <c r="EGR58" s="154"/>
      <c r="EGS58" s="154"/>
      <c r="EGT58" s="154"/>
      <c r="EGU58" s="154"/>
      <c r="EGV58" s="154"/>
      <c r="EGW58" s="154"/>
      <c r="EGX58" s="154"/>
      <c r="EGY58" s="154"/>
      <c r="EGZ58" s="154"/>
      <c r="EHA58" s="154"/>
      <c r="EHB58" s="154"/>
      <c r="EHC58" s="154"/>
      <c r="EHD58" s="154"/>
      <c r="EHE58" s="154"/>
      <c r="EHF58" s="154"/>
      <c r="EHG58" s="154"/>
      <c r="EHH58" s="154"/>
      <c r="EHI58" s="154"/>
      <c r="EHJ58" s="154"/>
      <c r="EHK58" s="154"/>
      <c r="EHL58" s="154"/>
      <c r="EHM58" s="154"/>
      <c r="EHN58" s="154"/>
      <c r="EHO58" s="154"/>
      <c r="EHP58" s="154"/>
      <c r="EHQ58" s="154"/>
      <c r="EHR58" s="154"/>
      <c r="EHS58" s="154"/>
      <c r="EHT58" s="154"/>
      <c r="EHU58" s="154"/>
      <c r="EHV58" s="154"/>
      <c r="EHW58" s="154"/>
      <c r="EHX58" s="154"/>
      <c r="EHY58" s="154"/>
      <c r="EHZ58" s="154"/>
      <c r="EIA58" s="154"/>
      <c r="EIB58" s="154"/>
      <c r="EIC58" s="154"/>
      <c r="EID58" s="154"/>
      <c r="EIE58" s="154"/>
      <c r="EIF58" s="154"/>
      <c r="EIG58" s="154"/>
      <c r="EIH58" s="154"/>
      <c r="EII58" s="154"/>
      <c r="EIJ58" s="154"/>
      <c r="EIK58" s="154"/>
      <c r="EIL58" s="154"/>
      <c r="EIM58" s="154"/>
      <c r="EIN58" s="154"/>
      <c r="EIO58" s="154"/>
      <c r="EIP58" s="154"/>
      <c r="EIQ58" s="154"/>
      <c r="EIR58" s="154"/>
      <c r="EIS58" s="154"/>
      <c r="EIT58" s="154"/>
      <c r="EIU58" s="154"/>
      <c r="EIV58" s="154"/>
      <c r="EIW58" s="154"/>
      <c r="EIX58" s="154"/>
      <c r="EIY58" s="154"/>
      <c r="EIZ58" s="154"/>
      <c r="EJA58" s="154"/>
      <c r="EJB58" s="154"/>
      <c r="EJC58" s="154"/>
      <c r="EJD58" s="154"/>
      <c r="EJE58" s="154"/>
      <c r="EJF58" s="154"/>
      <c r="EJG58" s="154"/>
      <c r="EJH58" s="154"/>
      <c r="EJI58" s="154"/>
      <c r="EJJ58" s="154"/>
      <c r="EJK58" s="154"/>
      <c r="EJL58" s="154"/>
      <c r="EJM58" s="154"/>
      <c r="EJN58" s="154"/>
      <c r="EJO58" s="154"/>
      <c r="EJP58" s="154"/>
      <c r="EJQ58" s="154"/>
      <c r="EJR58" s="154"/>
      <c r="EJS58" s="154"/>
      <c r="EJT58" s="154"/>
      <c r="EJU58" s="154"/>
      <c r="EJV58" s="154"/>
      <c r="EJW58" s="154"/>
      <c r="EJX58" s="154"/>
      <c r="EJY58" s="154"/>
      <c r="EJZ58" s="154"/>
      <c r="EKA58" s="154"/>
      <c r="EKB58" s="154"/>
      <c r="EKC58" s="154"/>
      <c r="EKD58" s="154"/>
      <c r="EKE58" s="154"/>
      <c r="EKF58" s="154"/>
      <c r="EKG58" s="154"/>
      <c r="EKH58" s="154"/>
      <c r="EKI58" s="154"/>
      <c r="EKJ58" s="154"/>
      <c r="EKK58" s="154"/>
      <c r="EKL58" s="154"/>
      <c r="EKM58" s="154"/>
      <c r="EKN58" s="154"/>
      <c r="EKO58" s="154"/>
      <c r="EKP58" s="154"/>
      <c r="EKQ58" s="154"/>
      <c r="EKR58" s="154"/>
      <c r="EKS58" s="154"/>
      <c r="EKT58" s="154"/>
      <c r="EKU58" s="154"/>
      <c r="EKV58" s="154"/>
      <c r="EKW58" s="154"/>
      <c r="EKX58" s="154"/>
      <c r="EKY58" s="154"/>
      <c r="EKZ58" s="154"/>
      <c r="ELA58" s="154"/>
      <c r="ELB58" s="154"/>
      <c r="ELC58" s="154"/>
      <c r="ELD58" s="154"/>
      <c r="ELE58" s="154"/>
      <c r="ELF58" s="154"/>
      <c r="ELG58" s="154"/>
      <c r="ELH58" s="154"/>
      <c r="ELI58" s="154"/>
      <c r="ELJ58" s="154"/>
      <c r="ELK58" s="154"/>
      <c r="ELL58" s="154"/>
      <c r="ELM58" s="154"/>
      <c r="ELN58" s="154"/>
      <c r="ELO58" s="154"/>
      <c r="ELP58" s="154"/>
      <c r="ELQ58" s="154"/>
      <c r="ELR58" s="154"/>
      <c r="ELS58" s="154"/>
      <c r="ELT58" s="154"/>
      <c r="ELU58" s="154"/>
      <c r="ELV58" s="154"/>
      <c r="ELW58" s="154"/>
      <c r="ELX58" s="154"/>
      <c r="ELY58" s="154"/>
      <c r="ELZ58" s="154"/>
      <c r="EMA58" s="154"/>
      <c r="EMB58" s="154"/>
      <c r="EMC58" s="154"/>
      <c r="EMD58" s="154"/>
      <c r="EME58" s="154"/>
      <c r="EMF58" s="154"/>
      <c r="EMG58" s="154"/>
      <c r="EMH58" s="154"/>
      <c r="EMI58" s="154"/>
      <c r="EMJ58" s="154"/>
      <c r="EMK58" s="154"/>
      <c r="EML58" s="154"/>
      <c r="EMM58" s="154"/>
      <c r="EMN58" s="154"/>
      <c r="EMO58" s="154"/>
      <c r="EMP58" s="154"/>
      <c r="EMQ58" s="154"/>
      <c r="EMR58" s="154"/>
      <c r="EMS58" s="154"/>
      <c r="EMT58" s="154"/>
      <c r="EMU58" s="154"/>
      <c r="EMV58" s="154"/>
      <c r="EMW58" s="154"/>
      <c r="EMX58" s="154"/>
      <c r="EMY58" s="154"/>
      <c r="EMZ58" s="154"/>
      <c r="ENA58" s="154"/>
      <c r="ENB58" s="154"/>
      <c r="ENC58" s="154"/>
      <c r="END58" s="154"/>
      <c r="ENE58" s="154"/>
      <c r="ENF58" s="154"/>
      <c r="ENG58" s="154"/>
      <c r="ENH58" s="154"/>
      <c r="ENI58" s="154"/>
      <c r="ENJ58" s="154"/>
      <c r="ENK58" s="154"/>
      <c r="ENL58" s="154"/>
      <c r="ENM58" s="154"/>
      <c r="ENN58" s="154"/>
      <c r="ENO58" s="154"/>
      <c r="ENP58" s="154"/>
      <c r="ENQ58" s="154"/>
      <c r="ENR58" s="154"/>
      <c r="ENS58" s="154"/>
      <c r="ENT58" s="154"/>
      <c r="ENU58" s="154"/>
      <c r="ENV58" s="154"/>
      <c r="ENW58" s="154"/>
      <c r="ENX58" s="154"/>
      <c r="ENY58" s="154"/>
      <c r="ENZ58" s="154"/>
      <c r="EOA58" s="154"/>
      <c r="EOB58" s="154"/>
      <c r="EOC58" s="154"/>
      <c r="EOD58" s="154"/>
      <c r="EOE58" s="154"/>
      <c r="EOF58" s="154"/>
      <c r="EOG58" s="154"/>
      <c r="EOH58" s="154"/>
      <c r="EOI58" s="154"/>
      <c r="EOJ58" s="154"/>
      <c r="EOK58" s="154"/>
      <c r="EOL58" s="154"/>
      <c r="EOM58" s="154"/>
      <c r="EON58" s="154"/>
      <c r="EOO58" s="154"/>
      <c r="EOP58" s="154"/>
      <c r="EOQ58" s="154"/>
      <c r="EOR58" s="154"/>
      <c r="EOS58" s="154"/>
      <c r="EOT58" s="154"/>
      <c r="EOU58" s="154"/>
      <c r="EOV58" s="154"/>
      <c r="EOW58" s="154"/>
      <c r="EOX58" s="154"/>
      <c r="EOY58" s="154"/>
      <c r="EOZ58" s="154"/>
      <c r="EPA58" s="154"/>
      <c r="EPB58" s="154"/>
      <c r="EPC58" s="154"/>
      <c r="EPD58" s="154"/>
      <c r="EPE58" s="154"/>
      <c r="EPF58" s="154"/>
      <c r="EPG58" s="154"/>
      <c r="EPH58" s="154"/>
      <c r="EPI58" s="154"/>
      <c r="EPJ58" s="154"/>
      <c r="EPK58" s="154"/>
      <c r="EPL58" s="154"/>
      <c r="EPM58" s="154"/>
      <c r="EPN58" s="154"/>
      <c r="EPO58" s="154"/>
      <c r="EPP58" s="154"/>
      <c r="EPQ58" s="154"/>
      <c r="EPR58" s="154"/>
      <c r="EPS58" s="154"/>
      <c r="EPT58" s="154"/>
      <c r="EPU58" s="154"/>
      <c r="EPV58" s="154"/>
      <c r="EPW58" s="154"/>
      <c r="EPX58" s="154"/>
      <c r="EPY58" s="154"/>
      <c r="EPZ58" s="154"/>
      <c r="EQA58" s="154"/>
      <c r="EQB58" s="154"/>
      <c r="EQC58" s="154"/>
      <c r="EQD58" s="154"/>
      <c r="EQE58" s="154"/>
      <c r="EQF58" s="154"/>
      <c r="EQG58" s="154"/>
      <c r="EQH58" s="154"/>
      <c r="EQI58" s="154"/>
      <c r="EQJ58" s="154"/>
      <c r="EQK58" s="154"/>
      <c r="EQL58" s="154"/>
      <c r="EQM58" s="154"/>
      <c r="EQN58" s="154"/>
      <c r="EQO58" s="154"/>
      <c r="EQP58" s="154"/>
      <c r="EQQ58" s="154"/>
      <c r="EQR58" s="154"/>
      <c r="EQS58" s="154"/>
      <c r="EQT58" s="154"/>
      <c r="EQU58" s="154"/>
      <c r="EQV58" s="154"/>
      <c r="EQW58" s="154"/>
      <c r="EQX58" s="154"/>
      <c r="EQY58" s="154"/>
      <c r="EQZ58" s="154"/>
      <c r="ERA58" s="154"/>
      <c r="ERB58" s="154"/>
      <c r="ERC58" s="154"/>
      <c r="ERD58" s="154"/>
      <c r="ERE58" s="154"/>
      <c r="ERF58" s="154"/>
      <c r="ERG58" s="154"/>
      <c r="ERH58" s="154"/>
      <c r="ERI58" s="154"/>
      <c r="ERJ58" s="154"/>
      <c r="ERK58" s="154"/>
      <c r="ERL58" s="154"/>
      <c r="ERM58" s="154"/>
      <c r="ERN58" s="154"/>
      <c r="ERO58" s="154"/>
      <c r="ERP58" s="154"/>
      <c r="ERQ58" s="154"/>
      <c r="ERR58" s="154"/>
      <c r="ERS58" s="154"/>
      <c r="ERT58" s="154"/>
      <c r="ERU58" s="154"/>
      <c r="ERV58" s="154"/>
      <c r="ERW58" s="154"/>
      <c r="ERX58" s="154"/>
      <c r="ERY58" s="154"/>
      <c r="ERZ58" s="154"/>
      <c r="ESA58" s="154"/>
      <c r="ESB58" s="154"/>
      <c r="ESC58" s="154"/>
      <c r="ESD58" s="154"/>
      <c r="ESE58" s="154"/>
      <c r="ESF58" s="154"/>
      <c r="ESG58" s="154"/>
      <c r="ESH58" s="154"/>
      <c r="ESI58" s="154"/>
      <c r="ESJ58" s="154"/>
      <c r="ESK58" s="154"/>
      <c r="ESL58" s="154"/>
      <c r="ESM58" s="154"/>
      <c r="ESN58" s="154"/>
      <c r="ESO58" s="154"/>
      <c r="ESP58" s="154"/>
      <c r="ESQ58" s="154"/>
      <c r="ESR58" s="154"/>
      <c r="ESS58" s="154"/>
      <c r="EST58" s="154"/>
      <c r="ESU58" s="154"/>
      <c r="ESV58" s="154"/>
      <c r="ESW58" s="154"/>
      <c r="ESX58" s="154"/>
      <c r="ESY58" s="154"/>
      <c r="ESZ58" s="154"/>
      <c r="ETA58" s="154"/>
      <c r="ETB58" s="154"/>
      <c r="ETC58" s="154"/>
      <c r="ETD58" s="154"/>
      <c r="ETE58" s="154"/>
      <c r="ETF58" s="154"/>
      <c r="ETG58" s="154"/>
      <c r="ETH58" s="154"/>
      <c r="ETI58" s="154"/>
      <c r="ETJ58" s="154"/>
      <c r="ETK58" s="154"/>
      <c r="ETL58" s="154"/>
      <c r="ETM58" s="154"/>
      <c r="ETN58" s="154"/>
      <c r="ETO58" s="154"/>
      <c r="ETP58" s="154"/>
      <c r="ETQ58" s="154"/>
      <c r="ETR58" s="154"/>
      <c r="ETS58" s="154"/>
      <c r="ETT58" s="154"/>
      <c r="ETU58" s="154"/>
      <c r="ETV58" s="154"/>
      <c r="ETW58" s="154"/>
      <c r="ETX58" s="154"/>
      <c r="ETY58" s="154"/>
      <c r="ETZ58" s="154"/>
      <c r="EUA58" s="154"/>
      <c r="EUB58" s="154"/>
      <c r="EUC58" s="154"/>
      <c r="EUD58" s="154"/>
      <c r="EUE58" s="154"/>
      <c r="EUF58" s="154"/>
      <c r="EUG58" s="154"/>
      <c r="EUH58" s="154"/>
      <c r="EUI58" s="154"/>
      <c r="EUJ58" s="154"/>
      <c r="EUK58" s="154"/>
      <c r="EUL58" s="154"/>
      <c r="EUM58" s="154"/>
      <c r="EUN58" s="154"/>
      <c r="EUO58" s="154"/>
      <c r="EUP58" s="154"/>
      <c r="EUQ58" s="154"/>
      <c r="EUR58" s="154"/>
      <c r="EUS58" s="154"/>
      <c r="EUT58" s="154"/>
      <c r="EUU58" s="154"/>
      <c r="EUV58" s="154"/>
      <c r="EUW58" s="154"/>
      <c r="EUX58" s="154"/>
      <c r="EUY58" s="154"/>
      <c r="EUZ58" s="154"/>
      <c r="EVA58" s="154"/>
      <c r="EVB58" s="154"/>
      <c r="EVC58" s="154"/>
      <c r="EVD58" s="154"/>
      <c r="EVE58" s="154"/>
      <c r="EVF58" s="154"/>
      <c r="EVG58" s="154"/>
      <c r="EVH58" s="154"/>
      <c r="EVI58" s="154"/>
      <c r="EVJ58" s="154"/>
      <c r="EVK58" s="154"/>
      <c r="EVL58" s="154"/>
      <c r="EVM58" s="154"/>
      <c r="EVN58" s="154"/>
      <c r="EVO58" s="154"/>
      <c r="EVP58" s="154"/>
      <c r="EVQ58" s="154"/>
      <c r="EVR58" s="154"/>
      <c r="EVS58" s="154"/>
      <c r="EVT58" s="154"/>
      <c r="EVU58" s="154"/>
      <c r="EVV58" s="154"/>
      <c r="EVW58" s="154"/>
      <c r="EVX58" s="154"/>
      <c r="EVY58" s="154"/>
      <c r="EVZ58" s="154"/>
      <c r="EWA58" s="154"/>
      <c r="EWB58" s="154"/>
      <c r="EWC58" s="154"/>
      <c r="EWD58" s="154"/>
      <c r="EWE58" s="154"/>
      <c r="EWF58" s="154"/>
      <c r="EWG58" s="154"/>
      <c r="EWH58" s="154"/>
      <c r="EWI58" s="154"/>
      <c r="EWJ58" s="154"/>
      <c r="EWK58" s="154"/>
      <c r="EWL58" s="154"/>
      <c r="EWM58" s="154"/>
      <c r="EWN58" s="154"/>
      <c r="EWO58" s="154"/>
      <c r="EWP58" s="154"/>
      <c r="EWQ58" s="154"/>
      <c r="EWR58" s="154"/>
      <c r="EWS58" s="154"/>
      <c r="EWT58" s="154"/>
      <c r="EWU58" s="154"/>
      <c r="EWV58" s="154"/>
      <c r="EWW58" s="154"/>
      <c r="EWX58" s="154"/>
      <c r="EWY58" s="154"/>
      <c r="EWZ58" s="154"/>
      <c r="EXA58" s="154"/>
      <c r="EXB58" s="154"/>
      <c r="EXC58" s="154"/>
      <c r="EXD58" s="154"/>
      <c r="EXE58" s="154"/>
      <c r="EXF58" s="154"/>
      <c r="EXG58" s="154"/>
      <c r="EXH58" s="154"/>
      <c r="EXI58" s="154"/>
      <c r="EXJ58" s="154"/>
      <c r="EXK58" s="154"/>
      <c r="EXL58" s="154"/>
      <c r="EXM58" s="154"/>
      <c r="EXN58" s="154"/>
      <c r="EXO58" s="154"/>
      <c r="EXP58" s="154"/>
      <c r="EXQ58" s="154"/>
      <c r="EXR58" s="154"/>
      <c r="EXS58" s="154"/>
      <c r="EXT58" s="154"/>
      <c r="EXU58" s="154"/>
      <c r="EXV58" s="154"/>
      <c r="EXW58" s="154"/>
      <c r="EXX58" s="154"/>
      <c r="EXY58" s="154"/>
      <c r="EXZ58" s="154"/>
      <c r="EYA58" s="154"/>
      <c r="EYB58" s="154"/>
      <c r="EYC58" s="154"/>
      <c r="EYD58" s="154"/>
      <c r="EYE58" s="154"/>
      <c r="EYF58" s="154"/>
      <c r="EYG58" s="154"/>
      <c r="EYH58" s="154"/>
      <c r="EYI58" s="154"/>
      <c r="EYJ58" s="154"/>
      <c r="EYK58" s="154"/>
      <c r="EYL58" s="154"/>
      <c r="EYM58" s="154"/>
      <c r="EYN58" s="154"/>
      <c r="EYO58" s="154"/>
      <c r="EYP58" s="154"/>
      <c r="EYQ58" s="154"/>
      <c r="EYR58" s="154"/>
      <c r="EYS58" s="154"/>
      <c r="EYT58" s="154"/>
      <c r="EYU58" s="154"/>
      <c r="EYV58" s="154"/>
      <c r="EYW58" s="154"/>
      <c r="EYX58" s="154"/>
      <c r="EYY58" s="154"/>
      <c r="EYZ58" s="154"/>
      <c r="EZA58" s="154"/>
      <c r="EZB58" s="154"/>
      <c r="EZC58" s="154"/>
      <c r="EZD58" s="154"/>
      <c r="EZE58" s="154"/>
      <c r="EZF58" s="154"/>
      <c r="EZG58" s="154"/>
      <c r="EZH58" s="154"/>
      <c r="EZI58" s="154"/>
      <c r="EZJ58" s="154"/>
      <c r="EZK58" s="154"/>
      <c r="EZL58" s="154"/>
      <c r="EZM58" s="154"/>
      <c r="EZN58" s="154"/>
      <c r="EZO58" s="154"/>
      <c r="EZP58" s="154"/>
      <c r="EZQ58" s="154"/>
      <c r="EZR58" s="154"/>
      <c r="EZS58" s="154"/>
      <c r="EZT58" s="154"/>
      <c r="EZU58" s="154"/>
      <c r="EZV58" s="154"/>
      <c r="EZW58" s="154"/>
      <c r="EZX58" s="154"/>
      <c r="EZY58" s="154"/>
      <c r="EZZ58" s="154"/>
      <c r="FAA58" s="154"/>
      <c r="FAB58" s="154"/>
      <c r="FAC58" s="154"/>
      <c r="FAD58" s="154"/>
      <c r="FAE58" s="154"/>
      <c r="FAF58" s="154"/>
      <c r="FAG58" s="154"/>
      <c r="FAH58" s="154"/>
      <c r="FAI58" s="154"/>
      <c r="FAJ58" s="154"/>
      <c r="FAK58" s="154"/>
      <c r="FAL58" s="154"/>
      <c r="FAM58" s="154"/>
      <c r="FAN58" s="154"/>
      <c r="FAO58" s="154"/>
      <c r="FAP58" s="154"/>
      <c r="FAQ58" s="154"/>
      <c r="FAR58" s="154"/>
      <c r="FAS58" s="154"/>
      <c r="FAT58" s="154"/>
      <c r="FAU58" s="154"/>
      <c r="FAV58" s="154"/>
      <c r="FAW58" s="154"/>
      <c r="FAX58" s="154"/>
      <c r="FAY58" s="154"/>
      <c r="FAZ58" s="154"/>
      <c r="FBA58" s="154"/>
      <c r="FBB58" s="154"/>
      <c r="FBC58" s="154"/>
      <c r="FBD58" s="154"/>
      <c r="FBE58" s="154"/>
      <c r="FBF58" s="154"/>
      <c r="FBG58" s="154"/>
      <c r="FBH58" s="154"/>
      <c r="FBI58" s="154"/>
      <c r="FBJ58" s="154"/>
      <c r="FBK58" s="154"/>
      <c r="FBL58" s="154"/>
      <c r="FBM58" s="154"/>
      <c r="FBN58" s="154"/>
      <c r="FBO58" s="154"/>
      <c r="FBP58" s="154"/>
      <c r="FBQ58" s="154"/>
      <c r="FBR58" s="154"/>
      <c r="FBS58" s="154"/>
      <c r="FBT58" s="154"/>
      <c r="FBU58" s="154"/>
      <c r="FBV58" s="154"/>
      <c r="FBW58" s="154"/>
      <c r="FBX58" s="154"/>
      <c r="FBY58" s="154"/>
      <c r="FBZ58" s="154"/>
      <c r="FCA58" s="154"/>
      <c r="FCB58" s="154"/>
      <c r="FCC58" s="154"/>
      <c r="FCD58" s="154"/>
      <c r="FCE58" s="154"/>
      <c r="FCF58" s="154"/>
      <c r="FCG58" s="154"/>
      <c r="FCH58" s="154"/>
      <c r="FCI58" s="154"/>
      <c r="FCJ58" s="154"/>
      <c r="FCK58" s="154"/>
      <c r="FCL58" s="154"/>
      <c r="FCM58" s="154"/>
      <c r="FCN58" s="154"/>
      <c r="FCO58" s="154"/>
      <c r="FCP58" s="154"/>
      <c r="FCQ58" s="154"/>
      <c r="FCR58" s="154"/>
      <c r="FCS58" s="154"/>
      <c r="FCT58" s="154"/>
      <c r="FCU58" s="154"/>
      <c r="FCV58" s="154"/>
      <c r="FCW58" s="154"/>
      <c r="FCX58" s="154"/>
      <c r="FCY58" s="154"/>
      <c r="FCZ58" s="154"/>
      <c r="FDA58" s="154"/>
      <c r="FDB58" s="154"/>
      <c r="FDC58" s="154"/>
      <c r="FDD58" s="154"/>
      <c r="FDE58" s="154"/>
      <c r="FDF58" s="154"/>
      <c r="FDG58" s="154"/>
      <c r="FDH58" s="154"/>
      <c r="FDI58" s="154"/>
      <c r="FDJ58" s="154"/>
      <c r="FDK58" s="154"/>
      <c r="FDL58" s="154"/>
      <c r="FDM58" s="154"/>
      <c r="FDN58" s="154"/>
      <c r="FDO58" s="154"/>
      <c r="FDP58" s="154"/>
      <c r="FDQ58" s="154"/>
      <c r="FDR58" s="154"/>
      <c r="FDS58" s="154"/>
      <c r="FDT58" s="154"/>
      <c r="FDU58" s="154"/>
      <c r="FDV58" s="154"/>
      <c r="FDW58" s="154"/>
      <c r="FDX58" s="154"/>
      <c r="FDY58" s="154"/>
      <c r="FDZ58" s="154"/>
      <c r="FEA58" s="154"/>
      <c r="FEB58" s="154"/>
      <c r="FEC58" s="154"/>
      <c r="FED58" s="154"/>
      <c r="FEE58" s="154"/>
      <c r="FEF58" s="154"/>
      <c r="FEG58" s="154"/>
      <c r="FEH58" s="154"/>
      <c r="FEI58" s="154"/>
      <c r="FEJ58" s="154"/>
      <c r="FEK58" s="154"/>
      <c r="FEL58" s="154"/>
      <c r="FEM58" s="154"/>
      <c r="FEN58" s="154"/>
      <c r="FEO58" s="154"/>
      <c r="FEP58" s="154"/>
      <c r="FEQ58" s="154"/>
      <c r="FER58" s="154"/>
      <c r="FES58" s="154"/>
      <c r="FET58" s="154"/>
      <c r="FEU58" s="154"/>
      <c r="FEV58" s="154"/>
      <c r="FEW58" s="154"/>
      <c r="FEX58" s="154"/>
      <c r="FEY58" s="154"/>
      <c r="FEZ58" s="154"/>
      <c r="FFA58" s="154"/>
      <c r="FFB58" s="154"/>
      <c r="FFC58" s="154"/>
      <c r="FFD58" s="154"/>
      <c r="FFE58" s="154"/>
      <c r="FFF58" s="154"/>
      <c r="FFG58" s="154"/>
      <c r="FFH58" s="154"/>
      <c r="FFI58" s="154"/>
      <c r="FFJ58" s="154"/>
      <c r="FFK58" s="154"/>
      <c r="FFL58" s="154"/>
      <c r="FFM58" s="154"/>
      <c r="FFN58" s="154"/>
      <c r="FFO58" s="154"/>
      <c r="FFP58" s="154"/>
      <c r="FFQ58" s="154"/>
      <c r="FFR58" s="154"/>
      <c r="FFS58" s="154"/>
      <c r="FFT58" s="154"/>
      <c r="FFU58" s="154"/>
      <c r="FFV58" s="154"/>
      <c r="FFW58" s="154"/>
      <c r="FFX58" s="154"/>
      <c r="FFY58" s="154"/>
      <c r="FFZ58" s="154"/>
      <c r="FGA58" s="154"/>
      <c r="FGB58" s="154"/>
      <c r="FGC58" s="154"/>
      <c r="FGD58" s="154"/>
      <c r="FGE58" s="154"/>
      <c r="FGF58" s="154"/>
      <c r="FGG58" s="154"/>
      <c r="FGH58" s="154"/>
      <c r="FGI58" s="154"/>
      <c r="FGJ58" s="154"/>
      <c r="FGK58" s="154"/>
      <c r="FGL58" s="154"/>
      <c r="FGM58" s="154"/>
      <c r="FGN58" s="154"/>
      <c r="FGO58" s="154"/>
      <c r="FGP58" s="154"/>
      <c r="FGQ58" s="154"/>
      <c r="FGR58" s="154"/>
      <c r="FGS58" s="154"/>
      <c r="FGT58" s="154"/>
      <c r="FGU58" s="154"/>
      <c r="FGV58" s="154"/>
      <c r="FGW58" s="154"/>
      <c r="FGX58" s="154"/>
      <c r="FGY58" s="154"/>
      <c r="FGZ58" s="154"/>
      <c r="FHA58" s="154"/>
      <c r="FHB58" s="154"/>
      <c r="FHC58" s="154"/>
      <c r="FHD58" s="154"/>
      <c r="FHE58" s="154"/>
      <c r="FHF58" s="154"/>
      <c r="FHG58" s="154"/>
      <c r="FHH58" s="154"/>
      <c r="FHI58" s="154"/>
      <c r="FHJ58" s="154"/>
      <c r="FHK58" s="154"/>
      <c r="FHL58" s="154"/>
      <c r="FHM58" s="154"/>
      <c r="FHN58" s="154"/>
      <c r="FHO58" s="154"/>
      <c r="FHP58" s="154"/>
      <c r="FHQ58" s="154"/>
      <c r="FHR58" s="154"/>
      <c r="FHS58" s="154"/>
      <c r="FHT58" s="154"/>
      <c r="FHU58" s="154"/>
      <c r="FHV58" s="154"/>
      <c r="FHW58" s="154"/>
      <c r="FHX58" s="154"/>
      <c r="FHY58" s="154"/>
      <c r="FHZ58" s="154"/>
      <c r="FIA58" s="154"/>
      <c r="FIB58" s="154"/>
      <c r="FIC58" s="154"/>
      <c r="FID58" s="154"/>
      <c r="FIE58" s="154"/>
      <c r="FIF58" s="154"/>
      <c r="FIG58" s="154"/>
      <c r="FIH58" s="154"/>
      <c r="FII58" s="154"/>
      <c r="FIJ58" s="154"/>
      <c r="FIK58" s="154"/>
      <c r="FIL58" s="154"/>
      <c r="FIM58" s="154"/>
      <c r="FIN58" s="154"/>
      <c r="FIO58" s="154"/>
      <c r="FIP58" s="154"/>
      <c r="FIQ58" s="154"/>
      <c r="FIR58" s="154"/>
      <c r="FIS58" s="154"/>
      <c r="FIT58" s="154"/>
      <c r="FIU58" s="154"/>
      <c r="FIV58" s="154"/>
      <c r="FIW58" s="154"/>
      <c r="FIX58" s="154"/>
      <c r="FIY58" s="154"/>
      <c r="FIZ58" s="154"/>
      <c r="FJA58" s="154"/>
      <c r="FJB58" s="154"/>
      <c r="FJC58" s="154"/>
      <c r="FJD58" s="154"/>
      <c r="FJE58" s="154"/>
      <c r="FJF58" s="154"/>
      <c r="FJG58" s="154"/>
      <c r="FJH58" s="154"/>
      <c r="FJI58" s="154"/>
      <c r="FJJ58" s="154"/>
      <c r="FJK58" s="154"/>
      <c r="FJL58" s="154"/>
      <c r="FJM58" s="154"/>
      <c r="FJN58" s="154"/>
      <c r="FJO58" s="154"/>
      <c r="FJP58" s="154"/>
      <c r="FJQ58" s="154"/>
      <c r="FJR58" s="154"/>
      <c r="FJS58" s="154"/>
      <c r="FJT58" s="154"/>
      <c r="FJU58" s="154"/>
      <c r="FJV58" s="154"/>
      <c r="FJW58" s="154"/>
      <c r="FJX58" s="154"/>
      <c r="FJY58" s="154"/>
      <c r="FJZ58" s="154"/>
      <c r="FKA58" s="154"/>
      <c r="FKB58" s="154"/>
      <c r="FKC58" s="154"/>
      <c r="FKD58" s="154"/>
      <c r="FKE58" s="154"/>
      <c r="FKF58" s="154"/>
      <c r="FKG58" s="154"/>
      <c r="FKH58" s="154"/>
      <c r="FKI58" s="154"/>
      <c r="FKJ58" s="154"/>
      <c r="FKK58" s="154"/>
      <c r="FKL58" s="154"/>
      <c r="FKM58" s="154"/>
      <c r="FKN58" s="154"/>
      <c r="FKO58" s="154"/>
      <c r="FKP58" s="154"/>
      <c r="FKQ58" s="154"/>
      <c r="FKR58" s="154"/>
      <c r="FKS58" s="154"/>
      <c r="FKT58" s="154"/>
      <c r="FKU58" s="154"/>
      <c r="FKV58" s="154"/>
      <c r="FKW58" s="154"/>
      <c r="FKX58" s="154"/>
      <c r="FKY58" s="154"/>
      <c r="FKZ58" s="154"/>
      <c r="FLA58" s="154"/>
      <c r="FLB58" s="154"/>
      <c r="FLC58" s="154"/>
      <c r="FLD58" s="154"/>
      <c r="FLE58" s="154"/>
      <c r="FLF58" s="154"/>
      <c r="FLG58" s="154"/>
      <c r="FLH58" s="154"/>
      <c r="FLI58" s="154"/>
      <c r="FLJ58" s="154"/>
      <c r="FLK58" s="154"/>
      <c r="FLL58" s="154"/>
      <c r="FLM58" s="154"/>
      <c r="FLN58" s="154"/>
      <c r="FLO58" s="154"/>
      <c r="FLP58" s="154"/>
      <c r="FLQ58" s="154"/>
      <c r="FLR58" s="154"/>
      <c r="FLS58" s="154"/>
      <c r="FLT58" s="154"/>
      <c r="FLU58" s="154"/>
      <c r="FLV58" s="154"/>
      <c r="FLW58" s="154"/>
      <c r="FLX58" s="154"/>
      <c r="FLY58" s="154"/>
      <c r="FLZ58" s="154"/>
      <c r="FMA58" s="154"/>
      <c r="FMB58" s="154"/>
      <c r="FMC58" s="154"/>
      <c r="FMD58" s="154"/>
      <c r="FME58" s="154"/>
      <c r="FMF58" s="154"/>
      <c r="FMG58" s="154"/>
      <c r="FMH58" s="154"/>
      <c r="FMI58" s="154"/>
      <c r="FMJ58" s="154"/>
      <c r="FMK58" s="154"/>
      <c r="FML58" s="154"/>
      <c r="FMM58" s="154"/>
      <c r="FMN58" s="154"/>
      <c r="FMO58" s="154"/>
      <c r="FMP58" s="154"/>
      <c r="FMQ58" s="154"/>
      <c r="FMR58" s="154"/>
      <c r="FMS58" s="154"/>
      <c r="FMT58" s="154"/>
      <c r="FMU58" s="154"/>
      <c r="FMV58" s="154"/>
      <c r="FMW58" s="154"/>
      <c r="FMX58" s="154"/>
      <c r="FMY58" s="154"/>
      <c r="FMZ58" s="154"/>
      <c r="FNA58" s="154"/>
      <c r="FNB58" s="154"/>
      <c r="FNC58" s="154"/>
      <c r="FND58" s="154"/>
      <c r="FNE58" s="154"/>
      <c r="FNF58" s="154"/>
      <c r="FNG58" s="154"/>
      <c r="FNH58" s="154"/>
      <c r="FNI58" s="154"/>
      <c r="FNJ58" s="154"/>
      <c r="FNK58" s="154"/>
      <c r="FNL58" s="154"/>
      <c r="FNM58" s="154"/>
      <c r="FNN58" s="154"/>
      <c r="FNO58" s="154"/>
      <c r="FNP58" s="154"/>
      <c r="FNQ58" s="154"/>
      <c r="FNR58" s="154"/>
      <c r="FNS58" s="154"/>
      <c r="FNT58" s="154"/>
      <c r="FNU58" s="154"/>
      <c r="FNV58" s="154"/>
      <c r="FNW58" s="154"/>
      <c r="FNX58" s="154"/>
      <c r="FNY58" s="154"/>
      <c r="FNZ58" s="154"/>
      <c r="FOA58" s="154"/>
      <c r="FOB58" s="154"/>
      <c r="FOC58" s="154"/>
      <c r="FOD58" s="154"/>
      <c r="FOE58" s="154"/>
      <c r="FOF58" s="154"/>
      <c r="FOG58" s="154"/>
      <c r="FOH58" s="154"/>
      <c r="FOI58" s="154"/>
      <c r="FOJ58" s="154"/>
      <c r="FOK58" s="154"/>
      <c r="FOL58" s="154"/>
      <c r="FOM58" s="154"/>
      <c r="FON58" s="154"/>
      <c r="FOO58" s="154"/>
      <c r="FOP58" s="154"/>
      <c r="FOQ58" s="154"/>
      <c r="FOR58" s="154"/>
      <c r="FOS58" s="154"/>
      <c r="FOT58" s="154"/>
      <c r="FOU58" s="154"/>
      <c r="FOV58" s="154"/>
      <c r="FOW58" s="154"/>
      <c r="FOX58" s="154"/>
      <c r="FOY58" s="154"/>
      <c r="FOZ58" s="154"/>
      <c r="FPA58" s="154"/>
      <c r="FPB58" s="154"/>
      <c r="FPC58" s="154"/>
      <c r="FPD58" s="154"/>
      <c r="FPE58" s="154"/>
      <c r="FPF58" s="154"/>
      <c r="FPG58" s="154"/>
      <c r="FPH58" s="154"/>
      <c r="FPI58" s="154"/>
      <c r="FPJ58" s="154"/>
      <c r="FPK58" s="154"/>
      <c r="FPL58" s="154"/>
      <c r="FPM58" s="154"/>
      <c r="FPN58" s="154"/>
      <c r="FPO58" s="154"/>
      <c r="FPP58" s="154"/>
      <c r="FPQ58" s="154"/>
      <c r="FPR58" s="154"/>
      <c r="FPS58" s="154"/>
      <c r="FPT58" s="154"/>
      <c r="FPU58" s="154"/>
      <c r="FPV58" s="154"/>
      <c r="FPW58" s="154"/>
      <c r="FPX58" s="154"/>
      <c r="FPY58" s="154"/>
      <c r="FPZ58" s="154"/>
      <c r="FQA58" s="154"/>
      <c r="FQB58" s="154"/>
      <c r="FQC58" s="154"/>
      <c r="FQD58" s="154"/>
      <c r="FQE58" s="154"/>
      <c r="FQF58" s="154"/>
      <c r="FQG58" s="154"/>
      <c r="FQH58" s="154"/>
      <c r="FQI58" s="154"/>
      <c r="FQJ58" s="154"/>
      <c r="FQK58" s="154"/>
      <c r="FQL58" s="154"/>
      <c r="FQM58" s="154"/>
      <c r="FQN58" s="154"/>
      <c r="FQO58" s="154"/>
      <c r="FQP58" s="154"/>
      <c r="FQQ58" s="154"/>
      <c r="FQR58" s="154"/>
      <c r="FQS58" s="154"/>
      <c r="FQT58" s="154"/>
      <c r="FQU58" s="154"/>
      <c r="FQV58" s="154"/>
      <c r="FQW58" s="154"/>
      <c r="FQX58" s="154"/>
      <c r="FQY58" s="154"/>
      <c r="FQZ58" s="154"/>
      <c r="FRA58" s="154"/>
      <c r="FRB58" s="154"/>
      <c r="FRC58" s="154"/>
      <c r="FRD58" s="154"/>
      <c r="FRE58" s="154"/>
      <c r="FRF58" s="154"/>
      <c r="FRG58" s="154"/>
      <c r="FRH58" s="154"/>
      <c r="FRI58" s="154"/>
      <c r="FRJ58" s="154"/>
      <c r="FRK58" s="154"/>
      <c r="FRL58" s="154"/>
      <c r="FRM58" s="154"/>
      <c r="FRN58" s="154"/>
      <c r="FRO58" s="154"/>
      <c r="FRP58" s="154"/>
      <c r="FRQ58" s="154"/>
      <c r="FRR58" s="154"/>
      <c r="FRS58" s="154"/>
      <c r="FRT58" s="154"/>
      <c r="FRU58" s="154"/>
      <c r="FRV58" s="154"/>
      <c r="FRW58" s="154"/>
      <c r="FRX58" s="154"/>
      <c r="FRY58" s="154"/>
      <c r="FRZ58" s="154"/>
      <c r="FSA58" s="154"/>
      <c r="FSB58" s="154"/>
      <c r="FSC58" s="154"/>
      <c r="FSD58" s="154"/>
      <c r="FSE58" s="154"/>
      <c r="FSF58" s="154"/>
      <c r="FSG58" s="154"/>
      <c r="FSH58" s="154"/>
      <c r="FSI58" s="154"/>
      <c r="FSJ58" s="154"/>
      <c r="FSK58" s="154"/>
      <c r="FSL58" s="154"/>
      <c r="FSM58" s="154"/>
      <c r="FSN58" s="154"/>
      <c r="FSO58" s="154"/>
      <c r="FSP58" s="154"/>
      <c r="FSQ58" s="154"/>
      <c r="FSR58" s="154"/>
      <c r="FSS58" s="154"/>
      <c r="FST58" s="154"/>
      <c r="FSU58" s="154"/>
      <c r="FSV58" s="154"/>
      <c r="FSW58" s="154"/>
      <c r="FSX58" s="154"/>
      <c r="FSY58" s="154"/>
      <c r="FSZ58" s="154"/>
      <c r="FTA58" s="154"/>
      <c r="FTB58" s="154"/>
      <c r="FTC58" s="154"/>
      <c r="FTD58" s="154"/>
      <c r="FTE58" s="154"/>
      <c r="FTF58" s="154"/>
      <c r="FTG58" s="154"/>
      <c r="FTH58" s="154"/>
      <c r="FTI58" s="154"/>
      <c r="FTJ58" s="154"/>
      <c r="FTK58" s="154"/>
      <c r="FTL58" s="154"/>
      <c r="FTM58" s="154"/>
      <c r="FTN58" s="154"/>
      <c r="FTO58" s="154"/>
      <c r="FTP58" s="154"/>
      <c r="FTQ58" s="154"/>
      <c r="FTR58" s="154"/>
      <c r="FTS58" s="154"/>
      <c r="FTT58" s="154"/>
      <c r="FTU58" s="154"/>
      <c r="FTV58" s="154"/>
      <c r="FTW58" s="154"/>
      <c r="FTX58" s="154"/>
      <c r="FTY58" s="154"/>
      <c r="FTZ58" s="154"/>
      <c r="FUA58" s="154"/>
      <c r="FUB58" s="154"/>
      <c r="FUC58" s="154"/>
      <c r="FUD58" s="154"/>
      <c r="FUE58" s="154"/>
      <c r="FUF58" s="154"/>
      <c r="FUG58" s="154"/>
      <c r="FUH58" s="154"/>
      <c r="FUI58" s="154"/>
      <c r="FUJ58" s="154"/>
      <c r="FUK58" s="154"/>
      <c r="FUL58" s="154"/>
      <c r="FUM58" s="154"/>
      <c r="FUN58" s="154"/>
      <c r="FUO58" s="154"/>
      <c r="FUP58" s="154"/>
      <c r="FUQ58" s="154"/>
      <c r="FUR58" s="154"/>
      <c r="FUS58" s="154"/>
      <c r="FUT58" s="154"/>
      <c r="FUU58" s="154"/>
      <c r="FUV58" s="154"/>
      <c r="FUW58" s="154"/>
      <c r="FUX58" s="154"/>
      <c r="FUY58" s="154"/>
      <c r="FUZ58" s="154"/>
      <c r="FVA58" s="154"/>
      <c r="FVB58" s="154"/>
      <c r="FVC58" s="154"/>
      <c r="FVD58" s="154"/>
      <c r="FVE58" s="154"/>
      <c r="FVF58" s="154"/>
      <c r="FVG58" s="154"/>
      <c r="FVH58" s="154"/>
      <c r="FVI58" s="154"/>
      <c r="FVJ58" s="154"/>
      <c r="FVK58" s="154"/>
      <c r="FVL58" s="154"/>
      <c r="FVM58" s="154"/>
      <c r="FVN58" s="154"/>
      <c r="FVO58" s="154"/>
      <c r="FVP58" s="154"/>
      <c r="FVQ58" s="154"/>
      <c r="FVR58" s="154"/>
      <c r="FVS58" s="154"/>
      <c r="FVT58" s="154"/>
      <c r="FVU58" s="154"/>
      <c r="FVV58" s="154"/>
      <c r="FVW58" s="154"/>
      <c r="FVX58" s="154"/>
      <c r="FVY58" s="154"/>
      <c r="FVZ58" s="154"/>
      <c r="FWA58" s="154"/>
      <c r="FWB58" s="154"/>
      <c r="FWC58" s="154"/>
      <c r="FWD58" s="154"/>
      <c r="FWE58" s="154"/>
      <c r="FWF58" s="154"/>
      <c r="FWG58" s="154"/>
      <c r="FWH58" s="154"/>
      <c r="FWI58" s="154"/>
      <c r="FWJ58" s="154"/>
      <c r="FWK58" s="154"/>
      <c r="FWL58" s="154"/>
      <c r="FWM58" s="154"/>
      <c r="FWN58" s="154"/>
      <c r="FWO58" s="154"/>
      <c r="FWP58" s="154"/>
      <c r="FWQ58" s="154"/>
      <c r="FWR58" s="154"/>
      <c r="FWS58" s="154"/>
      <c r="FWT58" s="154"/>
      <c r="FWU58" s="154"/>
      <c r="FWV58" s="154"/>
      <c r="FWW58" s="154"/>
      <c r="FWX58" s="154"/>
      <c r="FWY58" s="154"/>
      <c r="FWZ58" s="154"/>
      <c r="FXA58" s="154"/>
      <c r="FXB58" s="154"/>
      <c r="FXC58" s="154"/>
      <c r="FXD58" s="154"/>
      <c r="FXE58" s="154"/>
      <c r="FXF58" s="154"/>
      <c r="FXG58" s="154"/>
      <c r="FXH58" s="154"/>
      <c r="FXI58" s="154"/>
      <c r="FXJ58" s="154"/>
      <c r="FXK58" s="154"/>
      <c r="FXL58" s="154"/>
      <c r="FXM58" s="154"/>
      <c r="FXN58" s="154"/>
      <c r="FXO58" s="154"/>
      <c r="FXP58" s="154"/>
      <c r="FXQ58" s="154"/>
      <c r="FXR58" s="154"/>
      <c r="FXS58" s="154"/>
      <c r="FXT58" s="154"/>
      <c r="FXU58" s="154"/>
      <c r="FXV58" s="154"/>
      <c r="FXW58" s="154"/>
      <c r="FXX58" s="154"/>
      <c r="FXY58" s="154"/>
      <c r="FXZ58" s="154"/>
      <c r="FYA58" s="154"/>
      <c r="FYB58" s="154"/>
      <c r="FYC58" s="154"/>
      <c r="FYD58" s="154"/>
      <c r="FYE58" s="154"/>
      <c r="FYF58" s="154"/>
      <c r="FYG58" s="154"/>
      <c r="FYH58" s="154"/>
      <c r="FYI58" s="154"/>
      <c r="FYJ58" s="154"/>
      <c r="FYK58" s="154"/>
      <c r="FYL58" s="154"/>
      <c r="FYM58" s="154"/>
      <c r="FYN58" s="154"/>
      <c r="FYO58" s="154"/>
      <c r="FYP58" s="154"/>
      <c r="FYQ58" s="154"/>
      <c r="FYR58" s="154"/>
      <c r="FYS58" s="154"/>
      <c r="FYT58" s="154"/>
      <c r="FYU58" s="154"/>
      <c r="FYV58" s="154"/>
      <c r="FYW58" s="154"/>
      <c r="FYX58" s="154"/>
      <c r="FYY58" s="154"/>
      <c r="FYZ58" s="154"/>
      <c r="FZA58" s="154"/>
      <c r="FZB58" s="154"/>
      <c r="FZC58" s="154"/>
      <c r="FZD58" s="154"/>
      <c r="FZE58" s="154"/>
      <c r="FZF58" s="154"/>
      <c r="FZG58" s="154"/>
      <c r="FZH58" s="154"/>
      <c r="FZI58" s="154"/>
      <c r="FZJ58" s="154"/>
      <c r="FZK58" s="154"/>
      <c r="FZL58" s="154"/>
      <c r="FZM58" s="154"/>
      <c r="FZN58" s="154"/>
      <c r="FZO58" s="154"/>
      <c r="FZP58" s="154"/>
      <c r="FZQ58" s="154"/>
      <c r="FZR58" s="154"/>
      <c r="FZS58" s="154"/>
      <c r="FZT58" s="154"/>
      <c r="FZU58" s="154"/>
      <c r="FZV58" s="154"/>
      <c r="FZW58" s="154"/>
      <c r="FZX58" s="154"/>
      <c r="FZY58" s="154"/>
      <c r="FZZ58" s="154"/>
      <c r="GAA58" s="154"/>
      <c r="GAB58" s="154"/>
      <c r="GAC58" s="154"/>
      <c r="GAD58" s="154"/>
      <c r="GAE58" s="154"/>
      <c r="GAF58" s="154"/>
      <c r="GAG58" s="154"/>
      <c r="GAH58" s="154"/>
      <c r="GAI58" s="154"/>
      <c r="GAJ58" s="154"/>
      <c r="GAK58" s="154"/>
      <c r="GAL58" s="154"/>
      <c r="GAM58" s="154"/>
      <c r="GAN58" s="154"/>
      <c r="GAO58" s="154"/>
      <c r="GAP58" s="154"/>
      <c r="GAQ58" s="154"/>
      <c r="GAR58" s="154"/>
      <c r="GAS58" s="154"/>
      <c r="GAT58" s="154"/>
      <c r="GAU58" s="154"/>
      <c r="GAV58" s="154"/>
      <c r="GAW58" s="154"/>
      <c r="GAX58" s="154"/>
      <c r="GAY58" s="154"/>
      <c r="GAZ58" s="154"/>
      <c r="GBA58" s="154"/>
      <c r="GBB58" s="154"/>
      <c r="GBC58" s="154"/>
      <c r="GBD58" s="154"/>
      <c r="GBE58" s="154"/>
      <c r="GBF58" s="154"/>
      <c r="GBG58" s="154"/>
      <c r="GBH58" s="154"/>
      <c r="GBI58" s="154"/>
      <c r="GBJ58" s="154"/>
      <c r="GBK58" s="154"/>
      <c r="GBL58" s="154"/>
      <c r="GBM58" s="154"/>
      <c r="GBN58" s="154"/>
      <c r="GBO58" s="154"/>
      <c r="GBP58" s="154"/>
      <c r="GBQ58" s="154"/>
      <c r="GBR58" s="154"/>
      <c r="GBS58" s="154"/>
      <c r="GBT58" s="154"/>
      <c r="GBU58" s="154"/>
      <c r="GBV58" s="154"/>
      <c r="GBW58" s="154"/>
      <c r="GBX58" s="154"/>
      <c r="GBY58" s="154"/>
      <c r="GBZ58" s="154"/>
      <c r="GCA58" s="154"/>
      <c r="GCB58" s="154"/>
      <c r="GCC58" s="154"/>
      <c r="GCD58" s="154"/>
      <c r="GCE58" s="154"/>
      <c r="GCF58" s="154"/>
      <c r="GCG58" s="154"/>
      <c r="GCH58" s="154"/>
      <c r="GCI58" s="154"/>
      <c r="GCJ58" s="154"/>
      <c r="GCK58" s="154"/>
      <c r="GCL58" s="154"/>
      <c r="GCM58" s="154"/>
      <c r="GCN58" s="154"/>
      <c r="GCO58" s="154"/>
      <c r="GCP58" s="154"/>
      <c r="GCQ58" s="154"/>
      <c r="GCR58" s="154"/>
      <c r="GCS58" s="154"/>
      <c r="GCT58" s="154"/>
      <c r="GCU58" s="154"/>
      <c r="GCV58" s="154"/>
      <c r="GCW58" s="154"/>
      <c r="GCX58" s="154"/>
      <c r="GCY58" s="154"/>
      <c r="GCZ58" s="154"/>
      <c r="GDA58" s="154"/>
      <c r="GDB58" s="154"/>
      <c r="GDC58" s="154"/>
      <c r="GDD58" s="154"/>
      <c r="GDE58" s="154"/>
      <c r="GDF58" s="154"/>
      <c r="GDG58" s="154"/>
      <c r="GDH58" s="154"/>
      <c r="GDI58" s="154"/>
      <c r="GDJ58" s="154"/>
      <c r="GDK58" s="154"/>
      <c r="GDL58" s="154"/>
      <c r="GDM58" s="154"/>
      <c r="GDN58" s="154"/>
      <c r="GDO58" s="154"/>
      <c r="GDP58" s="154"/>
      <c r="GDQ58" s="154"/>
      <c r="GDR58" s="154"/>
      <c r="GDS58" s="154"/>
      <c r="GDT58" s="154"/>
      <c r="GDU58" s="154"/>
      <c r="GDV58" s="154"/>
      <c r="GDW58" s="154"/>
      <c r="GDX58" s="154"/>
      <c r="GDY58" s="154"/>
      <c r="GDZ58" s="154"/>
      <c r="GEA58" s="154"/>
      <c r="GEB58" s="154"/>
      <c r="GEC58" s="154"/>
      <c r="GED58" s="154"/>
      <c r="GEE58" s="154"/>
      <c r="GEF58" s="154"/>
      <c r="GEG58" s="154"/>
      <c r="GEH58" s="154"/>
      <c r="GEI58" s="154"/>
      <c r="GEJ58" s="154"/>
      <c r="GEK58" s="154"/>
      <c r="GEL58" s="154"/>
      <c r="GEM58" s="154"/>
      <c r="GEN58" s="154"/>
      <c r="GEO58" s="154"/>
      <c r="GEP58" s="154"/>
      <c r="GEQ58" s="154"/>
      <c r="GER58" s="154"/>
      <c r="GES58" s="154"/>
      <c r="GET58" s="154"/>
      <c r="GEU58" s="154"/>
      <c r="GEV58" s="154"/>
      <c r="GEW58" s="154"/>
      <c r="GEX58" s="154"/>
      <c r="GEY58" s="154"/>
      <c r="GEZ58" s="154"/>
      <c r="GFA58" s="154"/>
      <c r="GFB58" s="154"/>
      <c r="GFC58" s="154"/>
      <c r="GFD58" s="154"/>
      <c r="GFE58" s="154"/>
      <c r="GFF58" s="154"/>
      <c r="GFG58" s="154"/>
      <c r="GFH58" s="154"/>
      <c r="GFI58" s="154"/>
      <c r="GFJ58" s="154"/>
      <c r="GFK58" s="154"/>
      <c r="GFL58" s="154"/>
      <c r="GFM58" s="154"/>
      <c r="GFN58" s="154"/>
      <c r="GFO58" s="154"/>
      <c r="GFP58" s="154"/>
      <c r="GFQ58" s="154"/>
      <c r="GFR58" s="154"/>
      <c r="GFS58" s="154"/>
      <c r="GFT58" s="154"/>
      <c r="GFU58" s="154"/>
      <c r="GFV58" s="154"/>
      <c r="GFW58" s="154"/>
      <c r="GFX58" s="154"/>
      <c r="GFY58" s="154"/>
      <c r="GFZ58" s="154"/>
      <c r="GGA58" s="154"/>
      <c r="GGB58" s="154"/>
      <c r="GGC58" s="154"/>
      <c r="GGD58" s="154"/>
      <c r="GGE58" s="154"/>
      <c r="GGF58" s="154"/>
      <c r="GGG58" s="154"/>
      <c r="GGH58" s="154"/>
      <c r="GGI58" s="154"/>
      <c r="GGJ58" s="154"/>
      <c r="GGK58" s="154"/>
      <c r="GGL58" s="154"/>
      <c r="GGM58" s="154"/>
      <c r="GGN58" s="154"/>
      <c r="GGO58" s="154"/>
      <c r="GGP58" s="154"/>
      <c r="GGQ58" s="154"/>
      <c r="GGR58" s="154"/>
      <c r="GGS58" s="154"/>
      <c r="GGT58" s="154"/>
      <c r="GGU58" s="154"/>
      <c r="GGV58" s="154"/>
      <c r="GGW58" s="154"/>
      <c r="GGX58" s="154"/>
      <c r="GGY58" s="154"/>
      <c r="GGZ58" s="154"/>
      <c r="GHA58" s="154"/>
      <c r="GHB58" s="154"/>
      <c r="GHC58" s="154"/>
      <c r="GHD58" s="154"/>
      <c r="GHE58" s="154"/>
      <c r="GHF58" s="154"/>
      <c r="GHG58" s="154"/>
      <c r="GHH58" s="154"/>
      <c r="GHI58" s="154"/>
      <c r="GHJ58" s="154"/>
      <c r="GHK58" s="154"/>
      <c r="GHL58" s="154"/>
      <c r="GHM58" s="154"/>
      <c r="GHN58" s="154"/>
      <c r="GHO58" s="154"/>
      <c r="GHP58" s="154"/>
      <c r="GHQ58" s="154"/>
      <c r="GHR58" s="154"/>
      <c r="GHS58" s="154"/>
      <c r="GHT58" s="154"/>
      <c r="GHU58" s="154"/>
      <c r="GHV58" s="154"/>
      <c r="GHW58" s="154"/>
      <c r="GHX58" s="154"/>
      <c r="GHY58" s="154"/>
      <c r="GHZ58" s="154"/>
      <c r="GIA58" s="154"/>
      <c r="GIB58" s="154"/>
      <c r="GIC58" s="154"/>
      <c r="GID58" s="154"/>
      <c r="GIE58" s="154"/>
      <c r="GIF58" s="154"/>
      <c r="GIG58" s="154"/>
      <c r="GIH58" s="154"/>
      <c r="GII58" s="154"/>
      <c r="GIJ58" s="154"/>
      <c r="GIK58" s="154"/>
      <c r="GIL58" s="154"/>
      <c r="GIM58" s="154"/>
      <c r="GIN58" s="154"/>
      <c r="GIO58" s="154"/>
      <c r="GIP58" s="154"/>
      <c r="GIQ58" s="154"/>
      <c r="GIR58" s="154"/>
      <c r="GIS58" s="154"/>
      <c r="GIT58" s="154"/>
      <c r="GIU58" s="154"/>
      <c r="GIV58" s="154"/>
      <c r="GIW58" s="154"/>
      <c r="GIX58" s="154"/>
      <c r="GIY58" s="154"/>
      <c r="GIZ58" s="154"/>
      <c r="GJA58" s="154"/>
      <c r="GJB58" s="154"/>
      <c r="GJC58" s="154"/>
      <c r="GJD58" s="154"/>
      <c r="GJE58" s="154"/>
      <c r="GJF58" s="154"/>
      <c r="GJG58" s="154"/>
      <c r="GJH58" s="154"/>
      <c r="GJI58" s="154"/>
      <c r="GJJ58" s="154"/>
      <c r="GJK58" s="154"/>
      <c r="GJL58" s="154"/>
      <c r="GJM58" s="154"/>
      <c r="GJN58" s="154"/>
      <c r="GJO58" s="154"/>
      <c r="GJP58" s="154"/>
      <c r="GJQ58" s="154"/>
      <c r="GJR58" s="154"/>
      <c r="GJS58" s="154"/>
      <c r="GJT58" s="154"/>
      <c r="GJU58" s="154"/>
      <c r="GJV58" s="154"/>
      <c r="GJW58" s="154"/>
      <c r="GJX58" s="154"/>
      <c r="GJY58" s="154"/>
      <c r="GJZ58" s="154"/>
      <c r="GKA58" s="154"/>
      <c r="GKB58" s="154"/>
      <c r="GKC58" s="154"/>
      <c r="GKD58" s="154"/>
      <c r="GKE58" s="154"/>
      <c r="GKF58" s="154"/>
      <c r="GKG58" s="154"/>
      <c r="GKH58" s="154"/>
      <c r="GKI58" s="154"/>
      <c r="GKJ58" s="154"/>
      <c r="GKK58" s="154"/>
      <c r="GKL58" s="154"/>
      <c r="GKM58" s="154"/>
      <c r="GKN58" s="154"/>
      <c r="GKO58" s="154"/>
      <c r="GKP58" s="154"/>
      <c r="GKQ58" s="154"/>
      <c r="GKR58" s="154"/>
      <c r="GKS58" s="154"/>
      <c r="GKT58" s="154"/>
      <c r="GKU58" s="154"/>
      <c r="GKV58" s="154"/>
      <c r="GKW58" s="154"/>
      <c r="GKX58" s="154"/>
      <c r="GKY58" s="154"/>
      <c r="GKZ58" s="154"/>
      <c r="GLA58" s="154"/>
      <c r="GLB58" s="154"/>
      <c r="GLC58" s="154"/>
      <c r="GLD58" s="154"/>
      <c r="GLE58" s="154"/>
      <c r="GLF58" s="154"/>
      <c r="GLG58" s="154"/>
      <c r="GLH58" s="154"/>
      <c r="GLI58" s="154"/>
      <c r="GLJ58" s="154"/>
      <c r="GLK58" s="154"/>
      <c r="GLL58" s="154"/>
      <c r="GLM58" s="154"/>
      <c r="GLN58" s="154"/>
      <c r="GLO58" s="154"/>
      <c r="GLP58" s="154"/>
      <c r="GLQ58" s="154"/>
      <c r="GLR58" s="154"/>
      <c r="GLS58" s="154"/>
      <c r="GLT58" s="154"/>
      <c r="GLU58" s="154"/>
      <c r="GLV58" s="154"/>
      <c r="GLW58" s="154"/>
      <c r="GLX58" s="154"/>
      <c r="GLY58" s="154"/>
      <c r="GLZ58" s="154"/>
      <c r="GMA58" s="154"/>
      <c r="GMB58" s="154"/>
      <c r="GMC58" s="154"/>
      <c r="GMD58" s="154"/>
      <c r="GME58" s="154"/>
      <c r="GMF58" s="154"/>
      <c r="GMG58" s="154"/>
      <c r="GMH58" s="154"/>
      <c r="GMI58" s="154"/>
      <c r="GMJ58" s="154"/>
      <c r="GMK58" s="154"/>
      <c r="GML58" s="154"/>
      <c r="GMM58" s="154"/>
      <c r="GMN58" s="154"/>
      <c r="GMO58" s="154"/>
      <c r="GMP58" s="154"/>
      <c r="GMQ58" s="154"/>
      <c r="GMR58" s="154"/>
      <c r="GMS58" s="154"/>
      <c r="GMT58" s="154"/>
      <c r="GMU58" s="154"/>
      <c r="GMV58" s="154"/>
      <c r="GMW58" s="154"/>
      <c r="GMX58" s="154"/>
      <c r="GMY58" s="154"/>
      <c r="GMZ58" s="154"/>
      <c r="GNA58" s="154"/>
      <c r="GNB58" s="154"/>
      <c r="GNC58" s="154"/>
      <c r="GND58" s="154"/>
      <c r="GNE58" s="154"/>
      <c r="GNF58" s="154"/>
      <c r="GNG58" s="154"/>
      <c r="GNH58" s="154"/>
      <c r="GNI58" s="154"/>
      <c r="GNJ58" s="154"/>
      <c r="GNK58" s="154"/>
      <c r="GNL58" s="154"/>
      <c r="GNM58" s="154"/>
      <c r="GNN58" s="154"/>
      <c r="GNO58" s="154"/>
      <c r="GNP58" s="154"/>
      <c r="GNQ58" s="154"/>
      <c r="GNR58" s="154"/>
      <c r="GNS58" s="154"/>
      <c r="GNT58" s="154"/>
      <c r="GNU58" s="154"/>
      <c r="GNV58" s="154"/>
      <c r="GNW58" s="154"/>
      <c r="GNX58" s="154"/>
      <c r="GNY58" s="154"/>
      <c r="GNZ58" s="154"/>
      <c r="GOA58" s="154"/>
      <c r="GOB58" s="154"/>
      <c r="GOC58" s="154"/>
      <c r="GOD58" s="154"/>
      <c r="GOE58" s="154"/>
      <c r="GOF58" s="154"/>
      <c r="GOG58" s="154"/>
      <c r="GOH58" s="154"/>
      <c r="GOI58" s="154"/>
      <c r="GOJ58" s="154"/>
      <c r="GOK58" s="154"/>
      <c r="GOL58" s="154"/>
      <c r="GOM58" s="154"/>
      <c r="GON58" s="154"/>
      <c r="GOO58" s="154"/>
      <c r="GOP58" s="154"/>
      <c r="GOQ58" s="154"/>
      <c r="GOR58" s="154"/>
      <c r="GOS58" s="154"/>
      <c r="GOT58" s="154"/>
      <c r="GOU58" s="154"/>
      <c r="GOV58" s="154"/>
      <c r="GOW58" s="154"/>
      <c r="GOX58" s="154"/>
      <c r="GOY58" s="154"/>
      <c r="GOZ58" s="154"/>
      <c r="GPA58" s="154"/>
      <c r="GPB58" s="154"/>
      <c r="GPC58" s="154"/>
      <c r="GPD58" s="154"/>
      <c r="GPE58" s="154"/>
      <c r="GPF58" s="154"/>
      <c r="GPG58" s="154"/>
      <c r="GPH58" s="154"/>
      <c r="GPI58" s="154"/>
      <c r="GPJ58" s="154"/>
      <c r="GPK58" s="154"/>
      <c r="GPL58" s="154"/>
      <c r="GPM58" s="154"/>
      <c r="GPN58" s="154"/>
      <c r="GPO58" s="154"/>
      <c r="GPP58" s="154"/>
      <c r="GPQ58" s="154"/>
      <c r="GPR58" s="154"/>
      <c r="GPS58" s="154"/>
      <c r="GPT58" s="154"/>
      <c r="GPU58" s="154"/>
      <c r="GPV58" s="154"/>
      <c r="GPW58" s="154"/>
      <c r="GPX58" s="154"/>
      <c r="GPY58" s="154"/>
      <c r="GPZ58" s="154"/>
      <c r="GQA58" s="154"/>
      <c r="GQB58" s="154"/>
      <c r="GQC58" s="154"/>
      <c r="GQD58" s="154"/>
      <c r="GQE58" s="154"/>
      <c r="GQF58" s="154"/>
      <c r="GQG58" s="154"/>
      <c r="GQH58" s="154"/>
      <c r="GQI58" s="154"/>
      <c r="GQJ58" s="154"/>
      <c r="GQK58" s="154"/>
      <c r="GQL58" s="154"/>
      <c r="GQM58" s="154"/>
      <c r="GQN58" s="154"/>
      <c r="GQO58" s="154"/>
      <c r="GQP58" s="154"/>
      <c r="GQQ58" s="154"/>
      <c r="GQR58" s="154"/>
      <c r="GQS58" s="154"/>
      <c r="GQT58" s="154"/>
      <c r="GQU58" s="154"/>
      <c r="GQV58" s="154"/>
      <c r="GQW58" s="154"/>
      <c r="GQX58" s="154"/>
      <c r="GQY58" s="154"/>
      <c r="GQZ58" s="154"/>
      <c r="GRA58" s="154"/>
      <c r="GRB58" s="154"/>
      <c r="GRC58" s="154"/>
      <c r="GRD58" s="154"/>
      <c r="GRE58" s="154"/>
      <c r="GRF58" s="154"/>
      <c r="GRG58" s="154"/>
      <c r="GRH58" s="154"/>
      <c r="GRI58" s="154"/>
      <c r="GRJ58" s="154"/>
      <c r="GRK58" s="154"/>
      <c r="GRL58" s="154"/>
      <c r="GRM58" s="154"/>
      <c r="GRN58" s="154"/>
      <c r="GRO58" s="154"/>
      <c r="GRP58" s="154"/>
      <c r="GRQ58" s="154"/>
      <c r="GRR58" s="154"/>
      <c r="GRS58" s="154"/>
      <c r="GRT58" s="154"/>
      <c r="GRU58" s="154"/>
      <c r="GRV58" s="154"/>
      <c r="GRW58" s="154"/>
      <c r="GRX58" s="154"/>
      <c r="GRY58" s="154"/>
      <c r="GRZ58" s="154"/>
      <c r="GSA58" s="154"/>
      <c r="GSB58" s="154"/>
      <c r="GSC58" s="154"/>
      <c r="GSD58" s="154"/>
      <c r="GSE58" s="154"/>
      <c r="GSF58" s="154"/>
      <c r="GSG58" s="154"/>
      <c r="GSH58" s="154"/>
      <c r="GSI58" s="154"/>
      <c r="GSJ58" s="154"/>
      <c r="GSK58" s="154"/>
      <c r="GSL58" s="154"/>
      <c r="GSM58" s="154"/>
      <c r="GSN58" s="154"/>
      <c r="GSO58" s="154"/>
      <c r="GSP58" s="154"/>
      <c r="GSQ58" s="154"/>
      <c r="GSR58" s="154"/>
      <c r="GSS58" s="154"/>
      <c r="GST58" s="154"/>
      <c r="GSU58" s="154"/>
      <c r="GSV58" s="154"/>
      <c r="GSW58" s="154"/>
      <c r="GSX58" s="154"/>
      <c r="GSY58" s="154"/>
      <c r="GSZ58" s="154"/>
      <c r="GTA58" s="154"/>
      <c r="GTB58" s="154"/>
      <c r="GTC58" s="154"/>
      <c r="GTD58" s="154"/>
      <c r="GTE58" s="154"/>
      <c r="GTF58" s="154"/>
      <c r="GTG58" s="154"/>
      <c r="GTH58" s="154"/>
      <c r="GTI58" s="154"/>
      <c r="GTJ58" s="154"/>
      <c r="GTK58" s="154"/>
      <c r="GTL58" s="154"/>
      <c r="GTM58" s="154"/>
      <c r="GTN58" s="154"/>
      <c r="GTO58" s="154"/>
      <c r="GTP58" s="154"/>
      <c r="GTQ58" s="154"/>
      <c r="GTR58" s="154"/>
      <c r="GTS58" s="154"/>
      <c r="GTT58" s="154"/>
      <c r="GTU58" s="154"/>
      <c r="GTV58" s="154"/>
      <c r="GTW58" s="154"/>
      <c r="GTX58" s="154"/>
      <c r="GTY58" s="154"/>
      <c r="GTZ58" s="154"/>
      <c r="GUA58" s="154"/>
      <c r="GUB58" s="154"/>
      <c r="GUC58" s="154"/>
      <c r="GUD58" s="154"/>
      <c r="GUE58" s="154"/>
      <c r="GUF58" s="154"/>
      <c r="GUG58" s="154"/>
      <c r="GUH58" s="154"/>
      <c r="GUI58" s="154"/>
      <c r="GUJ58" s="154"/>
      <c r="GUK58" s="154"/>
      <c r="GUL58" s="154"/>
      <c r="GUM58" s="154"/>
      <c r="GUN58" s="154"/>
      <c r="GUO58" s="154"/>
      <c r="GUP58" s="154"/>
      <c r="GUQ58" s="154"/>
      <c r="GUR58" s="154"/>
      <c r="GUS58" s="154"/>
      <c r="GUT58" s="154"/>
      <c r="GUU58" s="154"/>
      <c r="GUV58" s="154"/>
      <c r="GUW58" s="154"/>
      <c r="GUX58" s="154"/>
      <c r="GUY58" s="154"/>
      <c r="GUZ58" s="154"/>
      <c r="GVA58" s="154"/>
      <c r="GVB58" s="154"/>
      <c r="GVC58" s="154"/>
      <c r="GVD58" s="154"/>
      <c r="GVE58" s="154"/>
      <c r="GVF58" s="154"/>
      <c r="GVG58" s="154"/>
      <c r="GVH58" s="154"/>
      <c r="GVI58" s="154"/>
      <c r="GVJ58" s="154"/>
      <c r="GVK58" s="154"/>
      <c r="GVL58" s="154"/>
      <c r="GVM58" s="154"/>
      <c r="GVN58" s="154"/>
      <c r="GVO58" s="154"/>
      <c r="GVP58" s="154"/>
      <c r="GVQ58" s="154"/>
      <c r="GVR58" s="154"/>
      <c r="GVS58" s="154"/>
      <c r="GVT58" s="154"/>
      <c r="GVU58" s="154"/>
      <c r="GVV58" s="154"/>
      <c r="GVW58" s="154"/>
      <c r="GVX58" s="154"/>
      <c r="GVY58" s="154"/>
      <c r="GVZ58" s="154"/>
      <c r="GWA58" s="154"/>
      <c r="GWB58" s="154"/>
      <c r="GWC58" s="154"/>
      <c r="GWD58" s="154"/>
      <c r="GWE58" s="154"/>
      <c r="GWF58" s="154"/>
      <c r="GWG58" s="154"/>
      <c r="GWH58" s="154"/>
      <c r="GWI58" s="154"/>
      <c r="GWJ58" s="154"/>
      <c r="GWK58" s="154"/>
      <c r="GWL58" s="154"/>
      <c r="GWM58" s="154"/>
      <c r="GWN58" s="154"/>
      <c r="GWO58" s="154"/>
      <c r="GWP58" s="154"/>
      <c r="GWQ58" s="154"/>
      <c r="GWR58" s="154"/>
      <c r="GWS58" s="154"/>
      <c r="GWT58" s="154"/>
      <c r="GWU58" s="154"/>
      <c r="GWV58" s="154"/>
      <c r="GWW58" s="154"/>
      <c r="GWX58" s="154"/>
      <c r="GWY58" s="154"/>
      <c r="GWZ58" s="154"/>
      <c r="GXA58" s="154"/>
      <c r="GXB58" s="154"/>
      <c r="GXC58" s="154"/>
      <c r="GXD58" s="154"/>
      <c r="GXE58" s="154"/>
      <c r="GXF58" s="154"/>
      <c r="GXG58" s="154"/>
      <c r="GXH58" s="154"/>
      <c r="GXI58" s="154"/>
      <c r="GXJ58" s="154"/>
      <c r="GXK58" s="154"/>
      <c r="GXL58" s="154"/>
      <c r="GXM58" s="154"/>
      <c r="GXN58" s="154"/>
      <c r="GXO58" s="154"/>
      <c r="GXP58" s="154"/>
      <c r="GXQ58" s="154"/>
      <c r="GXR58" s="154"/>
      <c r="GXS58" s="154"/>
      <c r="GXT58" s="154"/>
      <c r="GXU58" s="154"/>
      <c r="GXV58" s="154"/>
      <c r="GXW58" s="154"/>
      <c r="GXX58" s="154"/>
      <c r="GXY58" s="154"/>
      <c r="GXZ58" s="154"/>
      <c r="GYA58" s="154"/>
      <c r="GYB58" s="154"/>
      <c r="GYC58" s="154"/>
      <c r="GYD58" s="154"/>
      <c r="GYE58" s="154"/>
      <c r="GYF58" s="154"/>
      <c r="GYG58" s="154"/>
      <c r="GYH58" s="154"/>
      <c r="GYI58" s="154"/>
      <c r="GYJ58" s="154"/>
      <c r="GYK58" s="154"/>
      <c r="GYL58" s="154"/>
      <c r="GYM58" s="154"/>
      <c r="GYN58" s="154"/>
      <c r="GYO58" s="154"/>
      <c r="GYP58" s="154"/>
      <c r="GYQ58" s="154"/>
      <c r="GYR58" s="154"/>
      <c r="GYS58" s="154"/>
      <c r="GYT58" s="154"/>
      <c r="GYU58" s="154"/>
      <c r="GYV58" s="154"/>
      <c r="GYW58" s="154"/>
      <c r="GYX58" s="154"/>
      <c r="GYY58" s="154"/>
      <c r="GYZ58" s="154"/>
      <c r="GZA58" s="154"/>
      <c r="GZB58" s="154"/>
      <c r="GZC58" s="154"/>
      <c r="GZD58" s="154"/>
      <c r="GZE58" s="154"/>
      <c r="GZF58" s="154"/>
      <c r="GZG58" s="154"/>
      <c r="GZH58" s="154"/>
      <c r="GZI58" s="154"/>
      <c r="GZJ58" s="154"/>
      <c r="GZK58" s="154"/>
      <c r="GZL58" s="154"/>
      <c r="GZM58" s="154"/>
      <c r="GZN58" s="154"/>
      <c r="GZO58" s="154"/>
      <c r="GZP58" s="154"/>
      <c r="GZQ58" s="154"/>
      <c r="GZR58" s="154"/>
      <c r="GZS58" s="154"/>
      <c r="GZT58" s="154"/>
      <c r="GZU58" s="154"/>
      <c r="GZV58" s="154"/>
      <c r="GZW58" s="154"/>
      <c r="GZX58" s="154"/>
      <c r="GZY58" s="154"/>
      <c r="GZZ58" s="154"/>
      <c r="HAA58" s="154"/>
      <c r="HAB58" s="154"/>
      <c r="HAC58" s="154"/>
      <c r="HAD58" s="154"/>
      <c r="HAE58" s="154"/>
      <c r="HAF58" s="154"/>
      <c r="HAG58" s="154"/>
      <c r="HAH58" s="154"/>
      <c r="HAI58" s="154"/>
      <c r="HAJ58" s="154"/>
      <c r="HAK58" s="154"/>
      <c r="HAL58" s="154"/>
      <c r="HAM58" s="154"/>
      <c r="HAN58" s="154"/>
      <c r="HAO58" s="154"/>
      <c r="HAP58" s="154"/>
      <c r="HAQ58" s="154"/>
      <c r="HAR58" s="154"/>
      <c r="HAS58" s="154"/>
      <c r="HAT58" s="154"/>
      <c r="HAU58" s="154"/>
      <c r="HAV58" s="154"/>
      <c r="HAW58" s="154"/>
      <c r="HAX58" s="154"/>
      <c r="HAY58" s="154"/>
      <c r="HAZ58" s="154"/>
      <c r="HBA58" s="154"/>
      <c r="HBB58" s="154"/>
      <c r="HBC58" s="154"/>
      <c r="HBD58" s="154"/>
      <c r="HBE58" s="154"/>
      <c r="HBF58" s="154"/>
      <c r="HBG58" s="154"/>
      <c r="HBH58" s="154"/>
      <c r="HBI58" s="154"/>
      <c r="HBJ58" s="154"/>
      <c r="HBK58" s="154"/>
      <c r="HBL58" s="154"/>
      <c r="HBM58" s="154"/>
      <c r="HBN58" s="154"/>
      <c r="HBO58" s="154"/>
      <c r="HBP58" s="154"/>
      <c r="HBQ58" s="154"/>
      <c r="HBR58" s="154"/>
      <c r="HBS58" s="154"/>
      <c r="HBT58" s="154"/>
      <c r="HBU58" s="154"/>
      <c r="HBV58" s="154"/>
      <c r="HBW58" s="154"/>
      <c r="HBX58" s="154"/>
      <c r="HBY58" s="154"/>
      <c r="HBZ58" s="154"/>
      <c r="HCA58" s="154"/>
      <c r="HCB58" s="154"/>
      <c r="HCC58" s="154"/>
      <c r="HCD58" s="154"/>
      <c r="HCE58" s="154"/>
      <c r="HCF58" s="154"/>
      <c r="HCG58" s="154"/>
      <c r="HCH58" s="154"/>
      <c r="HCI58" s="154"/>
      <c r="HCJ58" s="154"/>
      <c r="HCK58" s="154"/>
      <c r="HCL58" s="154"/>
      <c r="HCM58" s="154"/>
      <c r="HCN58" s="154"/>
      <c r="HCO58" s="154"/>
      <c r="HCP58" s="154"/>
      <c r="HCQ58" s="154"/>
      <c r="HCR58" s="154"/>
      <c r="HCS58" s="154"/>
      <c r="HCT58" s="154"/>
      <c r="HCU58" s="154"/>
      <c r="HCV58" s="154"/>
      <c r="HCW58" s="154"/>
      <c r="HCX58" s="154"/>
      <c r="HCY58" s="154"/>
      <c r="HCZ58" s="154"/>
      <c r="HDA58" s="154"/>
      <c r="HDB58" s="154"/>
      <c r="HDC58" s="154"/>
      <c r="HDD58" s="154"/>
      <c r="HDE58" s="154"/>
      <c r="HDF58" s="154"/>
      <c r="HDG58" s="154"/>
      <c r="HDH58" s="154"/>
      <c r="HDI58" s="154"/>
      <c r="HDJ58" s="154"/>
      <c r="HDK58" s="154"/>
      <c r="HDL58" s="154"/>
      <c r="HDM58" s="154"/>
      <c r="HDN58" s="154"/>
      <c r="HDO58" s="154"/>
      <c r="HDP58" s="154"/>
      <c r="HDQ58" s="154"/>
      <c r="HDR58" s="154"/>
      <c r="HDS58" s="154"/>
      <c r="HDT58" s="154"/>
      <c r="HDU58" s="154"/>
      <c r="HDV58" s="154"/>
      <c r="HDW58" s="154"/>
      <c r="HDX58" s="154"/>
      <c r="HDY58" s="154"/>
      <c r="HDZ58" s="154"/>
      <c r="HEA58" s="154"/>
      <c r="HEB58" s="154"/>
      <c r="HEC58" s="154"/>
      <c r="HED58" s="154"/>
      <c r="HEE58" s="154"/>
      <c r="HEF58" s="154"/>
      <c r="HEG58" s="154"/>
      <c r="HEH58" s="154"/>
      <c r="HEI58" s="154"/>
      <c r="HEJ58" s="154"/>
      <c r="HEK58" s="154"/>
      <c r="HEL58" s="154"/>
      <c r="HEM58" s="154"/>
      <c r="HEN58" s="154"/>
      <c r="HEO58" s="154"/>
      <c r="HEP58" s="154"/>
      <c r="HEQ58" s="154"/>
      <c r="HER58" s="154"/>
      <c r="HES58" s="154"/>
      <c r="HET58" s="154"/>
      <c r="HEU58" s="154"/>
      <c r="HEV58" s="154"/>
      <c r="HEW58" s="154"/>
      <c r="HEX58" s="154"/>
      <c r="HEY58" s="154"/>
      <c r="HEZ58" s="154"/>
      <c r="HFA58" s="154"/>
      <c r="HFB58" s="154"/>
      <c r="HFC58" s="154"/>
      <c r="HFD58" s="154"/>
      <c r="HFE58" s="154"/>
      <c r="HFF58" s="154"/>
      <c r="HFG58" s="154"/>
      <c r="HFH58" s="154"/>
      <c r="HFI58" s="154"/>
      <c r="HFJ58" s="154"/>
      <c r="HFK58" s="154"/>
      <c r="HFL58" s="154"/>
      <c r="HFM58" s="154"/>
      <c r="HFN58" s="154"/>
      <c r="HFO58" s="154"/>
      <c r="HFP58" s="154"/>
      <c r="HFQ58" s="154"/>
      <c r="HFR58" s="154"/>
      <c r="HFS58" s="154"/>
      <c r="HFT58" s="154"/>
      <c r="HFU58" s="154"/>
      <c r="HFV58" s="154"/>
      <c r="HFW58" s="154"/>
      <c r="HFX58" s="154"/>
      <c r="HFY58" s="154"/>
      <c r="HFZ58" s="154"/>
      <c r="HGA58" s="154"/>
      <c r="HGB58" s="154"/>
      <c r="HGC58" s="154"/>
      <c r="HGD58" s="154"/>
      <c r="HGE58" s="154"/>
      <c r="HGF58" s="154"/>
      <c r="HGG58" s="154"/>
      <c r="HGH58" s="154"/>
      <c r="HGI58" s="154"/>
      <c r="HGJ58" s="154"/>
      <c r="HGK58" s="154"/>
      <c r="HGL58" s="154"/>
      <c r="HGM58" s="154"/>
      <c r="HGN58" s="154"/>
      <c r="HGO58" s="154"/>
      <c r="HGP58" s="154"/>
      <c r="HGQ58" s="154"/>
      <c r="HGR58" s="154"/>
      <c r="HGS58" s="154"/>
      <c r="HGT58" s="154"/>
      <c r="HGU58" s="154"/>
      <c r="HGV58" s="154"/>
      <c r="HGW58" s="154"/>
      <c r="HGX58" s="154"/>
      <c r="HGY58" s="154"/>
      <c r="HGZ58" s="154"/>
      <c r="HHA58" s="154"/>
      <c r="HHB58" s="154"/>
      <c r="HHC58" s="154"/>
      <c r="HHD58" s="154"/>
      <c r="HHE58" s="154"/>
      <c r="HHF58" s="154"/>
      <c r="HHG58" s="154"/>
      <c r="HHH58" s="154"/>
      <c r="HHI58" s="154"/>
      <c r="HHJ58" s="154"/>
      <c r="HHK58" s="154"/>
      <c r="HHL58" s="154"/>
      <c r="HHM58" s="154"/>
      <c r="HHN58" s="154"/>
      <c r="HHO58" s="154"/>
      <c r="HHP58" s="154"/>
      <c r="HHQ58" s="154"/>
      <c r="HHR58" s="154"/>
      <c r="HHS58" s="154"/>
      <c r="HHT58" s="154"/>
      <c r="HHU58" s="154"/>
      <c r="HHV58" s="154"/>
      <c r="HHW58" s="154"/>
      <c r="HHX58" s="154"/>
      <c r="HHY58" s="154"/>
      <c r="HHZ58" s="154"/>
      <c r="HIA58" s="154"/>
      <c r="HIB58" s="154"/>
      <c r="HIC58" s="154"/>
      <c r="HID58" s="154"/>
      <c r="HIE58" s="154"/>
      <c r="HIF58" s="154"/>
      <c r="HIG58" s="154"/>
      <c r="HIH58" s="154"/>
      <c r="HII58" s="154"/>
      <c r="HIJ58" s="154"/>
      <c r="HIK58" s="154"/>
      <c r="HIL58" s="154"/>
      <c r="HIM58" s="154"/>
      <c r="HIN58" s="154"/>
      <c r="HIO58" s="154"/>
      <c r="HIP58" s="154"/>
      <c r="HIQ58" s="154"/>
      <c r="HIR58" s="154"/>
      <c r="HIS58" s="154"/>
      <c r="HIT58" s="154"/>
      <c r="HIU58" s="154"/>
      <c r="HIV58" s="154"/>
      <c r="HIW58" s="154"/>
      <c r="HIX58" s="154"/>
      <c r="HIY58" s="154"/>
      <c r="HIZ58" s="154"/>
      <c r="HJA58" s="154"/>
      <c r="HJB58" s="154"/>
      <c r="HJC58" s="154"/>
      <c r="HJD58" s="154"/>
      <c r="HJE58" s="154"/>
      <c r="HJF58" s="154"/>
      <c r="HJG58" s="154"/>
      <c r="HJH58" s="154"/>
      <c r="HJI58" s="154"/>
      <c r="HJJ58" s="154"/>
      <c r="HJK58" s="154"/>
      <c r="HJL58" s="154"/>
      <c r="HJM58" s="154"/>
      <c r="HJN58" s="154"/>
      <c r="HJO58" s="154"/>
      <c r="HJP58" s="154"/>
      <c r="HJQ58" s="154"/>
      <c r="HJR58" s="154"/>
      <c r="HJS58" s="154"/>
      <c r="HJT58" s="154"/>
      <c r="HJU58" s="154"/>
      <c r="HJV58" s="154"/>
      <c r="HJW58" s="154"/>
      <c r="HJX58" s="154"/>
      <c r="HJY58" s="154"/>
      <c r="HJZ58" s="154"/>
      <c r="HKA58" s="154"/>
      <c r="HKB58" s="154"/>
      <c r="HKC58" s="154"/>
      <c r="HKD58" s="154"/>
      <c r="HKE58" s="154"/>
      <c r="HKF58" s="154"/>
      <c r="HKG58" s="154"/>
      <c r="HKH58" s="154"/>
      <c r="HKI58" s="154"/>
      <c r="HKJ58" s="154"/>
      <c r="HKK58" s="154"/>
      <c r="HKL58" s="154"/>
      <c r="HKM58" s="154"/>
      <c r="HKN58" s="154"/>
      <c r="HKO58" s="154"/>
      <c r="HKP58" s="154"/>
      <c r="HKQ58" s="154"/>
      <c r="HKR58" s="154"/>
      <c r="HKS58" s="154"/>
      <c r="HKT58" s="154"/>
      <c r="HKU58" s="154"/>
      <c r="HKV58" s="154"/>
      <c r="HKW58" s="154"/>
      <c r="HKX58" s="154"/>
      <c r="HKY58" s="154"/>
      <c r="HKZ58" s="154"/>
      <c r="HLA58" s="154"/>
      <c r="HLB58" s="154"/>
      <c r="HLC58" s="154"/>
      <c r="HLD58" s="154"/>
      <c r="HLE58" s="154"/>
      <c r="HLF58" s="154"/>
      <c r="HLG58" s="154"/>
      <c r="HLH58" s="154"/>
      <c r="HLI58" s="154"/>
      <c r="HLJ58" s="154"/>
      <c r="HLK58" s="154"/>
      <c r="HLL58" s="154"/>
      <c r="HLM58" s="154"/>
      <c r="HLN58" s="154"/>
      <c r="HLO58" s="154"/>
      <c r="HLP58" s="154"/>
      <c r="HLQ58" s="154"/>
      <c r="HLR58" s="154"/>
      <c r="HLS58" s="154"/>
      <c r="HLT58" s="154"/>
      <c r="HLU58" s="154"/>
      <c r="HLV58" s="154"/>
      <c r="HLW58" s="154"/>
      <c r="HLX58" s="154"/>
      <c r="HLY58" s="154"/>
      <c r="HLZ58" s="154"/>
      <c r="HMA58" s="154"/>
      <c r="HMB58" s="154"/>
      <c r="HMC58" s="154"/>
      <c r="HMD58" s="154"/>
      <c r="HME58" s="154"/>
      <c r="HMF58" s="154"/>
      <c r="HMG58" s="154"/>
      <c r="HMH58" s="154"/>
      <c r="HMI58" s="154"/>
      <c r="HMJ58" s="154"/>
      <c r="HMK58" s="154"/>
      <c r="HML58" s="154"/>
      <c r="HMM58" s="154"/>
      <c r="HMN58" s="154"/>
      <c r="HMO58" s="154"/>
      <c r="HMP58" s="154"/>
      <c r="HMQ58" s="154"/>
      <c r="HMR58" s="154"/>
      <c r="HMS58" s="154"/>
      <c r="HMT58" s="154"/>
      <c r="HMU58" s="154"/>
      <c r="HMV58" s="154"/>
      <c r="HMW58" s="154"/>
      <c r="HMX58" s="154"/>
      <c r="HMY58" s="154"/>
      <c r="HMZ58" s="154"/>
      <c r="HNA58" s="154"/>
      <c r="HNB58" s="154"/>
      <c r="HNC58" s="154"/>
      <c r="HND58" s="154"/>
      <c r="HNE58" s="154"/>
      <c r="HNF58" s="154"/>
      <c r="HNG58" s="154"/>
      <c r="HNH58" s="154"/>
      <c r="HNI58" s="154"/>
      <c r="HNJ58" s="154"/>
      <c r="HNK58" s="154"/>
      <c r="HNL58" s="154"/>
      <c r="HNM58" s="154"/>
      <c r="HNN58" s="154"/>
      <c r="HNO58" s="154"/>
      <c r="HNP58" s="154"/>
      <c r="HNQ58" s="154"/>
      <c r="HNR58" s="154"/>
      <c r="HNS58" s="154"/>
      <c r="HNT58" s="154"/>
      <c r="HNU58" s="154"/>
      <c r="HNV58" s="154"/>
      <c r="HNW58" s="154"/>
      <c r="HNX58" s="154"/>
      <c r="HNY58" s="154"/>
      <c r="HNZ58" s="154"/>
      <c r="HOA58" s="154"/>
      <c r="HOB58" s="154"/>
      <c r="HOC58" s="154"/>
      <c r="HOD58" s="154"/>
      <c r="HOE58" s="154"/>
      <c r="HOF58" s="154"/>
      <c r="HOG58" s="154"/>
      <c r="HOH58" s="154"/>
      <c r="HOI58" s="154"/>
      <c r="HOJ58" s="154"/>
      <c r="HOK58" s="154"/>
      <c r="HOL58" s="154"/>
      <c r="HOM58" s="154"/>
      <c r="HON58" s="154"/>
      <c r="HOO58" s="154"/>
      <c r="HOP58" s="154"/>
      <c r="HOQ58" s="154"/>
      <c r="HOR58" s="154"/>
      <c r="HOS58" s="154"/>
      <c r="HOT58" s="154"/>
      <c r="HOU58" s="154"/>
      <c r="HOV58" s="154"/>
      <c r="HOW58" s="154"/>
      <c r="HOX58" s="154"/>
      <c r="HOY58" s="154"/>
      <c r="HOZ58" s="154"/>
      <c r="HPA58" s="154"/>
      <c r="HPB58" s="154"/>
      <c r="HPC58" s="154"/>
      <c r="HPD58" s="154"/>
      <c r="HPE58" s="154"/>
      <c r="HPF58" s="154"/>
      <c r="HPG58" s="154"/>
      <c r="HPH58" s="154"/>
      <c r="HPI58" s="154"/>
      <c r="HPJ58" s="154"/>
      <c r="HPK58" s="154"/>
      <c r="HPL58" s="154"/>
      <c r="HPM58" s="154"/>
      <c r="HPN58" s="154"/>
      <c r="HPO58" s="154"/>
      <c r="HPP58" s="154"/>
      <c r="HPQ58" s="154"/>
      <c r="HPR58" s="154"/>
      <c r="HPS58" s="154"/>
      <c r="HPT58" s="154"/>
      <c r="HPU58" s="154"/>
      <c r="HPV58" s="154"/>
      <c r="HPW58" s="154"/>
      <c r="HPX58" s="154"/>
      <c r="HPY58" s="154"/>
      <c r="HPZ58" s="154"/>
      <c r="HQA58" s="154"/>
      <c r="HQB58" s="154"/>
      <c r="HQC58" s="154"/>
      <c r="HQD58" s="154"/>
      <c r="HQE58" s="154"/>
      <c r="HQF58" s="154"/>
      <c r="HQG58" s="154"/>
      <c r="HQH58" s="154"/>
      <c r="HQI58" s="154"/>
      <c r="HQJ58" s="154"/>
      <c r="HQK58" s="154"/>
      <c r="HQL58" s="154"/>
      <c r="HQM58" s="154"/>
      <c r="HQN58" s="154"/>
      <c r="HQO58" s="154"/>
      <c r="HQP58" s="154"/>
      <c r="HQQ58" s="154"/>
      <c r="HQR58" s="154"/>
      <c r="HQS58" s="154"/>
      <c r="HQT58" s="154"/>
      <c r="HQU58" s="154"/>
      <c r="HQV58" s="154"/>
      <c r="HQW58" s="154"/>
      <c r="HQX58" s="154"/>
      <c r="HQY58" s="154"/>
      <c r="HQZ58" s="154"/>
      <c r="HRA58" s="154"/>
      <c r="HRB58" s="154"/>
      <c r="HRC58" s="154"/>
      <c r="HRD58" s="154"/>
      <c r="HRE58" s="154"/>
      <c r="HRF58" s="154"/>
      <c r="HRG58" s="154"/>
      <c r="HRH58" s="154"/>
      <c r="HRI58" s="154"/>
      <c r="HRJ58" s="154"/>
      <c r="HRK58" s="154"/>
      <c r="HRL58" s="154"/>
      <c r="HRM58" s="154"/>
      <c r="HRN58" s="154"/>
      <c r="HRO58" s="154"/>
      <c r="HRP58" s="154"/>
      <c r="HRQ58" s="154"/>
      <c r="HRR58" s="154"/>
      <c r="HRS58" s="154"/>
      <c r="HRT58" s="154"/>
      <c r="HRU58" s="154"/>
      <c r="HRV58" s="154"/>
      <c r="HRW58" s="154"/>
      <c r="HRX58" s="154"/>
      <c r="HRY58" s="154"/>
      <c r="HRZ58" s="154"/>
      <c r="HSA58" s="154"/>
      <c r="HSB58" s="154"/>
      <c r="HSC58" s="154"/>
      <c r="HSD58" s="154"/>
      <c r="HSE58" s="154"/>
      <c r="HSF58" s="154"/>
      <c r="HSG58" s="154"/>
      <c r="HSH58" s="154"/>
      <c r="HSI58" s="154"/>
      <c r="HSJ58" s="154"/>
      <c r="HSK58" s="154"/>
      <c r="HSL58" s="154"/>
      <c r="HSM58" s="154"/>
      <c r="HSN58" s="154"/>
      <c r="HSO58" s="154"/>
      <c r="HSP58" s="154"/>
      <c r="HSQ58" s="154"/>
      <c r="HSR58" s="154"/>
      <c r="HSS58" s="154"/>
      <c r="HST58" s="154"/>
      <c r="HSU58" s="154"/>
      <c r="HSV58" s="154"/>
      <c r="HSW58" s="154"/>
      <c r="HSX58" s="154"/>
      <c r="HSY58" s="154"/>
      <c r="HSZ58" s="154"/>
      <c r="HTA58" s="154"/>
      <c r="HTB58" s="154"/>
      <c r="HTC58" s="154"/>
      <c r="HTD58" s="154"/>
      <c r="HTE58" s="154"/>
      <c r="HTF58" s="154"/>
      <c r="HTG58" s="154"/>
      <c r="HTH58" s="154"/>
      <c r="HTI58" s="154"/>
      <c r="HTJ58" s="154"/>
      <c r="HTK58" s="154"/>
      <c r="HTL58" s="154"/>
      <c r="HTM58" s="154"/>
      <c r="HTN58" s="154"/>
      <c r="HTO58" s="154"/>
      <c r="HTP58" s="154"/>
      <c r="HTQ58" s="154"/>
      <c r="HTR58" s="154"/>
      <c r="HTS58" s="154"/>
      <c r="HTT58" s="154"/>
      <c r="HTU58" s="154"/>
      <c r="HTV58" s="154"/>
      <c r="HTW58" s="154"/>
      <c r="HTX58" s="154"/>
      <c r="HTY58" s="154"/>
      <c r="HTZ58" s="154"/>
      <c r="HUA58" s="154"/>
      <c r="HUB58" s="154"/>
      <c r="HUC58" s="154"/>
      <c r="HUD58" s="154"/>
      <c r="HUE58" s="154"/>
      <c r="HUF58" s="154"/>
      <c r="HUG58" s="154"/>
      <c r="HUH58" s="154"/>
      <c r="HUI58" s="154"/>
      <c r="HUJ58" s="154"/>
      <c r="HUK58" s="154"/>
      <c r="HUL58" s="154"/>
      <c r="HUM58" s="154"/>
      <c r="HUN58" s="154"/>
      <c r="HUO58" s="154"/>
      <c r="HUP58" s="154"/>
      <c r="HUQ58" s="154"/>
      <c r="HUR58" s="154"/>
      <c r="HUS58" s="154"/>
      <c r="HUT58" s="154"/>
      <c r="HUU58" s="154"/>
      <c r="HUV58" s="154"/>
      <c r="HUW58" s="154"/>
      <c r="HUX58" s="154"/>
      <c r="HUY58" s="154"/>
      <c r="HUZ58" s="154"/>
      <c r="HVA58" s="154"/>
      <c r="HVB58" s="154"/>
      <c r="HVC58" s="154"/>
      <c r="HVD58" s="154"/>
      <c r="HVE58" s="154"/>
      <c r="HVF58" s="154"/>
      <c r="HVG58" s="154"/>
      <c r="HVH58" s="154"/>
      <c r="HVI58" s="154"/>
      <c r="HVJ58" s="154"/>
      <c r="HVK58" s="154"/>
      <c r="HVL58" s="154"/>
      <c r="HVM58" s="154"/>
      <c r="HVN58" s="154"/>
      <c r="HVO58" s="154"/>
      <c r="HVP58" s="154"/>
      <c r="HVQ58" s="154"/>
      <c r="HVR58" s="154"/>
      <c r="HVS58" s="154"/>
      <c r="HVT58" s="154"/>
      <c r="HVU58" s="154"/>
      <c r="HVV58" s="154"/>
      <c r="HVW58" s="154"/>
      <c r="HVX58" s="154"/>
      <c r="HVY58" s="154"/>
      <c r="HVZ58" s="154"/>
      <c r="HWA58" s="154"/>
      <c r="HWB58" s="154"/>
      <c r="HWC58" s="154"/>
      <c r="HWD58" s="154"/>
      <c r="HWE58" s="154"/>
      <c r="HWF58" s="154"/>
      <c r="HWG58" s="154"/>
      <c r="HWH58" s="154"/>
      <c r="HWI58" s="154"/>
      <c r="HWJ58" s="154"/>
      <c r="HWK58" s="154"/>
      <c r="HWL58" s="154"/>
      <c r="HWM58" s="154"/>
      <c r="HWN58" s="154"/>
      <c r="HWO58" s="154"/>
      <c r="HWP58" s="154"/>
      <c r="HWQ58" s="154"/>
      <c r="HWR58" s="154"/>
      <c r="HWS58" s="154"/>
      <c r="HWT58" s="154"/>
      <c r="HWU58" s="154"/>
      <c r="HWV58" s="154"/>
      <c r="HWW58" s="154"/>
      <c r="HWX58" s="154"/>
      <c r="HWY58" s="154"/>
      <c r="HWZ58" s="154"/>
      <c r="HXA58" s="154"/>
      <c r="HXB58" s="154"/>
      <c r="HXC58" s="154"/>
      <c r="HXD58" s="154"/>
      <c r="HXE58" s="154"/>
      <c r="HXF58" s="154"/>
      <c r="HXG58" s="154"/>
      <c r="HXH58" s="154"/>
      <c r="HXI58" s="154"/>
      <c r="HXJ58" s="154"/>
      <c r="HXK58" s="154"/>
      <c r="HXL58" s="154"/>
      <c r="HXM58" s="154"/>
      <c r="HXN58" s="154"/>
      <c r="HXO58" s="154"/>
      <c r="HXP58" s="154"/>
      <c r="HXQ58" s="154"/>
      <c r="HXR58" s="154"/>
      <c r="HXS58" s="154"/>
      <c r="HXT58" s="154"/>
      <c r="HXU58" s="154"/>
      <c r="HXV58" s="154"/>
      <c r="HXW58" s="154"/>
      <c r="HXX58" s="154"/>
      <c r="HXY58" s="154"/>
      <c r="HXZ58" s="154"/>
      <c r="HYA58" s="154"/>
      <c r="HYB58" s="154"/>
      <c r="HYC58" s="154"/>
      <c r="HYD58" s="154"/>
      <c r="HYE58" s="154"/>
      <c r="HYF58" s="154"/>
      <c r="HYG58" s="154"/>
      <c r="HYH58" s="154"/>
      <c r="HYI58" s="154"/>
      <c r="HYJ58" s="154"/>
      <c r="HYK58" s="154"/>
      <c r="HYL58" s="154"/>
      <c r="HYM58" s="154"/>
      <c r="HYN58" s="154"/>
      <c r="HYO58" s="154"/>
      <c r="HYP58" s="154"/>
      <c r="HYQ58" s="154"/>
      <c r="HYR58" s="154"/>
      <c r="HYS58" s="154"/>
      <c r="HYT58" s="154"/>
      <c r="HYU58" s="154"/>
      <c r="HYV58" s="154"/>
      <c r="HYW58" s="154"/>
      <c r="HYX58" s="154"/>
      <c r="HYY58" s="154"/>
      <c r="HYZ58" s="154"/>
      <c r="HZA58" s="154"/>
      <c r="HZB58" s="154"/>
      <c r="HZC58" s="154"/>
      <c r="HZD58" s="154"/>
      <c r="HZE58" s="154"/>
      <c r="HZF58" s="154"/>
      <c r="HZG58" s="154"/>
      <c r="HZH58" s="154"/>
      <c r="HZI58" s="154"/>
      <c r="HZJ58" s="154"/>
      <c r="HZK58" s="154"/>
      <c r="HZL58" s="154"/>
      <c r="HZM58" s="154"/>
      <c r="HZN58" s="154"/>
      <c r="HZO58" s="154"/>
      <c r="HZP58" s="154"/>
      <c r="HZQ58" s="154"/>
      <c r="HZR58" s="154"/>
      <c r="HZS58" s="154"/>
      <c r="HZT58" s="154"/>
      <c r="HZU58" s="154"/>
      <c r="HZV58" s="154"/>
      <c r="HZW58" s="154"/>
      <c r="HZX58" s="154"/>
      <c r="HZY58" s="154"/>
      <c r="HZZ58" s="154"/>
      <c r="IAA58" s="154"/>
      <c r="IAB58" s="154"/>
      <c r="IAC58" s="154"/>
      <c r="IAD58" s="154"/>
      <c r="IAE58" s="154"/>
      <c r="IAF58" s="154"/>
      <c r="IAG58" s="154"/>
      <c r="IAH58" s="154"/>
      <c r="IAI58" s="154"/>
      <c r="IAJ58" s="154"/>
      <c r="IAK58" s="154"/>
      <c r="IAL58" s="154"/>
      <c r="IAM58" s="154"/>
      <c r="IAN58" s="154"/>
      <c r="IAO58" s="154"/>
      <c r="IAP58" s="154"/>
      <c r="IAQ58" s="154"/>
      <c r="IAR58" s="154"/>
      <c r="IAS58" s="154"/>
      <c r="IAT58" s="154"/>
      <c r="IAU58" s="154"/>
      <c r="IAV58" s="154"/>
      <c r="IAW58" s="154"/>
      <c r="IAX58" s="154"/>
      <c r="IAY58" s="154"/>
      <c r="IAZ58" s="154"/>
      <c r="IBA58" s="154"/>
      <c r="IBB58" s="154"/>
      <c r="IBC58" s="154"/>
      <c r="IBD58" s="154"/>
      <c r="IBE58" s="154"/>
      <c r="IBF58" s="154"/>
      <c r="IBG58" s="154"/>
      <c r="IBH58" s="154"/>
      <c r="IBI58" s="154"/>
      <c r="IBJ58" s="154"/>
      <c r="IBK58" s="154"/>
      <c r="IBL58" s="154"/>
      <c r="IBM58" s="154"/>
      <c r="IBN58" s="154"/>
      <c r="IBO58" s="154"/>
      <c r="IBP58" s="154"/>
      <c r="IBQ58" s="154"/>
      <c r="IBR58" s="154"/>
      <c r="IBS58" s="154"/>
      <c r="IBT58" s="154"/>
      <c r="IBU58" s="154"/>
      <c r="IBV58" s="154"/>
      <c r="IBW58" s="154"/>
      <c r="IBX58" s="154"/>
      <c r="IBY58" s="154"/>
      <c r="IBZ58" s="154"/>
      <c r="ICA58" s="154"/>
      <c r="ICB58" s="154"/>
      <c r="ICC58" s="154"/>
      <c r="ICD58" s="154"/>
      <c r="ICE58" s="154"/>
      <c r="ICF58" s="154"/>
      <c r="ICG58" s="154"/>
      <c r="ICH58" s="154"/>
      <c r="ICI58" s="154"/>
      <c r="ICJ58" s="154"/>
      <c r="ICK58" s="154"/>
      <c r="ICL58" s="154"/>
      <c r="ICM58" s="154"/>
      <c r="ICN58" s="154"/>
      <c r="ICO58" s="154"/>
      <c r="ICP58" s="154"/>
      <c r="ICQ58" s="154"/>
      <c r="ICR58" s="154"/>
      <c r="ICS58" s="154"/>
      <c r="ICT58" s="154"/>
      <c r="ICU58" s="154"/>
      <c r="ICV58" s="154"/>
      <c r="ICW58" s="154"/>
      <c r="ICX58" s="154"/>
      <c r="ICY58" s="154"/>
      <c r="ICZ58" s="154"/>
      <c r="IDA58" s="154"/>
      <c r="IDB58" s="154"/>
      <c r="IDC58" s="154"/>
      <c r="IDD58" s="154"/>
      <c r="IDE58" s="154"/>
      <c r="IDF58" s="154"/>
      <c r="IDG58" s="154"/>
      <c r="IDH58" s="154"/>
      <c r="IDI58" s="154"/>
      <c r="IDJ58" s="154"/>
      <c r="IDK58" s="154"/>
      <c r="IDL58" s="154"/>
      <c r="IDM58" s="154"/>
      <c r="IDN58" s="154"/>
      <c r="IDO58" s="154"/>
      <c r="IDP58" s="154"/>
      <c r="IDQ58" s="154"/>
      <c r="IDR58" s="154"/>
      <c r="IDS58" s="154"/>
      <c r="IDT58" s="154"/>
      <c r="IDU58" s="154"/>
      <c r="IDV58" s="154"/>
      <c r="IDW58" s="154"/>
      <c r="IDX58" s="154"/>
      <c r="IDY58" s="154"/>
      <c r="IDZ58" s="154"/>
      <c r="IEA58" s="154"/>
      <c r="IEB58" s="154"/>
      <c r="IEC58" s="154"/>
      <c r="IED58" s="154"/>
      <c r="IEE58" s="154"/>
      <c r="IEF58" s="154"/>
      <c r="IEG58" s="154"/>
      <c r="IEH58" s="154"/>
      <c r="IEI58" s="154"/>
      <c r="IEJ58" s="154"/>
      <c r="IEK58" s="154"/>
      <c r="IEL58" s="154"/>
      <c r="IEM58" s="154"/>
      <c r="IEN58" s="154"/>
      <c r="IEO58" s="154"/>
      <c r="IEP58" s="154"/>
      <c r="IEQ58" s="154"/>
      <c r="IER58" s="154"/>
      <c r="IES58" s="154"/>
      <c r="IET58" s="154"/>
      <c r="IEU58" s="154"/>
      <c r="IEV58" s="154"/>
      <c r="IEW58" s="154"/>
      <c r="IEX58" s="154"/>
      <c r="IEY58" s="154"/>
      <c r="IEZ58" s="154"/>
      <c r="IFA58" s="154"/>
      <c r="IFB58" s="154"/>
      <c r="IFC58" s="154"/>
      <c r="IFD58" s="154"/>
      <c r="IFE58" s="154"/>
      <c r="IFF58" s="154"/>
      <c r="IFG58" s="154"/>
      <c r="IFH58" s="154"/>
      <c r="IFI58" s="154"/>
      <c r="IFJ58" s="154"/>
      <c r="IFK58" s="154"/>
      <c r="IFL58" s="154"/>
      <c r="IFM58" s="154"/>
      <c r="IFN58" s="154"/>
      <c r="IFO58" s="154"/>
      <c r="IFP58" s="154"/>
      <c r="IFQ58" s="154"/>
      <c r="IFR58" s="154"/>
      <c r="IFS58" s="154"/>
      <c r="IFT58" s="154"/>
      <c r="IFU58" s="154"/>
      <c r="IFV58" s="154"/>
      <c r="IFW58" s="154"/>
      <c r="IFX58" s="154"/>
      <c r="IFY58" s="154"/>
      <c r="IFZ58" s="154"/>
      <c r="IGA58" s="154"/>
      <c r="IGB58" s="154"/>
      <c r="IGC58" s="154"/>
      <c r="IGD58" s="154"/>
      <c r="IGE58" s="154"/>
      <c r="IGF58" s="154"/>
      <c r="IGG58" s="154"/>
      <c r="IGH58" s="154"/>
      <c r="IGI58" s="154"/>
      <c r="IGJ58" s="154"/>
      <c r="IGK58" s="154"/>
      <c r="IGL58" s="154"/>
      <c r="IGM58" s="154"/>
      <c r="IGN58" s="154"/>
      <c r="IGO58" s="154"/>
      <c r="IGP58" s="154"/>
      <c r="IGQ58" s="154"/>
      <c r="IGR58" s="154"/>
      <c r="IGS58" s="154"/>
      <c r="IGT58" s="154"/>
      <c r="IGU58" s="154"/>
      <c r="IGV58" s="154"/>
      <c r="IGW58" s="154"/>
      <c r="IGX58" s="154"/>
      <c r="IGY58" s="154"/>
      <c r="IGZ58" s="154"/>
      <c r="IHA58" s="154"/>
      <c r="IHB58" s="154"/>
      <c r="IHC58" s="154"/>
      <c r="IHD58" s="154"/>
      <c r="IHE58" s="154"/>
      <c r="IHF58" s="154"/>
      <c r="IHG58" s="154"/>
      <c r="IHH58" s="154"/>
      <c r="IHI58" s="154"/>
      <c r="IHJ58" s="154"/>
      <c r="IHK58" s="154"/>
      <c r="IHL58" s="154"/>
      <c r="IHM58" s="154"/>
      <c r="IHN58" s="154"/>
      <c r="IHO58" s="154"/>
      <c r="IHP58" s="154"/>
      <c r="IHQ58" s="154"/>
      <c r="IHR58" s="154"/>
      <c r="IHS58" s="154"/>
      <c r="IHT58" s="154"/>
      <c r="IHU58" s="154"/>
      <c r="IHV58" s="154"/>
      <c r="IHW58" s="154"/>
      <c r="IHX58" s="154"/>
      <c r="IHY58" s="154"/>
      <c r="IHZ58" s="154"/>
      <c r="IIA58" s="154"/>
      <c r="IIB58" s="154"/>
      <c r="IIC58" s="154"/>
      <c r="IID58" s="154"/>
      <c r="IIE58" s="154"/>
      <c r="IIF58" s="154"/>
      <c r="IIG58" s="154"/>
      <c r="IIH58" s="154"/>
      <c r="III58" s="154"/>
      <c r="IIJ58" s="154"/>
      <c r="IIK58" s="154"/>
      <c r="IIL58" s="154"/>
      <c r="IIM58" s="154"/>
      <c r="IIN58" s="154"/>
      <c r="IIO58" s="154"/>
      <c r="IIP58" s="154"/>
      <c r="IIQ58" s="154"/>
      <c r="IIR58" s="154"/>
      <c r="IIS58" s="154"/>
      <c r="IIT58" s="154"/>
      <c r="IIU58" s="154"/>
      <c r="IIV58" s="154"/>
      <c r="IIW58" s="154"/>
      <c r="IIX58" s="154"/>
      <c r="IIY58" s="154"/>
      <c r="IIZ58" s="154"/>
      <c r="IJA58" s="154"/>
      <c r="IJB58" s="154"/>
      <c r="IJC58" s="154"/>
      <c r="IJD58" s="154"/>
      <c r="IJE58" s="154"/>
      <c r="IJF58" s="154"/>
      <c r="IJG58" s="154"/>
      <c r="IJH58" s="154"/>
      <c r="IJI58" s="154"/>
      <c r="IJJ58" s="154"/>
      <c r="IJK58" s="154"/>
      <c r="IJL58" s="154"/>
      <c r="IJM58" s="154"/>
      <c r="IJN58" s="154"/>
      <c r="IJO58" s="154"/>
      <c r="IJP58" s="154"/>
      <c r="IJQ58" s="154"/>
      <c r="IJR58" s="154"/>
      <c r="IJS58" s="154"/>
      <c r="IJT58" s="154"/>
      <c r="IJU58" s="154"/>
      <c r="IJV58" s="154"/>
      <c r="IJW58" s="154"/>
      <c r="IJX58" s="154"/>
      <c r="IJY58" s="154"/>
      <c r="IJZ58" s="154"/>
      <c r="IKA58" s="154"/>
      <c r="IKB58" s="154"/>
      <c r="IKC58" s="154"/>
      <c r="IKD58" s="154"/>
      <c r="IKE58" s="154"/>
      <c r="IKF58" s="154"/>
      <c r="IKG58" s="154"/>
      <c r="IKH58" s="154"/>
      <c r="IKI58" s="154"/>
      <c r="IKJ58" s="154"/>
      <c r="IKK58" s="154"/>
      <c r="IKL58" s="154"/>
      <c r="IKM58" s="154"/>
      <c r="IKN58" s="154"/>
      <c r="IKO58" s="154"/>
      <c r="IKP58" s="154"/>
      <c r="IKQ58" s="154"/>
      <c r="IKR58" s="154"/>
      <c r="IKS58" s="154"/>
      <c r="IKT58" s="154"/>
      <c r="IKU58" s="154"/>
      <c r="IKV58" s="154"/>
      <c r="IKW58" s="154"/>
      <c r="IKX58" s="154"/>
      <c r="IKY58" s="154"/>
      <c r="IKZ58" s="154"/>
      <c r="ILA58" s="154"/>
      <c r="ILB58" s="154"/>
      <c r="ILC58" s="154"/>
      <c r="ILD58" s="154"/>
      <c r="ILE58" s="154"/>
      <c r="ILF58" s="154"/>
      <c r="ILG58" s="154"/>
      <c r="ILH58" s="154"/>
      <c r="ILI58" s="154"/>
      <c r="ILJ58" s="154"/>
      <c r="ILK58" s="154"/>
      <c r="ILL58" s="154"/>
      <c r="ILM58" s="154"/>
      <c r="ILN58" s="154"/>
      <c r="ILO58" s="154"/>
      <c r="ILP58" s="154"/>
      <c r="ILQ58" s="154"/>
      <c r="ILR58" s="154"/>
      <c r="ILS58" s="154"/>
      <c r="ILT58" s="154"/>
      <c r="ILU58" s="154"/>
      <c r="ILV58" s="154"/>
      <c r="ILW58" s="154"/>
      <c r="ILX58" s="154"/>
      <c r="ILY58" s="154"/>
      <c r="ILZ58" s="154"/>
      <c r="IMA58" s="154"/>
      <c r="IMB58" s="154"/>
      <c r="IMC58" s="154"/>
      <c r="IMD58" s="154"/>
      <c r="IME58" s="154"/>
      <c r="IMF58" s="154"/>
      <c r="IMG58" s="154"/>
      <c r="IMH58" s="154"/>
      <c r="IMI58" s="154"/>
      <c r="IMJ58" s="154"/>
      <c r="IMK58" s="154"/>
      <c r="IML58" s="154"/>
      <c r="IMM58" s="154"/>
      <c r="IMN58" s="154"/>
      <c r="IMO58" s="154"/>
      <c r="IMP58" s="154"/>
      <c r="IMQ58" s="154"/>
      <c r="IMR58" s="154"/>
      <c r="IMS58" s="154"/>
      <c r="IMT58" s="154"/>
      <c r="IMU58" s="154"/>
      <c r="IMV58" s="154"/>
      <c r="IMW58" s="154"/>
      <c r="IMX58" s="154"/>
      <c r="IMY58" s="154"/>
      <c r="IMZ58" s="154"/>
      <c r="INA58" s="154"/>
      <c r="INB58" s="154"/>
      <c r="INC58" s="154"/>
      <c r="IND58" s="154"/>
      <c r="INE58" s="154"/>
      <c r="INF58" s="154"/>
      <c r="ING58" s="154"/>
      <c r="INH58" s="154"/>
      <c r="INI58" s="154"/>
      <c r="INJ58" s="154"/>
      <c r="INK58" s="154"/>
      <c r="INL58" s="154"/>
      <c r="INM58" s="154"/>
      <c r="INN58" s="154"/>
      <c r="INO58" s="154"/>
      <c r="INP58" s="154"/>
      <c r="INQ58" s="154"/>
      <c r="INR58" s="154"/>
      <c r="INS58" s="154"/>
      <c r="INT58" s="154"/>
      <c r="INU58" s="154"/>
      <c r="INV58" s="154"/>
      <c r="INW58" s="154"/>
      <c r="INX58" s="154"/>
      <c r="INY58" s="154"/>
      <c r="INZ58" s="154"/>
      <c r="IOA58" s="154"/>
      <c r="IOB58" s="154"/>
      <c r="IOC58" s="154"/>
      <c r="IOD58" s="154"/>
      <c r="IOE58" s="154"/>
      <c r="IOF58" s="154"/>
      <c r="IOG58" s="154"/>
      <c r="IOH58" s="154"/>
      <c r="IOI58" s="154"/>
      <c r="IOJ58" s="154"/>
      <c r="IOK58" s="154"/>
      <c r="IOL58" s="154"/>
      <c r="IOM58" s="154"/>
      <c r="ION58" s="154"/>
      <c r="IOO58" s="154"/>
      <c r="IOP58" s="154"/>
      <c r="IOQ58" s="154"/>
      <c r="IOR58" s="154"/>
      <c r="IOS58" s="154"/>
      <c r="IOT58" s="154"/>
      <c r="IOU58" s="154"/>
      <c r="IOV58" s="154"/>
      <c r="IOW58" s="154"/>
      <c r="IOX58" s="154"/>
      <c r="IOY58" s="154"/>
      <c r="IOZ58" s="154"/>
      <c r="IPA58" s="154"/>
      <c r="IPB58" s="154"/>
      <c r="IPC58" s="154"/>
      <c r="IPD58" s="154"/>
      <c r="IPE58" s="154"/>
      <c r="IPF58" s="154"/>
      <c r="IPG58" s="154"/>
      <c r="IPH58" s="154"/>
      <c r="IPI58" s="154"/>
      <c r="IPJ58" s="154"/>
      <c r="IPK58" s="154"/>
      <c r="IPL58" s="154"/>
      <c r="IPM58" s="154"/>
      <c r="IPN58" s="154"/>
      <c r="IPO58" s="154"/>
      <c r="IPP58" s="154"/>
      <c r="IPQ58" s="154"/>
      <c r="IPR58" s="154"/>
      <c r="IPS58" s="154"/>
      <c r="IPT58" s="154"/>
      <c r="IPU58" s="154"/>
      <c r="IPV58" s="154"/>
      <c r="IPW58" s="154"/>
      <c r="IPX58" s="154"/>
      <c r="IPY58" s="154"/>
      <c r="IPZ58" s="154"/>
      <c r="IQA58" s="154"/>
      <c r="IQB58" s="154"/>
      <c r="IQC58" s="154"/>
      <c r="IQD58" s="154"/>
      <c r="IQE58" s="154"/>
      <c r="IQF58" s="154"/>
      <c r="IQG58" s="154"/>
      <c r="IQH58" s="154"/>
      <c r="IQI58" s="154"/>
      <c r="IQJ58" s="154"/>
      <c r="IQK58" s="154"/>
      <c r="IQL58" s="154"/>
      <c r="IQM58" s="154"/>
      <c r="IQN58" s="154"/>
      <c r="IQO58" s="154"/>
      <c r="IQP58" s="154"/>
      <c r="IQQ58" s="154"/>
      <c r="IQR58" s="154"/>
      <c r="IQS58" s="154"/>
      <c r="IQT58" s="154"/>
      <c r="IQU58" s="154"/>
      <c r="IQV58" s="154"/>
      <c r="IQW58" s="154"/>
      <c r="IQX58" s="154"/>
      <c r="IQY58" s="154"/>
      <c r="IQZ58" s="154"/>
      <c r="IRA58" s="154"/>
      <c r="IRB58" s="154"/>
      <c r="IRC58" s="154"/>
      <c r="IRD58" s="154"/>
      <c r="IRE58" s="154"/>
      <c r="IRF58" s="154"/>
      <c r="IRG58" s="154"/>
      <c r="IRH58" s="154"/>
      <c r="IRI58" s="154"/>
      <c r="IRJ58" s="154"/>
      <c r="IRK58" s="154"/>
      <c r="IRL58" s="154"/>
      <c r="IRM58" s="154"/>
      <c r="IRN58" s="154"/>
      <c r="IRO58" s="154"/>
      <c r="IRP58" s="154"/>
      <c r="IRQ58" s="154"/>
      <c r="IRR58" s="154"/>
      <c r="IRS58" s="154"/>
      <c r="IRT58" s="154"/>
      <c r="IRU58" s="154"/>
      <c r="IRV58" s="154"/>
      <c r="IRW58" s="154"/>
      <c r="IRX58" s="154"/>
      <c r="IRY58" s="154"/>
      <c r="IRZ58" s="154"/>
      <c r="ISA58" s="154"/>
      <c r="ISB58" s="154"/>
      <c r="ISC58" s="154"/>
      <c r="ISD58" s="154"/>
      <c r="ISE58" s="154"/>
      <c r="ISF58" s="154"/>
      <c r="ISG58" s="154"/>
      <c r="ISH58" s="154"/>
      <c r="ISI58" s="154"/>
      <c r="ISJ58" s="154"/>
      <c r="ISK58" s="154"/>
      <c r="ISL58" s="154"/>
      <c r="ISM58" s="154"/>
      <c r="ISN58" s="154"/>
      <c r="ISO58" s="154"/>
      <c r="ISP58" s="154"/>
      <c r="ISQ58" s="154"/>
      <c r="ISR58" s="154"/>
      <c r="ISS58" s="154"/>
      <c r="IST58" s="154"/>
      <c r="ISU58" s="154"/>
      <c r="ISV58" s="154"/>
      <c r="ISW58" s="154"/>
      <c r="ISX58" s="154"/>
      <c r="ISY58" s="154"/>
      <c r="ISZ58" s="154"/>
      <c r="ITA58" s="154"/>
      <c r="ITB58" s="154"/>
      <c r="ITC58" s="154"/>
      <c r="ITD58" s="154"/>
      <c r="ITE58" s="154"/>
      <c r="ITF58" s="154"/>
      <c r="ITG58" s="154"/>
      <c r="ITH58" s="154"/>
      <c r="ITI58" s="154"/>
      <c r="ITJ58" s="154"/>
      <c r="ITK58" s="154"/>
      <c r="ITL58" s="154"/>
      <c r="ITM58" s="154"/>
      <c r="ITN58" s="154"/>
      <c r="ITO58" s="154"/>
      <c r="ITP58" s="154"/>
      <c r="ITQ58" s="154"/>
      <c r="ITR58" s="154"/>
      <c r="ITS58" s="154"/>
      <c r="ITT58" s="154"/>
      <c r="ITU58" s="154"/>
      <c r="ITV58" s="154"/>
      <c r="ITW58" s="154"/>
      <c r="ITX58" s="154"/>
      <c r="ITY58" s="154"/>
      <c r="ITZ58" s="154"/>
      <c r="IUA58" s="154"/>
      <c r="IUB58" s="154"/>
      <c r="IUC58" s="154"/>
      <c r="IUD58" s="154"/>
      <c r="IUE58" s="154"/>
      <c r="IUF58" s="154"/>
      <c r="IUG58" s="154"/>
      <c r="IUH58" s="154"/>
      <c r="IUI58" s="154"/>
      <c r="IUJ58" s="154"/>
      <c r="IUK58" s="154"/>
      <c r="IUL58" s="154"/>
      <c r="IUM58" s="154"/>
      <c r="IUN58" s="154"/>
      <c r="IUO58" s="154"/>
      <c r="IUP58" s="154"/>
      <c r="IUQ58" s="154"/>
      <c r="IUR58" s="154"/>
      <c r="IUS58" s="154"/>
      <c r="IUT58" s="154"/>
      <c r="IUU58" s="154"/>
      <c r="IUV58" s="154"/>
      <c r="IUW58" s="154"/>
      <c r="IUX58" s="154"/>
      <c r="IUY58" s="154"/>
      <c r="IUZ58" s="154"/>
      <c r="IVA58" s="154"/>
      <c r="IVB58" s="154"/>
      <c r="IVC58" s="154"/>
      <c r="IVD58" s="154"/>
      <c r="IVE58" s="154"/>
      <c r="IVF58" s="154"/>
      <c r="IVG58" s="154"/>
      <c r="IVH58" s="154"/>
      <c r="IVI58" s="154"/>
      <c r="IVJ58" s="154"/>
      <c r="IVK58" s="154"/>
      <c r="IVL58" s="154"/>
      <c r="IVM58" s="154"/>
      <c r="IVN58" s="154"/>
      <c r="IVO58" s="154"/>
      <c r="IVP58" s="154"/>
      <c r="IVQ58" s="154"/>
      <c r="IVR58" s="154"/>
      <c r="IVS58" s="154"/>
      <c r="IVT58" s="154"/>
      <c r="IVU58" s="154"/>
      <c r="IVV58" s="154"/>
      <c r="IVW58" s="154"/>
      <c r="IVX58" s="154"/>
      <c r="IVY58" s="154"/>
      <c r="IVZ58" s="154"/>
      <c r="IWA58" s="154"/>
      <c r="IWB58" s="154"/>
      <c r="IWC58" s="154"/>
      <c r="IWD58" s="154"/>
      <c r="IWE58" s="154"/>
      <c r="IWF58" s="154"/>
      <c r="IWG58" s="154"/>
      <c r="IWH58" s="154"/>
      <c r="IWI58" s="154"/>
      <c r="IWJ58" s="154"/>
      <c r="IWK58" s="154"/>
      <c r="IWL58" s="154"/>
      <c r="IWM58" s="154"/>
      <c r="IWN58" s="154"/>
      <c r="IWO58" s="154"/>
      <c r="IWP58" s="154"/>
      <c r="IWQ58" s="154"/>
      <c r="IWR58" s="154"/>
      <c r="IWS58" s="154"/>
      <c r="IWT58" s="154"/>
      <c r="IWU58" s="154"/>
      <c r="IWV58" s="154"/>
      <c r="IWW58" s="154"/>
      <c r="IWX58" s="154"/>
      <c r="IWY58" s="154"/>
      <c r="IWZ58" s="154"/>
      <c r="IXA58" s="154"/>
      <c r="IXB58" s="154"/>
      <c r="IXC58" s="154"/>
      <c r="IXD58" s="154"/>
      <c r="IXE58" s="154"/>
      <c r="IXF58" s="154"/>
      <c r="IXG58" s="154"/>
      <c r="IXH58" s="154"/>
      <c r="IXI58" s="154"/>
      <c r="IXJ58" s="154"/>
      <c r="IXK58" s="154"/>
      <c r="IXL58" s="154"/>
      <c r="IXM58" s="154"/>
      <c r="IXN58" s="154"/>
      <c r="IXO58" s="154"/>
      <c r="IXP58" s="154"/>
      <c r="IXQ58" s="154"/>
      <c r="IXR58" s="154"/>
      <c r="IXS58" s="154"/>
      <c r="IXT58" s="154"/>
      <c r="IXU58" s="154"/>
      <c r="IXV58" s="154"/>
      <c r="IXW58" s="154"/>
      <c r="IXX58" s="154"/>
      <c r="IXY58" s="154"/>
      <c r="IXZ58" s="154"/>
      <c r="IYA58" s="154"/>
      <c r="IYB58" s="154"/>
      <c r="IYC58" s="154"/>
      <c r="IYD58" s="154"/>
      <c r="IYE58" s="154"/>
      <c r="IYF58" s="154"/>
      <c r="IYG58" s="154"/>
      <c r="IYH58" s="154"/>
      <c r="IYI58" s="154"/>
      <c r="IYJ58" s="154"/>
      <c r="IYK58" s="154"/>
      <c r="IYL58" s="154"/>
      <c r="IYM58" s="154"/>
      <c r="IYN58" s="154"/>
      <c r="IYO58" s="154"/>
      <c r="IYP58" s="154"/>
      <c r="IYQ58" s="154"/>
      <c r="IYR58" s="154"/>
      <c r="IYS58" s="154"/>
      <c r="IYT58" s="154"/>
      <c r="IYU58" s="154"/>
      <c r="IYV58" s="154"/>
      <c r="IYW58" s="154"/>
      <c r="IYX58" s="154"/>
      <c r="IYY58" s="154"/>
      <c r="IYZ58" s="154"/>
      <c r="IZA58" s="154"/>
      <c r="IZB58" s="154"/>
      <c r="IZC58" s="154"/>
      <c r="IZD58" s="154"/>
      <c r="IZE58" s="154"/>
      <c r="IZF58" s="154"/>
      <c r="IZG58" s="154"/>
      <c r="IZH58" s="154"/>
      <c r="IZI58" s="154"/>
      <c r="IZJ58" s="154"/>
      <c r="IZK58" s="154"/>
      <c r="IZL58" s="154"/>
      <c r="IZM58" s="154"/>
      <c r="IZN58" s="154"/>
      <c r="IZO58" s="154"/>
      <c r="IZP58" s="154"/>
      <c r="IZQ58" s="154"/>
      <c r="IZR58" s="154"/>
      <c r="IZS58" s="154"/>
      <c r="IZT58" s="154"/>
      <c r="IZU58" s="154"/>
      <c r="IZV58" s="154"/>
      <c r="IZW58" s="154"/>
      <c r="IZX58" s="154"/>
      <c r="IZY58" s="154"/>
      <c r="IZZ58" s="154"/>
      <c r="JAA58" s="154"/>
      <c r="JAB58" s="154"/>
      <c r="JAC58" s="154"/>
      <c r="JAD58" s="154"/>
      <c r="JAE58" s="154"/>
      <c r="JAF58" s="154"/>
      <c r="JAG58" s="154"/>
      <c r="JAH58" s="154"/>
      <c r="JAI58" s="154"/>
      <c r="JAJ58" s="154"/>
      <c r="JAK58" s="154"/>
      <c r="JAL58" s="154"/>
      <c r="JAM58" s="154"/>
      <c r="JAN58" s="154"/>
      <c r="JAO58" s="154"/>
      <c r="JAP58" s="154"/>
      <c r="JAQ58" s="154"/>
      <c r="JAR58" s="154"/>
      <c r="JAS58" s="154"/>
      <c r="JAT58" s="154"/>
      <c r="JAU58" s="154"/>
      <c r="JAV58" s="154"/>
      <c r="JAW58" s="154"/>
      <c r="JAX58" s="154"/>
      <c r="JAY58" s="154"/>
      <c r="JAZ58" s="154"/>
      <c r="JBA58" s="154"/>
      <c r="JBB58" s="154"/>
      <c r="JBC58" s="154"/>
      <c r="JBD58" s="154"/>
      <c r="JBE58" s="154"/>
      <c r="JBF58" s="154"/>
      <c r="JBG58" s="154"/>
      <c r="JBH58" s="154"/>
      <c r="JBI58" s="154"/>
      <c r="JBJ58" s="154"/>
      <c r="JBK58" s="154"/>
      <c r="JBL58" s="154"/>
      <c r="JBM58" s="154"/>
      <c r="JBN58" s="154"/>
      <c r="JBO58" s="154"/>
      <c r="JBP58" s="154"/>
      <c r="JBQ58" s="154"/>
      <c r="JBR58" s="154"/>
      <c r="JBS58" s="154"/>
      <c r="JBT58" s="154"/>
      <c r="JBU58" s="154"/>
      <c r="JBV58" s="154"/>
      <c r="JBW58" s="154"/>
      <c r="JBX58" s="154"/>
      <c r="JBY58" s="154"/>
      <c r="JBZ58" s="154"/>
      <c r="JCA58" s="154"/>
      <c r="JCB58" s="154"/>
      <c r="JCC58" s="154"/>
      <c r="JCD58" s="154"/>
      <c r="JCE58" s="154"/>
      <c r="JCF58" s="154"/>
      <c r="JCG58" s="154"/>
      <c r="JCH58" s="154"/>
      <c r="JCI58" s="154"/>
      <c r="JCJ58" s="154"/>
      <c r="JCK58" s="154"/>
      <c r="JCL58" s="154"/>
      <c r="JCM58" s="154"/>
      <c r="JCN58" s="154"/>
      <c r="JCO58" s="154"/>
      <c r="JCP58" s="154"/>
      <c r="JCQ58" s="154"/>
      <c r="JCR58" s="154"/>
      <c r="JCS58" s="154"/>
      <c r="JCT58" s="154"/>
      <c r="JCU58" s="154"/>
      <c r="JCV58" s="154"/>
      <c r="JCW58" s="154"/>
      <c r="JCX58" s="154"/>
      <c r="JCY58" s="154"/>
      <c r="JCZ58" s="154"/>
      <c r="JDA58" s="154"/>
      <c r="JDB58" s="154"/>
      <c r="JDC58" s="154"/>
      <c r="JDD58" s="154"/>
      <c r="JDE58" s="154"/>
      <c r="JDF58" s="154"/>
      <c r="JDG58" s="154"/>
      <c r="JDH58" s="154"/>
      <c r="JDI58" s="154"/>
      <c r="JDJ58" s="154"/>
      <c r="JDK58" s="154"/>
      <c r="JDL58" s="154"/>
      <c r="JDM58" s="154"/>
      <c r="JDN58" s="154"/>
      <c r="JDO58" s="154"/>
      <c r="JDP58" s="154"/>
      <c r="JDQ58" s="154"/>
      <c r="JDR58" s="154"/>
      <c r="JDS58" s="154"/>
      <c r="JDT58" s="154"/>
      <c r="JDU58" s="154"/>
      <c r="JDV58" s="154"/>
      <c r="JDW58" s="154"/>
      <c r="JDX58" s="154"/>
      <c r="JDY58" s="154"/>
      <c r="JDZ58" s="154"/>
      <c r="JEA58" s="154"/>
      <c r="JEB58" s="154"/>
      <c r="JEC58" s="154"/>
      <c r="JED58" s="154"/>
      <c r="JEE58" s="154"/>
      <c r="JEF58" s="154"/>
      <c r="JEG58" s="154"/>
      <c r="JEH58" s="154"/>
      <c r="JEI58" s="154"/>
      <c r="JEJ58" s="154"/>
      <c r="JEK58" s="154"/>
      <c r="JEL58" s="154"/>
      <c r="JEM58" s="154"/>
      <c r="JEN58" s="154"/>
      <c r="JEO58" s="154"/>
      <c r="JEP58" s="154"/>
      <c r="JEQ58" s="154"/>
      <c r="JER58" s="154"/>
      <c r="JES58" s="154"/>
      <c r="JET58" s="154"/>
      <c r="JEU58" s="154"/>
      <c r="JEV58" s="154"/>
      <c r="JEW58" s="154"/>
      <c r="JEX58" s="154"/>
      <c r="JEY58" s="154"/>
      <c r="JEZ58" s="154"/>
      <c r="JFA58" s="154"/>
      <c r="JFB58" s="154"/>
      <c r="JFC58" s="154"/>
      <c r="JFD58" s="154"/>
      <c r="JFE58" s="154"/>
      <c r="JFF58" s="154"/>
      <c r="JFG58" s="154"/>
      <c r="JFH58" s="154"/>
      <c r="JFI58" s="154"/>
      <c r="JFJ58" s="154"/>
      <c r="JFK58" s="154"/>
      <c r="JFL58" s="154"/>
      <c r="JFM58" s="154"/>
      <c r="JFN58" s="154"/>
      <c r="JFO58" s="154"/>
      <c r="JFP58" s="154"/>
      <c r="JFQ58" s="154"/>
      <c r="JFR58" s="154"/>
      <c r="JFS58" s="154"/>
      <c r="JFT58" s="154"/>
      <c r="JFU58" s="154"/>
      <c r="JFV58" s="154"/>
      <c r="JFW58" s="154"/>
      <c r="JFX58" s="154"/>
      <c r="JFY58" s="154"/>
      <c r="JFZ58" s="154"/>
      <c r="JGA58" s="154"/>
      <c r="JGB58" s="154"/>
      <c r="JGC58" s="154"/>
      <c r="JGD58" s="154"/>
      <c r="JGE58" s="154"/>
      <c r="JGF58" s="154"/>
      <c r="JGG58" s="154"/>
      <c r="JGH58" s="154"/>
      <c r="JGI58" s="154"/>
      <c r="JGJ58" s="154"/>
      <c r="JGK58" s="154"/>
      <c r="JGL58" s="154"/>
      <c r="JGM58" s="154"/>
      <c r="JGN58" s="154"/>
      <c r="JGO58" s="154"/>
      <c r="JGP58" s="154"/>
      <c r="JGQ58" s="154"/>
      <c r="JGR58" s="154"/>
      <c r="JGS58" s="154"/>
      <c r="JGT58" s="154"/>
      <c r="JGU58" s="154"/>
      <c r="JGV58" s="154"/>
      <c r="JGW58" s="154"/>
      <c r="JGX58" s="154"/>
      <c r="JGY58" s="154"/>
      <c r="JGZ58" s="154"/>
      <c r="JHA58" s="154"/>
      <c r="JHB58" s="154"/>
      <c r="JHC58" s="154"/>
      <c r="JHD58" s="154"/>
      <c r="JHE58" s="154"/>
      <c r="JHF58" s="154"/>
      <c r="JHG58" s="154"/>
      <c r="JHH58" s="154"/>
      <c r="JHI58" s="154"/>
      <c r="JHJ58" s="154"/>
      <c r="JHK58" s="154"/>
      <c r="JHL58" s="154"/>
      <c r="JHM58" s="154"/>
      <c r="JHN58" s="154"/>
      <c r="JHO58" s="154"/>
      <c r="JHP58" s="154"/>
      <c r="JHQ58" s="154"/>
      <c r="JHR58" s="154"/>
      <c r="JHS58" s="154"/>
      <c r="JHT58" s="154"/>
      <c r="JHU58" s="154"/>
      <c r="JHV58" s="154"/>
      <c r="JHW58" s="154"/>
      <c r="JHX58" s="154"/>
      <c r="JHY58" s="154"/>
      <c r="JHZ58" s="154"/>
      <c r="JIA58" s="154"/>
      <c r="JIB58" s="154"/>
      <c r="JIC58" s="154"/>
      <c r="JID58" s="154"/>
      <c r="JIE58" s="154"/>
      <c r="JIF58" s="154"/>
      <c r="JIG58" s="154"/>
      <c r="JIH58" s="154"/>
      <c r="JII58" s="154"/>
      <c r="JIJ58" s="154"/>
      <c r="JIK58" s="154"/>
      <c r="JIL58" s="154"/>
      <c r="JIM58" s="154"/>
      <c r="JIN58" s="154"/>
      <c r="JIO58" s="154"/>
      <c r="JIP58" s="154"/>
      <c r="JIQ58" s="154"/>
      <c r="JIR58" s="154"/>
      <c r="JIS58" s="154"/>
      <c r="JIT58" s="154"/>
      <c r="JIU58" s="154"/>
      <c r="JIV58" s="154"/>
      <c r="JIW58" s="154"/>
      <c r="JIX58" s="154"/>
      <c r="JIY58" s="154"/>
      <c r="JIZ58" s="154"/>
      <c r="JJA58" s="154"/>
      <c r="JJB58" s="154"/>
      <c r="JJC58" s="154"/>
      <c r="JJD58" s="154"/>
      <c r="JJE58" s="154"/>
      <c r="JJF58" s="154"/>
      <c r="JJG58" s="154"/>
      <c r="JJH58" s="154"/>
      <c r="JJI58" s="154"/>
      <c r="JJJ58" s="154"/>
      <c r="JJK58" s="154"/>
      <c r="JJL58" s="154"/>
      <c r="JJM58" s="154"/>
      <c r="JJN58" s="154"/>
      <c r="JJO58" s="154"/>
      <c r="JJP58" s="154"/>
      <c r="JJQ58" s="154"/>
      <c r="JJR58" s="154"/>
      <c r="JJS58" s="154"/>
      <c r="JJT58" s="154"/>
      <c r="JJU58" s="154"/>
      <c r="JJV58" s="154"/>
      <c r="JJW58" s="154"/>
      <c r="JJX58" s="154"/>
      <c r="JJY58" s="154"/>
      <c r="JJZ58" s="154"/>
      <c r="JKA58" s="154"/>
      <c r="JKB58" s="154"/>
      <c r="JKC58" s="154"/>
      <c r="JKD58" s="154"/>
      <c r="JKE58" s="154"/>
      <c r="JKF58" s="154"/>
      <c r="JKG58" s="154"/>
      <c r="JKH58" s="154"/>
      <c r="JKI58" s="154"/>
      <c r="JKJ58" s="154"/>
      <c r="JKK58" s="154"/>
      <c r="JKL58" s="154"/>
      <c r="JKM58" s="154"/>
      <c r="JKN58" s="154"/>
      <c r="JKO58" s="154"/>
      <c r="JKP58" s="154"/>
      <c r="JKQ58" s="154"/>
      <c r="JKR58" s="154"/>
      <c r="JKS58" s="154"/>
      <c r="JKT58" s="154"/>
      <c r="JKU58" s="154"/>
      <c r="JKV58" s="154"/>
      <c r="JKW58" s="154"/>
      <c r="JKX58" s="154"/>
      <c r="JKY58" s="154"/>
      <c r="JKZ58" s="154"/>
      <c r="JLA58" s="154"/>
      <c r="JLB58" s="154"/>
      <c r="JLC58" s="154"/>
      <c r="JLD58" s="154"/>
      <c r="JLE58" s="154"/>
      <c r="JLF58" s="154"/>
      <c r="JLG58" s="154"/>
      <c r="JLH58" s="154"/>
      <c r="JLI58" s="154"/>
      <c r="JLJ58" s="154"/>
      <c r="JLK58" s="154"/>
      <c r="JLL58" s="154"/>
      <c r="JLM58" s="154"/>
      <c r="JLN58" s="154"/>
      <c r="JLO58" s="154"/>
      <c r="JLP58" s="154"/>
      <c r="JLQ58" s="154"/>
      <c r="JLR58" s="154"/>
      <c r="JLS58" s="154"/>
      <c r="JLT58" s="154"/>
      <c r="JLU58" s="154"/>
      <c r="JLV58" s="154"/>
      <c r="JLW58" s="154"/>
      <c r="JLX58" s="154"/>
      <c r="JLY58" s="154"/>
      <c r="JLZ58" s="154"/>
      <c r="JMA58" s="154"/>
      <c r="JMB58" s="154"/>
      <c r="JMC58" s="154"/>
      <c r="JMD58" s="154"/>
      <c r="JME58" s="154"/>
      <c r="JMF58" s="154"/>
      <c r="JMG58" s="154"/>
      <c r="JMH58" s="154"/>
      <c r="JMI58" s="154"/>
      <c r="JMJ58" s="154"/>
      <c r="JMK58" s="154"/>
      <c r="JML58" s="154"/>
      <c r="JMM58" s="154"/>
      <c r="JMN58" s="154"/>
      <c r="JMO58" s="154"/>
      <c r="JMP58" s="154"/>
      <c r="JMQ58" s="154"/>
      <c r="JMR58" s="154"/>
      <c r="JMS58" s="154"/>
      <c r="JMT58" s="154"/>
      <c r="JMU58" s="154"/>
      <c r="JMV58" s="154"/>
      <c r="JMW58" s="154"/>
      <c r="JMX58" s="154"/>
      <c r="JMY58" s="154"/>
      <c r="JMZ58" s="154"/>
      <c r="JNA58" s="154"/>
      <c r="JNB58" s="154"/>
      <c r="JNC58" s="154"/>
      <c r="JND58" s="154"/>
      <c r="JNE58" s="154"/>
      <c r="JNF58" s="154"/>
      <c r="JNG58" s="154"/>
      <c r="JNH58" s="154"/>
      <c r="JNI58" s="154"/>
      <c r="JNJ58" s="154"/>
      <c r="JNK58" s="154"/>
      <c r="JNL58" s="154"/>
      <c r="JNM58" s="154"/>
      <c r="JNN58" s="154"/>
      <c r="JNO58" s="154"/>
      <c r="JNP58" s="154"/>
      <c r="JNQ58" s="154"/>
      <c r="JNR58" s="154"/>
      <c r="JNS58" s="154"/>
      <c r="JNT58" s="154"/>
      <c r="JNU58" s="154"/>
      <c r="JNV58" s="154"/>
      <c r="JNW58" s="154"/>
      <c r="JNX58" s="154"/>
      <c r="JNY58" s="154"/>
      <c r="JNZ58" s="154"/>
      <c r="JOA58" s="154"/>
      <c r="JOB58" s="154"/>
      <c r="JOC58" s="154"/>
      <c r="JOD58" s="154"/>
      <c r="JOE58" s="154"/>
      <c r="JOF58" s="154"/>
      <c r="JOG58" s="154"/>
      <c r="JOH58" s="154"/>
      <c r="JOI58" s="154"/>
      <c r="JOJ58" s="154"/>
      <c r="JOK58" s="154"/>
      <c r="JOL58" s="154"/>
      <c r="JOM58" s="154"/>
      <c r="JON58" s="154"/>
      <c r="JOO58" s="154"/>
      <c r="JOP58" s="154"/>
      <c r="JOQ58" s="154"/>
      <c r="JOR58" s="154"/>
      <c r="JOS58" s="154"/>
      <c r="JOT58" s="154"/>
      <c r="JOU58" s="154"/>
      <c r="JOV58" s="154"/>
      <c r="JOW58" s="154"/>
      <c r="JOX58" s="154"/>
      <c r="JOY58" s="154"/>
      <c r="JOZ58" s="154"/>
      <c r="JPA58" s="154"/>
      <c r="JPB58" s="154"/>
      <c r="JPC58" s="154"/>
      <c r="JPD58" s="154"/>
      <c r="JPE58" s="154"/>
      <c r="JPF58" s="154"/>
      <c r="JPG58" s="154"/>
      <c r="JPH58" s="154"/>
      <c r="JPI58" s="154"/>
      <c r="JPJ58" s="154"/>
      <c r="JPK58" s="154"/>
      <c r="JPL58" s="154"/>
      <c r="JPM58" s="154"/>
      <c r="JPN58" s="154"/>
      <c r="JPO58" s="154"/>
      <c r="JPP58" s="154"/>
      <c r="JPQ58" s="154"/>
      <c r="JPR58" s="154"/>
      <c r="JPS58" s="154"/>
      <c r="JPT58" s="154"/>
      <c r="JPU58" s="154"/>
      <c r="JPV58" s="154"/>
      <c r="JPW58" s="154"/>
      <c r="JPX58" s="154"/>
      <c r="JPY58" s="154"/>
      <c r="JPZ58" s="154"/>
      <c r="JQA58" s="154"/>
      <c r="JQB58" s="154"/>
      <c r="JQC58" s="154"/>
      <c r="JQD58" s="154"/>
      <c r="JQE58" s="154"/>
      <c r="JQF58" s="154"/>
      <c r="JQG58" s="154"/>
      <c r="JQH58" s="154"/>
      <c r="JQI58" s="154"/>
      <c r="JQJ58" s="154"/>
      <c r="JQK58" s="154"/>
      <c r="JQL58" s="154"/>
      <c r="JQM58" s="154"/>
      <c r="JQN58" s="154"/>
      <c r="JQO58" s="154"/>
      <c r="JQP58" s="154"/>
      <c r="JQQ58" s="154"/>
      <c r="JQR58" s="154"/>
      <c r="JQS58" s="154"/>
      <c r="JQT58" s="154"/>
      <c r="JQU58" s="154"/>
      <c r="JQV58" s="154"/>
      <c r="JQW58" s="154"/>
      <c r="JQX58" s="154"/>
      <c r="JQY58" s="154"/>
      <c r="JQZ58" s="154"/>
      <c r="JRA58" s="154"/>
      <c r="JRB58" s="154"/>
      <c r="JRC58" s="154"/>
      <c r="JRD58" s="154"/>
      <c r="JRE58" s="154"/>
      <c r="JRF58" s="154"/>
      <c r="JRG58" s="154"/>
      <c r="JRH58" s="154"/>
      <c r="JRI58" s="154"/>
      <c r="JRJ58" s="154"/>
      <c r="JRK58" s="154"/>
      <c r="JRL58" s="154"/>
      <c r="JRM58" s="154"/>
      <c r="JRN58" s="154"/>
      <c r="JRO58" s="154"/>
      <c r="JRP58" s="154"/>
      <c r="JRQ58" s="154"/>
      <c r="JRR58" s="154"/>
      <c r="JRS58" s="154"/>
      <c r="JRT58" s="154"/>
      <c r="JRU58" s="154"/>
      <c r="JRV58" s="154"/>
      <c r="JRW58" s="154"/>
      <c r="JRX58" s="154"/>
      <c r="JRY58" s="154"/>
      <c r="JRZ58" s="154"/>
      <c r="JSA58" s="154"/>
      <c r="JSB58" s="154"/>
      <c r="JSC58" s="154"/>
      <c r="JSD58" s="154"/>
      <c r="JSE58" s="154"/>
      <c r="JSF58" s="154"/>
      <c r="JSG58" s="154"/>
      <c r="JSH58" s="154"/>
      <c r="JSI58" s="154"/>
      <c r="JSJ58" s="154"/>
      <c r="JSK58" s="154"/>
      <c r="JSL58" s="154"/>
      <c r="JSM58" s="154"/>
      <c r="JSN58" s="154"/>
      <c r="JSO58" s="154"/>
      <c r="JSP58" s="154"/>
      <c r="JSQ58" s="154"/>
      <c r="JSR58" s="154"/>
      <c r="JSS58" s="154"/>
      <c r="JST58" s="154"/>
      <c r="JSU58" s="154"/>
      <c r="JSV58" s="154"/>
      <c r="JSW58" s="154"/>
      <c r="JSX58" s="154"/>
      <c r="JSY58" s="154"/>
      <c r="JSZ58" s="154"/>
      <c r="JTA58" s="154"/>
      <c r="JTB58" s="154"/>
      <c r="JTC58" s="154"/>
      <c r="JTD58" s="154"/>
      <c r="JTE58" s="154"/>
      <c r="JTF58" s="154"/>
      <c r="JTG58" s="154"/>
      <c r="JTH58" s="154"/>
      <c r="JTI58" s="154"/>
      <c r="JTJ58" s="154"/>
      <c r="JTK58" s="154"/>
      <c r="JTL58" s="154"/>
      <c r="JTM58" s="154"/>
      <c r="JTN58" s="154"/>
      <c r="JTO58" s="154"/>
      <c r="JTP58" s="154"/>
      <c r="JTQ58" s="154"/>
      <c r="JTR58" s="154"/>
      <c r="JTS58" s="154"/>
      <c r="JTT58" s="154"/>
      <c r="JTU58" s="154"/>
      <c r="JTV58" s="154"/>
      <c r="JTW58" s="154"/>
      <c r="JTX58" s="154"/>
      <c r="JTY58" s="154"/>
      <c r="JTZ58" s="154"/>
      <c r="JUA58" s="154"/>
      <c r="JUB58" s="154"/>
      <c r="JUC58" s="154"/>
      <c r="JUD58" s="154"/>
      <c r="JUE58" s="154"/>
      <c r="JUF58" s="154"/>
      <c r="JUG58" s="154"/>
      <c r="JUH58" s="154"/>
      <c r="JUI58" s="154"/>
      <c r="JUJ58" s="154"/>
      <c r="JUK58" s="154"/>
      <c r="JUL58" s="154"/>
      <c r="JUM58" s="154"/>
      <c r="JUN58" s="154"/>
      <c r="JUO58" s="154"/>
      <c r="JUP58" s="154"/>
      <c r="JUQ58" s="154"/>
      <c r="JUR58" s="154"/>
      <c r="JUS58" s="154"/>
      <c r="JUT58" s="154"/>
      <c r="JUU58" s="154"/>
      <c r="JUV58" s="154"/>
      <c r="JUW58" s="154"/>
      <c r="JUX58" s="154"/>
      <c r="JUY58" s="154"/>
      <c r="JUZ58" s="154"/>
      <c r="JVA58" s="154"/>
      <c r="JVB58" s="154"/>
      <c r="JVC58" s="154"/>
      <c r="JVD58" s="154"/>
      <c r="JVE58" s="154"/>
      <c r="JVF58" s="154"/>
      <c r="JVG58" s="154"/>
      <c r="JVH58" s="154"/>
      <c r="JVI58" s="154"/>
      <c r="JVJ58" s="154"/>
      <c r="JVK58" s="154"/>
      <c r="JVL58" s="154"/>
      <c r="JVM58" s="154"/>
      <c r="JVN58" s="154"/>
      <c r="JVO58" s="154"/>
      <c r="JVP58" s="154"/>
      <c r="JVQ58" s="154"/>
      <c r="JVR58" s="154"/>
      <c r="JVS58" s="154"/>
      <c r="JVT58" s="154"/>
      <c r="JVU58" s="154"/>
      <c r="JVV58" s="154"/>
      <c r="JVW58" s="154"/>
      <c r="JVX58" s="154"/>
      <c r="JVY58" s="154"/>
      <c r="JVZ58" s="154"/>
      <c r="JWA58" s="154"/>
      <c r="JWB58" s="154"/>
      <c r="JWC58" s="154"/>
      <c r="JWD58" s="154"/>
      <c r="JWE58" s="154"/>
      <c r="JWF58" s="154"/>
      <c r="JWG58" s="154"/>
      <c r="JWH58" s="154"/>
      <c r="JWI58" s="154"/>
      <c r="JWJ58" s="154"/>
      <c r="JWK58" s="154"/>
      <c r="JWL58" s="154"/>
      <c r="JWM58" s="154"/>
      <c r="JWN58" s="154"/>
      <c r="JWO58" s="154"/>
      <c r="JWP58" s="154"/>
      <c r="JWQ58" s="154"/>
      <c r="JWR58" s="154"/>
      <c r="JWS58" s="154"/>
      <c r="JWT58" s="154"/>
      <c r="JWU58" s="154"/>
      <c r="JWV58" s="154"/>
      <c r="JWW58" s="154"/>
      <c r="JWX58" s="154"/>
      <c r="JWY58" s="154"/>
      <c r="JWZ58" s="154"/>
      <c r="JXA58" s="154"/>
      <c r="JXB58" s="154"/>
      <c r="JXC58" s="154"/>
      <c r="JXD58" s="154"/>
      <c r="JXE58" s="154"/>
      <c r="JXF58" s="154"/>
      <c r="JXG58" s="154"/>
      <c r="JXH58" s="154"/>
      <c r="JXI58" s="154"/>
      <c r="JXJ58" s="154"/>
      <c r="JXK58" s="154"/>
      <c r="JXL58" s="154"/>
      <c r="JXM58" s="154"/>
      <c r="JXN58" s="154"/>
      <c r="JXO58" s="154"/>
      <c r="JXP58" s="154"/>
      <c r="JXQ58" s="154"/>
      <c r="JXR58" s="154"/>
      <c r="JXS58" s="154"/>
      <c r="JXT58" s="154"/>
      <c r="JXU58" s="154"/>
      <c r="JXV58" s="154"/>
      <c r="JXW58" s="154"/>
      <c r="JXX58" s="154"/>
      <c r="JXY58" s="154"/>
      <c r="JXZ58" s="154"/>
      <c r="JYA58" s="154"/>
      <c r="JYB58" s="154"/>
      <c r="JYC58" s="154"/>
      <c r="JYD58" s="154"/>
      <c r="JYE58" s="154"/>
      <c r="JYF58" s="154"/>
      <c r="JYG58" s="154"/>
      <c r="JYH58" s="154"/>
      <c r="JYI58" s="154"/>
      <c r="JYJ58" s="154"/>
      <c r="JYK58" s="154"/>
      <c r="JYL58" s="154"/>
      <c r="JYM58" s="154"/>
      <c r="JYN58" s="154"/>
      <c r="JYO58" s="154"/>
      <c r="JYP58" s="154"/>
      <c r="JYQ58" s="154"/>
      <c r="JYR58" s="154"/>
      <c r="JYS58" s="154"/>
      <c r="JYT58" s="154"/>
      <c r="JYU58" s="154"/>
      <c r="JYV58" s="154"/>
      <c r="JYW58" s="154"/>
      <c r="JYX58" s="154"/>
      <c r="JYY58" s="154"/>
      <c r="JYZ58" s="154"/>
      <c r="JZA58" s="154"/>
      <c r="JZB58" s="154"/>
      <c r="JZC58" s="154"/>
      <c r="JZD58" s="154"/>
      <c r="JZE58" s="154"/>
      <c r="JZF58" s="154"/>
      <c r="JZG58" s="154"/>
      <c r="JZH58" s="154"/>
      <c r="JZI58" s="154"/>
      <c r="JZJ58" s="154"/>
      <c r="JZK58" s="154"/>
      <c r="JZL58" s="154"/>
      <c r="JZM58" s="154"/>
      <c r="JZN58" s="154"/>
      <c r="JZO58" s="154"/>
      <c r="JZP58" s="154"/>
      <c r="JZQ58" s="154"/>
      <c r="JZR58" s="154"/>
      <c r="JZS58" s="154"/>
      <c r="JZT58" s="154"/>
      <c r="JZU58" s="154"/>
      <c r="JZV58" s="154"/>
      <c r="JZW58" s="154"/>
      <c r="JZX58" s="154"/>
      <c r="JZY58" s="154"/>
      <c r="JZZ58" s="154"/>
      <c r="KAA58" s="154"/>
      <c r="KAB58" s="154"/>
      <c r="KAC58" s="154"/>
      <c r="KAD58" s="154"/>
      <c r="KAE58" s="154"/>
      <c r="KAF58" s="154"/>
      <c r="KAG58" s="154"/>
      <c r="KAH58" s="154"/>
      <c r="KAI58" s="154"/>
      <c r="KAJ58" s="154"/>
      <c r="KAK58" s="154"/>
      <c r="KAL58" s="154"/>
      <c r="KAM58" s="154"/>
      <c r="KAN58" s="154"/>
      <c r="KAO58" s="154"/>
      <c r="KAP58" s="154"/>
      <c r="KAQ58" s="154"/>
      <c r="KAR58" s="154"/>
      <c r="KAS58" s="154"/>
      <c r="KAT58" s="154"/>
      <c r="KAU58" s="154"/>
      <c r="KAV58" s="154"/>
      <c r="KAW58" s="154"/>
      <c r="KAX58" s="154"/>
      <c r="KAY58" s="154"/>
      <c r="KAZ58" s="154"/>
      <c r="KBA58" s="154"/>
      <c r="KBB58" s="154"/>
      <c r="KBC58" s="154"/>
      <c r="KBD58" s="154"/>
      <c r="KBE58" s="154"/>
      <c r="KBF58" s="154"/>
      <c r="KBG58" s="154"/>
      <c r="KBH58" s="154"/>
      <c r="KBI58" s="154"/>
      <c r="KBJ58" s="154"/>
      <c r="KBK58" s="154"/>
      <c r="KBL58" s="154"/>
      <c r="KBM58" s="154"/>
      <c r="KBN58" s="154"/>
      <c r="KBO58" s="154"/>
      <c r="KBP58" s="154"/>
      <c r="KBQ58" s="154"/>
      <c r="KBR58" s="154"/>
      <c r="KBS58" s="154"/>
      <c r="KBT58" s="154"/>
      <c r="KBU58" s="154"/>
      <c r="KBV58" s="154"/>
      <c r="KBW58" s="154"/>
      <c r="KBX58" s="154"/>
      <c r="KBY58" s="154"/>
      <c r="KBZ58" s="154"/>
      <c r="KCA58" s="154"/>
      <c r="KCB58" s="154"/>
      <c r="KCC58" s="154"/>
      <c r="KCD58" s="154"/>
      <c r="KCE58" s="154"/>
      <c r="KCF58" s="154"/>
      <c r="KCG58" s="154"/>
      <c r="KCH58" s="154"/>
      <c r="KCI58" s="154"/>
      <c r="KCJ58" s="154"/>
      <c r="KCK58" s="154"/>
      <c r="KCL58" s="154"/>
      <c r="KCM58" s="154"/>
      <c r="KCN58" s="154"/>
      <c r="KCO58" s="154"/>
      <c r="KCP58" s="154"/>
      <c r="KCQ58" s="154"/>
      <c r="KCR58" s="154"/>
      <c r="KCS58" s="154"/>
      <c r="KCT58" s="154"/>
      <c r="KCU58" s="154"/>
      <c r="KCV58" s="154"/>
      <c r="KCW58" s="154"/>
      <c r="KCX58" s="154"/>
      <c r="KCY58" s="154"/>
      <c r="KCZ58" s="154"/>
      <c r="KDA58" s="154"/>
      <c r="KDB58" s="154"/>
      <c r="KDC58" s="154"/>
      <c r="KDD58" s="154"/>
      <c r="KDE58" s="154"/>
      <c r="KDF58" s="154"/>
      <c r="KDG58" s="154"/>
      <c r="KDH58" s="154"/>
      <c r="KDI58" s="154"/>
      <c r="KDJ58" s="154"/>
      <c r="KDK58" s="154"/>
      <c r="KDL58" s="154"/>
      <c r="KDM58" s="154"/>
      <c r="KDN58" s="154"/>
      <c r="KDO58" s="154"/>
      <c r="KDP58" s="154"/>
      <c r="KDQ58" s="154"/>
      <c r="KDR58" s="154"/>
      <c r="KDS58" s="154"/>
      <c r="KDT58" s="154"/>
      <c r="KDU58" s="154"/>
      <c r="KDV58" s="154"/>
      <c r="KDW58" s="154"/>
      <c r="KDX58" s="154"/>
      <c r="KDY58" s="154"/>
      <c r="KDZ58" s="154"/>
      <c r="KEA58" s="154"/>
      <c r="KEB58" s="154"/>
      <c r="KEC58" s="154"/>
      <c r="KED58" s="154"/>
      <c r="KEE58" s="154"/>
      <c r="KEF58" s="154"/>
      <c r="KEG58" s="154"/>
      <c r="KEH58" s="154"/>
      <c r="KEI58" s="154"/>
      <c r="KEJ58" s="154"/>
      <c r="KEK58" s="154"/>
      <c r="KEL58" s="154"/>
      <c r="KEM58" s="154"/>
      <c r="KEN58" s="154"/>
      <c r="KEO58" s="154"/>
      <c r="KEP58" s="154"/>
      <c r="KEQ58" s="154"/>
      <c r="KER58" s="154"/>
      <c r="KES58" s="154"/>
      <c r="KET58" s="154"/>
      <c r="KEU58" s="154"/>
      <c r="KEV58" s="154"/>
      <c r="KEW58" s="154"/>
      <c r="KEX58" s="154"/>
      <c r="KEY58" s="154"/>
      <c r="KEZ58" s="154"/>
      <c r="KFA58" s="154"/>
      <c r="KFB58" s="154"/>
      <c r="KFC58" s="154"/>
      <c r="KFD58" s="154"/>
      <c r="KFE58" s="154"/>
      <c r="KFF58" s="154"/>
      <c r="KFG58" s="154"/>
      <c r="KFH58" s="154"/>
      <c r="KFI58" s="154"/>
      <c r="KFJ58" s="154"/>
      <c r="KFK58" s="154"/>
      <c r="KFL58" s="154"/>
      <c r="KFM58" s="154"/>
      <c r="KFN58" s="154"/>
      <c r="KFO58" s="154"/>
      <c r="KFP58" s="154"/>
      <c r="KFQ58" s="154"/>
      <c r="KFR58" s="154"/>
      <c r="KFS58" s="154"/>
      <c r="KFT58" s="154"/>
      <c r="KFU58" s="154"/>
      <c r="KFV58" s="154"/>
      <c r="KFW58" s="154"/>
      <c r="KFX58" s="154"/>
      <c r="KFY58" s="154"/>
      <c r="KFZ58" s="154"/>
      <c r="KGA58" s="154"/>
      <c r="KGB58" s="154"/>
      <c r="KGC58" s="154"/>
      <c r="KGD58" s="154"/>
      <c r="KGE58" s="154"/>
      <c r="KGF58" s="154"/>
      <c r="KGG58" s="154"/>
      <c r="KGH58" s="154"/>
      <c r="KGI58" s="154"/>
      <c r="KGJ58" s="154"/>
      <c r="KGK58" s="154"/>
      <c r="KGL58" s="154"/>
      <c r="KGM58" s="154"/>
      <c r="KGN58" s="154"/>
      <c r="KGO58" s="154"/>
      <c r="KGP58" s="154"/>
      <c r="KGQ58" s="154"/>
      <c r="KGR58" s="154"/>
      <c r="KGS58" s="154"/>
      <c r="KGT58" s="154"/>
      <c r="KGU58" s="154"/>
      <c r="KGV58" s="154"/>
      <c r="KGW58" s="154"/>
      <c r="KGX58" s="154"/>
      <c r="KGY58" s="154"/>
      <c r="KGZ58" s="154"/>
      <c r="KHA58" s="154"/>
      <c r="KHB58" s="154"/>
      <c r="KHC58" s="154"/>
      <c r="KHD58" s="154"/>
      <c r="KHE58" s="154"/>
      <c r="KHF58" s="154"/>
      <c r="KHG58" s="154"/>
      <c r="KHH58" s="154"/>
      <c r="KHI58" s="154"/>
      <c r="KHJ58" s="154"/>
      <c r="KHK58" s="154"/>
      <c r="KHL58" s="154"/>
      <c r="KHM58" s="154"/>
      <c r="KHN58" s="154"/>
      <c r="KHO58" s="154"/>
      <c r="KHP58" s="154"/>
      <c r="KHQ58" s="154"/>
      <c r="KHR58" s="154"/>
      <c r="KHS58" s="154"/>
      <c r="KHT58" s="154"/>
      <c r="KHU58" s="154"/>
      <c r="KHV58" s="154"/>
      <c r="KHW58" s="154"/>
      <c r="KHX58" s="154"/>
      <c r="KHY58" s="154"/>
      <c r="KHZ58" s="154"/>
      <c r="KIA58" s="154"/>
      <c r="KIB58" s="154"/>
      <c r="KIC58" s="154"/>
      <c r="KID58" s="154"/>
      <c r="KIE58" s="154"/>
      <c r="KIF58" s="154"/>
      <c r="KIG58" s="154"/>
      <c r="KIH58" s="154"/>
      <c r="KII58" s="154"/>
      <c r="KIJ58" s="154"/>
      <c r="KIK58" s="154"/>
      <c r="KIL58" s="154"/>
      <c r="KIM58" s="154"/>
      <c r="KIN58" s="154"/>
      <c r="KIO58" s="154"/>
      <c r="KIP58" s="154"/>
      <c r="KIQ58" s="154"/>
      <c r="KIR58" s="154"/>
      <c r="KIS58" s="154"/>
      <c r="KIT58" s="154"/>
      <c r="KIU58" s="154"/>
      <c r="KIV58" s="154"/>
      <c r="KIW58" s="154"/>
      <c r="KIX58" s="154"/>
      <c r="KIY58" s="154"/>
      <c r="KIZ58" s="154"/>
      <c r="KJA58" s="154"/>
      <c r="KJB58" s="154"/>
      <c r="KJC58" s="154"/>
      <c r="KJD58" s="154"/>
      <c r="KJE58" s="154"/>
      <c r="KJF58" s="154"/>
      <c r="KJG58" s="154"/>
      <c r="KJH58" s="154"/>
      <c r="KJI58" s="154"/>
      <c r="KJJ58" s="154"/>
      <c r="KJK58" s="154"/>
      <c r="KJL58" s="154"/>
      <c r="KJM58" s="154"/>
      <c r="KJN58" s="154"/>
      <c r="KJO58" s="154"/>
      <c r="KJP58" s="154"/>
      <c r="KJQ58" s="154"/>
      <c r="KJR58" s="154"/>
      <c r="KJS58" s="154"/>
      <c r="KJT58" s="154"/>
      <c r="KJU58" s="154"/>
      <c r="KJV58" s="154"/>
      <c r="KJW58" s="154"/>
      <c r="KJX58" s="154"/>
      <c r="KJY58" s="154"/>
      <c r="KJZ58" s="154"/>
      <c r="KKA58" s="154"/>
      <c r="KKB58" s="154"/>
      <c r="KKC58" s="154"/>
      <c r="KKD58" s="154"/>
      <c r="KKE58" s="154"/>
      <c r="KKF58" s="154"/>
      <c r="KKG58" s="154"/>
      <c r="KKH58" s="154"/>
      <c r="KKI58" s="154"/>
      <c r="KKJ58" s="154"/>
      <c r="KKK58" s="154"/>
      <c r="KKL58" s="154"/>
      <c r="KKM58" s="154"/>
      <c r="KKN58" s="154"/>
      <c r="KKO58" s="154"/>
      <c r="KKP58" s="154"/>
      <c r="KKQ58" s="154"/>
      <c r="KKR58" s="154"/>
      <c r="KKS58" s="154"/>
      <c r="KKT58" s="154"/>
      <c r="KKU58" s="154"/>
      <c r="KKV58" s="154"/>
      <c r="KKW58" s="154"/>
      <c r="KKX58" s="154"/>
      <c r="KKY58" s="154"/>
      <c r="KKZ58" s="154"/>
      <c r="KLA58" s="154"/>
      <c r="KLB58" s="154"/>
      <c r="KLC58" s="154"/>
      <c r="KLD58" s="154"/>
      <c r="KLE58" s="154"/>
      <c r="KLF58" s="154"/>
      <c r="KLG58" s="154"/>
      <c r="KLH58" s="154"/>
      <c r="KLI58" s="154"/>
      <c r="KLJ58" s="154"/>
      <c r="KLK58" s="154"/>
      <c r="KLL58" s="154"/>
      <c r="KLM58" s="154"/>
      <c r="KLN58" s="154"/>
      <c r="KLO58" s="154"/>
      <c r="KLP58" s="154"/>
      <c r="KLQ58" s="154"/>
      <c r="KLR58" s="154"/>
      <c r="KLS58" s="154"/>
      <c r="KLT58" s="154"/>
      <c r="KLU58" s="154"/>
      <c r="KLV58" s="154"/>
      <c r="KLW58" s="154"/>
      <c r="KLX58" s="154"/>
      <c r="KLY58" s="154"/>
      <c r="KLZ58" s="154"/>
      <c r="KMA58" s="154"/>
      <c r="KMB58" s="154"/>
      <c r="KMC58" s="154"/>
      <c r="KMD58" s="154"/>
      <c r="KME58" s="154"/>
      <c r="KMF58" s="154"/>
      <c r="KMG58" s="154"/>
      <c r="KMH58" s="154"/>
      <c r="KMI58" s="154"/>
      <c r="KMJ58" s="154"/>
      <c r="KMK58" s="154"/>
      <c r="KML58" s="154"/>
      <c r="KMM58" s="154"/>
      <c r="KMN58" s="154"/>
      <c r="KMO58" s="154"/>
      <c r="KMP58" s="154"/>
      <c r="KMQ58" s="154"/>
      <c r="KMR58" s="154"/>
      <c r="KMS58" s="154"/>
      <c r="KMT58" s="154"/>
      <c r="KMU58" s="154"/>
      <c r="KMV58" s="154"/>
      <c r="KMW58" s="154"/>
      <c r="KMX58" s="154"/>
      <c r="KMY58" s="154"/>
      <c r="KMZ58" s="154"/>
      <c r="KNA58" s="154"/>
      <c r="KNB58" s="154"/>
      <c r="KNC58" s="154"/>
      <c r="KND58" s="154"/>
      <c r="KNE58" s="154"/>
      <c r="KNF58" s="154"/>
      <c r="KNG58" s="154"/>
      <c r="KNH58" s="154"/>
      <c r="KNI58" s="154"/>
      <c r="KNJ58" s="154"/>
      <c r="KNK58" s="154"/>
      <c r="KNL58" s="154"/>
      <c r="KNM58" s="154"/>
      <c r="KNN58" s="154"/>
      <c r="KNO58" s="154"/>
      <c r="KNP58" s="154"/>
      <c r="KNQ58" s="154"/>
      <c r="KNR58" s="154"/>
      <c r="KNS58" s="154"/>
      <c r="KNT58" s="154"/>
      <c r="KNU58" s="154"/>
      <c r="KNV58" s="154"/>
      <c r="KNW58" s="154"/>
      <c r="KNX58" s="154"/>
      <c r="KNY58" s="154"/>
      <c r="KNZ58" s="154"/>
      <c r="KOA58" s="154"/>
      <c r="KOB58" s="154"/>
      <c r="KOC58" s="154"/>
      <c r="KOD58" s="154"/>
      <c r="KOE58" s="154"/>
      <c r="KOF58" s="154"/>
      <c r="KOG58" s="154"/>
      <c r="KOH58" s="154"/>
      <c r="KOI58" s="154"/>
      <c r="KOJ58" s="154"/>
      <c r="KOK58" s="154"/>
      <c r="KOL58" s="154"/>
      <c r="KOM58" s="154"/>
      <c r="KON58" s="154"/>
      <c r="KOO58" s="154"/>
      <c r="KOP58" s="154"/>
      <c r="KOQ58" s="154"/>
      <c r="KOR58" s="154"/>
      <c r="KOS58" s="154"/>
      <c r="KOT58" s="154"/>
      <c r="KOU58" s="154"/>
      <c r="KOV58" s="154"/>
      <c r="KOW58" s="154"/>
      <c r="KOX58" s="154"/>
      <c r="KOY58" s="154"/>
      <c r="KOZ58" s="154"/>
      <c r="KPA58" s="154"/>
      <c r="KPB58" s="154"/>
      <c r="KPC58" s="154"/>
      <c r="KPD58" s="154"/>
      <c r="KPE58" s="154"/>
      <c r="KPF58" s="154"/>
      <c r="KPG58" s="154"/>
      <c r="KPH58" s="154"/>
      <c r="KPI58" s="154"/>
      <c r="KPJ58" s="154"/>
      <c r="KPK58" s="154"/>
      <c r="KPL58" s="154"/>
      <c r="KPM58" s="154"/>
      <c r="KPN58" s="154"/>
      <c r="KPO58" s="154"/>
      <c r="KPP58" s="154"/>
      <c r="KPQ58" s="154"/>
      <c r="KPR58" s="154"/>
      <c r="KPS58" s="154"/>
      <c r="KPT58" s="154"/>
      <c r="KPU58" s="154"/>
      <c r="KPV58" s="154"/>
      <c r="KPW58" s="154"/>
      <c r="KPX58" s="154"/>
      <c r="KPY58" s="154"/>
      <c r="KPZ58" s="154"/>
      <c r="KQA58" s="154"/>
      <c r="KQB58" s="154"/>
      <c r="KQC58" s="154"/>
      <c r="KQD58" s="154"/>
      <c r="KQE58" s="154"/>
      <c r="KQF58" s="154"/>
      <c r="KQG58" s="154"/>
      <c r="KQH58" s="154"/>
      <c r="KQI58" s="154"/>
      <c r="KQJ58" s="154"/>
      <c r="KQK58" s="154"/>
      <c r="KQL58" s="154"/>
      <c r="KQM58" s="154"/>
      <c r="KQN58" s="154"/>
      <c r="KQO58" s="154"/>
      <c r="KQP58" s="154"/>
      <c r="KQQ58" s="154"/>
      <c r="KQR58" s="154"/>
      <c r="KQS58" s="154"/>
      <c r="KQT58" s="154"/>
      <c r="KQU58" s="154"/>
      <c r="KQV58" s="154"/>
      <c r="KQW58" s="154"/>
      <c r="KQX58" s="154"/>
      <c r="KQY58" s="154"/>
      <c r="KQZ58" s="154"/>
      <c r="KRA58" s="154"/>
      <c r="KRB58" s="154"/>
      <c r="KRC58" s="154"/>
      <c r="KRD58" s="154"/>
      <c r="KRE58" s="154"/>
      <c r="KRF58" s="154"/>
      <c r="KRG58" s="154"/>
      <c r="KRH58" s="154"/>
      <c r="KRI58" s="154"/>
      <c r="KRJ58" s="154"/>
      <c r="KRK58" s="154"/>
      <c r="KRL58" s="154"/>
      <c r="KRM58" s="154"/>
      <c r="KRN58" s="154"/>
      <c r="KRO58" s="154"/>
      <c r="KRP58" s="154"/>
      <c r="KRQ58" s="154"/>
      <c r="KRR58" s="154"/>
      <c r="KRS58" s="154"/>
      <c r="KRT58" s="154"/>
      <c r="KRU58" s="154"/>
      <c r="KRV58" s="154"/>
      <c r="KRW58" s="154"/>
      <c r="KRX58" s="154"/>
      <c r="KRY58" s="154"/>
      <c r="KRZ58" s="154"/>
      <c r="KSA58" s="154"/>
      <c r="KSB58" s="154"/>
      <c r="KSC58" s="154"/>
      <c r="KSD58" s="154"/>
      <c r="KSE58" s="154"/>
      <c r="KSF58" s="154"/>
      <c r="KSG58" s="154"/>
      <c r="KSH58" s="154"/>
      <c r="KSI58" s="154"/>
      <c r="KSJ58" s="154"/>
      <c r="KSK58" s="154"/>
      <c r="KSL58" s="154"/>
      <c r="KSM58" s="154"/>
      <c r="KSN58" s="154"/>
      <c r="KSO58" s="154"/>
      <c r="KSP58" s="154"/>
      <c r="KSQ58" s="154"/>
      <c r="KSR58" s="154"/>
      <c r="KSS58" s="154"/>
      <c r="KST58" s="154"/>
      <c r="KSU58" s="154"/>
      <c r="KSV58" s="154"/>
      <c r="KSW58" s="154"/>
      <c r="KSX58" s="154"/>
      <c r="KSY58" s="154"/>
      <c r="KSZ58" s="154"/>
      <c r="KTA58" s="154"/>
      <c r="KTB58" s="154"/>
      <c r="KTC58" s="154"/>
      <c r="KTD58" s="154"/>
      <c r="KTE58" s="154"/>
      <c r="KTF58" s="154"/>
      <c r="KTG58" s="154"/>
      <c r="KTH58" s="154"/>
      <c r="KTI58" s="154"/>
      <c r="KTJ58" s="154"/>
      <c r="KTK58" s="154"/>
      <c r="KTL58" s="154"/>
      <c r="KTM58" s="154"/>
      <c r="KTN58" s="154"/>
      <c r="KTO58" s="154"/>
      <c r="KTP58" s="154"/>
      <c r="KTQ58" s="154"/>
      <c r="KTR58" s="154"/>
      <c r="KTS58" s="154"/>
      <c r="KTT58" s="154"/>
      <c r="KTU58" s="154"/>
      <c r="KTV58" s="154"/>
      <c r="KTW58" s="154"/>
      <c r="KTX58" s="154"/>
      <c r="KTY58" s="154"/>
      <c r="KTZ58" s="154"/>
      <c r="KUA58" s="154"/>
      <c r="KUB58" s="154"/>
      <c r="KUC58" s="154"/>
      <c r="KUD58" s="154"/>
      <c r="KUE58" s="154"/>
      <c r="KUF58" s="154"/>
      <c r="KUG58" s="154"/>
      <c r="KUH58" s="154"/>
      <c r="KUI58" s="154"/>
      <c r="KUJ58" s="154"/>
      <c r="KUK58" s="154"/>
      <c r="KUL58" s="154"/>
      <c r="KUM58" s="154"/>
      <c r="KUN58" s="154"/>
      <c r="KUO58" s="154"/>
      <c r="KUP58" s="154"/>
      <c r="KUQ58" s="154"/>
      <c r="KUR58" s="154"/>
      <c r="KUS58" s="154"/>
      <c r="KUT58" s="154"/>
      <c r="KUU58" s="154"/>
      <c r="KUV58" s="154"/>
      <c r="KUW58" s="154"/>
      <c r="KUX58" s="154"/>
      <c r="KUY58" s="154"/>
      <c r="KUZ58" s="154"/>
      <c r="KVA58" s="154"/>
      <c r="KVB58" s="154"/>
      <c r="KVC58" s="154"/>
      <c r="KVD58" s="154"/>
      <c r="KVE58" s="154"/>
      <c r="KVF58" s="154"/>
      <c r="KVG58" s="154"/>
      <c r="KVH58" s="154"/>
      <c r="KVI58" s="154"/>
      <c r="KVJ58" s="154"/>
      <c r="KVK58" s="154"/>
      <c r="KVL58" s="154"/>
      <c r="KVM58" s="154"/>
      <c r="KVN58" s="154"/>
      <c r="KVO58" s="154"/>
      <c r="KVP58" s="154"/>
      <c r="KVQ58" s="154"/>
      <c r="KVR58" s="154"/>
      <c r="KVS58" s="154"/>
      <c r="KVT58" s="154"/>
      <c r="KVU58" s="154"/>
      <c r="KVV58" s="154"/>
      <c r="KVW58" s="154"/>
      <c r="KVX58" s="154"/>
      <c r="KVY58" s="154"/>
      <c r="KVZ58" s="154"/>
      <c r="KWA58" s="154"/>
      <c r="KWB58" s="154"/>
      <c r="KWC58" s="154"/>
      <c r="KWD58" s="154"/>
      <c r="KWE58" s="154"/>
      <c r="KWF58" s="154"/>
      <c r="KWG58" s="154"/>
      <c r="KWH58" s="154"/>
      <c r="KWI58" s="154"/>
      <c r="KWJ58" s="154"/>
      <c r="KWK58" s="154"/>
      <c r="KWL58" s="154"/>
      <c r="KWM58" s="154"/>
      <c r="KWN58" s="154"/>
      <c r="KWO58" s="154"/>
      <c r="KWP58" s="154"/>
      <c r="KWQ58" s="154"/>
      <c r="KWR58" s="154"/>
      <c r="KWS58" s="154"/>
      <c r="KWT58" s="154"/>
      <c r="KWU58" s="154"/>
      <c r="KWV58" s="154"/>
      <c r="KWW58" s="154"/>
      <c r="KWX58" s="154"/>
      <c r="KWY58" s="154"/>
      <c r="KWZ58" s="154"/>
      <c r="KXA58" s="154"/>
      <c r="KXB58" s="154"/>
      <c r="KXC58" s="154"/>
      <c r="KXD58" s="154"/>
      <c r="KXE58" s="154"/>
      <c r="KXF58" s="154"/>
      <c r="KXG58" s="154"/>
      <c r="KXH58" s="154"/>
      <c r="KXI58" s="154"/>
      <c r="KXJ58" s="154"/>
      <c r="KXK58" s="154"/>
      <c r="KXL58" s="154"/>
      <c r="KXM58" s="154"/>
      <c r="KXN58" s="154"/>
      <c r="KXO58" s="154"/>
      <c r="KXP58" s="154"/>
      <c r="KXQ58" s="154"/>
      <c r="KXR58" s="154"/>
      <c r="KXS58" s="154"/>
      <c r="KXT58" s="154"/>
      <c r="KXU58" s="154"/>
      <c r="KXV58" s="154"/>
      <c r="KXW58" s="154"/>
      <c r="KXX58" s="154"/>
      <c r="KXY58" s="154"/>
      <c r="KXZ58" s="154"/>
      <c r="KYA58" s="154"/>
      <c r="KYB58" s="154"/>
      <c r="KYC58" s="154"/>
      <c r="KYD58" s="154"/>
      <c r="KYE58" s="154"/>
      <c r="KYF58" s="154"/>
      <c r="KYG58" s="154"/>
      <c r="KYH58" s="154"/>
      <c r="KYI58" s="154"/>
      <c r="KYJ58" s="154"/>
      <c r="KYK58" s="154"/>
      <c r="KYL58" s="154"/>
      <c r="KYM58" s="154"/>
      <c r="KYN58" s="154"/>
      <c r="KYO58" s="154"/>
      <c r="KYP58" s="154"/>
      <c r="KYQ58" s="154"/>
      <c r="KYR58" s="154"/>
      <c r="KYS58" s="154"/>
      <c r="KYT58" s="154"/>
      <c r="KYU58" s="154"/>
      <c r="KYV58" s="154"/>
      <c r="KYW58" s="154"/>
      <c r="KYX58" s="154"/>
      <c r="KYY58" s="154"/>
      <c r="KYZ58" s="154"/>
      <c r="KZA58" s="154"/>
      <c r="KZB58" s="154"/>
      <c r="KZC58" s="154"/>
      <c r="KZD58" s="154"/>
      <c r="KZE58" s="154"/>
      <c r="KZF58" s="154"/>
      <c r="KZG58" s="154"/>
      <c r="KZH58" s="154"/>
      <c r="KZI58" s="154"/>
      <c r="KZJ58" s="154"/>
      <c r="KZK58" s="154"/>
      <c r="KZL58" s="154"/>
      <c r="KZM58" s="154"/>
      <c r="KZN58" s="154"/>
      <c r="KZO58" s="154"/>
      <c r="KZP58" s="154"/>
      <c r="KZQ58" s="154"/>
      <c r="KZR58" s="154"/>
      <c r="KZS58" s="154"/>
      <c r="KZT58" s="154"/>
      <c r="KZU58" s="154"/>
      <c r="KZV58" s="154"/>
      <c r="KZW58" s="154"/>
      <c r="KZX58" s="154"/>
      <c r="KZY58" s="154"/>
      <c r="KZZ58" s="154"/>
      <c r="LAA58" s="154"/>
      <c r="LAB58" s="154"/>
      <c r="LAC58" s="154"/>
      <c r="LAD58" s="154"/>
      <c r="LAE58" s="154"/>
      <c r="LAF58" s="154"/>
      <c r="LAG58" s="154"/>
      <c r="LAH58" s="154"/>
      <c r="LAI58" s="154"/>
      <c r="LAJ58" s="154"/>
      <c r="LAK58" s="154"/>
      <c r="LAL58" s="154"/>
      <c r="LAM58" s="154"/>
      <c r="LAN58" s="154"/>
      <c r="LAO58" s="154"/>
      <c r="LAP58" s="154"/>
      <c r="LAQ58" s="154"/>
      <c r="LAR58" s="154"/>
      <c r="LAS58" s="154"/>
      <c r="LAT58" s="154"/>
      <c r="LAU58" s="154"/>
      <c r="LAV58" s="154"/>
      <c r="LAW58" s="154"/>
      <c r="LAX58" s="154"/>
      <c r="LAY58" s="154"/>
      <c r="LAZ58" s="154"/>
      <c r="LBA58" s="154"/>
      <c r="LBB58" s="154"/>
      <c r="LBC58" s="154"/>
      <c r="LBD58" s="154"/>
      <c r="LBE58" s="154"/>
      <c r="LBF58" s="154"/>
      <c r="LBG58" s="154"/>
      <c r="LBH58" s="154"/>
      <c r="LBI58" s="154"/>
      <c r="LBJ58" s="154"/>
      <c r="LBK58" s="154"/>
      <c r="LBL58" s="154"/>
      <c r="LBM58" s="154"/>
      <c r="LBN58" s="154"/>
      <c r="LBO58" s="154"/>
      <c r="LBP58" s="154"/>
      <c r="LBQ58" s="154"/>
      <c r="LBR58" s="154"/>
      <c r="LBS58" s="154"/>
      <c r="LBT58" s="154"/>
      <c r="LBU58" s="154"/>
      <c r="LBV58" s="154"/>
      <c r="LBW58" s="154"/>
      <c r="LBX58" s="154"/>
      <c r="LBY58" s="154"/>
      <c r="LBZ58" s="154"/>
      <c r="LCA58" s="154"/>
      <c r="LCB58" s="154"/>
      <c r="LCC58" s="154"/>
      <c r="LCD58" s="154"/>
      <c r="LCE58" s="154"/>
      <c r="LCF58" s="154"/>
      <c r="LCG58" s="154"/>
      <c r="LCH58" s="154"/>
      <c r="LCI58" s="154"/>
      <c r="LCJ58" s="154"/>
      <c r="LCK58" s="154"/>
      <c r="LCL58" s="154"/>
      <c r="LCM58" s="154"/>
      <c r="LCN58" s="154"/>
      <c r="LCO58" s="154"/>
      <c r="LCP58" s="154"/>
      <c r="LCQ58" s="154"/>
      <c r="LCR58" s="154"/>
      <c r="LCS58" s="154"/>
      <c r="LCT58" s="154"/>
      <c r="LCU58" s="154"/>
      <c r="LCV58" s="154"/>
      <c r="LCW58" s="154"/>
      <c r="LCX58" s="154"/>
      <c r="LCY58" s="154"/>
      <c r="LCZ58" s="154"/>
      <c r="LDA58" s="154"/>
      <c r="LDB58" s="154"/>
      <c r="LDC58" s="154"/>
      <c r="LDD58" s="154"/>
      <c r="LDE58" s="154"/>
      <c r="LDF58" s="154"/>
      <c r="LDG58" s="154"/>
      <c r="LDH58" s="154"/>
      <c r="LDI58" s="154"/>
      <c r="LDJ58" s="154"/>
      <c r="LDK58" s="154"/>
      <c r="LDL58" s="154"/>
      <c r="LDM58" s="154"/>
      <c r="LDN58" s="154"/>
      <c r="LDO58" s="154"/>
      <c r="LDP58" s="154"/>
      <c r="LDQ58" s="154"/>
      <c r="LDR58" s="154"/>
      <c r="LDS58" s="154"/>
      <c r="LDT58" s="154"/>
      <c r="LDU58" s="154"/>
      <c r="LDV58" s="154"/>
      <c r="LDW58" s="154"/>
      <c r="LDX58" s="154"/>
      <c r="LDY58" s="154"/>
      <c r="LDZ58" s="154"/>
      <c r="LEA58" s="154"/>
      <c r="LEB58" s="154"/>
      <c r="LEC58" s="154"/>
      <c r="LED58" s="154"/>
      <c r="LEE58" s="154"/>
      <c r="LEF58" s="154"/>
      <c r="LEG58" s="154"/>
      <c r="LEH58" s="154"/>
      <c r="LEI58" s="154"/>
      <c r="LEJ58" s="154"/>
      <c r="LEK58" s="154"/>
      <c r="LEL58" s="154"/>
      <c r="LEM58" s="154"/>
      <c r="LEN58" s="154"/>
      <c r="LEO58" s="154"/>
      <c r="LEP58" s="154"/>
      <c r="LEQ58" s="154"/>
      <c r="LER58" s="154"/>
      <c r="LES58" s="154"/>
      <c r="LET58" s="154"/>
      <c r="LEU58" s="154"/>
      <c r="LEV58" s="154"/>
      <c r="LEW58" s="154"/>
      <c r="LEX58" s="154"/>
      <c r="LEY58" s="154"/>
      <c r="LEZ58" s="154"/>
      <c r="LFA58" s="154"/>
      <c r="LFB58" s="154"/>
      <c r="LFC58" s="154"/>
      <c r="LFD58" s="154"/>
      <c r="LFE58" s="154"/>
      <c r="LFF58" s="154"/>
      <c r="LFG58" s="154"/>
      <c r="LFH58" s="154"/>
      <c r="LFI58" s="154"/>
      <c r="LFJ58" s="154"/>
      <c r="LFK58" s="154"/>
      <c r="LFL58" s="154"/>
      <c r="LFM58" s="154"/>
      <c r="LFN58" s="154"/>
      <c r="LFO58" s="154"/>
      <c r="LFP58" s="154"/>
      <c r="LFQ58" s="154"/>
      <c r="LFR58" s="154"/>
      <c r="LFS58" s="154"/>
      <c r="LFT58" s="154"/>
      <c r="LFU58" s="154"/>
      <c r="LFV58" s="154"/>
      <c r="LFW58" s="154"/>
      <c r="LFX58" s="154"/>
      <c r="LFY58" s="154"/>
      <c r="LFZ58" s="154"/>
      <c r="LGA58" s="154"/>
      <c r="LGB58" s="154"/>
      <c r="LGC58" s="154"/>
      <c r="LGD58" s="154"/>
      <c r="LGE58" s="154"/>
      <c r="LGF58" s="154"/>
      <c r="LGG58" s="154"/>
      <c r="LGH58" s="154"/>
      <c r="LGI58" s="154"/>
      <c r="LGJ58" s="154"/>
      <c r="LGK58" s="154"/>
      <c r="LGL58" s="154"/>
      <c r="LGM58" s="154"/>
      <c r="LGN58" s="154"/>
      <c r="LGO58" s="154"/>
      <c r="LGP58" s="154"/>
      <c r="LGQ58" s="154"/>
      <c r="LGR58" s="154"/>
      <c r="LGS58" s="154"/>
      <c r="LGT58" s="154"/>
      <c r="LGU58" s="154"/>
      <c r="LGV58" s="154"/>
      <c r="LGW58" s="154"/>
      <c r="LGX58" s="154"/>
      <c r="LGY58" s="154"/>
      <c r="LGZ58" s="154"/>
      <c r="LHA58" s="154"/>
      <c r="LHB58" s="154"/>
      <c r="LHC58" s="154"/>
      <c r="LHD58" s="154"/>
      <c r="LHE58" s="154"/>
      <c r="LHF58" s="154"/>
      <c r="LHG58" s="154"/>
      <c r="LHH58" s="154"/>
      <c r="LHI58" s="154"/>
      <c r="LHJ58" s="154"/>
      <c r="LHK58" s="154"/>
      <c r="LHL58" s="154"/>
      <c r="LHM58" s="154"/>
      <c r="LHN58" s="154"/>
      <c r="LHO58" s="154"/>
      <c r="LHP58" s="154"/>
      <c r="LHQ58" s="154"/>
      <c r="LHR58" s="154"/>
      <c r="LHS58" s="154"/>
      <c r="LHT58" s="154"/>
      <c r="LHU58" s="154"/>
      <c r="LHV58" s="154"/>
      <c r="LHW58" s="154"/>
      <c r="LHX58" s="154"/>
      <c r="LHY58" s="154"/>
      <c r="LHZ58" s="154"/>
      <c r="LIA58" s="154"/>
      <c r="LIB58" s="154"/>
      <c r="LIC58" s="154"/>
      <c r="LID58" s="154"/>
      <c r="LIE58" s="154"/>
      <c r="LIF58" s="154"/>
      <c r="LIG58" s="154"/>
      <c r="LIH58" s="154"/>
      <c r="LII58" s="154"/>
      <c r="LIJ58" s="154"/>
      <c r="LIK58" s="154"/>
      <c r="LIL58" s="154"/>
      <c r="LIM58" s="154"/>
      <c r="LIN58" s="154"/>
      <c r="LIO58" s="154"/>
      <c r="LIP58" s="154"/>
      <c r="LIQ58" s="154"/>
      <c r="LIR58" s="154"/>
      <c r="LIS58" s="154"/>
      <c r="LIT58" s="154"/>
      <c r="LIU58" s="154"/>
      <c r="LIV58" s="154"/>
      <c r="LIW58" s="154"/>
      <c r="LIX58" s="154"/>
      <c r="LIY58" s="154"/>
      <c r="LIZ58" s="154"/>
      <c r="LJA58" s="154"/>
      <c r="LJB58" s="154"/>
      <c r="LJC58" s="154"/>
      <c r="LJD58" s="154"/>
      <c r="LJE58" s="154"/>
      <c r="LJF58" s="154"/>
      <c r="LJG58" s="154"/>
      <c r="LJH58" s="154"/>
      <c r="LJI58" s="154"/>
      <c r="LJJ58" s="154"/>
      <c r="LJK58" s="154"/>
      <c r="LJL58" s="154"/>
      <c r="LJM58" s="154"/>
      <c r="LJN58" s="154"/>
      <c r="LJO58" s="154"/>
      <c r="LJP58" s="154"/>
      <c r="LJQ58" s="154"/>
      <c r="LJR58" s="154"/>
      <c r="LJS58" s="154"/>
      <c r="LJT58" s="154"/>
      <c r="LJU58" s="154"/>
      <c r="LJV58" s="154"/>
      <c r="LJW58" s="154"/>
      <c r="LJX58" s="154"/>
      <c r="LJY58" s="154"/>
      <c r="LJZ58" s="154"/>
      <c r="LKA58" s="154"/>
      <c r="LKB58" s="154"/>
      <c r="LKC58" s="154"/>
      <c r="LKD58" s="154"/>
      <c r="LKE58" s="154"/>
      <c r="LKF58" s="154"/>
      <c r="LKG58" s="154"/>
      <c r="LKH58" s="154"/>
      <c r="LKI58" s="154"/>
      <c r="LKJ58" s="154"/>
      <c r="LKK58" s="154"/>
      <c r="LKL58" s="154"/>
      <c r="LKM58" s="154"/>
      <c r="LKN58" s="154"/>
      <c r="LKO58" s="154"/>
      <c r="LKP58" s="154"/>
      <c r="LKQ58" s="154"/>
      <c r="LKR58" s="154"/>
      <c r="LKS58" s="154"/>
      <c r="LKT58" s="154"/>
      <c r="LKU58" s="154"/>
      <c r="LKV58" s="154"/>
      <c r="LKW58" s="154"/>
      <c r="LKX58" s="154"/>
      <c r="LKY58" s="154"/>
      <c r="LKZ58" s="154"/>
      <c r="LLA58" s="154"/>
      <c r="LLB58" s="154"/>
      <c r="LLC58" s="154"/>
      <c r="LLD58" s="154"/>
      <c r="LLE58" s="154"/>
      <c r="LLF58" s="154"/>
      <c r="LLG58" s="154"/>
      <c r="LLH58" s="154"/>
      <c r="LLI58" s="154"/>
      <c r="LLJ58" s="154"/>
      <c r="LLK58" s="154"/>
      <c r="LLL58" s="154"/>
      <c r="LLM58" s="154"/>
      <c r="LLN58" s="154"/>
      <c r="LLO58" s="154"/>
      <c r="LLP58" s="154"/>
      <c r="LLQ58" s="154"/>
      <c r="LLR58" s="154"/>
      <c r="LLS58" s="154"/>
      <c r="LLT58" s="154"/>
      <c r="LLU58" s="154"/>
      <c r="LLV58" s="154"/>
      <c r="LLW58" s="154"/>
      <c r="LLX58" s="154"/>
      <c r="LLY58" s="154"/>
      <c r="LLZ58" s="154"/>
      <c r="LMA58" s="154"/>
      <c r="LMB58" s="154"/>
      <c r="LMC58" s="154"/>
      <c r="LMD58" s="154"/>
      <c r="LME58" s="154"/>
      <c r="LMF58" s="154"/>
      <c r="LMG58" s="154"/>
      <c r="LMH58" s="154"/>
      <c r="LMI58" s="154"/>
      <c r="LMJ58" s="154"/>
      <c r="LMK58" s="154"/>
      <c r="LML58" s="154"/>
      <c r="LMM58" s="154"/>
      <c r="LMN58" s="154"/>
      <c r="LMO58" s="154"/>
      <c r="LMP58" s="154"/>
      <c r="LMQ58" s="154"/>
      <c r="LMR58" s="154"/>
      <c r="LMS58" s="154"/>
      <c r="LMT58" s="154"/>
      <c r="LMU58" s="154"/>
      <c r="LMV58" s="154"/>
      <c r="LMW58" s="154"/>
      <c r="LMX58" s="154"/>
      <c r="LMY58" s="154"/>
      <c r="LMZ58" s="154"/>
      <c r="LNA58" s="154"/>
      <c r="LNB58" s="154"/>
      <c r="LNC58" s="154"/>
      <c r="LND58" s="154"/>
      <c r="LNE58" s="154"/>
      <c r="LNF58" s="154"/>
      <c r="LNG58" s="154"/>
      <c r="LNH58" s="154"/>
      <c r="LNI58" s="154"/>
      <c r="LNJ58" s="154"/>
      <c r="LNK58" s="154"/>
      <c r="LNL58" s="154"/>
      <c r="LNM58" s="154"/>
      <c r="LNN58" s="154"/>
      <c r="LNO58" s="154"/>
      <c r="LNP58" s="154"/>
      <c r="LNQ58" s="154"/>
      <c r="LNR58" s="154"/>
      <c r="LNS58" s="154"/>
      <c r="LNT58" s="154"/>
      <c r="LNU58" s="154"/>
      <c r="LNV58" s="154"/>
      <c r="LNW58" s="154"/>
      <c r="LNX58" s="154"/>
      <c r="LNY58" s="154"/>
      <c r="LNZ58" s="154"/>
      <c r="LOA58" s="154"/>
      <c r="LOB58" s="154"/>
      <c r="LOC58" s="154"/>
      <c r="LOD58" s="154"/>
      <c r="LOE58" s="154"/>
      <c r="LOF58" s="154"/>
      <c r="LOG58" s="154"/>
      <c r="LOH58" s="154"/>
      <c r="LOI58" s="154"/>
      <c r="LOJ58" s="154"/>
      <c r="LOK58" s="154"/>
      <c r="LOL58" s="154"/>
      <c r="LOM58" s="154"/>
      <c r="LON58" s="154"/>
      <c r="LOO58" s="154"/>
      <c r="LOP58" s="154"/>
      <c r="LOQ58" s="154"/>
      <c r="LOR58" s="154"/>
      <c r="LOS58" s="154"/>
      <c r="LOT58" s="154"/>
      <c r="LOU58" s="154"/>
      <c r="LOV58" s="154"/>
      <c r="LOW58" s="154"/>
      <c r="LOX58" s="154"/>
      <c r="LOY58" s="154"/>
      <c r="LOZ58" s="154"/>
      <c r="LPA58" s="154"/>
      <c r="LPB58" s="154"/>
      <c r="LPC58" s="154"/>
      <c r="LPD58" s="154"/>
      <c r="LPE58" s="154"/>
      <c r="LPF58" s="154"/>
      <c r="LPG58" s="154"/>
      <c r="LPH58" s="154"/>
      <c r="LPI58" s="154"/>
      <c r="LPJ58" s="154"/>
      <c r="LPK58" s="154"/>
      <c r="LPL58" s="154"/>
      <c r="LPM58" s="154"/>
      <c r="LPN58" s="154"/>
      <c r="LPO58" s="154"/>
      <c r="LPP58" s="154"/>
      <c r="LPQ58" s="154"/>
      <c r="LPR58" s="154"/>
      <c r="LPS58" s="154"/>
      <c r="LPT58" s="154"/>
      <c r="LPU58" s="154"/>
      <c r="LPV58" s="154"/>
      <c r="LPW58" s="154"/>
      <c r="LPX58" s="154"/>
      <c r="LPY58" s="154"/>
      <c r="LPZ58" s="154"/>
      <c r="LQA58" s="154"/>
      <c r="LQB58" s="154"/>
      <c r="LQC58" s="154"/>
      <c r="LQD58" s="154"/>
      <c r="LQE58" s="154"/>
      <c r="LQF58" s="154"/>
      <c r="LQG58" s="154"/>
      <c r="LQH58" s="154"/>
      <c r="LQI58" s="154"/>
      <c r="LQJ58" s="154"/>
      <c r="LQK58" s="154"/>
      <c r="LQL58" s="154"/>
      <c r="LQM58" s="154"/>
      <c r="LQN58" s="154"/>
      <c r="LQO58" s="154"/>
      <c r="LQP58" s="154"/>
      <c r="LQQ58" s="154"/>
      <c r="LQR58" s="154"/>
      <c r="LQS58" s="154"/>
      <c r="LQT58" s="154"/>
      <c r="LQU58" s="154"/>
      <c r="LQV58" s="154"/>
      <c r="LQW58" s="154"/>
      <c r="LQX58" s="154"/>
      <c r="LQY58" s="154"/>
      <c r="LQZ58" s="154"/>
      <c r="LRA58" s="154"/>
      <c r="LRB58" s="154"/>
      <c r="LRC58" s="154"/>
      <c r="LRD58" s="154"/>
      <c r="LRE58" s="154"/>
      <c r="LRF58" s="154"/>
      <c r="LRG58" s="154"/>
      <c r="LRH58" s="154"/>
      <c r="LRI58" s="154"/>
      <c r="LRJ58" s="154"/>
      <c r="LRK58" s="154"/>
      <c r="LRL58" s="154"/>
      <c r="LRM58" s="154"/>
      <c r="LRN58" s="154"/>
      <c r="LRO58" s="154"/>
      <c r="LRP58" s="154"/>
      <c r="LRQ58" s="154"/>
      <c r="LRR58" s="154"/>
      <c r="LRS58" s="154"/>
      <c r="LRT58" s="154"/>
      <c r="LRU58" s="154"/>
      <c r="LRV58" s="154"/>
      <c r="LRW58" s="154"/>
      <c r="LRX58" s="154"/>
      <c r="LRY58" s="154"/>
      <c r="LRZ58" s="154"/>
      <c r="LSA58" s="154"/>
      <c r="LSB58" s="154"/>
      <c r="LSC58" s="154"/>
      <c r="LSD58" s="154"/>
      <c r="LSE58" s="154"/>
      <c r="LSF58" s="154"/>
      <c r="LSG58" s="154"/>
      <c r="LSH58" s="154"/>
      <c r="LSI58" s="154"/>
      <c r="LSJ58" s="154"/>
      <c r="LSK58" s="154"/>
      <c r="LSL58" s="154"/>
      <c r="LSM58" s="154"/>
      <c r="LSN58" s="154"/>
      <c r="LSO58" s="154"/>
      <c r="LSP58" s="154"/>
      <c r="LSQ58" s="154"/>
      <c r="LSR58" s="154"/>
      <c r="LSS58" s="154"/>
      <c r="LST58" s="154"/>
      <c r="LSU58" s="154"/>
      <c r="LSV58" s="154"/>
      <c r="LSW58" s="154"/>
      <c r="LSX58" s="154"/>
      <c r="LSY58" s="154"/>
      <c r="LSZ58" s="154"/>
      <c r="LTA58" s="154"/>
      <c r="LTB58" s="154"/>
      <c r="LTC58" s="154"/>
      <c r="LTD58" s="154"/>
      <c r="LTE58" s="154"/>
      <c r="LTF58" s="154"/>
      <c r="LTG58" s="154"/>
      <c r="LTH58" s="154"/>
      <c r="LTI58" s="154"/>
      <c r="LTJ58" s="154"/>
      <c r="LTK58" s="154"/>
      <c r="LTL58" s="154"/>
      <c r="LTM58" s="154"/>
      <c r="LTN58" s="154"/>
      <c r="LTO58" s="154"/>
      <c r="LTP58" s="154"/>
      <c r="LTQ58" s="154"/>
      <c r="LTR58" s="154"/>
      <c r="LTS58" s="154"/>
      <c r="LTT58" s="154"/>
      <c r="LTU58" s="154"/>
      <c r="LTV58" s="154"/>
      <c r="LTW58" s="154"/>
      <c r="LTX58" s="154"/>
      <c r="LTY58" s="154"/>
      <c r="LTZ58" s="154"/>
      <c r="LUA58" s="154"/>
      <c r="LUB58" s="154"/>
      <c r="LUC58" s="154"/>
      <c r="LUD58" s="154"/>
      <c r="LUE58" s="154"/>
      <c r="LUF58" s="154"/>
      <c r="LUG58" s="154"/>
      <c r="LUH58" s="154"/>
      <c r="LUI58" s="154"/>
      <c r="LUJ58" s="154"/>
      <c r="LUK58" s="154"/>
      <c r="LUL58" s="154"/>
      <c r="LUM58" s="154"/>
      <c r="LUN58" s="154"/>
      <c r="LUO58" s="154"/>
      <c r="LUP58" s="154"/>
      <c r="LUQ58" s="154"/>
      <c r="LUR58" s="154"/>
      <c r="LUS58" s="154"/>
      <c r="LUT58" s="154"/>
      <c r="LUU58" s="154"/>
      <c r="LUV58" s="154"/>
      <c r="LUW58" s="154"/>
      <c r="LUX58" s="154"/>
      <c r="LUY58" s="154"/>
      <c r="LUZ58" s="154"/>
      <c r="LVA58" s="154"/>
      <c r="LVB58" s="154"/>
      <c r="LVC58" s="154"/>
      <c r="LVD58" s="154"/>
      <c r="LVE58" s="154"/>
      <c r="LVF58" s="154"/>
      <c r="LVG58" s="154"/>
      <c r="LVH58" s="154"/>
      <c r="LVI58" s="154"/>
      <c r="LVJ58" s="154"/>
      <c r="LVK58" s="154"/>
      <c r="LVL58" s="154"/>
      <c r="LVM58" s="154"/>
      <c r="LVN58" s="154"/>
      <c r="LVO58" s="154"/>
      <c r="LVP58" s="154"/>
      <c r="LVQ58" s="154"/>
      <c r="LVR58" s="154"/>
      <c r="LVS58" s="154"/>
      <c r="LVT58" s="154"/>
      <c r="LVU58" s="154"/>
      <c r="LVV58" s="154"/>
      <c r="LVW58" s="154"/>
      <c r="LVX58" s="154"/>
      <c r="LVY58" s="154"/>
      <c r="LVZ58" s="154"/>
      <c r="LWA58" s="154"/>
      <c r="LWB58" s="154"/>
      <c r="LWC58" s="154"/>
      <c r="LWD58" s="154"/>
      <c r="LWE58" s="154"/>
      <c r="LWF58" s="154"/>
      <c r="LWG58" s="154"/>
      <c r="LWH58" s="154"/>
      <c r="LWI58" s="154"/>
      <c r="LWJ58" s="154"/>
      <c r="LWK58" s="154"/>
      <c r="LWL58" s="154"/>
      <c r="LWM58" s="154"/>
      <c r="LWN58" s="154"/>
      <c r="LWO58" s="154"/>
      <c r="LWP58" s="154"/>
      <c r="LWQ58" s="154"/>
      <c r="LWR58" s="154"/>
      <c r="LWS58" s="154"/>
      <c r="LWT58" s="154"/>
      <c r="LWU58" s="154"/>
      <c r="LWV58" s="154"/>
      <c r="LWW58" s="154"/>
      <c r="LWX58" s="154"/>
      <c r="LWY58" s="154"/>
      <c r="LWZ58" s="154"/>
      <c r="LXA58" s="154"/>
      <c r="LXB58" s="154"/>
      <c r="LXC58" s="154"/>
      <c r="LXD58" s="154"/>
      <c r="LXE58" s="154"/>
      <c r="LXF58" s="154"/>
      <c r="LXG58" s="154"/>
      <c r="LXH58" s="154"/>
      <c r="LXI58" s="154"/>
      <c r="LXJ58" s="154"/>
      <c r="LXK58" s="154"/>
      <c r="LXL58" s="154"/>
      <c r="LXM58" s="154"/>
      <c r="LXN58" s="154"/>
      <c r="LXO58" s="154"/>
      <c r="LXP58" s="154"/>
      <c r="LXQ58" s="154"/>
      <c r="LXR58" s="154"/>
      <c r="LXS58" s="154"/>
      <c r="LXT58" s="154"/>
      <c r="LXU58" s="154"/>
      <c r="LXV58" s="154"/>
      <c r="LXW58" s="154"/>
      <c r="LXX58" s="154"/>
      <c r="LXY58" s="154"/>
      <c r="LXZ58" s="154"/>
      <c r="LYA58" s="154"/>
      <c r="LYB58" s="154"/>
      <c r="LYC58" s="154"/>
      <c r="LYD58" s="154"/>
      <c r="LYE58" s="154"/>
      <c r="LYF58" s="154"/>
      <c r="LYG58" s="154"/>
      <c r="LYH58" s="154"/>
      <c r="LYI58" s="154"/>
      <c r="LYJ58" s="154"/>
      <c r="LYK58" s="154"/>
      <c r="LYL58" s="154"/>
      <c r="LYM58" s="154"/>
      <c r="LYN58" s="154"/>
      <c r="LYO58" s="154"/>
      <c r="LYP58" s="154"/>
      <c r="LYQ58" s="154"/>
      <c r="LYR58" s="154"/>
      <c r="LYS58" s="154"/>
      <c r="LYT58" s="154"/>
      <c r="LYU58" s="154"/>
      <c r="LYV58" s="154"/>
      <c r="LYW58" s="154"/>
      <c r="LYX58" s="154"/>
      <c r="LYY58" s="154"/>
      <c r="LYZ58" s="154"/>
      <c r="LZA58" s="154"/>
      <c r="LZB58" s="154"/>
      <c r="LZC58" s="154"/>
      <c r="LZD58" s="154"/>
      <c r="LZE58" s="154"/>
      <c r="LZF58" s="154"/>
      <c r="LZG58" s="154"/>
      <c r="LZH58" s="154"/>
      <c r="LZI58" s="154"/>
      <c r="LZJ58" s="154"/>
      <c r="LZK58" s="154"/>
      <c r="LZL58" s="154"/>
      <c r="LZM58" s="154"/>
      <c r="LZN58" s="154"/>
      <c r="LZO58" s="154"/>
      <c r="LZP58" s="154"/>
      <c r="LZQ58" s="154"/>
      <c r="LZR58" s="154"/>
      <c r="LZS58" s="154"/>
      <c r="LZT58" s="154"/>
      <c r="LZU58" s="154"/>
      <c r="LZV58" s="154"/>
      <c r="LZW58" s="154"/>
      <c r="LZX58" s="154"/>
      <c r="LZY58" s="154"/>
      <c r="LZZ58" s="154"/>
      <c r="MAA58" s="154"/>
      <c r="MAB58" s="154"/>
      <c r="MAC58" s="154"/>
      <c r="MAD58" s="154"/>
      <c r="MAE58" s="154"/>
      <c r="MAF58" s="154"/>
      <c r="MAG58" s="154"/>
      <c r="MAH58" s="154"/>
      <c r="MAI58" s="154"/>
      <c r="MAJ58" s="154"/>
      <c r="MAK58" s="154"/>
      <c r="MAL58" s="154"/>
      <c r="MAM58" s="154"/>
      <c r="MAN58" s="154"/>
      <c r="MAO58" s="154"/>
      <c r="MAP58" s="154"/>
      <c r="MAQ58" s="154"/>
      <c r="MAR58" s="154"/>
      <c r="MAS58" s="154"/>
      <c r="MAT58" s="154"/>
      <c r="MAU58" s="154"/>
      <c r="MAV58" s="154"/>
      <c r="MAW58" s="154"/>
      <c r="MAX58" s="154"/>
      <c r="MAY58" s="154"/>
      <c r="MAZ58" s="154"/>
      <c r="MBA58" s="154"/>
      <c r="MBB58" s="154"/>
      <c r="MBC58" s="154"/>
      <c r="MBD58" s="154"/>
      <c r="MBE58" s="154"/>
      <c r="MBF58" s="154"/>
      <c r="MBG58" s="154"/>
      <c r="MBH58" s="154"/>
      <c r="MBI58" s="154"/>
      <c r="MBJ58" s="154"/>
      <c r="MBK58" s="154"/>
      <c r="MBL58" s="154"/>
      <c r="MBM58" s="154"/>
      <c r="MBN58" s="154"/>
      <c r="MBO58" s="154"/>
      <c r="MBP58" s="154"/>
      <c r="MBQ58" s="154"/>
      <c r="MBR58" s="154"/>
      <c r="MBS58" s="154"/>
      <c r="MBT58" s="154"/>
      <c r="MBU58" s="154"/>
      <c r="MBV58" s="154"/>
      <c r="MBW58" s="154"/>
      <c r="MBX58" s="154"/>
      <c r="MBY58" s="154"/>
      <c r="MBZ58" s="154"/>
      <c r="MCA58" s="154"/>
      <c r="MCB58" s="154"/>
      <c r="MCC58" s="154"/>
      <c r="MCD58" s="154"/>
      <c r="MCE58" s="154"/>
      <c r="MCF58" s="154"/>
      <c r="MCG58" s="154"/>
      <c r="MCH58" s="154"/>
      <c r="MCI58" s="154"/>
      <c r="MCJ58" s="154"/>
      <c r="MCK58" s="154"/>
      <c r="MCL58" s="154"/>
      <c r="MCM58" s="154"/>
      <c r="MCN58" s="154"/>
      <c r="MCO58" s="154"/>
      <c r="MCP58" s="154"/>
      <c r="MCQ58" s="154"/>
      <c r="MCR58" s="154"/>
      <c r="MCS58" s="154"/>
      <c r="MCT58" s="154"/>
      <c r="MCU58" s="154"/>
      <c r="MCV58" s="154"/>
      <c r="MCW58" s="154"/>
      <c r="MCX58" s="154"/>
      <c r="MCY58" s="154"/>
      <c r="MCZ58" s="154"/>
      <c r="MDA58" s="154"/>
      <c r="MDB58" s="154"/>
      <c r="MDC58" s="154"/>
      <c r="MDD58" s="154"/>
      <c r="MDE58" s="154"/>
      <c r="MDF58" s="154"/>
      <c r="MDG58" s="154"/>
      <c r="MDH58" s="154"/>
      <c r="MDI58" s="154"/>
      <c r="MDJ58" s="154"/>
      <c r="MDK58" s="154"/>
      <c r="MDL58" s="154"/>
      <c r="MDM58" s="154"/>
      <c r="MDN58" s="154"/>
      <c r="MDO58" s="154"/>
      <c r="MDP58" s="154"/>
      <c r="MDQ58" s="154"/>
      <c r="MDR58" s="154"/>
      <c r="MDS58" s="154"/>
      <c r="MDT58" s="154"/>
      <c r="MDU58" s="154"/>
      <c r="MDV58" s="154"/>
      <c r="MDW58" s="154"/>
      <c r="MDX58" s="154"/>
      <c r="MDY58" s="154"/>
      <c r="MDZ58" s="154"/>
      <c r="MEA58" s="154"/>
      <c r="MEB58" s="154"/>
      <c r="MEC58" s="154"/>
      <c r="MED58" s="154"/>
      <c r="MEE58" s="154"/>
      <c r="MEF58" s="154"/>
      <c r="MEG58" s="154"/>
      <c r="MEH58" s="154"/>
      <c r="MEI58" s="154"/>
      <c r="MEJ58" s="154"/>
      <c r="MEK58" s="154"/>
      <c r="MEL58" s="154"/>
      <c r="MEM58" s="154"/>
      <c r="MEN58" s="154"/>
      <c r="MEO58" s="154"/>
      <c r="MEP58" s="154"/>
      <c r="MEQ58" s="154"/>
      <c r="MER58" s="154"/>
      <c r="MES58" s="154"/>
      <c r="MET58" s="154"/>
      <c r="MEU58" s="154"/>
      <c r="MEV58" s="154"/>
      <c r="MEW58" s="154"/>
      <c r="MEX58" s="154"/>
      <c r="MEY58" s="154"/>
      <c r="MEZ58" s="154"/>
      <c r="MFA58" s="154"/>
      <c r="MFB58" s="154"/>
      <c r="MFC58" s="154"/>
      <c r="MFD58" s="154"/>
      <c r="MFE58" s="154"/>
      <c r="MFF58" s="154"/>
      <c r="MFG58" s="154"/>
      <c r="MFH58" s="154"/>
      <c r="MFI58" s="154"/>
      <c r="MFJ58" s="154"/>
      <c r="MFK58" s="154"/>
      <c r="MFL58" s="154"/>
      <c r="MFM58" s="154"/>
      <c r="MFN58" s="154"/>
      <c r="MFO58" s="154"/>
      <c r="MFP58" s="154"/>
      <c r="MFQ58" s="154"/>
      <c r="MFR58" s="154"/>
      <c r="MFS58" s="154"/>
      <c r="MFT58" s="154"/>
      <c r="MFU58" s="154"/>
      <c r="MFV58" s="154"/>
      <c r="MFW58" s="154"/>
      <c r="MFX58" s="154"/>
      <c r="MFY58" s="154"/>
      <c r="MFZ58" s="154"/>
      <c r="MGA58" s="154"/>
      <c r="MGB58" s="154"/>
      <c r="MGC58" s="154"/>
      <c r="MGD58" s="154"/>
      <c r="MGE58" s="154"/>
      <c r="MGF58" s="154"/>
      <c r="MGG58" s="154"/>
      <c r="MGH58" s="154"/>
      <c r="MGI58" s="154"/>
      <c r="MGJ58" s="154"/>
      <c r="MGK58" s="154"/>
      <c r="MGL58" s="154"/>
      <c r="MGM58" s="154"/>
      <c r="MGN58" s="154"/>
      <c r="MGO58" s="154"/>
      <c r="MGP58" s="154"/>
      <c r="MGQ58" s="154"/>
      <c r="MGR58" s="154"/>
      <c r="MGS58" s="154"/>
      <c r="MGT58" s="154"/>
      <c r="MGU58" s="154"/>
      <c r="MGV58" s="154"/>
      <c r="MGW58" s="154"/>
      <c r="MGX58" s="154"/>
      <c r="MGY58" s="154"/>
      <c r="MGZ58" s="154"/>
      <c r="MHA58" s="154"/>
      <c r="MHB58" s="154"/>
      <c r="MHC58" s="154"/>
      <c r="MHD58" s="154"/>
      <c r="MHE58" s="154"/>
      <c r="MHF58" s="154"/>
      <c r="MHG58" s="154"/>
      <c r="MHH58" s="154"/>
      <c r="MHI58" s="154"/>
      <c r="MHJ58" s="154"/>
      <c r="MHK58" s="154"/>
      <c r="MHL58" s="154"/>
      <c r="MHM58" s="154"/>
      <c r="MHN58" s="154"/>
      <c r="MHO58" s="154"/>
      <c r="MHP58" s="154"/>
      <c r="MHQ58" s="154"/>
      <c r="MHR58" s="154"/>
      <c r="MHS58" s="154"/>
      <c r="MHT58" s="154"/>
      <c r="MHU58" s="154"/>
      <c r="MHV58" s="154"/>
      <c r="MHW58" s="154"/>
      <c r="MHX58" s="154"/>
      <c r="MHY58" s="154"/>
      <c r="MHZ58" s="154"/>
      <c r="MIA58" s="154"/>
      <c r="MIB58" s="154"/>
      <c r="MIC58" s="154"/>
      <c r="MID58" s="154"/>
      <c r="MIE58" s="154"/>
      <c r="MIF58" s="154"/>
      <c r="MIG58" s="154"/>
      <c r="MIH58" s="154"/>
      <c r="MII58" s="154"/>
      <c r="MIJ58" s="154"/>
      <c r="MIK58" s="154"/>
      <c r="MIL58" s="154"/>
      <c r="MIM58" s="154"/>
      <c r="MIN58" s="154"/>
      <c r="MIO58" s="154"/>
      <c r="MIP58" s="154"/>
      <c r="MIQ58" s="154"/>
      <c r="MIR58" s="154"/>
      <c r="MIS58" s="154"/>
      <c r="MIT58" s="154"/>
      <c r="MIU58" s="154"/>
      <c r="MIV58" s="154"/>
      <c r="MIW58" s="154"/>
      <c r="MIX58" s="154"/>
      <c r="MIY58" s="154"/>
      <c r="MIZ58" s="154"/>
      <c r="MJA58" s="154"/>
      <c r="MJB58" s="154"/>
      <c r="MJC58" s="154"/>
      <c r="MJD58" s="154"/>
      <c r="MJE58" s="154"/>
      <c r="MJF58" s="154"/>
      <c r="MJG58" s="154"/>
      <c r="MJH58" s="154"/>
      <c r="MJI58" s="154"/>
      <c r="MJJ58" s="154"/>
      <c r="MJK58" s="154"/>
      <c r="MJL58" s="154"/>
      <c r="MJM58" s="154"/>
      <c r="MJN58" s="154"/>
      <c r="MJO58" s="154"/>
      <c r="MJP58" s="154"/>
      <c r="MJQ58" s="154"/>
      <c r="MJR58" s="154"/>
      <c r="MJS58" s="154"/>
      <c r="MJT58" s="154"/>
      <c r="MJU58" s="154"/>
      <c r="MJV58" s="154"/>
      <c r="MJW58" s="154"/>
      <c r="MJX58" s="154"/>
      <c r="MJY58" s="154"/>
      <c r="MJZ58" s="154"/>
      <c r="MKA58" s="154"/>
      <c r="MKB58" s="154"/>
      <c r="MKC58" s="154"/>
      <c r="MKD58" s="154"/>
      <c r="MKE58" s="154"/>
      <c r="MKF58" s="154"/>
      <c r="MKG58" s="154"/>
      <c r="MKH58" s="154"/>
      <c r="MKI58" s="154"/>
      <c r="MKJ58" s="154"/>
      <c r="MKK58" s="154"/>
      <c r="MKL58" s="154"/>
      <c r="MKM58" s="154"/>
      <c r="MKN58" s="154"/>
      <c r="MKO58" s="154"/>
      <c r="MKP58" s="154"/>
      <c r="MKQ58" s="154"/>
      <c r="MKR58" s="154"/>
      <c r="MKS58" s="154"/>
      <c r="MKT58" s="154"/>
      <c r="MKU58" s="154"/>
      <c r="MKV58" s="154"/>
      <c r="MKW58" s="154"/>
      <c r="MKX58" s="154"/>
      <c r="MKY58" s="154"/>
      <c r="MKZ58" s="154"/>
      <c r="MLA58" s="154"/>
      <c r="MLB58" s="154"/>
      <c r="MLC58" s="154"/>
      <c r="MLD58" s="154"/>
      <c r="MLE58" s="154"/>
      <c r="MLF58" s="154"/>
      <c r="MLG58" s="154"/>
      <c r="MLH58" s="154"/>
      <c r="MLI58" s="154"/>
      <c r="MLJ58" s="154"/>
      <c r="MLK58" s="154"/>
      <c r="MLL58" s="154"/>
      <c r="MLM58" s="154"/>
      <c r="MLN58" s="154"/>
      <c r="MLO58" s="154"/>
      <c r="MLP58" s="154"/>
      <c r="MLQ58" s="154"/>
      <c r="MLR58" s="154"/>
      <c r="MLS58" s="154"/>
      <c r="MLT58" s="154"/>
      <c r="MLU58" s="154"/>
      <c r="MLV58" s="154"/>
      <c r="MLW58" s="154"/>
      <c r="MLX58" s="154"/>
      <c r="MLY58" s="154"/>
      <c r="MLZ58" s="154"/>
      <c r="MMA58" s="154"/>
      <c r="MMB58" s="154"/>
      <c r="MMC58" s="154"/>
      <c r="MMD58" s="154"/>
      <c r="MME58" s="154"/>
      <c r="MMF58" s="154"/>
      <c r="MMG58" s="154"/>
      <c r="MMH58" s="154"/>
      <c r="MMI58" s="154"/>
      <c r="MMJ58" s="154"/>
      <c r="MMK58" s="154"/>
      <c r="MML58" s="154"/>
      <c r="MMM58" s="154"/>
      <c r="MMN58" s="154"/>
      <c r="MMO58" s="154"/>
      <c r="MMP58" s="154"/>
      <c r="MMQ58" s="154"/>
      <c r="MMR58" s="154"/>
      <c r="MMS58" s="154"/>
      <c r="MMT58" s="154"/>
      <c r="MMU58" s="154"/>
      <c r="MMV58" s="154"/>
      <c r="MMW58" s="154"/>
      <c r="MMX58" s="154"/>
      <c r="MMY58" s="154"/>
      <c r="MMZ58" s="154"/>
      <c r="MNA58" s="154"/>
      <c r="MNB58" s="154"/>
      <c r="MNC58" s="154"/>
      <c r="MND58" s="154"/>
      <c r="MNE58" s="154"/>
      <c r="MNF58" s="154"/>
      <c r="MNG58" s="154"/>
      <c r="MNH58" s="154"/>
      <c r="MNI58" s="154"/>
      <c r="MNJ58" s="154"/>
      <c r="MNK58" s="154"/>
      <c r="MNL58" s="154"/>
      <c r="MNM58" s="154"/>
      <c r="MNN58" s="154"/>
      <c r="MNO58" s="154"/>
      <c r="MNP58" s="154"/>
      <c r="MNQ58" s="154"/>
      <c r="MNR58" s="154"/>
      <c r="MNS58" s="154"/>
      <c r="MNT58" s="154"/>
      <c r="MNU58" s="154"/>
      <c r="MNV58" s="154"/>
      <c r="MNW58" s="154"/>
      <c r="MNX58" s="154"/>
      <c r="MNY58" s="154"/>
      <c r="MNZ58" s="154"/>
      <c r="MOA58" s="154"/>
      <c r="MOB58" s="154"/>
      <c r="MOC58" s="154"/>
      <c r="MOD58" s="154"/>
      <c r="MOE58" s="154"/>
      <c r="MOF58" s="154"/>
      <c r="MOG58" s="154"/>
      <c r="MOH58" s="154"/>
      <c r="MOI58" s="154"/>
      <c r="MOJ58" s="154"/>
      <c r="MOK58" s="154"/>
      <c r="MOL58" s="154"/>
      <c r="MOM58" s="154"/>
      <c r="MON58" s="154"/>
      <c r="MOO58" s="154"/>
      <c r="MOP58" s="154"/>
      <c r="MOQ58" s="154"/>
      <c r="MOR58" s="154"/>
      <c r="MOS58" s="154"/>
      <c r="MOT58" s="154"/>
      <c r="MOU58" s="154"/>
      <c r="MOV58" s="154"/>
      <c r="MOW58" s="154"/>
      <c r="MOX58" s="154"/>
      <c r="MOY58" s="154"/>
      <c r="MOZ58" s="154"/>
      <c r="MPA58" s="154"/>
      <c r="MPB58" s="154"/>
      <c r="MPC58" s="154"/>
      <c r="MPD58" s="154"/>
      <c r="MPE58" s="154"/>
      <c r="MPF58" s="154"/>
      <c r="MPG58" s="154"/>
      <c r="MPH58" s="154"/>
      <c r="MPI58" s="154"/>
      <c r="MPJ58" s="154"/>
      <c r="MPK58" s="154"/>
      <c r="MPL58" s="154"/>
      <c r="MPM58" s="154"/>
      <c r="MPN58" s="154"/>
      <c r="MPO58" s="154"/>
      <c r="MPP58" s="154"/>
      <c r="MPQ58" s="154"/>
      <c r="MPR58" s="154"/>
      <c r="MPS58" s="154"/>
      <c r="MPT58" s="154"/>
      <c r="MPU58" s="154"/>
      <c r="MPV58" s="154"/>
      <c r="MPW58" s="154"/>
      <c r="MPX58" s="154"/>
      <c r="MPY58" s="154"/>
      <c r="MPZ58" s="154"/>
      <c r="MQA58" s="154"/>
      <c r="MQB58" s="154"/>
      <c r="MQC58" s="154"/>
      <c r="MQD58" s="154"/>
      <c r="MQE58" s="154"/>
      <c r="MQF58" s="154"/>
      <c r="MQG58" s="154"/>
      <c r="MQH58" s="154"/>
      <c r="MQI58" s="154"/>
      <c r="MQJ58" s="154"/>
      <c r="MQK58" s="154"/>
      <c r="MQL58" s="154"/>
      <c r="MQM58" s="154"/>
      <c r="MQN58" s="154"/>
      <c r="MQO58" s="154"/>
      <c r="MQP58" s="154"/>
      <c r="MQQ58" s="154"/>
      <c r="MQR58" s="154"/>
      <c r="MQS58" s="154"/>
      <c r="MQT58" s="154"/>
      <c r="MQU58" s="154"/>
      <c r="MQV58" s="154"/>
      <c r="MQW58" s="154"/>
      <c r="MQX58" s="154"/>
      <c r="MQY58" s="154"/>
      <c r="MQZ58" s="154"/>
      <c r="MRA58" s="154"/>
      <c r="MRB58" s="154"/>
      <c r="MRC58" s="154"/>
      <c r="MRD58" s="154"/>
      <c r="MRE58" s="154"/>
      <c r="MRF58" s="154"/>
      <c r="MRG58" s="154"/>
      <c r="MRH58" s="154"/>
      <c r="MRI58" s="154"/>
      <c r="MRJ58" s="154"/>
      <c r="MRK58" s="154"/>
      <c r="MRL58" s="154"/>
      <c r="MRM58" s="154"/>
      <c r="MRN58" s="154"/>
      <c r="MRO58" s="154"/>
      <c r="MRP58" s="154"/>
      <c r="MRQ58" s="154"/>
      <c r="MRR58" s="154"/>
      <c r="MRS58" s="154"/>
      <c r="MRT58" s="154"/>
      <c r="MRU58" s="154"/>
      <c r="MRV58" s="154"/>
      <c r="MRW58" s="154"/>
      <c r="MRX58" s="154"/>
      <c r="MRY58" s="154"/>
      <c r="MRZ58" s="154"/>
      <c r="MSA58" s="154"/>
      <c r="MSB58" s="154"/>
      <c r="MSC58" s="154"/>
      <c r="MSD58" s="154"/>
      <c r="MSE58" s="154"/>
      <c r="MSF58" s="154"/>
      <c r="MSG58" s="154"/>
      <c r="MSH58" s="154"/>
      <c r="MSI58" s="154"/>
      <c r="MSJ58" s="154"/>
      <c r="MSK58" s="154"/>
      <c r="MSL58" s="154"/>
      <c r="MSM58" s="154"/>
      <c r="MSN58" s="154"/>
      <c r="MSO58" s="154"/>
      <c r="MSP58" s="154"/>
      <c r="MSQ58" s="154"/>
      <c r="MSR58" s="154"/>
      <c r="MSS58" s="154"/>
      <c r="MST58" s="154"/>
      <c r="MSU58" s="154"/>
      <c r="MSV58" s="154"/>
      <c r="MSW58" s="154"/>
      <c r="MSX58" s="154"/>
      <c r="MSY58" s="154"/>
      <c r="MSZ58" s="154"/>
      <c r="MTA58" s="154"/>
      <c r="MTB58" s="154"/>
      <c r="MTC58" s="154"/>
      <c r="MTD58" s="154"/>
      <c r="MTE58" s="154"/>
      <c r="MTF58" s="154"/>
      <c r="MTG58" s="154"/>
      <c r="MTH58" s="154"/>
      <c r="MTI58" s="154"/>
      <c r="MTJ58" s="154"/>
      <c r="MTK58" s="154"/>
      <c r="MTL58" s="154"/>
      <c r="MTM58" s="154"/>
      <c r="MTN58" s="154"/>
      <c r="MTO58" s="154"/>
      <c r="MTP58" s="154"/>
      <c r="MTQ58" s="154"/>
      <c r="MTR58" s="154"/>
      <c r="MTS58" s="154"/>
      <c r="MTT58" s="154"/>
      <c r="MTU58" s="154"/>
      <c r="MTV58" s="154"/>
      <c r="MTW58" s="154"/>
      <c r="MTX58" s="154"/>
      <c r="MTY58" s="154"/>
      <c r="MTZ58" s="154"/>
      <c r="MUA58" s="154"/>
      <c r="MUB58" s="154"/>
      <c r="MUC58" s="154"/>
      <c r="MUD58" s="154"/>
      <c r="MUE58" s="154"/>
      <c r="MUF58" s="154"/>
      <c r="MUG58" s="154"/>
      <c r="MUH58" s="154"/>
      <c r="MUI58" s="154"/>
      <c r="MUJ58" s="154"/>
      <c r="MUK58" s="154"/>
      <c r="MUL58" s="154"/>
      <c r="MUM58" s="154"/>
      <c r="MUN58" s="154"/>
      <c r="MUO58" s="154"/>
      <c r="MUP58" s="154"/>
      <c r="MUQ58" s="154"/>
      <c r="MUR58" s="154"/>
      <c r="MUS58" s="154"/>
      <c r="MUT58" s="154"/>
      <c r="MUU58" s="154"/>
      <c r="MUV58" s="154"/>
      <c r="MUW58" s="154"/>
      <c r="MUX58" s="154"/>
      <c r="MUY58" s="154"/>
      <c r="MUZ58" s="154"/>
      <c r="MVA58" s="154"/>
      <c r="MVB58" s="154"/>
      <c r="MVC58" s="154"/>
      <c r="MVD58" s="154"/>
      <c r="MVE58" s="154"/>
      <c r="MVF58" s="154"/>
      <c r="MVG58" s="154"/>
      <c r="MVH58" s="154"/>
      <c r="MVI58" s="154"/>
      <c r="MVJ58" s="154"/>
      <c r="MVK58" s="154"/>
      <c r="MVL58" s="154"/>
      <c r="MVM58" s="154"/>
      <c r="MVN58" s="154"/>
      <c r="MVO58" s="154"/>
      <c r="MVP58" s="154"/>
      <c r="MVQ58" s="154"/>
      <c r="MVR58" s="154"/>
      <c r="MVS58" s="154"/>
      <c r="MVT58" s="154"/>
      <c r="MVU58" s="154"/>
      <c r="MVV58" s="154"/>
      <c r="MVW58" s="154"/>
      <c r="MVX58" s="154"/>
      <c r="MVY58" s="154"/>
      <c r="MVZ58" s="154"/>
      <c r="MWA58" s="154"/>
      <c r="MWB58" s="154"/>
      <c r="MWC58" s="154"/>
      <c r="MWD58" s="154"/>
      <c r="MWE58" s="154"/>
      <c r="MWF58" s="154"/>
      <c r="MWG58" s="154"/>
      <c r="MWH58" s="154"/>
      <c r="MWI58" s="154"/>
      <c r="MWJ58" s="154"/>
      <c r="MWK58" s="154"/>
      <c r="MWL58" s="154"/>
      <c r="MWM58" s="154"/>
      <c r="MWN58" s="154"/>
      <c r="MWO58" s="154"/>
      <c r="MWP58" s="154"/>
      <c r="MWQ58" s="154"/>
      <c r="MWR58" s="154"/>
      <c r="MWS58" s="154"/>
      <c r="MWT58" s="154"/>
      <c r="MWU58" s="154"/>
      <c r="MWV58" s="154"/>
      <c r="MWW58" s="154"/>
      <c r="MWX58" s="154"/>
      <c r="MWY58" s="154"/>
      <c r="MWZ58" s="154"/>
      <c r="MXA58" s="154"/>
      <c r="MXB58" s="154"/>
      <c r="MXC58" s="154"/>
      <c r="MXD58" s="154"/>
      <c r="MXE58" s="154"/>
      <c r="MXF58" s="154"/>
      <c r="MXG58" s="154"/>
      <c r="MXH58" s="154"/>
      <c r="MXI58" s="154"/>
      <c r="MXJ58" s="154"/>
      <c r="MXK58" s="154"/>
      <c r="MXL58" s="154"/>
      <c r="MXM58" s="154"/>
      <c r="MXN58" s="154"/>
      <c r="MXO58" s="154"/>
      <c r="MXP58" s="154"/>
      <c r="MXQ58" s="154"/>
      <c r="MXR58" s="154"/>
      <c r="MXS58" s="154"/>
      <c r="MXT58" s="154"/>
      <c r="MXU58" s="154"/>
      <c r="MXV58" s="154"/>
      <c r="MXW58" s="154"/>
      <c r="MXX58" s="154"/>
      <c r="MXY58" s="154"/>
      <c r="MXZ58" s="154"/>
      <c r="MYA58" s="154"/>
      <c r="MYB58" s="154"/>
      <c r="MYC58" s="154"/>
      <c r="MYD58" s="154"/>
      <c r="MYE58" s="154"/>
      <c r="MYF58" s="154"/>
      <c r="MYG58" s="154"/>
      <c r="MYH58" s="154"/>
      <c r="MYI58" s="154"/>
      <c r="MYJ58" s="154"/>
      <c r="MYK58" s="154"/>
      <c r="MYL58" s="154"/>
      <c r="MYM58" s="154"/>
      <c r="MYN58" s="154"/>
      <c r="MYO58" s="154"/>
      <c r="MYP58" s="154"/>
      <c r="MYQ58" s="154"/>
      <c r="MYR58" s="154"/>
      <c r="MYS58" s="154"/>
      <c r="MYT58" s="154"/>
      <c r="MYU58" s="154"/>
      <c r="MYV58" s="154"/>
      <c r="MYW58" s="154"/>
      <c r="MYX58" s="154"/>
      <c r="MYY58" s="154"/>
      <c r="MYZ58" s="154"/>
      <c r="MZA58" s="154"/>
      <c r="MZB58" s="154"/>
      <c r="MZC58" s="154"/>
      <c r="MZD58" s="154"/>
      <c r="MZE58" s="154"/>
      <c r="MZF58" s="154"/>
      <c r="MZG58" s="154"/>
      <c r="MZH58" s="154"/>
      <c r="MZI58" s="154"/>
      <c r="MZJ58" s="154"/>
      <c r="MZK58" s="154"/>
      <c r="MZL58" s="154"/>
      <c r="MZM58" s="154"/>
      <c r="MZN58" s="154"/>
      <c r="MZO58" s="154"/>
      <c r="MZP58" s="154"/>
      <c r="MZQ58" s="154"/>
      <c r="MZR58" s="154"/>
      <c r="MZS58" s="154"/>
      <c r="MZT58" s="154"/>
      <c r="MZU58" s="154"/>
      <c r="MZV58" s="154"/>
      <c r="MZW58" s="154"/>
      <c r="MZX58" s="154"/>
      <c r="MZY58" s="154"/>
      <c r="MZZ58" s="154"/>
      <c r="NAA58" s="154"/>
      <c r="NAB58" s="154"/>
      <c r="NAC58" s="154"/>
      <c r="NAD58" s="154"/>
      <c r="NAE58" s="154"/>
      <c r="NAF58" s="154"/>
      <c r="NAG58" s="154"/>
      <c r="NAH58" s="154"/>
      <c r="NAI58" s="154"/>
      <c r="NAJ58" s="154"/>
      <c r="NAK58" s="154"/>
      <c r="NAL58" s="154"/>
      <c r="NAM58" s="154"/>
      <c r="NAN58" s="154"/>
      <c r="NAO58" s="154"/>
      <c r="NAP58" s="154"/>
      <c r="NAQ58" s="154"/>
      <c r="NAR58" s="154"/>
      <c r="NAS58" s="154"/>
      <c r="NAT58" s="154"/>
      <c r="NAU58" s="154"/>
      <c r="NAV58" s="154"/>
      <c r="NAW58" s="154"/>
      <c r="NAX58" s="154"/>
      <c r="NAY58" s="154"/>
      <c r="NAZ58" s="154"/>
      <c r="NBA58" s="154"/>
      <c r="NBB58" s="154"/>
      <c r="NBC58" s="154"/>
      <c r="NBD58" s="154"/>
      <c r="NBE58" s="154"/>
      <c r="NBF58" s="154"/>
      <c r="NBG58" s="154"/>
      <c r="NBH58" s="154"/>
      <c r="NBI58" s="154"/>
      <c r="NBJ58" s="154"/>
      <c r="NBK58" s="154"/>
      <c r="NBL58" s="154"/>
      <c r="NBM58" s="154"/>
      <c r="NBN58" s="154"/>
      <c r="NBO58" s="154"/>
      <c r="NBP58" s="154"/>
      <c r="NBQ58" s="154"/>
      <c r="NBR58" s="154"/>
      <c r="NBS58" s="154"/>
      <c r="NBT58" s="154"/>
      <c r="NBU58" s="154"/>
      <c r="NBV58" s="154"/>
      <c r="NBW58" s="154"/>
      <c r="NBX58" s="154"/>
      <c r="NBY58" s="154"/>
      <c r="NBZ58" s="154"/>
      <c r="NCA58" s="154"/>
      <c r="NCB58" s="154"/>
      <c r="NCC58" s="154"/>
      <c r="NCD58" s="154"/>
      <c r="NCE58" s="154"/>
      <c r="NCF58" s="154"/>
      <c r="NCG58" s="154"/>
      <c r="NCH58" s="154"/>
      <c r="NCI58" s="154"/>
      <c r="NCJ58" s="154"/>
      <c r="NCK58" s="154"/>
      <c r="NCL58" s="154"/>
      <c r="NCM58" s="154"/>
      <c r="NCN58" s="154"/>
      <c r="NCO58" s="154"/>
      <c r="NCP58" s="154"/>
      <c r="NCQ58" s="154"/>
      <c r="NCR58" s="154"/>
      <c r="NCS58" s="154"/>
      <c r="NCT58" s="154"/>
      <c r="NCU58" s="154"/>
      <c r="NCV58" s="154"/>
      <c r="NCW58" s="154"/>
      <c r="NCX58" s="154"/>
      <c r="NCY58" s="154"/>
      <c r="NCZ58" s="154"/>
      <c r="NDA58" s="154"/>
      <c r="NDB58" s="154"/>
      <c r="NDC58" s="154"/>
      <c r="NDD58" s="154"/>
      <c r="NDE58" s="154"/>
      <c r="NDF58" s="154"/>
      <c r="NDG58" s="154"/>
      <c r="NDH58" s="154"/>
      <c r="NDI58" s="154"/>
      <c r="NDJ58" s="154"/>
      <c r="NDK58" s="154"/>
      <c r="NDL58" s="154"/>
      <c r="NDM58" s="154"/>
      <c r="NDN58" s="154"/>
      <c r="NDO58" s="154"/>
      <c r="NDP58" s="154"/>
      <c r="NDQ58" s="154"/>
      <c r="NDR58" s="154"/>
      <c r="NDS58" s="154"/>
      <c r="NDT58" s="154"/>
      <c r="NDU58" s="154"/>
      <c r="NDV58" s="154"/>
      <c r="NDW58" s="154"/>
      <c r="NDX58" s="154"/>
      <c r="NDY58" s="154"/>
      <c r="NDZ58" s="154"/>
      <c r="NEA58" s="154"/>
      <c r="NEB58" s="154"/>
      <c r="NEC58" s="154"/>
      <c r="NED58" s="154"/>
      <c r="NEE58" s="154"/>
      <c r="NEF58" s="154"/>
      <c r="NEG58" s="154"/>
      <c r="NEH58" s="154"/>
      <c r="NEI58" s="154"/>
      <c r="NEJ58" s="154"/>
      <c r="NEK58" s="154"/>
      <c r="NEL58" s="154"/>
      <c r="NEM58" s="154"/>
      <c r="NEN58" s="154"/>
      <c r="NEO58" s="154"/>
      <c r="NEP58" s="154"/>
      <c r="NEQ58" s="154"/>
      <c r="NER58" s="154"/>
      <c r="NES58" s="154"/>
      <c r="NET58" s="154"/>
      <c r="NEU58" s="154"/>
      <c r="NEV58" s="154"/>
      <c r="NEW58" s="154"/>
      <c r="NEX58" s="154"/>
      <c r="NEY58" s="154"/>
      <c r="NEZ58" s="154"/>
      <c r="NFA58" s="154"/>
      <c r="NFB58" s="154"/>
      <c r="NFC58" s="154"/>
      <c r="NFD58" s="154"/>
      <c r="NFE58" s="154"/>
      <c r="NFF58" s="154"/>
      <c r="NFG58" s="154"/>
      <c r="NFH58" s="154"/>
      <c r="NFI58" s="154"/>
      <c r="NFJ58" s="154"/>
      <c r="NFK58" s="154"/>
      <c r="NFL58" s="154"/>
      <c r="NFM58" s="154"/>
      <c r="NFN58" s="154"/>
      <c r="NFO58" s="154"/>
      <c r="NFP58" s="154"/>
      <c r="NFQ58" s="154"/>
      <c r="NFR58" s="154"/>
      <c r="NFS58" s="154"/>
      <c r="NFT58" s="154"/>
      <c r="NFU58" s="154"/>
      <c r="NFV58" s="154"/>
      <c r="NFW58" s="154"/>
      <c r="NFX58" s="154"/>
      <c r="NFY58" s="154"/>
      <c r="NFZ58" s="154"/>
      <c r="NGA58" s="154"/>
      <c r="NGB58" s="154"/>
      <c r="NGC58" s="154"/>
      <c r="NGD58" s="154"/>
      <c r="NGE58" s="154"/>
      <c r="NGF58" s="154"/>
      <c r="NGG58" s="154"/>
      <c r="NGH58" s="154"/>
      <c r="NGI58" s="154"/>
      <c r="NGJ58" s="154"/>
      <c r="NGK58" s="154"/>
      <c r="NGL58" s="154"/>
      <c r="NGM58" s="154"/>
      <c r="NGN58" s="154"/>
      <c r="NGO58" s="154"/>
      <c r="NGP58" s="154"/>
      <c r="NGQ58" s="154"/>
      <c r="NGR58" s="154"/>
      <c r="NGS58" s="154"/>
      <c r="NGT58" s="154"/>
      <c r="NGU58" s="154"/>
      <c r="NGV58" s="154"/>
      <c r="NGW58" s="154"/>
      <c r="NGX58" s="154"/>
      <c r="NGY58" s="154"/>
      <c r="NGZ58" s="154"/>
      <c r="NHA58" s="154"/>
      <c r="NHB58" s="154"/>
      <c r="NHC58" s="154"/>
      <c r="NHD58" s="154"/>
      <c r="NHE58" s="154"/>
      <c r="NHF58" s="154"/>
      <c r="NHG58" s="154"/>
      <c r="NHH58" s="154"/>
      <c r="NHI58" s="154"/>
      <c r="NHJ58" s="154"/>
      <c r="NHK58" s="154"/>
      <c r="NHL58" s="154"/>
      <c r="NHM58" s="154"/>
      <c r="NHN58" s="154"/>
      <c r="NHO58" s="154"/>
      <c r="NHP58" s="154"/>
      <c r="NHQ58" s="154"/>
      <c r="NHR58" s="154"/>
      <c r="NHS58" s="154"/>
      <c r="NHT58" s="154"/>
      <c r="NHU58" s="154"/>
      <c r="NHV58" s="154"/>
      <c r="NHW58" s="154"/>
      <c r="NHX58" s="154"/>
      <c r="NHY58" s="154"/>
      <c r="NHZ58" s="154"/>
      <c r="NIA58" s="154"/>
      <c r="NIB58" s="154"/>
      <c r="NIC58" s="154"/>
      <c r="NID58" s="154"/>
      <c r="NIE58" s="154"/>
      <c r="NIF58" s="154"/>
      <c r="NIG58" s="154"/>
      <c r="NIH58" s="154"/>
      <c r="NII58" s="154"/>
      <c r="NIJ58" s="154"/>
      <c r="NIK58" s="154"/>
      <c r="NIL58" s="154"/>
      <c r="NIM58" s="154"/>
      <c r="NIN58" s="154"/>
      <c r="NIO58" s="154"/>
      <c r="NIP58" s="154"/>
      <c r="NIQ58" s="154"/>
      <c r="NIR58" s="154"/>
      <c r="NIS58" s="154"/>
      <c r="NIT58" s="154"/>
      <c r="NIU58" s="154"/>
      <c r="NIV58" s="154"/>
      <c r="NIW58" s="154"/>
      <c r="NIX58" s="154"/>
      <c r="NIY58" s="154"/>
      <c r="NIZ58" s="154"/>
      <c r="NJA58" s="154"/>
      <c r="NJB58" s="154"/>
      <c r="NJC58" s="154"/>
      <c r="NJD58" s="154"/>
      <c r="NJE58" s="154"/>
      <c r="NJF58" s="154"/>
      <c r="NJG58" s="154"/>
      <c r="NJH58" s="154"/>
      <c r="NJI58" s="154"/>
      <c r="NJJ58" s="154"/>
      <c r="NJK58" s="154"/>
      <c r="NJL58" s="154"/>
      <c r="NJM58" s="154"/>
      <c r="NJN58" s="154"/>
      <c r="NJO58" s="154"/>
      <c r="NJP58" s="154"/>
      <c r="NJQ58" s="154"/>
      <c r="NJR58" s="154"/>
      <c r="NJS58" s="154"/>
      <c r="NJT58" s="154"/>
      <c r="NJU58" s="154"/>
      <c r="NJV58" s="154"/>
      <c r="NJW58" s="154"/>
      <c r="NJX58" s="154"/>
      <c r="NJY58" s="154"/>
      <c r="NJZ58" s="154"/>
      <c r="NKA58" s="154"/>
      <c r="NKB58" s="154"/>
      <c r="NKC58" s="154"/>
      <c r="NKD58" s="154"/>
      <c r="NKE58" s="154"/>
      <c r="NKF58" s="154"/>
      <c r="NKG58" s="154"/>
      <c r="NKH58" s="154"/>
      <c r="NKI58" s="154"/>
      <c r="NKJ58" s="154"/>
      <c r="NKK58" s="154"/>
      <c r="NKL58" s="154"/>
      <c r="NKM58" s="154"/>
      <c r="NKN58" s="154"/>
      <c r="NKO58" s="154"/>
      <c r="NKP58" s="154"/>
      <c r="NKQ58" s="154"/>
      <c r="NKR58" s="154"/>
      <c r="NKS58" s="154"/>
      <c r="NKT58" s="154"/>
      <c r="NKU58" s="154"/>
      <c r="NKV58" s="154"/>
      <c r="NKW58" s="154"/>
      <c r="NKX58" s="154"/>
      <c r="NKY58" s="154"/>
      <c r="NKZ58" s="154"/>
      <c r="NLA58" s="154"/>
      <c r="NLB58" s="154"/>
      <c r="NLC58" s="154"/>
      <c r="NLD58" s="154"/>
      <c r="NLE58" s="154"/>
      <c r="NLF58" s="154"/>
      <c r="NLG58" s="154"/>
      <c r="NLH58" s="154"/>
      <c r="NLI58" s="154"/>
      <c r="NLJ58" s="154"/>
      <c r="NLK58" s="154"/>
      <c r="NLL58" s="154"/>
      <c r="NLM58" s="154"/>
      <c r="NLN58" s="154"/>
      <c r="NLO58" s="154"/>
      <c r="NLP58" s="154"/>
      <c r="NLQ58" s="154"/>
      <c r="NLR58" s="154"/>
      <c r="NLS58" s="154"/>
      <c r="NLT58" s="154"/>
      <c r="NLU58" s="154"/>
      <c r="NLV58" s="154"/>
      <c r="NLW58" s="154"/>
      <c r="NLX58" s="154"/>
      <c r="NLY58" s="154"/>
      <c r="NLZ58" s="154"/>
      <c r="NMA58" s="154"/>
      <c r="NMB58" s="154"/>
      <c r="NMC58" s="154"/>
      <c r="NMD58" s="154"/>
      <c r="NME58" s="154"/>
      <c r="NMF58" s="154"/>
      <c r="NMG58" s="154"/>
      <c r="NMH58" s="154"/>
      <c r="NMI58" s="154"/>
      <c r="NMJ58" s="154"/>
      <c r="NMK58" s="154"/>
      <c r="NML58" s="154"/>
      <c r="NMM58" s="154"/>
      <c r="NMN58" s="154"/>
      <c r="NMO58" s="154"/>
      <c r="NMP58" s="154"/>
      <c r="NMQ58" s="154"/>
      <c r="NMR58" s="154"/>
      <c r="NMS58" s="154"/>
      <c r="NMT58" s="154"/>
      <c r="NMU58" s="154"/>
      <c r="NMV58" s="154"/>
      <c r="NMW58" s="154"/>
      <c r="NMX58" s="154"/>
      <c r="NMY58" s="154"/>
      <c r="NMZ58" s="154"/>
      <c r="NNA58" s="154"/>
      <c r="NNB58" s="154"/>
      <c r="NNC58" s="154"/>
      <c r="NND58" s="154"/>
      <c r="NNE58" s="154"/>
      <c r="NNF58" s="154"/>
      <c r="NNG58" s="154"/>
      <c r="NNH58" s="154"/>
      <c r="NNI58" s="154"/>
      <c r="NNJ58" s="154"/>
      <c r="NNK58" s="154"/>
      <c r="NNL58" s="154"/>
      <c r="NNM58" s="154"/>
      <c r="NNN58" s="154"/>
      <c r="NNO58" s="154"/>
      <c r="NNP58" s="154"/>
      <c r="NNQ58" s="154"/>
      <c r="NNR58" s="154"/>
      <c r="NNS58" s="154"/>
      <c r="NNT58" s="154"/>
      <c r="NNU58" s="154"/>
      <c r="NNV58" s="154"/>
      <c r="NNW58" s="154"/>
      <c r="NNX58" s="154"/>
      <c r="NNY58" s="154"/>
      <c r="NNZ58" s="154"/>
      <c r="NOA58" s="154"/>
      <c r="NOB58" s="154"/>
      <c r="NOC58" s="154"/>
      <c r="NOD58" s="154"/>
      <c r="NOE58" s="154"/>
      <c r="NOF58" s="154"/>
      <c r="NOG58" s="154"/>
      <c r="NOH58" s="154"/>
      <c r="NOI58" s="154"/>
      <c r="NOJ58" s="154"/>
      <c r="NOK58" s="154"/>
      <c r="NOL58" s="154"/>
      <c r="NOM58" s="154"/>
      <c r="NON58" s="154"/>
      <c r="NOO58" s="154"/>
      <c r="NOP58" s="154"/>
      <c r="NOQ58" s="154"/>
      <c r="NOR58" s="154"/>
      <c r="NOS58" s="154"/>
      <c r="NOT58" s="154"/>
      <c r="NOU58" s="154"/>
      <c r="NOV58" s="154"/>
      <c r="NOW58" s="154"/>
      <c r="NOX58" s="154"/>
      <c r="NOY58" s="154"/>
      <c r="NOZ58" s="154"/>
      <c r="NPA58" s="154"/>
      <c r="NPB58" s="154"/>
      <c r="NPC58" s="154"/>
      <c r="NPD58" s="154"/>
      <c r="NPE58" s="154"/>
      <c r="NPF58" s="154"/>
      <c r="NPG58" s="154"/>
      <c r="NPH58" s="154"/>
      <c r="NPI58" s="154"/>
      <c r="NPJ58" s="154"/>
      <c r="NPK58" s="154"/>
      <c r="NPL58" s="154"/>
      <c r="NPM58" s="154"/>
      <c r="NPN58" s="154"/>
      <c r="NPO58" s="154"/>
      <c r="NPP58" s="154"/>
      <c r="NPQ58" s="154"/>
      <c r="NPR58" s="154"/>
      <c r="NPS58" s="154"/>
      <c r="NPT58" s="154"/>
      <c r="NPU58" s="154"/>
      <c r="NPV58" s="154"/>
      <c r="NPW58" s="154"/>
      <c r="NPX58" s="154"/>
      <c r="NPY58" s="154"/>
      <c r="NPZ58" s="154"/>
      <c r="NQA58" s="154"/>
      <c r="NQB58" s="154"/>
      <c r="NQC58" s="154"/>
      <c r="NQD58" s="154"/>
      <c r="NQE58" s="154"/>
      <c r="NQF58" s="154"/>
      <c r="NQG58" s="154"/>
      <c r="NQH58" s="154"/>
      <c r="NQI58" s="154"/>
      <c r="NQJ58" s="154"/>
      <c r="NQK58" s="154"/>
      <c r="NQL58" s="154"/>
      <c r="NQM58" s="154"/>
      <c r="NQN58" s="154"/>
      <c r="NQO58" s="154"/>
      <c r="NQP58" s="154"/>
      <c r="NQQ58" s="154"/>
      <c r="NQR58" s="154"/>
      <c r="NQS58" s="154"/>
      <c r="NQT58" s="154"/>
      <c r="NQU58" s="154"/>
      <c r="NQV58" s="154"/>
      <c r="NQW58" s="154"/>
      <c r="NQX58" s="154"/>
      <c r="NQY58" s="154"/>
      <c r="NQZ58" s="154"/>
      <c r="NRA58" s="154"/>
      <c r="NRB58" s="154"/>
      <c r="NRC58" s="154"/>
      <c r="NRD58" s="154"/>
      <c r="NRE58" s="154"/>
      <c r="NRF58" s="154"/>
      <c r="NRG58" s="154"/>
      <c r="NRH58" s="154"/>
      <c r="NRI58" s="154"/>
      <c r="NRJ58" s="154"/>
      <c r="NRK58" s="154"/>
      <c r="NRL58" s="154"/>
      <c r="NRM58" s="154"/>
      <c r="NRN58" s="154"/>
      <c r="NRO58" s="154"/>
      <c r="NRP58" s="154"/>
      <c r="NRQ58" s="154"/>
      <c r="NRR58" s="154"/>
      <c r="NRS58" s="154"/>
      <c r="NRT58" s="154"/>
      <c r="NRU58" s="154"/>
      <c r="NRV58" s="154"/>
      <c r="NRW58" s="154"/>
      <c r="NRX58" s="154"/>
      <c r="NRY58" s="154"/>
      <c r="NRZ58" s="154"/>
      <c r="NSA58" s="154"/>
      <c r="NSB58" s="154"/>
      <c r="NSC58" s="154"/>
      <c r="NSD58" s="154"/>
      <c r="NSE58" s="154"/>
      <c r="NSF58" s="154"/>
      <c r="NSG58" s="154"/>
      <c r="NSH58" s="154"/>
      <c r="NSI58" s="154"/>
      <c r="NSJ58" s="154"/>
      <c r="NSK58" s="154"/>
      <c r="NSL58" s="154"/>
      <c r="NSM58" s="154"/>
      <c r="NSN58" s="154"/>
      <c r="NSO58" s="154"/>
      <c r="NSP58" s="154"/>
      <c r="NSQ58" s="154"/>
      <c r="NSR58" s="154"/>
      <c r="NSS58" s="154"/>
      <c r="NST58" s="154"/>
      <c r="NSU58" s="154"/>
      <c r="NSV58" s="154"/>
      <c r="NSW58" s="154"/>
      <c r="NSX58" s="154"/>
      <c r="NSY58" s="154"/>
      <c r="NSZ58" s="154"/>
      <c r="NTA58" s="154"/>
      <c r="NTB58" s="154"/>
      <c r="NTC58" s="154"/>
      <c r="NTD58" s="154"/>
      <c r="NTE58" s="154"/>
      <c r="NTF58" s="154"/>
      <c r="NTG58" s="154"/>
      <c r="NTH58" s="154"/>
      <c r="NTI58" s="154"/>
      <c r="NTJ58" s="154"/>
      <c r="NTK58" s="154"/>
      <c r="NTL58" s="154"/>
      <c r="NTM58" s="154"/>
      <c r="NTN58" s="154"/>
      <c r="NTO58" s="154"/>
      <c r="NTP58" s="154"/>
      <c r="NTQ58" s="154"/>
      <c r="NTR58" s="154"/>
      <c r="NTS58" s="154"/>
      <c r="NTT58" s="154"/>
      <c r="NTU58" s="154"/>
      <c r="NTV58" s="154"/>
      <c r="NTW58" s="154"/>
      <c r="NTX58" s="154"/>
      <c r="NTY58" s="154"/>
      <c r="NTZ58" s="154"/>
      <c r="NUA58" s="154"/>
      <c r="NUB58" s="154"/>
      <c r="NUC58" s="154"/>
      <c r="NUD58" s="154"/>
      <c r="NUE58" s="154"/>
      <c r="NUF58" s="154"/>
      <c r="NUG58" s="154"/>
      <c r="NUH58" s="154"/>
      <c r="NUI58" s="154"/>
      <c r="NUJ58" s="154"/>
      <c r="NUK58" s="154"/>
      <c r="NUL58" s="154"/>
      <c r="NUM58" s="154"/>
      <c r="NUN58" s="154"/>
      <c r="NUO58" s="154"/>
      <c r="NUP58" s="154"/>
      <c r="NUQ58" s="154"/>
      <c r="NUR58" s="154"/>
      <c r="NUS58" s="154"/>
      <c r="NUT58" s="154"/>
      <c r="NUU58" s="154"/>
      <c r="NUV58" s="154"/>
      <c r="NUW58" s="154"/>
      <c r="NUX58" s="154"/>
      <c r="NUY58" s="154"/>
      <c r="NUZ58" s="154"/>
      <c r="NVA58" s="154"/>
      <c r="NVB58" s="154"/>
      <c r="NVC58" s="154"/>
      <c r="NVD58" s="154"/>
      <c r="NVE58" s="154"/>
      <c r="NVF58" s="154"/>
      <c r="NVG58" s="154"/>
      <c r="NVH58" s="154"/>
      <c r="NVI58" s="154"/>
      <c r="NVJ58" s="154"/>
      <c r="NVK58" s="154"/>
      <c r="NVL58" s="154"/>
      <c r="NVM58" s="154"/>
      <c r="NVN58" s="154"/>
      <c r="NVO58" s="154"/>
      <c r="NVP58" s="154"/>
      <c r="NVQ58" s="154"/>
      <c r="NVR58" s="154"/>
      <c r="NVS58" s="154"/>
      <c r="NVT58" s="154"/>
      <c r="NVU58" s="154"/>
      <c r="NVV58" s="154"/>
      <c r="NVW58" s="154"/>
      <c r="NVX58" s="154"/>
      <c r="NVY58" s="154"/>
      <c r="NVZ58" s="154"/>
      <c r="NWA58" s="154"/>
      <c r="NWB58" s="154"/>
      <c r="NWC58" s="154"/>
      <c r="NWD58" s="154"/>
      <c r="NWE58" s="154"/>
      <c r="NWF58" s="154"/>
      <c r="NWG58" s="154"/>
      <c r="NWH58" s="154"/>
      <c r="NWI58" s="154"/>
      <c r="NWJ58" s="154"/>
      <c r="NWK58" s="154"/>
      <c r="NWL58" s="154"/>
      <c r="NWM58" s="154"/>
      <c r="NWN58" s="154"/>
      <c r="NWO58" s="154"/>
      <c r="NWP58" s="154"/>
      <c r="NWQ58" s="154"/>
      <c r="NWR58" s="154"/>
      <c r="NWS58" s="154"/>
      <c r="NWT58" s="154"/>
      <c r="NWU58" s="154"/>
      <c r="NWV58" s="154"/>
      <c r="NWW58" s="154"/>
      <c r="NWX58" s="154"/>
      <c r="NWY58" s="154"/>
      <c r="NWZ58" s="154"/>
      <c r="NXA58" s="154"/>
      <c r="NXB58" s="154"/>
      <c r="NXC58" s="154"/>
      <c r="NXD58" s="154"/>
      <c r="NXE58" s="154"/>
      <c r="NXF58" s="154"/>
      <c r="NXG58" s="154"/>
      <c r="NXH58" s="154"/>
      <c r="NXI58" s="154"/>
      <c r="NXJ58" s="154"/>
      <c r="NXK58" s="154"/>
      <c r="NXL58" s="154"/>
      <c r="NXM58" s="154"/>
      <c r="NXN58" s="154"/>
      <c r="NXO58" s="154"/>
      <c r="NXP58" s="154"/>
      <c r="NXQ58" s="154"/>
      <c r="NXR58" s="154"/>
      <c r="NXS58" s="154"/>
      <c r="NXT58" s="154"/>
      <c r="NXU58" s="154"/>
      <c r="NXV58" s="154"/>
      <c r="NXW58" s="154"/>
      <c r="NXX58" s="154"/>
      <c r="NXY58" s="154"/>
      <c r="NXZ58" s="154"/>
      <c r="NYA58" s="154"/>
      <c r="NYB58" s="154"/>
      <c r="NYC58" s="154"/>
      <c r="NYD58" s="154"/>
      <c r="NYE58" s="154"/>
      <c r="NYF58" s="154"/>
      <c r="NYG58" s="154"/>
      <c r="NYH58" s="154"/>
      <c r="NYI58" s="154"/>
      <c r="NYJ58" s="154"/>
      <c r="NYK58" s="154"/>
      <c r="NYL58" s="154"/>
      <c r="NYM58" s="154"/>
      <c r="NYN58" s="154"/>
      <c r="NYO58" s="154"/>
      <c r="NYP58" s="154"/>
      <c r="NYQ58" s="154"/>
      <c r="NYR58" s="154"/>
      <c r="NYS58" s="154"/>
      <c r="NYT58" s="154"/>
      <c r="NYU58" s="154"/>
      <c r="NYV58" s="154"/>
      <c r="NYW58" s="154"/>
      <c r="NYX58" s="154"/>
      <c r="NYY58" s="154"/>
      <c r="NYZ58" s="154"/>
      <c r="NZA58" s="154"/>
      <c r="NZB58" s="154"/>
      <c r="NZC58" s="154"/>
      <c r="NZD58" s="154"/>
      <c r="NZE58" s="154"/>
      <c r="NZF58" s="154"/>
      <c r="NZG58" s="154"/>
      <c r="NZH58" s="154"/>
      <c r="NZI58" s="154"/>
      <c r="NZJ58" s="154"/>
      <c r="NZK58" s="154"/>
      <c r="NZL58" s="154"/>
      <c r="NZM58" s="154"/>
      <c r="NZN58" s="154"/>
      <c r="NZO58" s="154"/>
      <c r="NZP58" s="154"/>
      <c r="NZQ58" s="154"/>
      <c r="NZR58" s="154"/>
      <c r="NZS58" s="154"/>
      <c r="NZT58" s="154"/>
      <c r="NZU58" s="154"/>
      <c r="NZV58" s="154"/>
      <c r="NZW58" s="154"/>
      <c r="NZX58" s="154"/>
      <c r="NZY58" s="154"/>
      <c r="NZZ58" s="154"/>
      <c r="OAA58" s="154"/>
      <c r="OAB58" s="154"/>
      <c r="OAC58" s="154"/>
      <c r="OAD58" s="154"/>
      <c r="OAE58" s="154"/>
      <c r="OAF58" s="154"/>
      <c r="OAG58" s="154"/>
      <c r="OAH58" s="154"/>
      <c r="OAI58" s="154"/>
      <c r="OAJ58" s="154"/>
      <c r="OAK58" s="154"/>
      <c r="OAL58" s="154"/>
      <c r="OAM58" s="154"/>
      <c r="OAN58" s="154"/>
      <c r="OAO58" s="154"/>
      <c r="OAP58" s="154"/>
      <c r="OAQ58" s="154"/>
      <c r="OAR58" s="154"/>
      <c r="OAS58" s="154"/>
      <c r="OAT58" s="154"/>
      <c r="OAU58" s="154"/>
      <c r="OAV58" s="154"/>
      <c r="OAW58" s="154"/>
      <c r="OAX58" s="154"/>
      <c r="OAY58" s="154"/>
      <c r="OAZ58" s="154"/>
      <c r="OBA58" s="154"/>
      <c r="OBB58" s="154"/>
      <c r="OBC58" s="154"/>
      <c r="OBD58" s="154"/>
      <c r="OBE58" s="154"/>
      <c r="OBF58" s="154"/>
      <c r="OBG58" s="154"/>
      <c r="OBH58" s="154"/>
      <c r="OBI58" s="154"/>
      <c r="OBJ58" s="154"/>
      <c r="OBK58" s="154"/>
      <c r="OBL58" s="154"/>
      <c r="OBM58" s="154"/>
      <c r="OBN58" s="154"/>
      <c r="OBO58" s="154"/>
      <c r="OBP58" s="154"/>
      <c r="OBQ58" s="154"/>
      <c r="OBR58" s="154"/>
      <c r="OBS58" s="154"/>
      <c r="OBT58" s="154"/>
      <c r="OBU58" s="154"/>
      <c r="OBV58" s="154"/>
      <c r="OBW58" s="154"/>
      <c r="OBX58" s="154"/>
      <c r="OBY58" s="154"/>
      <c r="OBZ58" s="154"/>
      <c r="OCA58" s="154"/>
      <c r="OCB58" s="154"/>
      <c r="OCC58" s="154"/>
      <c r="OCD58" s="154"/>
      <c r="OCE58" s="154"/>
      <c r="OCF58" s="154"/>
      <c r="OCG58" s="154"/>
      <c r="OCH58" s="154"/>
      <c r="OCI58" s="154"/>
      <c r="OCJ58" s="154"/>
      <c r="OCK58" s="154"/>
      <c r="OCL58" s="154"/>
      <c r="OCM58" s="154"/>
      <c r="OCN58" s="154"/>
      <c r="OCO58" s="154"/>
      <c r="OCP58" s="154"/>
      <c r="OCQ58" s="154"/>
      <c r="OCR58" s="154"/>
      <c r="OCS58" s="154"/>
      <c r="OCT58" s="154"/>
      <c r="OCU58" s="154"/>
      <c r="OCV58" s="154"/>
      <c r="OCW58" s="154"/>
      <c r="OCX58" s="154"/>
      <c r="OCY58" s="154"/>
      <c r="OCZ58" s="154"/>
      <c r="ODA58" s="154"/>
      <c r="ODB58" s="154"/>
      <c r="ODC58" s="154"/>
      <c r="ODD58" s="154"/>
      <c r="ODE58" s="154"/>
      <c r="ODF58" s="154"/>
      <c r="ODG58" s="154"/>
      <c r="ODH58" s="154"/>
      <c r="ODI58" s="154"/>
      <c r="ODJ58" s="154"/>
      <c r="ODK58" s="154"/>
      <c r="ODL58" s="154"/>
      <c r="ODM58" s="154"/>
      <c r="ODN58" s="154"/>
      <c r="ODO58" s="154"/>
      <c r="ODP58" s="154"/>
      <c r="ODQ58" s="154"/>
      <c r="ODR58" s="154"/>
      <c r="ODS58" s="154"/>
      <c r="ODT58" s="154"/>
      <c r="ODU58" s="154"/>
      <c r="ODV58" s="154"/>
      <c r="ODW58" s="154"/>
      <c r="ODX58" s="154"/>
      <c r="ODY58" s="154"/>
      <c r="ODZ58" s="154"/>
      <c r="OEA58" s="154"/>
      <c r="OEB58" s="154"/>
      <c r="OEC58" s="154"/>
      <c r="OED58" s="154"/>
      <c r="OEE58" s="154"/>
      <c r="OEF58" s="154"/>
      <c r="OEG58" s="154"/>
      <c r="OEH58" s="154"/>
      <c r="OEI58" s="154"/>
      <c r="OEJ58" s="154"/>
      <c r="OEK58" s="154"/>
      <c r="OEL58" s="154"/>
      <c r="OEM58" s="154"/>
      <c r="OEN58" s="154"/>
      <c r="OEO58" s="154"/>
      <c r="OEP58" s="154"/>
      <c r="OEQ58" s="154"/>
      <c r="OER58" s="154"/>
      <c r="OES58" s="154"/>
      <c r="OET58" s="154"/>
      <c r="OEU58" s="154"/>
      <c r="OEV58" s="154"/>
      <c r="OEW58" s="154"/>
      <c r="OEX58" s="154"/>
      <c r="OEY58" s="154"/>
      <c r="OEZ58" s="154"/>
      <c r="OFA58" s="154"/>
      <c r="OFB58" s="154"/>
      <c r="OFC58" s="154"/>
      <c r="OFD58" s="154"/>
      <c r="OFE58" s="154"/>
      <c r="OFF58" s="154"/>
      <c r="OFG58" s="154"/>
      <c r="OFH58" s="154"/>
      <c r="OFI58" s="154"/>
      <c r="OFJ58" s="154"/>
      <c r="OFK58" s="154"/>
      <c r="OFL58" s="154"/>
      <c r="OFM58" s="154"/>
      <c r="OFN58" s="154"/>
      <c r="OFO58" s="154"/>
      <c r="OFP58" s="154"/>
      <c r="OFQ58" s="154"/>
      <c r="OFR58" s="154"/>
      <c r="OFS58" s="154"/>
      <c r="OFT58" s="154"/>
      <c r="OFU58" s="154"/>
      <c r="OFV58" s="154"/>
      <c r="OFW58" s="154"/>
      <c r="OFX58" s="154"/>
      <c r="OFY58" s="154"/>
      <c r="OFZ58" s="154"/>
      <c r="OGA58" s="154"/>
      <c r="OGB58" s="154"/>
      <c r="OGC58" s="154"/>
      <c r="OGD58" s="154"/>
      <c r="OGE58" s="154"/>
      <c r="OGF58" s="154"/>
      <c r="OGG58" s="154"/>
      <c r="OGH58" s="154"/>
      <c r="OGI58" s="154"/>
      <c r="OGJ58" s="154"/>
      <c r="OGK58" s="154"/>
      <c r="OGL58" s="154"/>
      <c r="OGM58" s="154"/>
      <c r="OGN58" s="154"/>
      <c r="OGO58" s="154"/>
      <c r="OGP58" s="154"/>
      <c r="OGQ58" s="154"/>
      <c r="OGR58" s="154"/>
      <c r="OGS58" s="154"/>
      <c r="OGT58" s="154"/>
      <c r="OGU58" s="154"/>
      <c r="OGV58" s="154"/>
      <c r="OGW58" s="154"/>
      <c r="OGX58" s="154"/>
      <c r="OGY58" s="154"/>
      <c r="OGZ58" s="154"/>
      <c r="OHA58" s="154"/>
      <c r="OHB58" s="154"/>
      <c r="OHC58" s="154"/>
      <c r="OHD58" s="154"/>
      <c r="OHE58" s="154"/>
      <c r="OHF58" s="154"/>
      <c r="OHG58" s="154"/>
      <c r="OHH58" s="154"/>
      <c r="OHI58" s="154"/>
      <c r="OHJ58" s="154"/>
      <c r="OHK58" s="154"/>
      <c r="OHL58" s="154"/>
      <c r="OHM58" s="154"/>
      <c r="OHN58" s="154"/>
      <c r="OHO58" s="154"/>
      <c r="OHP58" s="154"/>
      <c r="OHQ58" s="154"/>
      <c r="OHR58" s="154"/>
      <c r="OHS58" s="154"/>
      <c r="OHT58" s="154"/>
      <c r="OHU58" s="154"/>
      <c r="OHV58" s="154"/>
      <c r="OHW58" s="154"/>
      <c r="OHX58" s="154"/>
      <c r="OHY58" s="154"/>
      <c r="OHZ58" s="154"/>
      <c r="OIA58" s="154"/>
      <c r="OIB58" s="154"/>
      <c r="OIC58" s="154"/>
      <c r="OID58" s="154"/>
      <c r="OIE58" s="154"/>
      <c r="OIF58" s="154"/>
      <c r="OIG58" s="154"/>
      <c r="OIH58" s="154"/>
      <c r="OII58" s="154"/>
      <c r="OIJ58" s="154"/>
      <c r="OIK58" s="154"/>
      <c r="OIL58" s="154"/>
      <c r="OIM58" s="154"/>
      <c r="OIN58" s="154"/>
      <c r="OIO58" s="154"/>
      <c r="OIP58" s="154"/>
      <c r="OIQ58" s="154"/>
      <c r="OIR58" s="154"/>
      <c r="OIS58" s="154"/>
      <c r="OIT58" s="154"/>
      <c r="OIU58" s="154"/>
      <c r="OIV58" s="154"/>
      <c r="OIW58" s="154"/>
      <c r="OIX58" s="154"/>
      <c r="OIY58" s="154"/>
      <c r="OIZ58" s="154"/>
      <c r="OJA58" s="154"/>
      <c r="OJB58" s="154"/>
      <c r="OJC58" s="154"/>
      <c r="OJD58" s="154"/>
      <c r="OJE58" s="154"/>
      <c r="OJF58" s="154"/>
      <c r="OJG58" s="154"/>
      <c r="OJH58" s="154"/>
      <c r="OJI58" s="154"/>
      <c r="OJJ58" s="154"/>
      <c r="OJK58" s="154"/>
      <c r="OJL58" s="154"/>
      <c r="OJM58" s="154"/>
      <c r="OJN58" s="154"/>
      <c r="OJO58" s="154"/>
      <c r="OJP58" s="154"/>
      <c r="OJQ58" s="154"/>
      <c r="OJR58" s="154"/>
      <c r="OJS58" s="154"/>
      <c r="OJT58" s="154"/>
      <c r="OJU58" s="154"/>
      <c r="OJV58" s="154"/>
      <c r="OJW58" s="154"/>
      <c r="OJX58" s="154"/>
      <c r="OJY58" s="154"/>
      <c r="OJZ58" s="154"/>
      <c r="OKA58" s="154"/>
      <c r="OKB58" s="154"/>
      <c r="OKC58" s="154"/>
      <c r="OKD58" s="154"/>
      <c r="OKE58" s="154"/>
      <c r="OKF58" s="154"/>
      <c r="OKG58" s="154"/>
      <c r="OKH58" s="154"/>
      <c r="OKI58" s="154"/>
      <c r="OKJ58" s="154"/>
      <c r="OKK58" s="154"/>
      <c r="OKL58" s="154"/>
      <c r="OKM58" s="154"/>
      <c r="OKN58" s="154"/>
      <c r="OKO58" s="154"/>
      <c r="OKP58" s="154"/>
      <c r="OKQ58" s="154"/>
      <c r="OKR58" s="154"/>
      <c r="OKS58" s="154"/>
      <c r="OKT58" s="154"/>
      <c r="OKU58" s="154"/>
      <c r="OKV58" s="154"/>
      <c r="OKW58" s="154"/>
      <c r="OKX58" s="154"/>
      <c r="OKY58" s="154"/>
      <c r="OKZ58" s="154"/>
      <c r="OLA58" s="154"/>
      <c r="OLB58" s="154"/>
      <c r="OLC58" s="154"/>
      <c r="OLD58" s="154"/>
      <c r="OLE58" s="154"/>
      <c r="OLF58" s="154"/>
      <c r="OLG58" s="154"/>
      <c r="OLH58" s="154"/>
      <c r="OLI58" s="154"/>
      <c r="OLJ58" s="154"/>
      <c r="OLK58" s="154"/>
      <c r="OLL58" s="154"/>
      <c r="OLM58" s="154"/>
      <c r="OLN58" s="154"/>
      <c r="OLO58" s="154"/>
      <c r="OLP58" s="154"/>
      <c r="OLQ58" s="154"/>
      <c r="OLR58" s="154"/>
      <c r="OLS58" s="154"/>
      <c r="OLT58" s="154"/>
      <c r="OLU58" s="154"/>
      <c r="OLV58" s="154"/>
      <c r="OLW58" s="154"/>
      <c r="OLX58" s="154"/>
      <c r="OLY58" s="154"/>
      <c r="OLZ58" s="154"/>
      <c r="OMA58" s="154"/>
      <c r="OMB58" s="154"/>
      <c r="OMC58" s="154"/>
      <c r="OMD58" s="154"/>
      <c r="OME58" s="154"/>
      <c r="OMF58" s="154"/>
      <c r="OMG58" s="154"/>
      <c r="OMH58" s="154"/>
      <c r="OMI58" s="154"/>
      <c r="OMJ58" s="154"/>
      <c r="OMK58" s="154"/>
      <c r="OML58" s="154"/>
      <c r="OMM58" s="154"/>
      <c r="OMN58" s="154"/>
      <c r="OMO58" s="154"/>
      <c r="OMP58" s="154"/>
      <c r="OMQ58" s="154"/>
      <c r="OMR58" s="154"/>
      <c r="OMS58" s="154"/>
      <c r="OMT58" s="154"/>
      <c r="OMU58" s="154"/>
      <c r="OMV58" s="154"/>
      <c r="OMW58" s="154"/>
      <c r="OMX58" s="154"/>
      <c r="OMY58" s="154"/>
      <c r="OMZ58" s="154"/>
      <c r="ONA58" s="154"/>
      <c r="ONB58" s="154"/>
      <c r="ONC58" s="154"/>
      <c r="OND58" s="154"/>
      <c r="ONE58" s="154"/>
      <c r="ONF58" s="154"/>
      <c r="ONG58" s="154"/>
      <c r="ONH58" s="154"/>
      <c r="ONI58" s="154"/>
      <c r="ONJ58" s="154"/>
      <c r="ONK58" s="154"/>
      <c r="ONL58" s="154"/>
      <c r="ONM58" s="154"/>
      <c r="ONN58" s="154"/>
      <c r="ONO58" s="154"/>
      <c r="ONP58" s="154"/>
      <c r="ONQ58" s="154"/>
      <c r="ONR58" s="154"/>
      <c r="ONS58" s="154"/>
      <c r="ONT58" s="154"/>
      <c r="ONU58" s="154"/>
      <c r="ONV58" s="154"/>
      <c r="ONW58" s="154"/>
      <c r="ONX58" s="154"/>
      <c r="ONY58" s="154"/>
      <c r="ONZ58" s="154"/>
      <c r="OOA58" s="154"/>
      <c r="OOB58" s="154"/>
      <c r="OOC58" s="154"/>
      <c r="OOD58" s="154"/>
      <c r="OOE58" s="154"/>
      <c r="OOF58" s="154"/>
      <c r="OOG58" s="154"/>
      <c r="OOH58" s="154"/>
      <c r="OOI58" s="154"/>
      <c r="OOJ58" s="154"/>
      <c r="OOK58" s="154"/>
      <c r="OOL58" s="154"/>
      <c r="OOM58" s="154"/>
      <c r="OON58" s="154"/>
      <c r="OOO58" s="154"/>
      <c r="OOP58" s="154"/>
      <c r="OOQ58" s="154"/>
      <c r="OOR58" s="154"/>
      <c r="OOS58" s="154"/>
      <c r="OOT58" s="154"/>
      <c r="OOU58" s="154"/>
      <c r="OOV58" s="154"/>
      <c r="OOW58" s="154"/>
      <c r="OOX58" s="154"/>
      <c r="OOY58" s="154"/>
      <c r="OOZ58" s="154"/>
      <c r="OPA58" s="154"/>
      <c r="OPB58" s="154"/>
      <c r="OPC58" s="154"/>
      <c r="OPD58" s="154"/>
      <c r="OPE58" s="154"/>
      <c r="OPF58" s="154"/>
      <c r="OPG58" s="154"/>
      <c r="OPH58" s="154"/>
      <c r="OPI58" s="154"/>
      <c r="OPJ58" s="154"/>
      <c r="OPK58" s="154"/>
      <c r="OPL58" s="154"/>
      <c r="OPM58" s="154"/>
      <c r="OPN58" s="154"/>
      <c r="OPO58" s="154"/>
      <c r="OPP58" s="154"/>
      <c r="OPQ58" s="154"/>
      <c r="OPR58" s="154"/>
      <c r="OPS58" s="154"/>
      <c r="OPT58" s="154"/>
      <c r="OPU58" s="154"/>
      <c r="OPV58" s="154"/>
      <c r="OPW58" s="154"/>
      <c r="OPX58" s="154"/>
      <c r="OPY58" s="154"/>
      <c r="OPZ58" s="154"/>
      <c r="OQA58" s="154"/>
      <c r="OQB58" s="154"/>
      <c r="OQC58" s="154"/>
      <c r="OQD58" s="154"/>
      <c r="OQE58" s="154"/>
      <c r="OQF58" s="154"/>
      <c r="OQG58" s="154"/>
      <c r="OQH58" s="154"/>
      <c r="OQI58" s="154"/>
      <c r="OQJ58" s="154"/>
      <c r="OQK58" s="154"/>
      <c r="OQL58" s="154"/>
      <c r="OQM58" s="154"/>
      <c r="OQN58" s="154"/>
      <c r="OQO58" s="154"/>
      <c r="OQP58" s="154"/>
      <c r="OQQ58" s="154"/>
      <c r="OQR58" s="154"/>
      <c r="OQS58" s="154"/>
      <c r="OQT58" s="154"/>
      <c r="OQU58" s="154"/>
      <c r="OQV58" s="154"/>
      <c r="OQW58" s="154"/>
      <c r="OQX58" s="154"/>
      <c r="OQY58" s="154"/>
      <c r="OQZ58" s="154"/>
      <c r="ORA58" s="154"/>
      <c r="ORB58" s="154"/>
      <c r="ORC58" s="154"/>
      <c r="ORD58" s="154"/>
      <c r="ORE58" s="154"/>
      <c r="ORF58" s="154"/>
      <c r="ORG58" s="154"/>
      <c r="ORH58" s="154"/>
      <c r="ORI58" s="154"/>
      <c r="ORJ58" s="154"/>
      <c r="ORK58" s="154"/>
      <c r="ORL58" s="154"/>
      <c r="ORM58" s="154"/>
      <c r="ORN58" s="154"/>
      <c r="ORO58" s="154"/>
      <c r="ORP58" s="154"/>
      <c r="ORQ58" s="154"/>
      <c r="ORR58" s="154"/>
      <c r="ORS58" s="154"/>
      <c r="ORT58" s="154"/>
      <c r="ORU58" s="154"/>
      <c r="ORV58" s="154"/>
      <c r="ORW58" s="154"/>
      <c r="ORX58" s="154"/>
      <c r="ORY58" s="154"/>
      <c r="ORZ58" s="154"/>
      <c r="OSA58" s="154"/>
      <c r="OSB58" s="154"/>
      <c r="OSC58" s="154"/>
      <c r="OSD58" s="154"/>
      <c r="OSE58" s="154"/>
      <c r="OSF58" s="154"/>
      <c r="OSG58" s="154"/>
      <c r="OSH58" s="154"/>
      <c r="OSI58" s="154"/>
      <c r="OSJ58" s="154"/>
      <c r="OSK58" s="154"/>
      <c r="OSL58" s="154"/>
      <c r="OSM58" s="154"/>
      <c r="OSN58" s="154"/>
      <c r="OSO58" s="154"/>
      <c r="OSP58" s="154"/>
      <c r="OSQ58" s="154"/>
      <c r="OSR58" s="154"/>
      <c r="OSS58" s="154"/>
      <c r="OST58" s="154"/>
      <c r="OSU58" s="154"/>
      <c r="OSV58" s="154"/>
      <c r="OSW58" s="154"/>
      <c r="OSX58" s="154"/>
      <c r="OSY58" s="154"/>
      <c r="OSZ58" s="154"/>
      <c r="OTA58" s="154"/>
      <c r="OTB58" s="154"/>
      <c r="OTC58" s="154"/>
      <c r="OTD58" s="154"/>
      <c r="OTE58" s="154"/>
      <c r="OTF58" s="154"/>
      <c r="OTG58" s="154"/>
      <c r="OTH58" s="154"/>
      <c r="OTI58" s="154"/>
      <c r="OTJ58" s="154"/>
      <c r="OTK58" s="154"/>
      <c r="OTL58" s="154"/>
      <c r="OTM58" s="154"/>
      <c r="OTN58" s="154"/>
      <c r="OTO58" s="154"/>
      <c r="OTP58" s="154"/>
      <c r="OTQ58" s="154"/>
      <c r="OTR58" s="154"/>
      <c r="OTS58" s="154"/>
      <c r="OTT58" s="154"/>
      <c r="OTU58" s="154"/>
      <c r="OTV58" s="154"/>
      <c r="OTW58" s="154"/>
      <c r="OTX58" s="154"/>
      <c r="OTY58" s="154"/>
      <c r="OTZ58" s="154"/>
      <c r="OUA58" s="154"/>
      <c r="OUB58" s="154"/>
      <c r="OUC58" s="154"/>
      <c r="OUD58" s="154"/>
      <c r="OUE58" s="154"/>
      <c r="OUF58" s="154"/>
      <c r="OUG58" s="154"/>
      <c r="OUH58" s="154"/>
      <c r="OUI58" s="154"/>
      <c r="OUJ58" s="154"/>
      <c r="OUK58" s="154"/>
      <c r="OUL58" s="154"/>
      <c r="OUM58" s="154"/>
      <c r="OUN58" s="154"/>
      <c r="OUO58" s="154"/>
      <c r="OUP58" s="154"/>
      <c r="OUQ58" s="154"/>
      <c r="OUR58" s="154"/>
      <c r="OUS58" s="154"/>
      <c r="OUT58" s="154"/>
      <c r="OUU58" s="154"/>
      <c r="OUV58" s="154"/>
      <c r="OUW58" s="154"/>
      <c r="OUX58" s="154"/>
      <c r="OUY58" s="154"/>
      <c r="OUZ58" s="154"/>
      <c r="OVA58" s="154"/>
      <c r="OVB58" s="154"/>
      <c r="OVC58" s="154"/>
      <c r="OVD58" s="154"/>
      <c r="OVE58" s="154"/>
      <c r="OVF58" s="154"/>
      <c r="OVG58" s="154"/>
      <c r="OVH58" s="154"/>
      <c r="OVI58" s="154"/>
      <c r="OVJ58" s="154"/>
      <c r="OVK58" s="154"/>
      <c r="OVL58" s="154"/>
      <c r="OVM58" s="154"/>
      <c r="OVN58" s="154"/>
      <c r="OVO58" s="154"/>
      <c r="OVP58" s="154"/>
      <c r="OVQ58" s="154"/>
      <c r="OVR58" s="154"/>
      <c r="OVS58" s="154"/>
      <c r="OVT58" s="154"/>
      <c r="OVU58" s="154"/>
      <c r="OVV58" s="154"/>
      <c r="OVW58" s="154"/>
      <c r="OVX58" s="154"/>
      <c r="OVY58" s="154"/>
      <c r="OVZ58" s="154"/>
      <c r="OWA58" s="154"/>
      <c r="OWB58" s="154"/>
      <c r="OWC58" s="154"/>
      <c r="OWD58" s="154"/>
      <c r="OWE58" s="154"/>
      <c r="OWF58" s="154"/>
      <c r="OWG58" s="154"/>
      <c r="OWH58" s="154"/>
      <c r="OWI58" s="154"/>
      <c r="OWJ58" s="154"/>
      <c r="OWK58" s="154"/>
      <c r="OWL58" s="154"/>
      <c r="OWM58" s="154"/>
      <c r="OWN58" s="154"/>
      <c r="OWO58" s="154"/>
      <c r="OWP58" s="154"/>
      <c r="OWQ58" s="154"/>
      <c r="OWR58" s="154"/>
      <c r="OWS58" s="154"/>
      <c r="OWT58" s="154"/>
      <c r="OWU58" s="154"/>
      <c r="OWV58" s="154"/>
      <c r="OWW58" s="154"/>
      <c r="OWX58" s="154"/>
      <c r="OWY58" s="154"/>
      <c r="OWZ58" s="154"/>
      <c r="OXA58" s="154"/>
      <c r="OXB58" s="154"/>
      <c r="OXC58" s="154"/>
      <c r="OXD58" s="154"/>
      <c r="OXE58" s="154"/>
      <c r="OXF58" s="154"/>
      <c r="OXG58" s="154"/>
      <c r="OXH58" s="154"/>
      <c r="OXI58" s="154"/>
      <c r="OXJ58" s="154"/>
      <c r="OXK58" s="154"/>
      <c r="OXL58" s="154"/>
      <c r="OXM58" s="154"/>
      <c r="OXN58" s="154"/>
      <c r="OXO58" s="154"/>
      <c r="OXP58" s="154"/>
      <c r="OXQ58" s="154"/>
      <c r="OXR58" s="154"/>
      <c r="OXS58" s="154"/>
      <c r="OXT58" s="154"/>
      <c r="OXU58" s="154"/>
      <c r="OXV58" s="154"/>
      <c r="OXW58" s="154"/>
      <c r="OXX58" s="154"/>
      <c r="OXY58" s="154"/>
      <c r="OXZ58" s="154"/>
      <c r="OYA58" s="154"/>
      <c r="OYB58" s="154"/>
      <c r="OYC58" s="154"/>
      <c r="OYD58" s="154"/>
      <c r="OYE58" s="154"/>
      <c r="OYF58" s="154"/>
      <c r="OYG58" s="154"/>
      <c r="OYH58" s="154"/>
      <c r="OYI58" s="154"/>
      <c r="OYJ58" s="154"/>
      <c r="OYK58" s="154"/>
      <c r="OYL58" s="154"/>
      <c r="OYM58" s="154"/>
      <c r="OYN58" s="154"/>
      <c r="OYO58" s="154"/>
      <c r="OYP58" s="154"/>
      <c r="OYQ58" s="154"/>
      <c r="OYR58" s="154"/>
      <c r="OYS58" s="154"/>
      <c r="OYT58" s="154"/>
      <c r="OYU58" s="154"/>
      <c r="OYV58" s="154"/>
      <c r="OYW58" s="154"/>
      <c r="OYX58" s="154"/>
      <c r="OYY58" s="154"/>
      <c r="OYZ58" s="154"/>
      <c r="OZA58" s="154"/>
      <c r="OZB58" s="154"/>
      <c r="OZC58" s="154"/>
      <c r="OZD58" s="154"/>
      <c r="OZE58" s="154"/>
      <c r="OZF58" s="154"/>
      <c r="OZG58" s="154"/>
      <c r="OZH58" s="154"/>
      <c r="OZI58" s="154"/>
      <c r="OZJ58" s="154"/>
      <c r="OZK58" s="154"/>
      <c r="OZL58" s="154"/>
      <c r="OZM58" s="154"/>
      <c r="OZN58" s="154"/>
      <c r="OZO58" s="154"/>
      <c r="OZP58" s="154"/>
      <c r="OZQ58" s="154"/>
      <c r="OZR58" s="154"/>
      <c r="OZS58" s="154"/>
      <c r="OZT58" s="154"/>
      <c r="OZU58" s="154"/>
      <c r="OZV58" s="154"/>
      <c r="OZW58" s="154"/>
      <c r="OZX58" s="154"/>
      <c r="OZY58" s="154"/>
      <c r="OZZ58" s="154"/>
      <c r="PAA58" s="154"/>
      <c r="PAB58" s="154"/>
      <c r="PAC58" s="154"/>
      <c r="PAD58" s="154"/>
      <c r="PAE58" s="154"/>
      <c r="PAF58" s="154"/>
      <c r="PAG58" s="154"/>
      <c r="PAH58" s="154"/>
      <c r="PAI58" s="154"/>
      <c r="PAJ58" s="154"/>
      <c r="PAK58" s="154"/>
      <c r="PAL58" s="154"/>
      <c r="PAM58" s="154"/>
      <c r="PAN58" s="154"/>
      <c r="PAO58" s="154"/>
      <c r="PAP58" s="154"/>
      <c r="PAQ58" s="154"/>
      <c r="PAR58" s="154"/>
      <c r="PAS58" s="154"/>
      <c r="PAT58" s="154"/>
      <c r="PAU58" s="154"/>
      <c r="PAV58" s="154"/>
      <c r="PAW58" s="154"/>
      <c r="PAX58" s="154"/>
      <c r="PAY58" s="154"/>
      <c r="PAZ58" s="154"/>
      <c r="PBA58" s="154"/>
      <c r="PBB58" s="154"/>
      <c r="PBC58" s="154"/>
      <c r="PBD58" s="154"/>
      <c r="PBE58" s="154"/>
      <c r="PBF58" s="154"/>
      <c r="PBG58" s="154"/>
      <c r="PBH58" s="154"/>
      <c r="PBI58" s="154"/>
      <c r="PBJ58" s="154"/>
      <c r="PBK58" s="154"/>
      <c r="PBL58" s="154"/>
      <c r="PBM58" s="154"/>
      <c r="PBN58" s="154"/>
      <c r="PBO58" s="154"/>
      <c r="PBP58" s="154"/>
      <c r="PBQ58" s="154"/>
      <c r="PBR58" s="154"/>
      <c r="PBS58" s="154"/>
      <c r="PBT58" s="154"/>
      <c r="PBU58" s="154"/>
      <c r="PBV58" s="154"/>
      <c r="PBW58" s="154"/>
      <c r="PBX58" s="154"/>
      <c r="PBY58" s="154"/>
      <c r="PBZ58" s="154"/>
      <c r="PCA58" s="154"/>
      <c r="PCB58" s="154"/>
      <c r="PCC58" s="154"/>
      <c r="PCD58" s="154"/>
      <c r="PCE58" s="154"/>
      <c r="PCF58" s="154"/>
      <c r="PCG58" s="154"/>
      <c r="PCH58" s="154"/>
      <c r="PCI58" s="154"/>
      <c r="PCJ58" s="154"/>
      <c r="PCK58" s="154"/>
      <c r="PCL58" s="154"/>
      <c r="PCM58" s="154"/>
      <c r="PCN58" s="154"/>
      <c r="PCO58" s="154"/>
      <c r="PCP58" s="154"/>
      <c r="PCQ58" s="154"/>
      <c r="PCR58" s="154"/>
      <c r="PCS58" s="154"/>
      <c r="PCT58" s="154"/>
      <c r="PCU58" s="154"/>
      <c r="PCV58" s="154"/>
      <c r="PCW58" s="154"/>
      <c r="PCX58" s="154"/>
      <c r="PCY58" s="154"/>
      <c r="PCZ58" s="154"/>
      <c r="PDA58" s="154"/>
      <c r="PDB58" s="154"/>
      <c r="PDC58" s="154"/>
      <c r="PDD58" s="154"/>
      <c r="PDE58" s="154"/>
      <c r="PDF58" s="154"/>
      <c r="PDG58" s="154"/>
      <c r="PDH58" s="154"/>
      <c r="PDI58" s="154"/>
      <c r="PDJ58" s="154"/>
      <c r="PDK58" s="154"/>
      <c r="PDL58" s="154"/>
      <c r="PDM58" s="154"/>
      <c r="PDN58" s="154"/>
      <c r="PDO58" s="154"/>
      <c r="PDP58" s="154"/>
      <c r="PDQ58" s="154"/>
      <c r="PDR58" s="154"/>
      <c r="PDS58" s="154"/>
      <c r="PDT58" s="154"/>
      <c r="PDU58" s="154"/>
      <c r="PDV58" s="154"/>
      <c r="PDW58" s="154"/>
      <c r="PDX58" s="154"/>
      <c r="PDY58" s="154"/>
      <c r="PDZ58" s="154"/>
      <c r="PEA58" s="154"/>
      <c r="PEB58" s="154"/>
      <c r="PEC58" s="154"/>
      <c r="PED58" s="154"/>
      <c r="PEE58" s="154"/>
      <c r="PEF58" s="154"/>
      <c r="PEG58" s="154"/>
      <c r="PEH58" s="154"/>
      <c r="PEI58" s="154"/>
      <c r="PEJ58" s="154"/>
      <c r="PEK58" s="154"/>
      <c r="PEL58" s="154"/>
      <c r="PEM58" s="154"/>
      <c r="PEN58" s="154"/>
      <c r="PEO58" s="154"/>
      <c r="PEP58" s="154"/>
      <c r="PEQ58" s="154"/>
      <c r="PER58" s="154"/>
      <c r="PES58" s="154"/>
      <c r="PET58" s="154"/>
      <c r="PEU58" s="154"/>
      <c r="PEV58" s="154"/>
      <c r="PEW58" s="154"/>
      <c r="PEX58" s="154"/>
      <c r="PEY58" s="154"/>
      <c r="PEZ58" s="154"/>
      <c r="PFA58" s="154"/>
      <c r="PFB58" s="154"/>
      <c r="PFC58" s="154"/>
      <c r="PFD58" s="154"/>
      <c r="PFE58" s="154"/>
      <c r="PFF58" s="154"/>
      <c r="PFG58" s="154"/>
      <c r="PFH58" s="154"/>
      <c r="PFI58" s="154"/>
      <c r="PFJ58" s="154"/>
      <c r="PFK58" s="154"/>
      <c r="PFL58" s="154"/>
      <c r="PFM58" s="154"/>
      <c r="PFN58" s="154"/>
      <c r="PFO58" s="154"/>
      <c r="PFP58" s="154"/>
      <c r="PFQ58" s="154"/>
      <c r="PFR58" s="154"/>
      <c r="PFS58" s="154"/>
      <c r="PFT58" s="154"/>
      <c r="PFU58" s="154"/>
      <c r="PFV58" s="154"/>
      <c r="PFW58" s="154"/>
      <c r="PFX58" s="154"/>
      <c r="PFY58" s="154"/>
      <c r="PFZ58" s="154"/>
      <c r="PGA58" s="154"/>
      <c r="PGB58" s="154"/>
      <c r="PGC58" s="154"/>
      <c r="PGD58" s="154"/>
      <c r="PGE58" s="154"/>
      <c r="PGF58" s="154"/>
      <c r="PGG58" s="154"/>
      <c r="PGH58" s="154"/>
      <c r="PGI58" s="154"/>
      <c r="PGJ58" s="154"/>
      <c r="PGK58" s="154"/>
      <c r="PGL58" s="154"/>
      <c r="PGM58" s="154"/>
      <c r="PGN58" s="154"/>
      <c r="PGO58" s="154"/>
      <c r="PGP58" s="154"/>
      <c r="PGQ58" s="154"/>
      <c r="PGR58" s="154"/>
      <c r="PGS58" s="154"/>
      <c r="PGT58" s="154"/>
      <c r="PGU58" s="154"/>
      <c r="PGV58" s="154"/>
      <c r="PGW58" s="154"/>
      <c r="PGX58" s="154"/>
      <c r="PGY58" s="154"/>
      <c r="PGZ58" s="154"/>
      <c r="PHA58" s="154"/>
      <c r="PHB58" s="154"/>
      <c r="PHC58" s="154"/>
      <c r="PHD58" s="154"/>
      <c r="PHE58" s="154"/>
      <c r="PHF58" s="154"/>
      <c r="PHG58" s="154"/>
      <c r="PHH58" s="154"/>
      <c r="PHI58" s="154"/>
      <c r="PHJ58" s="154"/>
      <c r="PHK58" s="154"/>
      <c r="PHL58" s="154"/>
      <c r="PHM58" s="154"/>
      <c r="PHN58" s="154"/>
      <c r="PHO58" s="154"/>
      <c r="PHP58" s="154"/>
      <c r="PHQ58" s="154"/>
      <c r="PHR58" s="154"/>
      <c r="PHS58" s="154"/>
      <c r="PHT58" s="154"/>
      <c r="PHU58" s="154"/>
      <c r="PHV58" s="154"/>
      <c r="PHW58" s="154"/>
      <c r="PHX58" s="154"/>
      <c r="PHY58" s="154"/>
      <c r="PHZ58" s="154"/>
      <c r="PIA58" s="154"/>
      <c r="PIB58" s="154"/>
      <c r="PIC58" s="154"/>
      <c r="PID58" s="154"/>
      <c r="PIE58" s="154"/>
      <c r="PIF58" s="154"/>
      <c r="PIG58" s="154"/>
      <c r="PIH58" s="154"/>
      <c r="PII58" s="154"/>
      <c r="PIJ58" s="154"/>
      <c r="PIK58" s="154"/>
      <c r="PIL58" s="154"/>
      <c r="PIM58" s="154"/>
      <c r="PIN58" s="154"/>
      <c r="PIO58" s="154"/>
      <c r="PIP58" s="154"/>
      <c r="PIQ58" s="154"/>
      <c r="PIR58" s="154"/>
      <c r="PIS58" s="154"/>
      <c r="PIT58" s="154"/>
      <c r="PIU58" s="154"/>
      <c r="PIV58" s="154"/>
      <c r="PIW58" s="154"/>
      <c r="PIX58" s="154"/>
      <c r="PIY58" s="154"/>
      <c r="PIZ58" s="154"/>
      <c r="PJA58" s="154"/>
      <c r="PJB58" s="154"/>
      <c r="PJC58" s="154"/>
      <c r="PJD58" s="154"/>
      <c r="PJE58" s="154"/>
      <c r="PJF58" s="154"/>
      <c r="PJG58" s="154"/>
      <c r="PJH58" s="154"/>
      <c r="PJI58" s="154"/>
      <c r="PJJ58" s="154"/>
      <c r="PJK58" s="154"/>
      <c r="PJL58" s="154"/>
      <c r="PJM58" s="154"/>
      <c r="PJN58" s="154"/>
      <c r="PJO58" s="154"/>
      <c r="PJP58" s="154"/>
      <c r="PJQ58" s="154"/>
      <c r="PJR58" s="154"/>
      <c r="PJS58" s="154"/>
      <c r="PJT58" s="154"/>
      <c r="PJU58" s="154"/>
      <c r="PJV58" s="154"/>
      <c r="PJW58" s="154"/>
      <c r="PJX58" s="154"/>
      <c r="PJY58" s="154"/>
      <c r="PJZ58" s="154"/>
      <c r="PKA58" s="154"/>
      <c r="PKB58" s="154"/>
      <c r="PKC58" s="154"/>
      <c r="PKD58" s="154"/>
      <c r="PKE58" s="154"/>
      <c r="PKF58" s="154"/>
      <c r="PKG58" s="154"/>
      <c r="PKH58" s="154"/>
      <c r="PKI58" s="154"/>
      <c r="PKJ58" s="154"/>
      <c r="PKK58" s="154"/>
      <c r="PKL58" s="154"/>
      <c r="PKM58" s="154"/>
      <c r="PKN58" s="154"/>
      <c r="PKO58" s="154"/>
      <c r="PKP58" s="154"/>
      <c r="PKQ58" s="154"/>
      <c r="PKR58" s="154"/>
      <c r="PKS58" s="154"/>
      <c r="PKT58" s="154"/>
      <c r="PKU58" s="154"/>
      <c r="PKV58" s="154"/>
      <c r="PKW58" s="154"/>
      <c r="PKX58" s="154"/>
      <c r="PKY58" s="154"/>
      <c r="PKZ58" s="154"/>
      <c r="PLA58" s="154"/>
      <c r="PLB58" s="154"/>
      <c r="PLC58" s="154"/>
      <c r="PLD58" s="154"/>
      <c r="PLE58" s="154"/>
      <c r="PLF58" s="154"/>
      <c r="PLG58" s="154"/>
      <c r="PLH58" s="154"/>
      <c r="PLI58" s="154"/>
      <c r="PLJ58" s="154"/>
      <c r="PLK58" s="154"/>
      <c r="PLL58" s="154"/>
      <c r="PLM58" s="154"/>
      <c r="PLN58" s="154"/>
      <c r="PLO58" s="154"/>
      <c r="PLP58" s="154"/>
      <c r="PLQ58" s="154"/>
      <c r="PLR58" s="154"/>
      <c r="PLS58" s="154"/>
      <c r="PLT58" s="154"/>
      <c r="PLU58" s="154"/>
      <c r="PLV58" s="154"/>
      <c r="PLW58" s="154"/>
      <c r="PLX58" s="154"/>
      <c r="PLY58" s="154"/>
      <c r="PLZ58" s="154"/>
      <c r="PMA58" s="154"/>
      <c r="PMB58" s="154"/>
      <c r="PMC58" s="154"/>
      <c r="PMD58" s="154"/>
      <c r="PME58" s="154"/>
      <c r="PMF58" s="154"/>
      <c r="PMG58" s="154"/>
      <c r="PMH58" s="154"/>
      <c r="PMI58" s="154"/>
      <c r="PMJ58" s="154"/>
      <c r="PMK58" s="154"/>
      <c r="PML58" s="154"/>
      <c r="PMM58" s="154"/>
      <c r="PMN58" s="154"/>
      <c r="PMO58" s="154"/>
      <c r="PMP58" s="154"/>
      <c r="PMQ58" s="154"/>
      <c r="PMR58" s="154"/>
      <c r="PMS58" s="154"/>
      <c r="PMT58" s="154"/>
      <c r="PMU58" s="154"/>
      <c r="PMV58" s="154"/>
      <c r="PMW58" s="154"/>
      <c r="PMX58" s="154"/>
      <c r="PMY58" s="154"/>
      <c r="PMZ58" s="154"/>
      <c r="PNA58" s="154"/>
      <c r="PNB58" s="154"/>
      <c r="PNC58" s="154"/>
      <c r="PND58" s="154"/>
      <c r="PNE58" s="154"/>
      <c r="PNF58" s="154"/>
      <c r="PNG58" s="154"/>
      <c r="PNH58" s="154"/>
      <c r="PNI58" s="154"/>
      <c r="PNJ58" s="154"/>
      <c r="PNK58" s="154"/>
      <c r="PNL58" s="154"/>
      <c r="PNM58" s="154"/>
      <c r="PNN58" s="154"/>
      <c r="PNO58" s="154"/>
      <c r="PNP58" s="154"/>
      <c r="PNQ58" s="154"/>
      <c r="PNR58" s="154"/>
      <c r="PNS58" s="154"/>
      <c r="PNT58" s="154"/>
      <c r="PNU58" s="154"/>
      <c r="PNV58" s="154"/>
      <c r="PNW58" s="154"/>
      <c r="PNX58" s="154"/>
      <c r="PNY58" s="154"/>
      <c r="PNZ58" s="154"/>
      <c r="POA58" s="154"/>
      <c r="POB58" s="154"/>
      <c r="POC58" s="154"/>
      <c r="POD58" s="154"/>
      <c r="POE58" s="154"/>
      <c r="POF58" s="154"/>
      <c r="POG58" s="154"/>
      <c r="POH58" s="154"/>
      <c r="POI58" s="154"/>
      <c r="POJ58" s="154"/>
      <c r="POK58" s="154"/>
      <c r="POL58" s="154"/>
      <c r="POM58" s="154"/>
      <c r="PON58" s="154"/>
      <c r="POO58" s="154"/>
      <c r="POP58" s="154"/>
      <c r="POQ58" s="154"/>
      <c r="POR58" s="154"/>
      <c r="POS58" s="154"/>
      <c r="POT58" s="154"/>
      <c r="POU58" s="154"/>
      <c r="POV58" s="154"/>
      <c r="POW58" s="154"/>
      <c r="POX58" s="154"/>
      <c r="POY58" s="154"/>
      <c r="POZ58" s="154"/>
      <c r="PPA58" s="154"/>
      <c r="PPB58" s="154"/>
      <c r="PPC58" s="154"/>
      <c r="PPD58" s="154"/>
      <c r="PPE58" s="154"/>
      <c r="PPF58" s="154"/>
      <c r="PPG58" s="154"/>
      <c r="PPH58" s="154"/>
      <c r="PPI58" s="154"/>
      <c r="PPJ58" s="154"/>
      <c r="PPK58" s="154"/>
      <c r="PPL58" s="154"/>
      <c r="PPM58" s="154"/>
      <c r="PPN58" s="154"/>
      <c r="PPO58" s="154"/>
      <c r="PPP58" s="154"/>
      <c r="PPQ58" s="154"/>
      <c r="PPR58" s="154"/>
      <c r="PPS58" s="154"/>
      <c r="PPT58" s="154"/>
      <c r="PPU58" s="154"/>
      <c r="PPV58" s="154"/>
      <c r="PPW58" s="154"/>
      <c r="PPX58" s="154"/>
      <c r="PPY58" s="154"/>
      <c r="PPZ58" s="154"/>
      <c r="PQA58" s="154"/>
      <c r="PQB58" s="154"/>
      <c r="PQC58" s="154"/>
      <c r="PQD58" s="154"/>
      <c r="PQE58" s="154"/>
      <c r="PQF58" s="154"/>
      <c r="PQG58" s="154"/>
      <c r="PQH58" s="154"/>
      <c r="PQI58" s="154"/>
      <c r="PQJ58" s="154"/>
      <c r="PQK58" s="154"/>
      <c r="PQL58" s="154"/>
      <c r="PQM58" s="154"/>
      <c r="PQN58" s="154"/>
      <c r="PQO58" s="154"/>
      <c r="PQP58" s="154"/>
      <c r="PQQ58" s="154"/>
      <c r="PQR58" s="154"/>
      <c r="PQS58" s="154"/>
      <c r="PQT58" s="154"/>
      <c r="PQU58" s="154"/>
      <c r="PQV58" s="154"/>
      <c r="PQW58" s="154"/>
      <c r="PQX58" s="154"/>
      <c r="PQY58" s="154"/>
      <c r="PQZ58" s="154"/>
      <c r="PRA58" s="154"/>
      <c r="PRB58" s="154"/>
      <c r="PRC58" s="154"/>
      <c r="PRD58" s="154"/>
      <c r="PRE58" s="154"/>
      <c r="PRF58" s="154"/>
      <c r="PRG58" s="154"/>
      <c r="PRH58" s="154"/>
      <c r="PRI58" s="154"/>
      <c r="PRJ58" s="154"/>
      <c r="PRK58" s="154"/>
      <c r="PRL58" s="154"/>
      <c r="PRM58" s="154"/>
      <c r="PRN58" s="154"/>
      <c r="PRO58" s="154"/>
      <c r="PRP58" s="154"/>
      <c r="PRQ58" s="154"/>
      <c r="PRR58" s="154"/>
      <c r="PRS58" s="154"/>
      <c r="PRT58" s="154"/>
      <c r="PRU58" s="154"/>
      <c r="PRV58" s="154"/>
      <c r="PRW58" s="154"/>
      <c r="PRX58" s="154"/>
      <c r="PRY58" s="154"/>
      <c r="PRZ58" s="154"/>
      <c r="PSA58" s="154"/>
      <c r="PSB58" s="154"/>
      <c r="PSC58" s="154"/>
      <c r="PSD58" s="154"/>
      <c r="PSE58" s="154"/>
      <c r="PSF58" s="154"/>
      <c r="PSG58" s="154"/>
      <c r="PSH58" s="154"/>
      <c r="PSI58" s="154"/>
      <c r="PSJ58" s="154"/>
      <c r="PSK58" s="154"/>
      <c r="PSL58" s="154"/>
      <c r="PSM58" s="154"/>
      <c r="PSN58" s="154"/>
      <c r="PSO58" s="154"/>
      <c r="PSP58" s="154"/>
      <c r="PSQ58" s="154"/>
      <c r="PSR58" s="154"/>
      <c r="PSS58" s="154"/>
      <c r="PST58" s="154"/>
      <c r="PSU58" s="154"/>
      <c r="PSV58" s="154"/>
      <c r="PSW58" s="154"/>
      <c r="PSX58" s="154"/>
      <c r="PSY58" s="154"/>
      <c r="PSZ58" s="154"/>
      <c r="PTA58" s="154"/>
      <c r="PTB58" s="154"/>
      <c r="PTC58" s="154"/>
      <c r="PTD58" s="154"/>
      <c r="PTE58" s="154"/>
      <c r="PTF58" s="154"/>
      <c r="PTG58" s="154"/>
      <c r="PTH58" s="154"/>
      <c r="PTI58" s="154"/>
      <c r="PTJ58" s="154"/>
      <c r="PTK58" s="154"/>
      <c r="PTL58" s="154"/>
      <c r="PTM58" s="154"/>
      <c r="PTN58" s="154"/>
      <c r="PTO58" s="154"/>
      <c r="PTP58" s="154"/>
      <c r="PTQ58" s="154"/>
      <c r="PTR58" s="154"/>
      <c r="PTS58" s="154"/>
      <c r="PTT58" s="154"/>
      <c r="PTU58" s="154"/>
      <c r="PTV58" s="154"/>
      <c r="PTW58" s="154"/>
      <c r="PTX58" s="154"/>
      <c r="PTY58" s="154"/>
      <c r="PTZ58" s="154"/>
      <c r="PUA58" s="154"/>
      <c r="PUB58" s="154"/>
      <c r="PUC58" s="154"/>
      <c r="PUD58" s="154"/>
      <c r="PUE58" s="154"/>
      <c r="PUF58" s="154"/>
      <c r="PUG58" s="154"/>
      <c r="PUH58" s="154"/>
      <c r="PUI58" s="154"/>
      <c r="PUJ58" s="154"/>
      <c r="PUK58" s="154"/>
      <c r="PUL58" s="154"/>
      <c r="PUM58" s="154"/>
      <c r="PUN58" s="154"/>
      <c r="PUO58" s="154"/>
      <c r="PUP58" s="154"/>
      <c r="PUQ58" s="154"/>
      <c r="PUR58" s="154"/>
      <c r="PUS58" s="154"/>
      <c r="PUT58" s="154"/>
      <c r="PUU58" s="154"/>
      <c r="PUV58" s="154"/>
      <c r="PUW58" s="154"/>
      <c r="PUX58" s="154"/>
      <c r="PUY58" s="154"/>
      <c r="PUZ58" s="154"/>
      <c r="PVA58" s="154"/>
      <c r="PVB58" s="154"/>
      <c r="PVC58" s="154"/>
      <c r="PVD58" s="154"/>
      <c r="PVE58" s="154"/>
      <c r="PVF58" s="154"/>
      <c r="PVG58" s="154"/>
      <c r="PVH58" s="154"/>
      <c r="PVI58" s="154"/>
      <c r="PVJ58" s="154"/>
      <c r="PVK58" s="154"/>
      <c r="PVL58" s="154"/>
      <c r="PVM58" s="154"/>
      <c r="PVN58" s="154"/>
      <c r="PVO58" s="154"/>
      <c r="PVP58" s="154"/>
      <c r="PVQ58" s="154"/>
      <c r="PVR58" s="154"/>
      <c r="PVS58" s="154"/>
      <c r="PVT58" s="154"/>
      <c r="PVU58" s="154"/>
      <c r="PVV58" s="154"/>
      <c r="PVW58" s="154"/>
      <c r="PVX58" s="154"/>
      <c r="PVY58" s="154"/>
      <c r="PVZ58" s="154"/>
      <c r="PWA58" s="154"/>
      <c r="PWB58" s="154"/>
      <c r="PWC58" s="154"/>
      <c r="PWD58" s="154"/>
      <c r="PWE58" s="154"/>
      <c r="PWF58" s="154"/>
      <c r="PWG58" s="154"/>
      <c r="PWH58" s="154"/>
      <c r="PWI58" s="154"/>
      <c r="PWJ58" s="154"/>
      <c r="PWK58" s="154"/>
      <c r="PWL58" s="154"/>
      <c r="PWM58" s="154"/>
      <c r="PWN58" s="154"/>
      <c r="PWO58" s="154"/>
      <c r="PWP58" s="154"/>
      <c r="PWQ58" s="154"/>
      <c r="PWR58" s="154"/>
      <c r="PWS58" s="154"/>
      <c r="PWT58" s="154"/>
      <c r="PWU58" s="154"/>
      <c r="PWV58" s="154"/>
      <c r="PWW58" s="154"/>
      <c r="PWX58" s="154"/>
      <c r="PWY58" s="154"/>
      <c r="PWZ58" s="154"/>
      <c r="PXA58" s="154"/>
      <c r="PXB58" s="154"/>
      <c r="PXC58" s="154"/>
      <c r="PXD58" s="154"/>
      <c r="PXE58" s="154"/>
      <c r="PXF58" s="154"/>
      <c r="PXG58" s="154"/>
      <c r="PXH58" s="154"/>
      <c r="PXI58" s="154"/>
      <c r="PXJ58" s="154"/>
      <c r="PXK58" s="154"/>
      <c r="PXL58" s="154"/>
      <c r="PXM58" s="154"/>
      <c r="PXN58" s="154"/>
      <c r="PXO58" s="154"/>
      <c r="PXP58" s="154"/>
      <c r="PXQ58" s="154"/>
      <c r="PXR58" s="154"/>
      <c r="PXS58" s="154"/>
      <c r="PXT58" s="154"/>
      <c r="PXU58" s="154"/>
      <c r="PXV58" s="154"/>
      <c r="PXW58" s="154"/>
      <c r="PXX58" s="154"/>
      <c r="PXY58" s="154"/>
      <c r="PXZ58" s="154"/>
      <c r="PYA58" s="154"/>
      <c r="PYB58" s="154"/>
      <c r="PYC58" s="154"/>
      <c r="PYD58" s="154"/>
      <c r="PYE58" s="154"/>
      <c r="PYF58" s="154"/>
      <c r="PYG58" s="154"/>
      <c r="PYH58" s="154"/>
      <c r="PYI58" s="154"/>
      <c r="PYJ58" s="154"/>
      <c r="PYK58" s="154"/>
      <c r="PYL58" s="154"/>
      <c r="PYM58" s="154"/>
      <c r="PYN58" s="154"/>
      <c r="PYO58" s="154"/>
      <c r="PYP58" s="154"/>
      <c r="PYQ58" s="154"/>
      <c r="PYR58" s="154"/>
      <c r="PYS58" s="154"/>
      <c r="PYT58" s="154"/>
      <c r="PYU58" s="154"/>
      <c r="PYV58" s="154"/>
      <c r="PYW58" s="154"/>
      <c r="PYX58" s="154"/>
      <c r="PYY58" s="154"/>
      <c r="PYZ58" s="154"/>
      <c r="PZA58" s="154"/>
      <c r="PZB58" s="154"/>
      <c r="PZC58" s="154"/>
      <c r="PZD58" s="154"/>
      <c r="PZE58" s="154"/>
      <c r="PZF58" s="154"/>
      <c r="PZG58" s="154"/>
      <c r="PZH58" s="154"/>
      <c r="PZI58" s="154"/>
      <c r="PZJ58" s="154"/>
      <c r="PZK58" s="154"/>
      <c r="PZL58" s="154"/>
      <c r="PZM58" s="154"/>
      <c r="PZN58" s="154"/>
      <c r="PZO58" s="154"/>
      <c r="PZP58" s="154"/>
      <c r="PZQ58" s="154"/>
      <c r="PZR58" s="154"/>
      <c r="PZS58" s="154"/>
      <c r="PZT58" s="154"/>
      <c r="PZU58" s="154"/>
      <c r="PZV58" s="154"/>
      <c r="PZW58" s="154"/>
      <c r="PZX58" s="154"/>
      <c r="PZY58" s="154"/>
      <c r="PZZ58" s="154"/>
      <c r="QAA58" s="154"/>
      <c r="QAB58" s="154"/>
      <c r="QAC58" s="154"/>
      <c r="QAD58" s="154"/>
      <c r="QAE58" s="154"/>
      <c r="QAF58" s="154"/>
      <c r="QAG58" s="154"/>
      <c r="QAH58" s="154"/>
      <c r="QAI58" s="154"/>
      <c r="QAJ58" s="154"/>
      <c r="QAK58" s="154"/>
      <c r="QAL58" s="154"/>
      <c r="QAM58" s="154"/>
      <c r="QAN58" s="154"/>
      <c r="QAO58" s="154"/>
      <c r="QAP58" s="154"/>
      <c r="QAQ58" s="154"/>
      <c r="QAR58" s="154"/>
      <c r="QAS58" s="154"/>
      <c r="QAT58" s="154"/>
      <c r="QAU58" s="154"/>
      <c r="QAV58" s="154"/>
      <c r="QAW58" s="154"/>
      <c r="QAX58" s="154"/>
      <c r="QAY58" s="154"/>
      <c r="QAZ58" s="154"/>
      <c r="QBA58" s="154"/>
      <c r="QBB58" s="154"/>
      <c r="QBC58" s="154"/>
      <c r="QBD58" s="154"/>
      <c r="QBE58" s="154"/>
      <c r="QBF58" s="154"/>
      <c r="QBG58" s="154"/>
      <c r="QBH58" s="154"/>
      <c r="QBI58" s="154"/>
      <c r="QBJ58" s="154"/>
      <c r="QBK58" s="154"/>
      <c r="QBL58" s="154"/>
      <c r="QBM58" s="154"/>
      <c r="QBN58" s="154"/>
      <c r="QBO58" s="154"/>
      <c r="QBP58" s="154"/>
      <c r="QBQ58" s="154"/>
      <c r="QBR58" s="154"/>
      <c r="QBS58" s="154"/>
      <c r="QBT58" s="154"/>
      <c r="QBU58" s="154"/>
      <c r="QBV58" s="154"/>
      <c r="QBW58" s="154"/>
      <c r="QBX58" s="154"/>
      <c r="QBY58" s="154"/>
      <c r="QBZ58" s="154"/>
      <c r="QCA58" s="154"/>
      <c r="QCB58" s="154"/>
      <c r="QCC58" s="154"/>
      <c r="QCD58" s="154"/>
      <c r="QCE58" s="154"/>
      <c r="QCF58" s="154"/>
      <c r="QCG58" s="154"/>
      <c r="QCH58" s="154"/>
      <c r="QCI58" s="154"/>
      <c r="QCJ58" s="154"/>
      <c r="QCK58" s="154"/>
      <c r="QCL58" s="154"/>
      <c r="QCM58" s="154"/>
      <c r="QCN58" s="154"/>
      <c r="QCO58" s="154"/>
      <c r="QCP58" s="154"/>
      <c r="QCQ58" s="154"/>
      <c r="QCR58" s="154"/>
      <c r="QCS58" s="154"/>
      <c r="QCT58" s="154"/>
      <c r="QCU58" s="154"/>
      <c r="QCV58" s="154"/>
      <c r="QCW58" s="154"/>
      <c r="QCX58" s="154"/>
      <c r="QCY58" s="154"/>
      <c r="QCZ58" s="154"/>
      <c r="QDA58" s="154"/>
      <c r="QDB58" s="154"/>
      <c r="QDC58" s="154"/>
      <c r="QDD58" s="154"/>
      <c r="QDE58" s="154"/>
      <c r="QDF58" s="154"/>
      <c r="QDG58" s="154"/>
      <c r="QDH58" s="154"/>
      <c r="QDI58" s="154"/>
      <c r="QDJ58" s="154"/>
      <c r="QDK58" s="154"/>
      <c r="QDL58" s="154"/>
      <c r="QDM58" s="154"/>
      <c r="QDN58" s="154"/>
      <c r="QDO58" s="154"/>
      <c r="QDP58" s="154"/>
      <c r="QDQ58" s="154"/>
      <c r="QDR58" s="154"/>
      <c r="QDS58" s="154"/>
      <c r="QDT58" s="154"/>
      <c r="QDU58" s="154"/>
      <c r="QDV58" s="154"/>
      <c r="QDW58" s="154"/>
      <c r="QDX58" s="154"/>
      <c r="QDY58" s="154"/>
      <c r="QDZ58" s="154"/>
      <c r="QEA58" s="154"/>
      <c r="QEB58" s="154"/>
      <c r="QEC58" s="154"/>
      <c r="QED58" s="154"/>
      <c r="QEE58" s="154"/>
      <c r="QEF58" s="154"/>
      <c r="QEG58" s="154"/>
      <c r="QEH58" s="154"/>
      <c r="QEI58" s="154"/>
      <c r="QEJ58" s="154"/>
      <c r="QEK58" s="154"/>
      <c r="QEL58" s="154"/>
      <c r="QEM58" s="154"/>
      <c r="QEN58" s="154"/>
      <c r="QEO58" s="154"/>
      <c r="QEP58" s="154"/>
      <c r="QEQ58" s="154"/>
      <c r="QER58" s="154"/>
      <c r="QES58" s="154"/>
      <c r="QET58" s="154"/>
      <c r="QEU58" s="154"/>
      <c r="QEV58" s="154"/>
      <c r="QEW58" s="154"/>
      <c r="QEX58" s="154"/>
      <c r="QEY58" s="154"/>
      <c r="QEZ58" s="154"/>
      <c r="QFA58" s="154"/>
      <c r="QFB58" s="154"/>
      <c r="QFC58" s="154"/>
      <c r="QFD58" s="154"/>
      <c r="QFE58" s="154"/>
      <c r="QFF58" s="154"/>
      <c r="QFG58" s="154"/>
      <c r="QFH58" s="154"/>
      <c r="QFI58" s="154"/>
      <c r="QFJ58" s="154"/>
      <c r="QFK58" s="154"/>
      <c r="QFL58" s="154"/>
      <c r="QFM58" s="154"/>
      <c r="QFN58" s="154"/>
      <c r="QFO58" s="154"/>
      <c r="QFP58" s="154"/>
      <c r="QFQ58" s="154"/>
      <c r="QFR58" s="154"/>
      <c r="QFS58" s="154"/>
      <c r="QFT58" s="154"/>
      <c r="QFU58" s="154"/>
      <c r="QFV58" s="154"/>
      <c r="QFW58" s="154"/>
      <c r="QFX58" s="154"/>
      <c r="QFY58" s="154"/>
      <c r="QFZ58" s="154"/>
      <c r="QGA58" s="154"/>
      <c r="QGB58" s="154"/>
      <c r="QGC58" s="154"/>
      <c r="QGD58" s="154"/>
      <c r="QGE58" s="154"/>
      <c r="QGF58" s="154"/>
      <c r="QGG58" s="154"/>
      <c r="QGH58" s="154"/>
      <c r="QGI58" s="154"/>
      <c r="QGJ58" s="154"/>
      <c r="QGK58" s="154"/>
      <c r="QGL58" s="154"/>
      <c r="QGM58" s="154"/>
      <c r="QGN58" s="154"/>
      <c r="QGO58" s="154"/>
      <c r="QGP58" s="154"/>
      <c r="QGQ58" s="154"/>
      <c r="QGR58" s="154"/>
      <c r="QGS58" s="154"/>
      <c r="QGT58" s="154"/>
      <c r="QGU58" s="154"/>
      <c r="QGV58" s="154"/>
      <c r="QGW58" s="154"/>
      <c r="QGX58" s="154"/>
      <c r="QGY58" s="154"/>
      <c r="QGZ58" s="154"/>
      <c r="QHA58" s="154"/>
      <c r="QHB58" s="154"/>
      <c r="QHC58" s="154"/>
      <c r="QHD58" s="154"/>
      <c r="QHE58" s="154"/>
      <c r="QHF58" s="154"/>
      <c r="QHG58" s="154"/>
      <c r="QHH58" s="154"/>
      <c r="QHI58" s="154"/>
      <c r="QHJ58" s="154"/>
      <c r="QHK58" s="154"/>
      <c r="QHL58" s="154"/>
      <c r="QHM58" s="154"/>
      <c r="QHN58" s="154"/>
      <c r="QHO58" s="154"/>
      <c r="QHP58" s="154"/>
      <c r="QHQ58" s="154"/>
      <c r="QHR58" s="154"/>
      <c r="QHS58" s="154"/>
      <c r="QHT58" s="154"/>
      <c r="QHU58" s="154"/>
      <c r="QHV58" s="154"/>
      <c r="QHW58" s="154"/>
      <c r="QHX58" s="154"/>
      <c r="QHY58" s="154"/>
      <c r="QHZ58" s="154"/>
      <c r="QIA58" s="154"/>
      <c r="QIB58" s="154"/>
      <c r="QIC58" s="154"/>
      <c r="QID58" s="154"/>
      <c r="QIE58" s="154"/>
      <c r="QIF58" s="154"/>
      <c r="QIG58" s="154"/>
      <c r="QIH58" s="154"/>
      <c r="QII58" s="154"/>
      <c r="QIJ58" s="154"/>
      <c r="QIK58" s="154"/>
      <c r="QIL58" s="154"/>
      <c r="QIM58" s="154"/>
      <c r="QIN58" s="154"/>
      <c r="QIO58" s="154"/>
      <c r="QIP58" s="154"/>
      <c r="QIQ58" s="154"/>
      <c r="QIR58" s="154"/>
      <c r="QIS58" s="154"/>
      <c r="QIT58" s="154"/>
      <c r="QIU58" s="154"/>
      <c r="QIV58" s="154"/>
      <c r="QIW58" s="154"/>
      <c r="QIX58" s="154"/>
      <c r="QIY58" s="154"/>
      <c r="QIZ58" s="154"/>
      <c r="QJA58" s="154"/>
      <c r="QJB58" s="154"/>
      <c r="QJC58" s="154"/>
      <c r="QJD58" s="154"/>
      <c r="QJE58" s="154"/>
      <c r="QJF58" s="154"/>
      <c r="QJG58" s="154"/>
      <c r="QJH58" s="154"/>
      <c r="QJI58" s="154"/>
      <c r="QJJ58" s="154"/>
      <c r="QJK58" s="154"/>
      <c r="QJL58" s="154"/>
      <c r="QJM58" s="154"/>
      <c r="QJN58" s="154"/>
      <c r="QJO58" s="154"/>
      <c r="QJP58" s="154"/>
      <c r="QJQ58" s="154"/>
      <c r="QJR58" s="154"/>
      <c r="QJS58" s="154"/>
      <c r="QJT58" s="154"/>
      <c r="QJU58" s="154"/>
      <c r="QJV58" s="154"/>
      <c r="QJW58" s="154"/>
      <c r="QJX58" s="154"/>
      <c r="QJY58" s="154"/>
      <c r="QJZ58" s="154"/>
      <c r="QKA58" s="154"/>
      <c r="QKB58" s="154"/>
      <c r="QKC58" s="154"/>
      <c r="QKD58" s="154"/>
      <c r="QKE58" s="154"/>
      <c r="QKF58" s="154"/>
      <c r="QKG58" s="154"/>
      <c r="QKH58" s="154"/>
      <c r="QKI58" s="154"/>
      <c r="QKJ58" s="154"/>
      <c r="QKK58" s="154"/>
      <c r="QKL58" s="154"/>
      <c r="QKM58" s="154"/>
      <c r="QKN58" s="154"/>
      <c r="QKO58" s="154"/>
      <c r="QKP58" s="154"/>
      <c r="QKQ58" s="154"/>
      <c r="QKR58" s="154"/>
      <c r="QKS58" s="154"/>
      <c r="QKT58" s="154"/>
      <c r="QKU58" s="154"/>
      <c r="QKV58" s="154"/>
      <c r="QKW58" s="154"/>
      <c r="QKX58" s="154"/>
      <c r="QKY58" s="154"/>
      <c r="QKZ58" s="154"/>
      <c r="QLA58" s="154"/>
      <c r="QLB58" s="154"/>
      <c r="QLC58" s="154"/>
      <c r="QLD58" s="154"/>
      <c r="QLE58" s="154"/>
      <c r="QLF58" s="154"/>
      <c r="QLG58" s="154"/>
      <c r="QLH58" s="154"/>
      <c r="QLI58" s="154"/>
      <c r="QLJ58" s="154"/>
      <c r="QLK58" s="154"/>
      <c r="QLL58" s="154"/>
      <c r="QLM58" s="154"/>
      <c r="QLN58" s="154"/>
      <c r="QLO58" s="154"/>
      <c r="QLP58" s="154"/>
      <c r="QLQ58" s="154"/>
      <c r="QLR58" s="154"/>
      <c r="QLS58" s="154"/>
      <c r="QLT58" s="154"/>
      <c r="QLU58" s="154"/>
      <c r="QLV58" s="154"/>
      <c r="QLW58" s="154"/>
      <c r="QLX58" s="154"/>
      <c r="QLY58" s="154"/>
      <c r="QLZ58" s="154"/>
      <c r="QMA58" s="154"/>
      <c r="QMB58" s="154"/>
      <c r="QMC58" s="154"/>
      <c r="QMD58" s="154"/>
      <c r="QME58" s="154"/>
      <c r="QMF58" s="154"/>
      <c r="QMG58" s="154"/>
      <c r="QMH58" s="154"/>
      <c r="QMI58" s="154"/>
      <c r="QMJ58" s="154"/>
      <c r="QMK58" s="154"/>
      <c r="QML58" s="154"/>
      <c r="QMM58" s="154"/>
      <c r="QMN58" s="154"/>
      <c r="QMO58" s="154"/>
      <c r="QMP58" s="154"/>
      <c r="QMQ58" s="154"/>
      <c r="QMR58" s="154"/>
      <c r="QMS58" s="154"/>
      <c r="QMT58" s="154"/>
      <c r="QMU58" s="154"/>
      <c r="QMV58" s="154"/>
      <c r="QMW58" s="154"/>
      <c r="QMX58" s="154"/>
      <c r="QMY58" s="154"/>
      <c r="QMZ58" s="154"/>
      <c r="QNA58" s="154"/>
      <c r="QNB58" s="154"/>
      <c r="QNC58" s="154"/>
      <c r="QND58" s="154"/>
      <c r="QNE58" s="154"/>
      <c r="QNF58" s="154"/>
      <c r="QNG58" s="154"/>
      <c r="QNH58" s="154"/>
      <c r="QNI58" s="154"/>
      <c r="QNJ58" s="154"/>
      <c r="QNK58" s="154"/>
      <c r="QNL58" s="154"/>
      <c r="QNM58" s="154"/>
      <c r="QNN58" s="154"/>
      <c r="QNO58" s="154"/>
      <c r="QNP58" s="154"/>
      <c r="QNQ58" s="154"/>
      <c r="QNR58" s="154"/>
      <c r="QNS58" s="154"/>
      <c r="QNT58" s="154"/>
      <c r="QNU58" s="154"/>
      <c r="QNV58" s="154"/>
      <c r="QNW58" s="154"/>
      <c r="QNX58" s="154"/>
      <c r="QNY58" s="154"/>
      <c r="QNZ58" s="154"/>
      <c r="QOA58" s="154"/>
      <c r="QOB58" s="154"/>
      <c r="QOC58" s="154"/>
      <c r="QOD58" s="154"/>
      <c r="QOE58" s="154"/>
      <c r="QOF58" s="154"/>
      <c r="QOG58" s="154"/>
      <c r="QOH58" s="154"/>
      <c r="QOI58" s="154"/>
      <c r="QOJ58" s="154"/>
      <c r="QOK58" s="154"/>
      <c r="QOL58" s="154"/>
      <c r="QOM58" s="154"/>
      <c r="QON58" s="154"/>
      <c r="QOO58" s="154"/>
      <c r="QOP58" s="154"/>
      <c r="QOQ58" s="154"/>
      <c r="QOR58" s="154"/>
      <c r="QOS58" s="154"/>
      <c r="QOT58" s="154"/>
      <c r="QOU58" s="154"/>
      <c r="QOV58" s="154"/>
      <c r="QOW58" s="154"/>
      <c r="QOX58" s="154"/>
      <c r="QOY58" s="154"/>
      <c r="QOZ58" s="154"/>
      <c r="QPA58" s="154"/>
      <c r="QPB58" s="154"/>
      <c r="QPC58" s="154"/>
      <c r="QPD58" s="154"/>
      <c r="QPE58" s="154"/>
      <c r="QPF58" s="154"/>
      <c r="QPG58" s="154"/>
      <c r="QPH58" s="154"/>
      <c r="QPI58" s="154"/>
      <c r="QPJ58" s="154"/>
      <c r="QPK58" s="154"/>
      <c r="QPL58" s="154"/>
      <c r="QPM58" s="154"/>
      <c r="QPN58" s="154"/>
      <c r="QPO58" s="154"/>
      <c r="QPP58" s="154"/>
      <c r="QPQ58" s="154"/>
      <c r="QPR58" s="154"/>
      <c r="QPS58" s="154"/>
      <c r="QPT58" s="154"/>
      <c r="QPU58" s="154"/>
      <c r="QPV58" s="154"/>
      <c r="QPW58" s="154"/>
      <c r="QPX58" s="154"/>
      <c r="QPY58" s="154"/>
      <c r="QPZ58" s="154"/>
      <c r="QQA58" s="154"/>
      <c r="QQB58" s="154"/>
      <c r="QQC58" s="154"/>
      <c r="QQD58" s="154"/>
      <c r="QQE58" s="154"/>
      <c r="QQF58" s="154"/>
      <c r="QQG58" s="154"/>
      <c r="QQH58" s="154"/>
      <c r="QQI58" s="154"/>
      <c r="QQJ58" s="154"/>
      <c r="QQK58" s="154"/>
      <c r="QQL58" s="154"/>
      <c r="QQM58" s="154"/>
      <c r="QQN58" s="154"/>
      <c r="QQO58" s="154"/>
      <c r="QQP58" s="154"/>
      <c r="QQQ58" s="154"/>
      <c r="QQR58" s="154"/>
      <c r="QQS58" s="154"/>
      <c r="QQT58" s="154"/>
      <c r="QQU58" s="154"/>
      <c r="QQV58" s="154"/>
      <c r="QQW58" s="154"/>
      <c r="QQX58" s="154"/>
      <c r="QQY58" s="154"/>
      <c r="QQZ58" s="154"/>
      <c r="QRA58" s="154"/>
      <c r="QRB58" s="154"/>
      <c r="QRC58" s="154"/>
      <c r="QRD58" s="154"/>
      <c r="QRE58" s="154"/>
      <c r="QRF58" s="154"/>
      <c r="QRG58" s="154"/>
      <c r="QRH58" s="154"/>
      <c r="QRI58" s="154"/>
      <c r="QRJ58" s="154"/>
      <c r="QRK58" s="154"/>
      <c r="QRL58" s="154"/>
      <c r="QRM58" s="154"/>
      <c r="QRN58" s="154"/>
      <c r="QRO58" s="154"/>
      <c r="QRP58" s="154"/>
      <c r="QRQ58" s="154"/>
      <c r="QRR58" s="154"/>
      <c r="QRS58" s="154"/>
      <c r="QRT58" s="154"/>
      <c r="QRU58" s="154"/>
      <c r="QRV58" s="154"/>
      <c r="QRW58" s="154"/>
      <c r="QRX58" s="154"/>
      <c r="QRY58" s="154"/>
      <c r="QRZ58" s="154"/>
      <c r="QSA58" s="154"/>
      <c r="QSB58" s="154"/>
      <c r="QSC58" s="154"/>
      <c r="QSD58" s="154"/>
      <c r="QSE58" s="154"/>
      <c r="QSF58" s="154"/>
      <c r="QSG58" s="154"/>
      <c r="QSH58" s="154"/>
      <c r="QSI58" s="154"/>
      <c r="QSJ58" s="154"/>
      <c r="QSK58" s="154"/>
      <c r="QSL58" s="154"/>
      <c r="QSM58" s="154"/>
      <c r="QSN58" s="154"/>
      <c r="QSO58" s="154"/>
      <c r="QSP58" s="154"/>
      <c r="QSQ58" s="154"/>
      <c r="QSR58" s="154"/>
      <c r="QSS58" s="154"/>
      <c r="QST58" s="154"/>
      <c r="QSU58" s="154"/>
      <c r="QSV58" s="154"/>
      <c r="QSW58" s="154"/>
      <c r="QSX58" s="154"/>
      <c r="QSY58" s="154"/>
      <c r="QSZ58" s="154"/>
      <c r="QTA58" s="154"/>
      <c r="QTB58" s="154"/>
      <c r="QTC58" s="154"/>
      <c r="QTD58" s="154"/>
      <c r="QTE58" s="154"/>
      <c r="QTF58" s="154"/>
      <c r="QTG58" s="154"/>
      <c r="QTH58" s="154"/>
      <c r="QTI58" s="154"/>
      <c r="QTJ58" s="154"/>
      <c r="QTK58" s="154"/>
      <c r="QTL58" s="154"/>
      <c r="QTM58" s="154"/>
      <c r="QTN58" s="154"/>
      <c r="QTO58" s="154"/>
      <c r="QTP58" s="154"/>
      <c r="QTQ58" s="154"/>
      <c r="QTR58" s="154"/>
      <c r="QTS58" s="154"/>
      <c r="QTT58" s="154"/>
      <c r="QTU58" s="154"/>
      <c r="QTV58" s="154"/>
      <c r="QTW58" s="154"/>
      <c r="QTX58" s="154"/>
      <c r="QTY58" s="154"/>
      <c r="QTZ58" s="154"/>
      <c r="QUA58" s="154"/>
      <c r="QUB58" s="154"/>
      <c r="QUC58" s="154"/>
      <c r="QUD58" s="154"/>
      <c r="QUE58" s="154"/>
      <c r="QUF58" s="154"/>
      <c r="QUG58" s="154"/>
      <c r="QUH58" s="154"/>
      <c r="QUI58" s="154"/>
      <c r="QUJ58" s="154"/>
      <c r="QUK58" s="154"/>
      <c r="QUL58" s="154"/>
      <c r="QUM58" s="154"/>
      <c r="QUN58" s="154"/>
      <c r="QUO58" s="154"/>
      <c r="QUP58" s="154"/>
      <c r="QUQ58" s="154"/>
      <c r="QUR58" s="154"/>
      <c r="QUS58" s="154"/>
      <c r="QUT58" s="154"/>
      <c r="QUU58" s="154"/>
      <c r="QUV58" s="154"/>
      <c r="QUW58" s="154"/>
      <c r="QUX58" s="154"/>
      <c r="QUY58" s="154"/>
      <c r="QUZ58" s="154"/>
      <c r="QVA58" s="154"/>
      <c r="QVB58" s="154"/>
      <c r="QVC58" s="154"/>
      <c r="QVD58" s="154"/>
      <c r="QVE58" s="154"/>
      <c r="QVF58" s="154"/>
      <c r="QVG58" s="154"/>
      <c r="QVH58" s="154"/>
      <c r="QVI58" s="154"/>
      <c r="QVJ58" s="154"/>
      <c r="QVK58" s="154"/>
      <c r="QVL58" s="154"/>
      <c r="QVM58" s="154"/>
      <c r="QVN58" s="154"/>
      <c r="QVO58" s="154"/>
      <c r="QVP58" s="154"/>
      <c r="QVQ58" s="154"/>
      <c r="QVR58" s="154"/>
      <c r="QVS58" s="154"/>
      <c r="QVT58" s="154"/>
      <c r="QVU58" s="154"/>
      <c r="QVV58" s="154"/>
      <c r="QVW58" s="154"/>
      <c r="QVX58" s="154"/>
      <c r="QVY58" s="154"/>
      <c r="QVZ58" s="154"/>
      <c r="QWA58" s="154"/>
      <c r="QWB58" s="154"/>
      <c r="QWC58" s="154"/>
      <c r="QWD58" s="154"/>
      <c r="QWE58" s="154"/>
      <c r="QWF58" s="154"/>
      <c r="QWG58" s="154"/>
      <c r="QWH58" s="154"/>
      <c r="QWI58" s="154"/>
      <c r="QWJ58" s="154"/>
      <c r="QWK58" s="154"/>
      <c r="QWL58" s="154"/>
      <c r="QWM58" s="154"/>
      <c r="QWN58" s="154"/>
      <c r="QWO58" s="154"/>
      <c r="QWP58" s="154"/>
      <c r="QWQ58" s="154"/>
      <c r="QWR58" s="154"/>
      <c r="QWS58" s="154"/>
      <c r="QWT58" s="154"/>
      <c r="QWU58" s="154"/>
      <c r="QWV58" s="154"/>
      <c r="QWW58" s="154"/>
      <c r="QWX58" s="154"/>
      <c r="QWY58" s="154"/>
      <c r="QWZ58" s="154"/>
      <c r="QXA58" s="154"/>
      <c r="QXB58" s="154"/>
      <c r="QXC58" s="154"/>
      <c r="QXD58" s="154"/>
      <c r="QXE58" s="154"/>
      <c r="QXF58" s="154"/>
      <c r="QXG58" s="154"/>
      <c r="QXH58" s="154"/>
      <c r="QXI58" s="154"/>
      <c r="QXJ58" s="154"/>
      <c r="QXK58" s="154"/>
      <c r="QXL58" s="154"/>
      <c r="QXM58" s="154"/>
      <c r="QXN58" s="154"/>
      <c r="QXO58" s="154"/>
      <c r="QXP58" s="154"/>
      <c r="QXQ58" s="154"/>
      <c r="QXR58" s="154"/>
      <c r="QXS58" s="154"/>
      <c r="QXT58" s="154"/>
      <c r="QXU58" s="154"/>
      <c r="QXV58" s="154"/>
      <c r="QXW58" s="154"/>
      <c r="QXX58" s="154"/>
      <c r="QXY58" s="154"/>
      <c r="QXZ58" s="154"/>
      <c r="QYA58" s="154"/>
      <c r="QYB58" s="154"/>
      <c r="QYC58" s="154"/>
      <c r="QYD58" s="154"/>
      <c r="QYE58" s="154"/>
      <c r="QYF58" s="154"/>
      <c r="QYG58" s="154"/>
      <c r="QYH58" s="154"/>
      <c r="QYI58" s="154"/>
      <c r="QYJ58" s="154"/>
      <c r="QYK58" s="154"/>
      <c r="QYL58" s="154"/>
      <c r="QYM58" s="154"/>
      <c r="QYN58" s="154"/>
      <c r="QYO58" s="154"/>
      <c r="QYP58" s="154"/>
      <c r="QYQ58" s="154"/>
      <c r="QYR58" s="154"/>
      <c r="QYS58" s="154"/>
      <c r="QYT58" s="154"/>
      <c r="QYU58" s="154"/>
      <c r="QYV58" s="154"/>
      <c r="QYW58" s="154"/>
      <c r="QYX58" s="154"/>
      <c r="QYY58" s="154"/>
      <c r="QYZ58" s="154"/>
      <c r="QZA58" s="154"/>
      <c r="QZB58" s="154"/>
      <c r="QZC58" s="154"/>
      <c r="QZD58" s="154"/>
      <c r="QZE58" s="154"/>
      <c r="QZF58" s="154"/>
      <c r="QZG58" s="154"/>
      <c r="QZH58" s="154"/>
      <c r="QZI58" s="154"/>
      <c r="QZJ58" s="154"/>
      <c r="QZK58" s="154"/>
      <c r="QZL58" s="154"/>
      <c r="QZM58" s="154"/>
      <c r="QZN58" s="154"/>
      <c r="QZO58" s="154"/>
      <c r="QZP58" s="154"/>
      <c r="QZQ58" s="154"/>
      <c r="QZR58" s="154"/>
      <c r="QZS58" s="154"/>
      <c r="QZT58" s="154"/>
      <c r="QZU58" s="154"/>
      <c r="QZV58" s="154"/>
      <c r="QZW58" s="154"/>
      <c r="QZX58" s="154"/>
      <c r="QZY58" s="154"/>
      <c r="QZZ58" s="154"/>
      <c r="RAA58" s="154"/>
      <c r="RAB58" s="154"/>
      <c r="RAC58" s="154"/>
      <c r="RAD58" s="154"/>
      <c r="RAE58" s="154"/>
      <c r="RAF58" s="154"/>
      <c r="RAG58" s="154"/>
      <c r="RAH58" s="154"/>
      <c r="RAI58" s="154"/>
      <c r="RAJ58" s="154"/>
      <c r="RAK58" s="154"/>
      <c r="RAL58" s="154"/>
      <c r="RAM58" s="154"/>
      <c r="RAN58" s="154"/>
      <c r="RAO58" s="154"/>
      <c r="RAP58" s="154"/>
      <c r="RAQ58" s="154"/>
      <c r="RAR58" s="154"/>
      <c r="RAS58" s="154"/>
      <c r="RAT58" s="154"/>
      <c r="RAU58" s="154"/>
      <c r="RAV58" s="154"/>
      <c r="RAW58" s="154"/>
      <c r="RAX58" s="154"/>
      <c r="RAY58" s="154"/>
      <c r="RAZ58" s="154"/>
      <c r="RBA58" s="154"/>
      <c r="RBB58" s="154"/>
      <c r="RBC58" s="154"/>
      <c r="RBD58" s="154"/>
      <c r="RBE58" s="154"/>
      <c r="RBF58" s="154"/>
      <c r="RBG58" s="154"/>
      <c r="RBH58" s="154"/>
      <c r="RBI58" s="154"/>
      <c r="RBJ58" s="154"/>
      <c r="RBK58" s="154"/>
      <c r="RBL58" s="154"/>
      <c r="RBM58" s="154"/>
      <c r="RBN58" s="154"/>
      <c r="RBO58" s="154"/>
      <c r="RBP58" s="154"/>
      <c r="RBQ58" s="154"/>
      <c r="RBR58" s="154"/>
      <c r="RBS58" s="154"/>
      <c r="RBT58" s="154"/>
      <c r="RBU58" s="154"/>
      <c r="RBV58" s="154"/>
      <c r="RBW58" s="154"/>
      <c r="RBX58" s="154"/>
      <c r="RBY58" s="154"/>
      <c r="RBZ58" s="154"/>
      <c r="RCA58" s="154"/>
      <c r="RCB58" s="154"/>
      <c r="RCC58" s="154"/>
      <c r="RCD58" s="154"/>
      <c r="RCE58" s="154"/>
      <c r="RCF58" s="154"/>
      <c r="RCG58" s="154"/>
      <c r="RCH58" s="154"/>
      <c r="RCI58" s="154"/>
      <c r="RCJ58" s="154"/>
      <c r="RCK58" s="154"/>
      <c r="RCL58" s="154"/>
      <c r="RCM58" s="154"/>
      <c r="RCN58" s="154"/>
      <c r="RCO58" s="154"/>
      <c r="RCP58" s="154"/>
      <c r="RCQ58" s="154"/>
      <c r="RCR58" s="154"/>
      <c r="RCS58" s="154"/>
      <c r="RCT58" s="154"/>
      <c r="RCU58" s="154"/>
      <c r="RCV58" s="154"/>
      <c r="RCW58" s="154"/>
      <c r="RCX58" s="154"/>
      <c r="RCY58" s="154"/>
      <c r="RCZ58" s="154"/>
      <c r="RDA58" s="154"/>
      <c r="RDB58" s="154"/>
      <c r="RDC58" s="154"/>
      <c r="RDD58" s="154"/>
      <c r="RDE58" s="154"/>
      <c r="RDF58" s="154"/>
      <c r="RDG58" s="154"/>
      <c r="RDH58" s="154"/>
      <c r="RDI58" s="154"/>
      <c r="RDJ58" s="154"/>
      <c r="RDK58" s="154"/>
      <c r="RDL58" s="154"/>
      <c r="RDM58" s="154"/>
      <c r="RDN58" s="154"/>
      <c r="RDO58" s="154"/>
      <c r="RDP58" s="154"/>
      <c r="RDQ58" s="154"/>
      <c r="RDR58" s="154"/>
      <c r="RDS58" s="154"/>
      <c r="RDT58" s="154"/>
      <c r="RDU58" s="154"/>
      <c r="RDV58" s="154"/>
      <c r="RDW58" s="154"/>
      <c r="RDX58" s="154"/>
      <c r="RDY58" s="154"/>
      <c r="RDZ58" s="154"/>
      <c r="REA58" s="154"/>
      <c r="REB58" s="154"/>
      <c r="REC58" s="154"/>
      <c r="RED58" s="154"/>
      <c r="REE58" s="154"/>
      <c r="REF58" s="154"/>
      <c r="REG58" s="154"/>
      <c r="REH58" s="154"/>
      <c r="REI58" s="154"/>
      <c r="REJ58" s="154"/>
      <c r="REK58" s="154"/>
      <c r="REL58" s="154"/>
      <c r="REM58" s="154"/>
      <c r="REN58" s="154"/>
      <c r="REO58" s="154"/>
      <c r="REP58" s="154"/>
      <c r="REQ58" s="154"/>
      <c r="RER58" s="154"/>
      <c r="RES58" s="154"/>
      <c r="RET58" s="154"/>
      <c r="REU58" s="154"/>
      <c r="REV58" s="154"/>
      <c r="REW58" s="154"/>
      <c r="REX58" s="154"/>
      <c r="REY58" s="154"/>
      <c r="REZ58" s="154"/>
      <c r="RFA58" s="154"/>
      <c r="RFB58" s="154"/>
      <c r="RFC58" s="154"/>
      <c r="RFD58" s="154"/>
      <c r="RFE58" s="154"/>
      <c r="RFF58" s="154"/>
      <c r="RFG58" s="154"/>
      <c r="RFH58" s="154"/>
      <c r="RFI58" s="154"/>
      <c r="RFJ58" s="154"/>
      <c r="RFK58" s="154"/>
      <c r="RFL58" s="154"/>
      <c r="RFM58" s="154"/>
      <c r="RFN58" s="154"/>
      <c r="RFO58" s="154"/>
      <c r="RFP58" s="154"/>
      <c r="RFQ58" s="154"/>
      <c r="RFR58" s="154"/>
      <c r="RFS58" s="154"/>
      <c r="RFT58" s="154"/>
      <c r="RFU58" s="154"/>
      <c r="RFV58" s="154"/>
      <c r="RFW58" s="154"/>
      <c r="RFX58" s="154"/>
      <c r="RFY58" s="154"/>
      <c r="RFZ58" s="154"/>
      <c r="RGA58" s="154"/>
      <c r="RGB58" s="154"/>
      <c r="RGC58" s="154"/>
      <c r="RGD58" s="154"/>
      <c r="RGE58" s="154"/>
      <c r="RGF58" s="154"/>
      <c r="RGG58" s="154"/>
      <c r="RGH58" s="154"/>
      <c r="RGI58" s="154"/>
      <c r="RGJ58" s="154"/>
      <c r="RGK58" s="154"/>
      <c r="RGL58" s="154"/>
      <c r="RGM58" s="154"/>
      <c r="RGN58" s="154"/>
      <c r="RGO58" s="154"/>
      <c r="RGP58" s="154"/>
      <c r="RGQ58" s="154"/>
      <c r="RGR58" s="154"/>
      <c r="RGS58" s="154"/>
      <c r="RGT58" s="154"/>
      <c r="RGU58" s="154"/>
      <c r="RGV58" s="154"/>
      <c r="RGW58" s="154"/>
      <c r="RGX58" s="154"/>
      <c r="RGY58" s="154"/>
      <c r="RGZ58" s="154"/>
      <c r="RHA58" s="154"/>
      <c r="RHB58" s="154"/>
      <c r="RHC58" s="154"/>
      <c r="RHD58" s="154"/>
      <c r="RHE58" s="154"/>
      <c r="RHF58" s="154"/>
      <c r="RHG58" s="154"/>
      <c r="RHH58" s="154"/>
      <c r="RHI58" s="154"/>
      <c r="RHJ58" s="154"/>
      <c r="RHK58" s="154"/>
      <c r="RHL58" s="154"/>
      <c r="RHM58" s="154"/>
      <c r="RHN58" s="154"/>
      <c r="RHO58" s="154"/>
      <c r="RHP58" s="154"/>
      <c r="RHQ58" s="154"/>
      <c r="RHR58" s="154"/>
      <c r="RHS58" s="154"/>
      <c r="RHT58" s="154"/>
      <c r="RHU58" s="154"/>
      <c r="RHV58" s="154"/>
      <c r="RHW58" s="154"/>
      <c r="RHX58" s="154"/>
      <c r="RHY58" s="154"/>
      <c r="RHZ58" s="154"/>
      <c r="RIA58" s="154"/>
      <c r="RIB58" s="154"/>
      <c r="RIC58" s="154"/>
      <c r="RID58" s="154"/>
      <c r="RIE58" s="154"/>
      <c r="RIF58" s="154"/>
      <c r="RIG58" s="154"/>
      <c r="RIH58" s="154"/>
      <c r="RII58" s="154"/>
      <c r="RIJ58" s="154"/>
      <c r="RIK58" s="154"/>
      <c r="RIL58" s="154"/>
      <c r="RIM58" s="154"/>
      <c r="RIN58" s="154"/>
      <c r="RIO58" s="154"/>
      <c r="RIP58" s="154"/>
      <c r="RIQ58" s="154"/>
      <c r="RIR58" s="154"/>
      <c r="RIS58" s="154"/>
      <c r="RIT58" s="154"/>
      <c r="RIU58" s="154"/>
      <c r="RIV58" s="154"/>
      <c r="RIW58" s="154"/>
      <c r="RIX58" s="154"/>
      <c r="RIY58" s="154"/>
      <c r="RIZ58" s="154"/>
      <c r="RJA58" s="154"/>
      <c r="RJB58" s="154"/>
      <c r="RJC58" s="154"/>
      <c r="RJD58" s="154"/>
      <c r="RJE58" s="154"/>
      <c r="RJF58" s="154"/>
      <c r="RJG58" s="154"/>
      <c r="RJH58" s="154"/>
      <c r="RJI58" s="154"/>
      <c r="RJJ58" s="154"/>
      <c r="RJK58" s="154"/>
      <c r="RJL58" s="154"/>
      <c r="RJM58" s="154"/>
      <c r="RJN58" s="154"/>
      <c r="RJO58" s="154"/>
      <c r="RJP58" s="154"/>
      <c r="RJQ58" s="154"/>
      <c r="RJR58" s="154"/>
      <c r="RJS58" s="154"/>
      <c r="RJT58" s="154"/>
      <c r="RJU58" s="154"/>
      <c r="RJV58" s="154"/>
      <c r="RJW58" s="154"/>
      <c r="RJX58" s="154"/>
      <c r="RJY58" s="154"/>
      <c r="RJZ58" s="154"/>
      <c r="RKA58" s="154"/>
      <c r="RKB58" s="154"/>
      <c r="RKC58" s="154"/>
      <c r="RKD58" s="154"/>
      <c r="RKE58" s="154"/>
      <c r="RKF58" s="154"/>
      <c r="RKG58" s="154"/>
      <c r="RKH58" s="154"/>
      <c r="RKI58" s="154"/>
      <c r="RKJ58" s="154"/>
      <c r="RKK58" s="154"/>
      <c r="RKL58" s="154"/>
      <c r="RKM58" s="154"/>
      <c r="RKN58" s="154"/>
      <c r="RKO58" s="154"/>
      <c r="RKP58" s="154"/>
      <c r="RKQ58" s="154"/>
      <c r="RKR58" s="154"/>
      <c r="RKS58" s="154"/>
      <c r="RKT58" s="154"/>
      <c r="RKU58" s="154"/>
      <c r="RKV58" s="154"/>
      <c r="RKW58" s="154"/>
      <c r="RKX58" s="154"/>
      <c r="RKY58" s="154"/>
      <c r="RKZ58" s="154"/>
      <c r="RLA58" s="154"/>
      <c r="RLB58" s="154"/>
      <c r="RLC58" s="154"/>
      <c r="RLD58" s="154"/>
      <c r="RLE58" s="154"/>
      <c r="RLF58" s="154"/>
      <c r="RLG58" s="154"/>
      <c r="RLH58" s="154"/>
      <c r="RLI58" s="154"/>
      <c r="RLJ58" s="154"/>
      <c r="RLK58" s="154"/>
      <c r="RLL58" s="154"/>
      <c r="RLM58" s="154"/>
      <c r="RLN58" s="154"/>
      <c r="RLO58" s="154"/>
      <c r="RLP58" s="154"/>
      <c r="RLQ58" s="154"/>
      <c r="RLR58" s="154"/>
      <c r="RLS58" s="154"/>
      <c r="RLT58" s="154"/>
      <c r="RLU58" s="154"/>
      <c r="RLV58" s="154"/>
      <c r="RLW58" s="154"/>
      <c r="RLX58" s="154"/>
      <c r="RLY58" s="154"/>
      <c r="RLZ58" s="154"/>
      <c r="RMA58" s="154"/>
      <c r="RMB58" s="154"/>
      <c r="RMC58" s="154"/>
      <c r="RMD58" s="154"/>
      <c r="RME58" s="154"/>
      <c r="RMF58" s="154"/>
      <c r="RMG58" s="154"/>
      <c r="RMH58" s="154"/>
      <c r="RMI58" s="154"/>
      <c r="RMJ58" s="154"/>
      <c r="RMK58" s="154"/>
      <c r="RML58" s="154"/>
      <c r="RMM58" s="154"/>
      <c r="RMN58" s="154"/>
      <c r="RMO58" s="154"/>
      <c r="RMP58" s="154"/>
      <c r="RMQ58" s="154"/>
      <c r="RMR58" s="154"/>
      <c r="RMS58" s="154"/>
      <c r="RMT58" s="154"/>
      <c r="RMU58" s="154"/>
      <c r="RMV58" s="154"/>
      <c r="RMW58" s="154"/>
      <c r="RMX58" s="154"/>
      <c r="RMY58" s="154"/>
      <c r="RMZ58" s="154"/>
      <c r="RNA58" s="154"/>
      <c r="RNB58" s="154"/>
      <c r="RNC58" s="154"/>
      <c r="RND58" s="154"/>
      <c r="RNE58" s="154"/>
      <c r="RNF58" s="154"/>
      <c r="RNG58" s="154"/>
      <c r="RNH58" s="154"/>
      <c r="RNI58" s="154"/>
      <c r="RNJ58" s="154"/>
      <c r="RNK58" s="154"/>
      <c r="RNL58" s="154"/>
      <c r="RNM58" s="154"/>
      <c r="RNN58" s="154"/>
      <c r="RNO58" s="154"/>
      <c r="RNP58" s="154"/>
      <c r="RNQ58" s="154"/>
      <c r="RNR58" s="154"/>
      <c r="RNS58" s="154"/>
      <c r="RNT58" s="154"/>
      <c r="RNU58" s="154"/>
      <c r="RNV58" s="154"/>
      <c r="RNW58" s="154"/>
      <c r="RNX58" s="154"/>
      <c r="RNY58" s="154"/>
      <c r="RNZ58" s="154"/>
      <c r="ROA58" s="154"/>
      <c r="ROB58" s="154"/>
      <c r="ROC58" s="154"/>
      <c r="ROD58" s="154"/>
      <c r="ROE58" s="154"/>
      <c r="ROF58" s="154"/>
      <c r="ROG58" s="154"/>
      <c r="ROH58" s="154"/>
      <c r="ROI58" s="154"/>
      <c r="ROJ58" s="154"/>
      <c r="ROK58" s="154"/>
      <c r="ROL58" s="154"/>
      <c r="ROM58" s="154"/>
      <c r="RON58" s="154"/>
      <c r="ROO58" s="154"/>
      <c r="ROP58" s="154"/>
      <c r="ROQ58" s="154"/>
      <c r="ROR58" s="154"/>
      <c r="ROS58" s="154"/>
      <c r="ROT58" s="154"/>
      <c r="ROU58" s="154"/>
      <c r="ROV58" s="154"/>
      <c r="ROW58" s="154"/>
      <c r="ROX58" s="154"/>
      <c r="ROY58" s="154"/>
      <c r="ROZ58" s="154"/>
      <c r="RPA58" s="154"/>
      <c r="RPB58" s="154"/>
      <c r="RPC58" s="154"/>
      <c r="RPD58" s="154"/>
      <c r="RPE58" s="154"/>
      <c r="RPF58" s="154"/>
      <c r="RPG58" s="154"/>
      <c r="RPH58" s="154"/>
      <c r="RPI58" s="154"/>
      <c r="RPJ58" s="154"/>
      <c r="RPK58" s="154"/>
      <c r="RPL58" s="154"/>
      <c r="RPM58" s="154"/>
      <c r="RPN58" s="154"/>
      <c r="RPO58" s="154"/>
      <c r="RPP58" s="154"/>
      <c r="RPQ58" s="154"/>
      <c r="RPR58" s="154"/>
      <c r="RPS58" s="154"/>
      <c r="RPT58" s="154"/>
      <c r="RPU58" s="154"/>
      <c r="RPV58" s="154"/>
      <c r="RPW58" s="154"/>
      <c r="RPX58" s="154"/>
      <c r="RPY58" s="154"/>
      <c r="RPZ58" s="154"/>
      <c r="RQA58" s="154"/>
      <c r="RQB58" s="154"/>
      <c r="RQC58" s="154"/>
      <c r="RQD58" s="154"/>
      <c r="RQE58" s="154"/>
      <c r="RQF58" s="154"/>
      <c r="RQG58" s="154"/>
      <c r="RQH58" s="154"/>
      <c r="RQI58" s="154"/>
      <c r="RQJ58" s="154"/>
      <c r="RQK58" s="154"/>
      <c r="RQL58" s="154"/>
      <c r="RQM58" s="154"/>
      <c r="RQN58" s="154"/>
      <c r="RQO58" s="154"/>
      <c r="RQP58" s="154"/>
      <c r="RQQ58" s="154"/>
      <c r="RQR58" s="154"/>
      <c r="RQS58" s="154"/>
      <c r="RQT58" s="154"/>
      <c r="RQU58" s="154"/>
      <c r="RQV58" s="154"/>
      <c r="RQW58" s="154"/>
      <c r="RQX58" s="154"/>
      <c r="RQY58" s="154"/>
      <c r="RQZ58" s="154"/>
      <c r="RRA58" s="154"/>
      <c r="RRB58" s="154"/>
      <c r="RRC58" s="154"/>
      <c r="RRD58" s="154"/>
      <c r="RRE58" s="154"/>
      <c r="RRF58" s="154"/>
      <c r="RRG58" s="154"/>
      <c r="RRH58" s="154"/>
      <c r="RRI58" s="154"/>
      <c r="RRJ58" s="154"/>
      <c r="RRK58" s="154"/>
      <c r="RRL58" s="154"/>
      <c r="RRM58" s="154"/>
      <c r="RRN58" s="154"/>
      <c r="RRO58" s="154"/>
      <c r="RRP58" s="154"/>
      <c r="RRQ58" s="154"/>
      <c r="RRR58" s="154"/>
      <c r="RRS58" s="154"/>
      <c r="RRT58" s="154"/>
      <c r="RRU58" s="154"/>
      <c r="RRV58" s="154"/>
      <c r="RRW58" s="154"/>
      <c r="RRX58" s="154"/>
      <c r="RRY58" s="154"/>
      <c r="RRZ58" s="154"/>
      <c r="RSA58" s="154"/>
      <c r="RSB58" s="154"/>
      <c r="RSC58" s="154"/>
      <c r="RSD58" s="154"/>
      <c r="RSE58" s="154"/>
      <c r="RSF58" s="154"/>
      <c r="RSG58" s="154"/>
      <c r="RSH58" s="154"/>
      <c r="RSI58" s="154"/>
      <c r="RSJ58" s="154"/>
      <c r="RSK58" s="154"/>
      <c r="RSL58" s="154"/>
      <c r="RSM58" s="154"/>
      <c r="RSN58" s="154"/>
      <c r="RSO58" s="154"/>
      <c r="RSP58" s="154"/>
      <c r="RSQ58" s="154"/>
      <c r="RSR58" s="154"/>
      <c r="RSS58" s="154"/>
      <c r="RST58" s="154"/>
      <c r="RSU58" s="154"/>
      <c r="RSV58" s="154"/>
      <c r="RSW58" s="154"/>
      <c r="RSX58" s="154"/>
      <c r="RSY58" s="154"/>
      <c r="RSZ58" s="154"/>
      <c r="RTA58" s="154"/>
      <c r="RTB58" s="154"/>
      <c r="RTC58" s="154"/>
      <c r="RTD58" s="154"/>
      <c r="RTE58" s="154"/>
      <c r="RTF58" s="154"/>
      <c r="RTG58" s="154"/>
      <c r="RTH58" s="154"/>
      <c r="RTI58" s="154"/>
      <c r="RTJ58" s="154"/>
      <c r="RTK58" s="154"/>
      <c r="RTL58" s="154"/>
      <c r="RTM58" s="154"/>
      <c r="RTN58" s="154"/>
      <c r="RTO58" s="154"/>
      <c r="RTP58" s="154"/>
      <c r="RTQ58" s="154"/>
      <c r="RTR58" s="154"/>
      <c r="RTS58" s="154"/>
      <c r="RTT58" s="154"/>
      <c r="RTU58" s="154"/>
      <c r="RTV58" s="154"/>
      <c r="RTW58" s="154"/>
      <c r="RTX58" s="154"/>
      <c r="RTY58" s="154"/>
      <c r="RTZ58" s="154"/>
      <c r="RUA58" s="154"/>
      <c r="RUB58" s="154"/>
      <c r="RUC58" s="154"/>
      <c r="RUD58" s="154"/>
      <c r="RUE58" s="154"/>
      <c r="RUF58" s="154"/>
      <c r="RUG58" s="154"/>
      <c r="RUH58" s="154"/>
      <c r="RUI58" s="154"/>
      <c r="RUJ58" s="154"/>
      <c r="RUK58" s="154"/>
      <c r="RUL58" s="154"/>
      <c r="RUM58" s="154"/>
      <c r="RUN58" s="154"/>
      <c r="RUO58" s="154"/>
      <c r="RUP58" s="154"/>
      <c r="RUQ58" s="154"/>
      <c r="RUR58" s="154"/>
      <c r="RUS58" s="154"/>
      <c r="RUT58" s="154"/>
      <c r="RUU58" s="154"/>
      <c r="RUV58" s="154"/>
      <c r="RUW58" s="154"/>
      <c r="RUX58" s="154"/>
      <c r="RUY58" s="154"/>
      <c r="RUZ58" s="154"/>
      <c r="RVA58" s="154"/>
      <c r="RVB58" s="154"/>
      <c r="RVC58" s="154"/>
      <c r="RVD58" s="154"/>
      <c r="RVE58" s="154"/>
      <c r="RVF58" s="154"/>
      <c r="RVG58" s="154"/>
      <c r="RVH58" s="154"/>
      <c r="RVI58" s="154"/>
      <c r="RVJ58" s="154"/>
      <c r="RVK58" s="154"/>
      <c r="RVL58" s="154"/>
      <c r="RVM58" s="154"/>
      <c r="RVN58" s="154"/>
      <c r="RVO58" s="154"/>
      <c r="RVP58" s="154"/>
      <c r="RVQ58" s="154"/>
      <c r="RVR58" s="154"/>
      <c r="RVS58" s="154"/>
      <c r="RVT58" s="154"/>
      <c r="RVU58" s="154"/>
      <c r="RVV58" s="154"/>
      <c r="RVW58" s="154"/>
      <c r="RVX58" s="154"/>
      <c r="RVY58" s="154"/>
      <c r="RVZ58" s="154"/>
      <c r="RWA58" s="154"/>
      <c r="RWB58" s="154"/>
      <c r="RWC58" s="154"/>
      <c r="RWD58" s="154"/>
      <c r="RWE58" s="154"/>
      <c r="RWF58" s="154"/>
      <c r="RWG58" s="154"/>
      <c r="RWH58" s="154"/>
      <c r="RWI58" s="154"/>
      <c r="RWJ58" s="154"/>
      <c r="RWK58" s="154"/>
      <c r="RWL58" s="154"/>
      <c r="RWM58" s="154"/>
      <c r="RWN58" s="154"/>
      <c r="RWO58" s="154"/>
      <c r="RWP58" s="154"/>
      <c r="RWQ58" s="154"/>
      <c r="RWR58" s="154"/>
      <c r="RWS58" s="154"/>
      <c r="RWT58" s="154"/>
      <c r="RWU58" s="154"/>
      <c r="RWV58" s="154"/>
      <c r="RWW58" s="154"/>
      <c r="RWX58" s="154"/>
      <c r="RWY58" s="154"/>
      <c r="RWZ58" s="154"/>
      <c r="RXA58" s="154"/>
      <c r="RXB58" s="154"/>
      <c r="RXC58" s="154"/>
      <c r="RXD58" s="154"/>
      <c r="RXE58" s="154"/>
      <c r="RXF58" s="154"/>
      <c r="RXG58" s="154"/>
      <c r="RXH58" s="154"/>
      <c r="RXI58" s="154"/>
      <c r="RXJ58" s="154"/>
      <c r="RXK58" s="154"/>
      <c r="RXL58" s="154"/>
      <c r="RXM58" s="154"/>
      <c r="RXN58" s="154"/>
      <c r="RXO58" s="154"/>
      <c r="RXP58" s="154"/>
      <c r="RXQ58" s="154"/>
      <c r="RXR58" s="154"/>
      <c r="RXS58" s="154"/>
      <c r="RXT58" s="154"/>
      <c r="RXU58" s="154"/>
      <c r="RXV58" s="154"/>
      <c r="RXW58" s="154"/>
      <c r="RXX58" s="154"/>
      <c r="RXY58" s="154"/>
      <c r="RXZ58" s="154"/>
      <c r="RYA58" s="154"/>
      <c r="RYB58" s="154"/>
      <c r="RYC58" s="154"/>
      <c r="RYD58" s="154"/>
      <c r="RYE58" s="154"/>
      <c r="RYF58" s="154"/>
      <c r="RYG58" s="154"/>
      <c r="RYH58" s="154"/>
      <c r="RYI58" s="154"/>
      <c r="RYJ58" s="154"/>
      <c r="RYK58" s="154"/>
      <c r="RYL58" s="154"/>
      <c r="RYM58" s="154"/>
      <c r="RYN58" s="154"/>
      <c r="RYO58" s="154"/>
      <c r="RYP58" s="154"/>
      <c r="RYQ58" s="154"/>
      <c r="RYR58" s="154"/>
      <c r="RYS58" s="154"/>
      <c r="RYT58" s="154"/>
      <c r="RYU58" s="154"/>
      <c r="RYV58" s="154"/>
      <c r="RYW58" s="154"/>
      <c r="RYX58" s="154"/>
      <c r="RYY58" s="154"/>
      <c r="RYZ58" s="154"/>
      <c r="RZA58" s="154"/>
      <c r="RZB58" s="154"/>
      <c r="RZC58" s="154"/>
      <c r="RZD58" s="154"/>
      <c r="RZE58" s="154"/>
      <c r="RZF58" s="154"/>
      <c r="RZG58" s="154"/>
      <c r="RZH58" s="154"/>
      <c r="RZI58" s="154"/>
      <c r="RZJ58" s="154"/>
      <c r="RZK58" s="154"/>
      <c r="RZL58" s="154"/>
      <c r="RZM58" s="154"/>
      <c r="RZN58" s="154"/>
      <c r="RZO58" s="154"/>
      <c r="RZP58" s="154"/>
      <c r="RZQ58" s="154"/>
      <c r="RZR58" s="154"/>
      <c r="RZS58" s="154"/>
      <c r="RZT58" s="154"/>
      <c r="RZU58" s="154"/>
      <c r="RZV58" s="154"/>
      <c r="RZW58" s="154"/>
      <c r="RZX58" s="154"/>
      <c r="RZY58" s="154"/>
      <c r="RZZ58" s="154"/>
      <c r="SAA58" s="154"/>
      <c r="SAB58" s="154"/>
      <c r="SAC58" s="154"/>
      <c r="SAD58" s="154"/>
      <c r="SAE58" s="154"/>
      <c r="SAF58" s="154"/>
      <c r="SAG58" s="154"/>
      <c r="SAH58" s="154"/>
      <c r="SAI58" s="154"/>
      <c r="SAJ58" s="154"/>
      <c r="SAK58" s="154"/>
      <c r="SAL58" s="154"/>
      <c r="SAM58" s="154"/>
      <c r="SAN58" s="154"/>
      <c r="SAO58" s="154"/>
      <c r="SAP58" s="154"/>
      <c r="SAQ58" s="154"/>
      <c r="SAR58" s="154"/>
      <c r="SAS58" s="154"/>
      <c r="SAT58" s="154"/>
      <c r="SAU58" s="154"/>
      <c r="SAV58" s="154"/>
      <c r="SAW58" s="154"/>
      <c r="SAX58" s="154"/>
      <c r="SAY58" s="154"/>
      <c r="SAZ58" s="154"/>
      <c r="SBA58" s="154"/>
      <c r="SBB58" s="154"/>
      <c r="SBC58" s="154"/>
      <c r="SBD58" s="154"/>
      <c r="SBE58" s="154"/>
      <c r="SBF58" s="154"/>
      <c r="SBG58" s="154"/>
      <c r="SBH58" s="154"/>
      <c r="SBI58" s="154"/>
      <c r="SBJ58" s="154"/>
      <c r="SBK58" s="154"/>
      <c r="SBL58" s="154"/>
      <c r="SBM58" s="154"/>
      <c r="SBN58" s="154"/>
      <c r="SBO58" s="154"/>
      <c r="SBP58" s="154"/>
      <c r="SBQ58" s="154"/>
      <c r="SBR58" s="154"/>
      <c r="SBS58" s="154"/>
      <c r="SBT58" s="154"/>
      <c r="SBU58" s="154"/>
      <c r="SBV58" s="154"/>
      <c r="SBW58" s="154"/>
      <c r="SBX58" s="154"/>
      <c r="SBY58" s="154"/>
      <c r="SBZ58" s="154"/>
      <c r="SCA58" s="154"/>
      <c r="SCB58" s="154"/>
      <c r="SCC58" s="154"/>
      <c r="SCD58" s="154"/>
      <c r="SCE58" s="154"/>
      <c r="SCF58" s="154"/>
      <c r="SCG58" s="154"/>
      <c r="SCH58" s="154"/>
      <c r="SCI58" s="154"/>
      <c r="SCJ58" s="154"/>
      <c r="SCK58" s="154"/>
      <c r="SCL58" s="154"/>
      <c r="SCM58" s="154"/>
      <c r="SCN58" s="154"/>
      <c r="SCO58" s="154"/>
      <c r="SCP58" s="154"/>
      <c r="SCQ58" s="154"/>
      <c r="SCR58" s="154"/>
      <c r="SCS58" s="154"/>
      <c r="SCT58" s="154"/>
      <c r="SCU58" s="154"/>
      <c r="SCV58" s="154"/>
      <c r="SCW58" s="154"/>
      <c r="SCX58" s="154"/>
      <c r="SCY58" s="154"/>
      <c r="SCZ58" s="154"/>
      <c r="SDA58" s="154"/>
      <c r="SDB58" s="154"/>
      <c r="SDC58" s="154"/>
      <c r="SDD58" s="154"/>
      <c r="SDE58" s="154"/>
      <c r="SDF58" s="154"/>
      <c r="SDG58" s="154"/>
      <c r="SDH58" s="154"/>
      <c r="SDI58" s="154"/>
      <c r="SDJ58" s="154"/>
      <c r="SDK58" s="154"/>
      <c r="SDL58" s="154"/>
      <c r="SDM58" s="154"/>
      <c r="SDN58" s="154"/>
      <c r="SDO58" s="154"/>
      <c r="SDP58" s="154"/>
      <c r="SDQ58" s="154"/>
      <c r="SDR58" s="154"/>
      <c r="SDS58" s="154"/>
      <c r="SDT58" s="154"/>
      <c r="SDU58" s="154"/>
      <c r="SDV58" s="154"/>
      <c r="SDW58" s="154"/>
      <c r="SDX58" s="154"/>
      <c r="SDY58" s="154"/>
      <c r="SDZ58" s="154"/>
      <c r="SEA58" s="154"/>
      <c r="SEB58" s="154"/>
      <c r="SEC58" s="154"/>
      <c r="SED58" s="154"/>
      <c r="SEE58" s="154"/>
      <c r="SEF58" s="154"/>
      <c r="SEG58" s="154"/>
      <c r="SEH58" s="154"/>
      <c r="SEI58" s="154"/>
      <c r="SEJ58" s="154"/>
      <c r="SEK58" s="154"/>
      <c r="SEL58" s="154"/>
      <c r="SEM58" s="154"/>
      <c r="SEN58" s="154"/>
      <c r="SEO58" s="154"/>
      <c r="SEP58" s="154"/>
      <c r="SEQ58" s="154"/>
      <c r="SER58" s="154"/>
      <c r="SES58" s="154"/>
      <c r="SET58" s="154"/>
      <c r="SEU58" s="154"/>
      <c r="SEV58" s="154"/>
      <c r="SEW58" s="154"/>
      <c r="SEX58" s="154"/>
      <c r="SEY58" s="154"/>
      <c r="SEZ58" s="154"/>
      <c r="SFA58" s="154"/>
      <c r="SFB58" s="154"/>
      <c r="SFC58" s="154"/>
      <c r="SFD58" s="154"/>
      <c r="SFE58" s="154"/>
      <c r="SFF58" s="154"/>
      <c r="SFG58" s="154"/>
      <c r="SFH58" s="154"/>
      <c r="SFI58" s="154"/>
      <c r="SFJ58" s="154"/>
      <c r="SFK58" s="154"/>
      <c r="SFL58" s="154"/>
      <c r="SFM58" s="154"/>
      <c r="SFN58" s="154"/>
      <c r="SFO58" s="154"/>
      <c r="SFP58" s="154"/>
      <c r="SFQ58" s="154"/>
      <c r="SFR58" s="154"/>
      <c r="SFS58" s="154"/>
      <c r="SFT58" s="154"/>
      <c r="SFU58" s="154"/>
      <c r="SFV58" s="154"/>
      <c r="SFW58" s="154"/>
      <c r="SFX58" s="154"/>
      <c r="SFY58" s="154"/>
      <c r="SFZ58" s="154"/>
      <c r="SGA58" s="154"/>
      <c r="SGB58" s="154"/>
      <c r="SGC58" s="154"/>
      <c r="SGD58" s="154"/>
      <c r="SGE58" s="154"/>
      <c r="SGF58" s="154"/>
      <c r="SGG58" s="154"/>
      <c r="SGH58" s="154"/>
      <c r="SGI58" s="154"/>
      <c r="SGJ58" s="154"/>
      <c r="SGK58" s="154"/>
      <c r="SGL58" s="154"/>
      <c r="SGM58" s="154"/>
      <c r="SGN58" s="154"/>
      <c r="SGO58" s="154"/>
      <c r="SGP58" s="154"/>
      <c r="SGQ58" s="154"/>
      <c r="SGR58" s="154"/>
      <c r="SGS58" s="154"/>
      <c r="SGT58" s="154"/>
      <c r="SGU58" s="154"/>
      <c r="SGV58" s="154"/>
      <c r="SGW58" s="154"/>
      <c r="SGX58" s="154"/>
      <c r="SGY58" s="154"/>
      <c r="SGZ58" s="154"/>
      <c r="SHA58" s="154"/>
      <c r="SHB58" s="154"/>
      <c r="SHC58" s="154"/>
      <c r="SHD58" s="154"/>
      <c r="SHE58" s="154"/>
      <c r="SHF58" s="154"/>
      <c r="SHG58" s="154"/>
      <c r="SHH58" s="154"/>
      <c r="SHI58" s="154"/>
      <c r="SHJ58" s="154"/>
      <c r="SHK58" s="154"/>
      <c r="SHL58" s="154"/>
      <c r="SHM58" s="154"/>
      <c r="SHN58" s="154"/>
      <c r="SHO58" s="154"/>
      <c r="SHP58" s="154"/>
      <c r="SHQ58" s="154"/>
      <c r="SHR58" s="154"/>
      <c r="SHS58" s="154"/>
      <c r="SHT58" s="154"/>
      <c r="SHU58" s="154"/>
      <c r="SHV58" s="154"/>
      <c r="SHW58" s="154"/>
      <c r="SHX58" s="154"/>
      <c r="SHY58" s="154"/>
      <c r="SHZ58" s="154"/>
      <c r="SIA58" s="154"/>
      <c r="SIB58" s="154"/>
      <c r="SIC58" s="154"/>
      <c r="SID58" s="154"/>
      <c r="SIE58" s="154"/>
      <c r="SIF58" s="154"/>
      <c r="SIG58" s="154"/>
      <c r="SIH58" s="154"/>
      <c r="SII58" s="154"/>
      <c r="SIJ58" s="154"/>
      <c r="SIK58" s="154"/>
      <c r="SIL58" s="154"/>
      <c r="SIM58" s="154"/>
      <c r="SIN58" s="154"/>
      <c r="SIO58" s="154"/>
      <c r="SIP58" s="154"/>
      <c r="SIQ58" s="154"/>
      <c r="SIR58" s="154"/>
      <c r="SIS58" s="154"/>
      <c r="SIT58" s="154"/>
      <c r="SIU58" s="154"/>
      <c r="SIV58" s="154"/>
      <c r="SIW58" s="154"/>
      <c r="SIX58" s="154"/>
      <c r="SIY58" s="154"/>
      <c r="SIZ58" s="154"/>
      <c r="SJA58" s="154"/>
      <c r="SJB58" s="154"/>
      <c r="SJC58" s="154"/>
      <c r="SJD58" s="154"/>
      <c r="SJE58" s="154"/>
      <c r="SJF58" s="154"/>
      <c r="SJG58" s="154"/>
      <c r="SJH58" s="154"/>
      <c r="SJI58" s="154"/>
      <c r="SJJ58" s="154"/>
      <c r="SJK58" s="154"/>
      <c r="SJL58" s="154"/>
      <c r="SJM58" s="154"/>
      <c r="SJN58" s="154"/>
      <c r="SJO58" s="154"/>
      <c r="SJP58" s="154"/>
      <c r="SJQ58" s="154"/>
      <c r="SJR58" s="154"/>
      <c r="SJS58" s="154"/>
      <c r="SJT58" s="154"/>
      <c r="SJU58" s="154"/>
      <c r="SJV58" s="154"/>
      <c r="SJW58" s="154"/>
      <c r="SJX58" s="154"/>
      <c r="SJY58" s="154"/>
      <c r="SJZ58" s="154"/>
      <c r="SKA58" s="154"/>
      <c r="SKB58" s="154"/>
      <c r="SKC58" s="154"/>
      <c r="SKD58" s="154"/>
      <c r="SKE58" s="154"/>
      <c r="SKF58" s="154"/>
      <c r="SKG58" s="154"/>
      <c r="SKH58" s="154"/>
      <c r="SKI58" s="154"/>
      <c r="SKJ58" s="154"/>
      <c r="SKK58" s="154"/>
      <c r="SKL58" s="154"/>
      <c r="SKM58" s="154"/>
      <c r="SKN58" s="154"/>
      <c r="SKO58" s="154"/>
      <c r="SKP58" s="154"/>
      <c r="SKQ58" s="154"/>
      <c r="SKR58" s="154"/>
      <c r="SKS58" s="154"/>
      <c r="SKT58" s="154"/>
      <c r="SKU58" s="154"/>
      <c r="SKV58" s="154"/>
      <c r="SKW58" s="154"/>
      <c r="SKX58" s="154"/>
      <c r="SKY58" s="154"/>
      <c r="SKZ58" s="154"/>
      <c r="SLA58" s="154"/>
      <c r="SLB58" s="154"/>
      <c r="SLC58" s="154"/>
      <c r="SLD58" s="154"/>
      <c r="SLE58" s="154"/>
      <c r="SLF58" s="154"/>
      <c r="SLG58" s="154"/>
      <c r="SLH58" s="154"/>
      <c r="SLI58" s="154"/>
      <c r="SLJ58" s="154"/>
      <c r="SLK58" s="154"/>
      <c r="SLL58" s="154"/>
      <c r="SLM58" s="154"/>
      <c r="SLN58" s="154"/>
      <c r="SLO58" s="154"/>
      <c r="SLP58" s="154"/>
      <c r="SLQ58" s="154"/>
      <c r="SLR58" s="154"/>
      <c r="SLS58" s="154"/>
      <c r="SLT58" s="154"/>
      <c r="SLU58" s="154"/>
      <c r="SLV58" s="154"/>
      <c r="SLW58" s="154"/>
      <c r="SLX58" s="154"/>
      <c r="SLY58" s="154"/>
      <c r="SLZ58" s="154"/>
      <c r="SMA58" s="154"/>
      <c r="SMB58" s="154"/>
      <c r="SMC58" s="154"/>
      <c r="SMD58" s="154"/>
      <c r="SME58" s="154"/>
      <c r="SMF58" s="154"/>
      <c r="SMG58" s="154"/>
      <c r="SMH58" s="154"/>
      <c r="SMI58" s="154"/>
      <c r="SMJ58" s="154"/>
      <c r="SMK58" s="154"/>
      <c r="SML58" s="154"/>
      <c r="SMM58" s="154"/>
      <c r="SMN58" s="154"/>
      <c r="SMO58" s="154"/>
      <c r="SMP58" s="154"/>
      <c r="SMQ58" s="154"/>
      <c r="SMR58" s="154"/>
      <c r="SMS58" s="154"/>
      <c r="SMT58" s="154"/>
      <c r="SMU58" s="154"/>
      <c r="SMV58" s="154"/>
      <c r="SMW58" s="154"/>
      <c r="SMX58" s="154"/>
      <c r="SMY58" s="154"/>
      <c r="SMZ58" s="154"/>
      <c r="SNA58" s="154"/>
      <c r="SNB58" s="154"/>
      <c r="SNC58" s="154"/>
      <c r="SND58" s="154"/>
      <c r="SNE58" s="154"/>
      <c r="SNF58" s="154"/>
      <c r="SNG58" s="154"/>
      <c r="SNH58" s="154"/>
      <c r="SNI58" s="154"/>
      <c r="SNJ58" s="154"/>
      <c r="SNK58" s="154"/>
      <c r="SNL58" s="154"/>
      <c r="SNM58" s="154"/>
      <c r="SNN58" s="154"/>
      <c r="SNO58" s="154"/>
      <c r="SNP58" s="154"/>
      <c r="SNQ58" s="154"/>
      <c r="SNR58" s="154"/>
      <c r="SNS58" s="154"/>
      <c r="SNT58" s="154"/>
      <c r="SNU58" s="154"/>
      <c r="SNV58" s="154"/>
      <c r="SNW58" s="154"/>
      <c r="SNX58" s="154"/>
      <c r="SNY58" s="154"/>
      <c r="SNZ58" s="154"/>
      <c r="SOA58" s="154"/>
      <c r="SOB58" s="154"/>
      <c r="SOC58" s="154"/>
      <c r="SOD58" s="154"/>
      <c r="SOE58" s="154"/>
      <c r="SOF58" s="154"/>
      <c r="SOG58" s="154"/>
      <c r="SOH58" s="154"/>
      <c r="SOI58" s="154"/>
      <c r="SOJ58" s="154"/>
      <c r="SOK58" s="154"/>
      <c r="SOL58" s="154"/>
      <c r="SOM58" s="154"/>
      <c r="SON58" s="154"/>
      <c r="SOO58" s="154"/>
      <c r="SOP58" s="154"/>
      <c r="SOQ58" s="154"/>
      <c r="SOR58" s="154"/>
      <c r="SOS58" s="154"/>
      <c r="SOT58" s="154"/>
      <c r="SOU58" s="154"/>
      <c r="SOV58" s="154"/>
      <c r="SOW58" s="154"/>
      <c r="SOX58" s="154"/>
      <c r="SOY58" s="154"/>
      <c r="SOZ58" s="154"/>
      <c r="SPA58" s="154"/>
      <c r="SPB58" s="154"/>
      <c r="SPC58" s="154"/>
      <c r="SPD58" s="154"/>
      <c r="SPE58" s="154"/>
      <c r="SPF58" s="154"/>
      <c r="SPG58" s="154"/>
      <c r="SPH58" s="154"/>
      <c r="SPI58" s="154"/>
      <c r="SPJ58" s="154"/>
      <c r="SPK58" s="154"/>
      <c r="SPL58" s="154"/>
      <c r="SPM58" s="154"/>
      <c r="SPN58" s="154"/>
      <c r="SPO58" s="154"/>
      <c r="SPP58" s="154"/>
      <c r="SPQ58" s="154"/>
      <c r="SPR58" s="154"/>
      <c r="SPS58" s="154"/>
      <c r="SPT58" s="154"/>
      <c r="SPU58" s="154"/>
      <c r="SPV58" s="154"/>
      <c r="SPW58" s="154"/>
      <c r="SPX58" s="154"/>
      <c r="SPY58" s="154"/>
      <c r="SPZ58" s="154"/>
      <c r="SQA58" s="154"/>
      <c r="SQB58" s="154"/>
      <c r="SQC58" s="154"/>
      <c r="SQD58" s="154"/>
      <c r="SQE58" s="154"/>
      <c r="SQF58" s="154"/>
      <c r="SQG58" s="154"/>
      <c r="SQH58" s="154"/>
      <c r="SQI58" s="154"/>
      <c r="SQJ58" s="154"/>
      <c r="SQK58" s="154"/>
      <c r="SQL58" s="154"/>
      <c r="SQM58" s="154"/>
      <c r="SQN58" s="154"/>
      <c r="SQO58" s="154"/>
      <c r="SQP58" s="154"/>
      <c r="SQQ58" s="154"/>
      <c r="SQR58" s="154"/>
      <c r="SQS58" s="154"/>
      <c r="SQT58" s="154"/>
      <c r="SQU58" s="154"/>
      <c r="SQV58" s="154"/>
      <c r="SQW58" s="154"/>
      <c r="SQX58" s="154"/>
      <c r="SQY58" s="154"/>
      <c r="SQZ58" s="154"/>
      <c r="SRA58" s="154"/>
      <c r="SRB58" s="154"/>
      <c r="SRC58" s="154"/>
      <c r="SRD58" s="154"/>
      <c r="SRE58" s="154"/>
      <c r="SRF58" s="154"/>
      <c r="SRG58" s="154"/>
      <c r="SRH58" s="154"/>
      <c r="SRI58" s="154"/>
      <c r="SRJ58" s="154"/>
      <c r="SRK58" s="154"/>
      <c r="SRL58" s="154"/>
      <c r="SRM58" s="154"/>
      <c r="SRN58" s="154"/>
      <c r="SRO58" s="154"/>
      <c r="SRP58" s="154"/>
      <c r="SRQ58" s="154"/>
      <c r="SRR58" s="154"/>
      <c r="SRS58" s="154"/>
      <c r="SRT58" s="154"/>
      <c r="SRU58" s="154"/>
      <c r="SRV58" s="154"/>
      <c r="SRW58" s="154"/>
      <c r="SRX58" s="154"/>
      <c r="SRY58" s="154"/>
      <c r="SRZ58" s="154"/>
      <c r="SSA58" s="154"/>
      <c r="SSB58" s="154"/>
      <c r="SSC58" s="154"/>
      <c r="SSD58" s="154"/>
      <c r="SSE58" s="154"/>
      <c r="SSF58" s="154"/>
      <c r="SSG58" s="154"/>
      <c r="SSH58" s="154"/>
      <c r="SSI58" s="154"/>
      <c r="SSJ58" s="154"/>
      <c r="SSK58" s="154"/>
      <c r="SSL58" s="154"/>
      <c r="SSM58" s="154"/>
      <c r="SSN58" s="154"/>
      <c r="SSO58" s="154"/>
      <c r="SSP58" s="154"/>
      <c r="SSQ58" s="154"/>
      <c r="SSR58" s="154"/>
      <c r="SSS58" s="154"/>
      <c r="SST58" s="154"/>
      <c r="SSU58" s="154"/>
      <c r="SSV58" s="154"/>
      <c r="SSW58" s="154"/>
      <c r="SSX58" s="154"/>
      <c r="SSY58" s="154"/>
      <c r="SSZ58" s="154"/>
      <c r="STA58" s="154"/>
      <c r="STB58" s="154"/>
      <c r="STC58" s="154"/>
      <c r="STD58" s="154"/>
      <c r="STE58" s="154"/>
      <c r="STF58" s="154"/>
      <c r="STG58" s="154"/>
      <c r="STH58" s="154"/>
      <c r="STI58" s="154"/>
      <c r="STJ58" s="154"/>
      <c r="STK58" s="154"/>
      <c r="STL58" s="154"/>
      <c r="STM58" s="154"/>
      <c r="STN58" s="154"/>
      <c r="STO58" s="154"/>
      <c r="STP58" s="154"/>
      <c r="STQ58" s="154"/>
      <c r="STR58" s="154"/>
      <c r="STS58" s="154"/>
      <c r="STT58" s="154"/>
      <c r="STU58" s="154"/>
      <c r="STV58" s="154"/>
      <c r="STW58" s="154"/>
      <c r="STX58" s="154"/>
      <c r="STY58" s="154"/>
      <c r="STZ58" s="154"/>
      <c r="SUA58" s="154"/>
      <c r="SUB58" s="154"/>
      <c r="SUC58" s="154"/>
      <c r="SUD58" s="154"/>
      <c r="SUE58" s="154"/>
      <c r="SUF58" s="154"/>
      <c r="SUG58" s="154"/>
      <c r="SUH58" s="154"/>
      <c r="SUI58" s="154"/>
      <c r="SUJ58" s="154"/>
      <c r="SUK58" s="154"/>
      <c r="SUL58" s="154"/>
      <c r="SUM58" s="154"/>
      <c r="SUN58" s="154"/>
      <c r="SUO58" s="154"/>
      <c r="SUP58" s="154"/>
      <c r="SUQ58" s="154"/>
      <c r="SUR58" s="154"/>
      <c r="SUS58" s="154"/>
      <c r="SUT58" s="154"/>
      <c r="SUU58" s="154"/>
      <c r="SUV58" s="154"/>
      <c r="SUW58" s="154"/>
      <c r="SUX58" s="154"/>
      <c r="SUY58" s="154"/>
      <c r="SUZ58" s="154"/>
      <c r="SVA58" s="154"/>
      <c r="SVB58" s="154"/>
      <c r="SVC58" s="154"/>
      <c r="SVD58" s="154"/>
      <c r="SVE58" s="154"/>
      <c r="SVF58" s="154"/>
      <c r="SVG58" s="154"/>
      <c r="SVH58" s="154"/>
      <c r="SVI58" s="154"/>
      <c r="SVJ58" s="154"/>
      <c r="SVK58" s="154"/>
      <c r="SVL58" s="154"/>
      <c r="SVM58" s="154"/>
      <c r="SVN58" s="154"/>
      <c r="SVO58" s="154"/>
      <c r="SVP58" s="154"/>
      <c r="SVQ58" s="154"/>
      <c r="SVR58" s="154"/>
      <c r="SVS58" s="154"/>
      <c r="SVT58" s="154"/>
      <c r="SVU58" s="154"/>
      <c r="SVV58" s="154"/>
      <c r="SVW58" s="154"/>
      <c r="SVX58" s="154"/>
      <c r="SVY58" s="154"/>
      <c r="SVZ58" s="154"/>
      <c r="SWA58" s="154"/>
      <c r="SWB58" s="154"/>
      <c r="SWC58" s="154"/>
      <c r="SWD58" s="154"/>
      <c r="SWE58" s="154"/>
      <c r="SWF58" s="154"/>
      <c r="SWG58" s="154"/>
      <c r="SWH58" s="154"/>
      <c r="SWI58" s="154"/>
      <c r="SWJ58" s="154"/>
      <c r="SWK58" s="154"/>
      <c r="SWL58" s="154"/>
      <c r="SWM58" s="154"/>
      <c r="SWN58" s="154"/>
      <c r="SWO58" s="154"/>
      <c r="SWP58" s="154"/>
      <c r="SWQ58" s="154"/>
      <c r="SWR58" s="154"/>
      <c r="SWS58" s="154"/>
      <c r="SWT58" s="154"/>
      <c r="SWU58" s="154"/>
      <c r="SWV58" s="154"/>
      <c r="SWW58" s="154"/>
      <c r="SWX58" s="154"/>
      <c r="SWY58" s="154"/>
      <c r="SWZ58" s="154"/>
      <c r="SXA58" s="154"/>
      <c r="SXB58" s="154"/>
      <c r="SXC58" s="154"/>
      <c r="SXD58" s="154"/>
      <c r="SXE58" s="154"/>
      <c r="SXF58" s="154"/>
      <c r="SXG58" s="154"/>
      <c r="SXH58" s="154"/>
      <c r="SXI58" s="154"/>
      <c r="SXJ58" s="154"/>
      <c r="SXK58" s="154"/>
      <c r="SXL58" s="154"/>
      <c r="SXM58" s="154"/>
      <c r="SXN58" s="154"/>
      <c r="SXO58" s="154"/>
      <c r="SXP58" s="154"/>
      <c r="SXQ58" s="154"/>
      <c r="SXR58" s="154"/>
      <c r="SXS58" s="154"/>
      <c r="SXT58" s="154"/>
      <c r="SXU58" s="154"/>
      <c r="SXV58" s="154"/>
      <c r="SXW58" s="154"/>
      <c r="SXX58" s="154"/>
      <c r="SXY58" s="154"/>
      <c r="SXZ58" s="154"/>
      <c r="SYA58" s="154"/>
      <c r="SYB58" s="154"/>
      <c r="SYC58" s="154"/>
      <c r="SYD58" s="154"/>
      <c r="SYE58" s="154"/>
      <c r="SYF58" s="154"/>
      <c r="SYG58" s="154"/>
      <c r="SYH58" s="154"/>
      <c r="SYI58" s="154"/>
      <c r="SYJ58" s="154"/>
      <c r="SYK58" s="154"/>
      <c r="SYL58" s="154"/>
      <c r="SYM58" s="154"/>
      <c r="SYN58" s="154"/>
      <c r="SYO58" s="154"/>
      <c r="SYP58" s="154"/>
      <c r="SYQ58" s="154"/>
      <c r="SYR58" s="154"/>
      <c r="SYS58" s="154"/>
      <c r="SYT58" s="154"/>
      <c r="SYU58" s="154"/>
      <c r="SYV58" s="154"/>
      <c r="SYW58" s="154"/>
      <c r="SYX58" s="154"/>
      <c r="SYY58" s="154"/>
      <c r="SYZ58" s="154"/>
      <c r="SZA58" s="154"/>
      <c r="SZB58" s="154"/>
      <c r="SZC58" s="154"/>
      <c r="SZD58" s="154"/>
      <c r="SZE58" s="154"/>
      <c r="SZF58" s="154"/>
      <c r="SZG58" s="154"/>
      <c r="SZH58" s="154"/>
      <c r="SZI58" s="154"/>
      <c r="SZJ58" s="154"/>
      <c r="SZK58" s="154"/>
      <c r="SZL58" s="154"/>
      <c r="SZM58" s="154"/>
      <c r="SZN58" s="154"/>
      <c r="SZO58" s="154"/>
      <c r="SZP58" s="154"/>
      <c r="SZQ58" s="154"/>
      <c r="SZR58" s="154"/>
      <c r="SZS58" s="154"/>
      <c r="SZT58" s="154"/>
      <c r="SZU58" s="154"/>
      <c r="SZV58" s="154"/>
      <c r="SZW58" s="154"/>
      <c r="SZX58" s="154"/>
      <c r="SZY58" s="154"/>
      <c r="SZZ58" s="154"/>
      <c r="TAA58" s="154"/>
      <c r="TAB58" s="154"/>
      <c r="TAC58" s="154"/>
      <c r="TAD58" s="154"/>
      <c r="TAE58" s="154"/>
      <c r="TAF58" s="154"/>
      <c r="TAG58" s="154"/>
      <c r="TAH58" s="154"/>
      <c r="TAI58" s="154"/>
      <c r="TAJ58" s="154"/>
      <c r="TAK58" s="154"/>
      <c r="TAL58" s="154"/>
      <c r="TAM58" s="154"/>
      <c r="TAN58" s="154"/>
      <c r="TAO58" s="154"/>
      <c r="TAP58" s="154"/>
      <c r="TAQ58" s="154"/>
      <c r="TAR58" s="154"/>
      <c r="TAS58" s="154"/>
      <c r="TAT58" s="154"/>
      <c r="TAU58" s="154"/>
      <c r="TAV58" s="154"/>
      <c r="TAW58" s="154"/>
      <c r="TAX58" s="154"/>
      <c r="TAY58" s="154"/>
      <c r="TAZ58" s="154"/>
      <c r="TBA58" s="154"/>
      <c r="TBB58" s="154"/>
      <c r="TBC58" s="154"/>
      <c r="TBD58" s="154"/>
      <c r="TBE58" s="154"/>
      <c r="TBF58" s="154"/>
      <c r="TBG58" s="154"/>
      <c r="TBH58" s="154"/>
      <c r="TBI58" s="154"/>
      <c r="TBJ58" s="154"/>
      <c r="TBK58" s="154"/>
      <c r="TBL58" s="154"/>
      <c r="TBM58" s="154"/>
      <c r="TBN58" s="154"/>
      <c r="TBO58" s="154"/>
      <c r="TBP58" s="154"/>
      <c r="TBQ58" s="154"/>
      <c r="TBR58" s="154"/>
      <c r="TBS58" s="154"/>
      <c r="TBT58" s="154"/>
      <c r="TBU58" s="154"/>
      <c r="TBV58" s="154"/>
      <c r="TBW58" s="154"/>
      <c r="TBX58" s="154"/>
      <c r="TBY58" s="154"/>
      <c r="TBZ58" s="154"/>
      <c r="TCA58" s="154"/>
      <c r="TCB58" s="154"/>
      <c r="TCC58" s="154"/>
      <c r="TCD58" s="154"/>
      <c r="TCE58" s="154"/>
      <c r="TCF58" s="154"/>
      <c r="TCG58" s="154"/>
      <c r="TCH58" s="154"/>
      <c r="TCI58" s="154"/>
      <c r="TCJ58" s="154"/>
      <c r="TCK58" s="154"/>
      <c r="TCL58" s="154"/>
      <c r="TCM58" s="154"/>
      <c r="TCN58" s="154"/>
      <c r="TCO58" s="154"/>
      <c r="TCP58" s="154"/>
      <c r="TCQ58" s="154"/>
      <c r="TCR58" s="154"/>
      <c r="TCS58" s="154"/>
      <c r="TCT58" s="154"/>
      <c r="TCU58" s="154"/>
      <c r="TCV58" s="154"/>
      <c r="TCW58" s="154"/>
      <c r="TCX58" s="154"/>
      <c r="TCY58" s="154"/>
      <c r="TCZ58" s="154"/>
      <c r="TDA58" s="154"/>
      <c r="TDB58" s="154"/>
      <c r="TDC58" s="154"/>
      <c r="TDD58" s="154"/>
      <c r="TDE58" s="154"/>
      <c r="TDF58" s="154"/>
      <c r="TDG58" s="154"/>
      <c r="TDH58" s="154"/>
      <c r="TDI58" s="154"/>
      <c r="TDJ58" s="154"/>
      <c r="TDK58" s="154"/>
      <c r="TDL58" s="154"/>
      <c r="TDM58" s="154"/>
      <c r="TDN58" s="154"/>
      <c r="TDO58" s="154"/>
      <c r="TDP58" s="154"/>
      <c r="TDQ58" s="154"/>
      <c r="TDR58" s="154"/>
      <c r="TDS58" s="154"/>
      <c r="TDT58" s="154"/>
      <c r="TDU58" s="154"/>
      <c r="TDV58" s="154"/>
      <c r="TDW58" s="154"/>
      <c r="TDX58" s="154"/>
      <c r="TDY58" s="154"/>
      <c r="TDZ58" s="154"/>
      <c r="TEA58" s="154"/>
      <c r="TEB58" s="154"/>
      <c r="TEC58" s="154"/>
      <c r="TED58" s="154"/>
      <c r="TEE58" s="154"/>
      <c r="TEF58" s="154"/>
      <c r="TEG58" s="154"/>
      <c r="TEH58" s="154"/>
      <c r="TEI58" s="154"/>
      <c r="TEJ58" s="154"/>
      <c r="TEK58" s="154"/>
      <c r="TEL58" s="154"/>
      <c r="TEM58" s="154"/>
      <c r="TEN58" s="154"/>
      <c r="TEO58" s="154"/>
      <c r="TEP58" s="154"/>
      <c r="TEQ58" s="154"/>
      <c r="TER58" s="154"/>
      <c r="TES58" s="154"/>
      <c r="TET58" s="154"/>
      <c r="TEU58" s="154"/>
      <c r="TEV58" s="154"/>
      <c r="TEW58" s="154"/>
      <c r="TEX58" s="154"/>
      <c r="TEY58" s="154"/>
      <c r="TEZ58" s="154"/>
      <c r="TFA58" s="154"/>
      <c r="TFB58" s="154"/>
      <c r="TFC58" s="154"/>
      <c r="TFD58" s="154"/>
      <c r="TFE58" s="154"/>
      <c r="TFF58" s="154"/>
      <c r="TFG58" s="154"/>
      <c r="TFH58" s="154"/>
      <c r="TFI58" s="154"/>
      <c r="TFJ58" s="154"/>
      <c r="TFK58" s="154"/>
      <c r="TFL58" s="154"/>
      <c r="TFM58" s="154"/>
      <c r="TFN58" s="154"/>
      <c r="TFO58" s="154"/>
      <c r="TFP58" s="154"/>
      <c r="TFQ58" s="154"/>
      <c r="TFR58" s="154"/>
      <c r="TFS58" s="154"/>
      <c r="TFT58" s="154"/>
      <c r="TFU58" s="154"/>
      <c r="TFV58" s="154"/>
      <c r="TFW58" s="154"/>
      <c r="TFX58" s="154"/>
      <c r="TFY58" s="154"/>
      <c r="TFZ58" s="154"/>
      <c r="TGA58" s="154"/>
      <c r="TGB58" s="154"/>
      <c r="TGC58" s="154"/>
      <c r="TGD58" s="154"/>
      <c r="TGE58" s="154"/>
      <c r="TGF58" s="154"/>
      <c r="TGG58" s="154"/>
      <c r="TGH58" s="154"/>
      <c r="TGI58" s="154"/>
      <c r="TGJ58" s="154"/>
      <c r="TGK58" s="154"/>
      <c r="TGL58" s="154"/>
      <c r="TGM58" s="154"/>
      <c r="TGN58" s="154"/>
      <c r="TGO58" s="154"/>
      <c r="TGP58" s="154"/>
      <c r="TGQ58" s="154"/>
      <c r="TGR58" s="154"/>
      <c r="TGS58" s="154"/>
      <c r="TGT58" s="154"/>
      <c r="TGU58" s="154"/>
      <c r="TGV58" s="154"/>
      <c r="TGW58" s="154"/>
      <c r="TGX58" s="154"/>
      <c r="TGY58" s="154"/>
      <c r="TGZ58" s="154"/>
      <c r="THA58" s="154"/>
      <c r="THB58" s="154"/>
      <c r="THC58" s="154"/>
      <c r="THD58" s="154"/>
      <c r="THE58" s="154"/>
      <c r="THF58" s="154"/>
      <c r="THG58" s="154"/>
      <c r="THH58" s="154"/>
      <c r="THI58" s="154"/>
      <c r="THJ58" s="154"/>
      <c r="THK58" s="154"/>
      <c r="THL58" s="154"/>
      <c r="THM58" s="154"/>
      <c r="THN58" s="154"/>
      <c r="THO58" s="154"/>
      <c r="THP58" s="154"/>
      <c r="THQ58" s="154"/>
      <c r="THR58" s="154"/>
      <c r="THS58" s="154"/>
      <c r="THT58" s="154"/>
      <c r="THU58" s="154"/>
      <c r="THV58" s="154"/>
      <c r="THW58" s="154"/>
      <c r="THX58" s="154"/>
      <c r="THY58" s="154"/>
      <c r="THZ58" s="154"/>
      <c r="TIA58" s="154"/>
      <c r="TIB58" s="154"/>
      <c r="TIC58" s="154"/>
      <c r="TID58" s="154"/>
      <c r="TIE58" s="154"/>
      <c r="TIF58" s="154"/>
      <c r="TIG58" s="154"/>
      <c r="TIH58" s="154"/>
      <c r="TII58" s="154"/>
      <c r="TIJ58" s="154"/>
      <c r="TIK58" s="154"/>
      <c r="TIL58" s="154"/>
      <c r="TIM58" s="154"/>
      <c r="TIN58" s="154"/>
      <c r="TIO58" s="154"/>
      <c r="TIP58" s="154"/>
      <c r="TIQ58" s="154"/>
      <c r="TIR58" s="154"/>
      <c r="TIS58" s="154"/>
      <c r="TIT58" s="154"/>
      <c r="TIU58" s="154"/>
      <c r="TIV58" s="154"/>
      <c r="TIW58" s="154"/>
      <c r="TIX58" s="154"/>
      <c r="TIY58" s="154"/>
      <c r="TIZ58" s="154"/>
      <c r="TJA58" s="154"/>
      <c r="TJB58" s="154"/>
      <c r="TJC58" s="154"/>
      <c r="TJD58" s="154"/>
      <c r="TJE58" s="154"/>
      <c r="TJF58" s="154"/>
      <c r="TJG58" s="154"/>
      <c r="TJH58" s="154"/>
      <c r="TJI58" s="154"/>
      <c r="TJJ58" s="154"/>
      <c r="TJK58" s="154"/>
      <c r="TJL58" s="154"/>
      <c r="TJM58" s="154"/>
      <c r="TJN58" s="154"/>
      <c r="TJO58" s="154"/>
      <c r="TJP58" s="154"/>
      <c r="TJQ58" s="154"/>
      <c r="TJR58" s="154"/>
      <c r="TJS58" s="154"/>
      <c r="TJT58" s="154"/>
      <c r="TJU58" s="154"/>
      <c r="TJV58" s="154"/>
      <c r="TJW58" s="154"/>
      <c r="TJX58" s="154"/>
      <c r="TJY58" s="154"/>
      <c r="TJZ58" s="154"/>
      <c r="TKA58" s="154"/>
      <c r="TKB58" s="154"/>
      <c r="TKC58" s="154"/>
      <c r="TKD58" s="154"/>
      <c r="TKE58" s="154"/>
      <c r="TKF58" s="154"/>
      <c r="TKG58" s="154"/>
      <c r="TKH58" s="154"/>
      <c r="TKI58" s="154"/>
      <c r="TKJ58" s="154"/>
      <c r="TKK58" s="154"/>
      <c r="TKL58" s="154"/>
      <c r="TKM58" s="154"/>
      <c r="TKN58" s="154"/>
      <c r="TKO58" s="154"/>
      <c r="TKP58" s="154"/>
      <c r="TKQ58" s="154"/>
      <c r="TKR58" s="154"/>
      <c r="TKS58" s="154"/>
      <c r="TKT58" s="154"/>
      <c r="TKU58" s="154"/>
      <c r="TKV58" s="154"/>
      <c r="TKW58" s="154"/>
      <c r="TKX58" s="154"/>
      <c r="TKY58" s="154"/>
      <c r="TKZ58" s="154"/>
      <c r="TLA58" s="154"/>
      <c r="TLB58" s="154"/>
      <c r="TLC58" s="154"/>
      <c r="TLD58" s="154"/>
      <c r="TLE58" s="154"/>
      <c r="TLF58" s="154"/>
      <c r="TLG58" s="154"/>
      <c r="TLH58" s="154"/>
      <c r="TLI58" s="154"/>
      <c r="TLJ58" s="154"/>
      <c r="TLK58" s="154"/>
      <c r="TLL58" s="154"/>
      <c r="TLM58" s="154"/>
      <c r="TLN58" s="154"/>
      <c r="TLO58" s="154"/>
      <c r="TLP58" s="154"/>
      <c r="TLQ58" s="154"/>
      <c r="TLR58" s="154"/>
      <c r="TLS58" s="154"/>
      <c r="TLT58" s="154"/>
      <c r="TLU58" s="154"/>
      <c r="TLV58" s="154"/>
      <c r="TLW58" s="154"/>
      <c r="TLX58" s="154"/>
      <c r="TLY58" s="154"/>
      <c r="TLZ58" s="154"/>
      <c r="TMA58" s="154"/>
      <c r="TMB58" s="154"/>
      <c r="TMC58" s="154"/>
      <c r="TMD58" s="154"/>
      <c r="TME58" s="154"/>
      <c r="TMF58" s="154"/>
      <c r="TMG58" s="154"/>
      <c r="TMH58" s="154"/>
      <c r="TMI58" s="154"/>
      <c r="TMJ58" s="154"/>
      <c r="TMK58" s="154"/>
      <c r="TML58" s="154"/>
      <c r="TMM58" s="154"/>
      <c r="TMN58" s="154"/>
      <c r="TMO58" s="154"/>
      <c r="TMP58" s="154"/>
      <c r="TMQ58" s="154"/>
      <c r="TMR58" s="154"/>
      <c r="TMS58" s="154"/>
      <c r="TMT58" s="154"/>
      <c r="TMU58" s="154"/>
      <c r="TMV58" s="154"/>
      <c r="TMW58" s="154"/>
      <c r="TMX58" s="154"/>
      <c r="TMY58" s="154"/>
      <c r="TMZ58" s="154"/>
      <c r="TNA58" s="154"/>
      <c r="TNB58" s="154"/>
      <c r="TNC58" s="154"/>
      <c r="TND58" s="154"/>
      <c r="TNE58" s="154"/>
      <c r="TNF58" s="154"/>
      <c r="TNG58" s="154"/>
      <c r="TNH58" s="154"/>
      <c r="TNI58" s="154"/>
      <c r="TNJ58" s="154"/>
      <c r="TNK58" s="154"/>
      <c r="TNL58" s="154"/>
      <c r="TNM58" s="154"/>
      <c r="TNN58" s="154"/>
      <c r="TNO58" s="154"/>
      <c r="TNP58" s="154"/>
      <c r="TNQ58" s="154"/>
      <c r="TNR58" s="154"/>
      <c r="TNS58" s="154"/>
      <c r="TNT58" s="154"/>
      <c r="TNU58" s="154"/>
      <c r="TNV58" s="154"/>
      <c r="TNW58" s="154"/>
      <c r="TNX58" s="154"/>
      <c r="TNY58" s="154"/>
      <c r="TNZ58" s="154"/>
      <c r="TOA58" s="154"/>
      <c r="TOB58" s="154"/>
      <c r="TOC58" s="154"/>
      <c r="TOD58" s="154"/>
      <c r="TOE58" s="154"/>
      <c r="TOF58" s="154"/>
      <c r="TOG58" s="154"/>
      <c r="TOH58" s="154"/>
      <c r="TOI58" s="154"/>
      <c r="TOJ58" s="154"/>
      <c r="TOK58" s="154"/>
      <c r="TOL58" s="154"/>
      <c r="TOM58" s="154"/>
      <c r="TON58" s="154"/>
      <c r="TOO58" s="154"/>
      <c r="TOP58" s="154"/>
      <c r="TOQ58" s="154"/>
      <c r="TOR58" s="154"/>
      <c r="TOS58" s="154"/>
      <c r="TOT58" s="154"/>
      <c r="TOU58" s="154"/>
      <c r="TOV58" s="154"/>
      <c r="TOW58" s="154"/>
      <c r="TOX58" s="154"/>
      <c r="TOY58" s="154"/>
      <c r="TOZ58" s="154"/>
      <c r="TPA58" s="154"/>
      <c r="TPB58" s="154"/>
      <c r="TPC58" s="154"/>
      <c r="TPD58" s="154"/>
      <c r="TPE58" s="154"/>
      <c r="TPF58" s="154"/>
      <c r="TPG58" s="154"/>
      <c r="TPH58" s="154"/>
      <c r="TPI58" s="154"/>
      <c r="TPJ58" s="154"/>
      <c r="TPK58" s="154"/>
      <c r="TPL58" s="154"/>
      <c r="TPM58" s="154"/>
      <c r="TPN58" s="154"/>
      <c r="TPO58" s="154"/>
      <c r="TPP58" s="154"/>
      <c r="TPQ58" s="154"/>
      <c r="TPR58" s="154"/>
      <c r="TPS58" s="154"/>
      <c r="TPT58" s="154"/>
      <c r="TPU58" s="154"/>
      <c r="TPV58" s="154"/>
      <c r="TPW58" s="154"/>
      <c r="TPX58" s="154"/>
      <c r="TPY58" s="154"/>
      <c r="TPZ58" s="154"/>
      <c r="TQA58" s="154"/>
      <c r="TQB58" s="154"/>
      <c r="TQC58" s="154"/>
      <c r="TQD58" s="154"/>
      <c r="TQE58" s="154"/>
      <c r="TQF58" s="154"/>
      <c r="TQG58" s="154"/>
      <c r="TQH58" s="154"/>
      <c r="TQI58" s="154"/>
      <c r="TQJ58" s="154"/>
      <c r="TQK58" s="154"/>
      <c r="TQL58" s="154"/>
      <c r="TQM58" s="154"/>
      <c r="TQN58" s="154"/>
      <c r="TQO58" s="154"/>
      <c r="TQP58" s="154"/>
      <c r="TQQ58" s="154"/>
      <c r="TQR58" s="154"/>
      <c r="TQS58" s="154"/>
      <c r="TQT58" s="154"/>
      <c r="TQU58" s="154"/>
      <c r="TQV58" s="154"/>
      <c r="TQW58" s="154"/>
      <c r="TQX58" s="154"/>
      <c r="TQY58" s="154"/>
      <c r="TQZ58" s="154"/>
      <c r="TRA58" s="154"/>
      <c r="TRB58" s="154"/>
      <c r="TRC58" s="154"/>
      <c r="TRD58" s="154"/>
      <c r="TRE58" s="154"/>
      <c r="TRF58" s="154"/>
      <c r="TRG58" s="154"/>
      <c r="TRH58" s="154"/>
      <c r="TRI58" s="154"/>
      <c r="TRJ58" s="154"/>
      <c r="TRK58" s="154"/>
      <c r="TRL58" s="154"/>
      <c r="TRM58" s="154"/>
      <c r="TRN58" s="154"/>
      <c r="TRO58" s="154"/>
      <c r="TRP58" s="154"/>
      <c r="TRQ58" s="154"/>
      <c r="TRR58" s="154"/>
      <c r="TRS58" s="154"/>
      <c r="TRT58" s="154"/>
      <c r="TRU58" s="154"/>
      <c r="TRV58" s="154"/>
      <c r="TRW58" s="154"/>
      <c r="TRX58" s="154"/>
      <c r="TRY58" s="154"/>
      <c r="TRZ58" s="154"/>
      <c r="TSA58" s="154"/>
      <c r="TSB58" s="154"/>
      <c r="TSC58" s="154"/>
      <c r="TSD58" s="154"/>
      <c r="TSE58" s="154"/>
      <c r="TSF58" s="154"/>
      <c r="TSG58" s="154"/>
      <c r="TSH58" s="154"/>
      <c r="TSI58" s="154"/>
      <c r="TSJ58" s="154"/>
      <c r="TSK58" s="154"/>
      <c r="TSL58" s="154"/>
      <c r="TSM58" s="154"/>
      <c r="TSN58" s="154"/>
      <c r="TSO58" s="154"/>
      <c r="TSP58" s="154"/>
      <c r="TSQ58" s="154"/>
      <c r="TSR58" s="154"/>
      <c r="TSS58" s="154"/>
      <c r="TST58" s="154"/>
      <c r="TSU58" s="154"/>
      <c r="TSV58" s="154"/>
      <c r="TSW58" s="154"/>
      <c r="TSX58" s="154"/>
      <c r="TSY58" s="154"/>
      <c r="TSZ58" s="154"/>
      <c r="TTA58" s="154"/>
      <c r="TTB58" s="154"/>
      <c r="TTC58" s="154"/>
      <c r="TTD58" s="154"/>
      <c r="TTE58" s="154"/>
      <c r="TTF58" s="154"/>
      <c r="TTG58" s="154"/>
      <c r="TTH58" s="154"/>
      <c r="TTI58" s="154"/>
      <c r="TTJ58" s="154"/>
      <c r="TTK58" s="154"/>
      <c r="TTL58" s="154"/>
      <c r="TTM58" s="154"/>
      <c r="TTN58" s="154"/>
      <c r="TTO58" s="154"/>
      <c r="TTP58" s="154"/>
      <c r="TTQ58" s="154"/>
      <c r="TTR58" s="154"/>
      <c r="TTS58" s="154"/>
      <c r="TTT58" s="154"/>
      <c r="TTU58" s="154"/>
      <c r="TTV58" s="154"/>
      <c r="TTW58" s="154"/>
      <c r="TTX58" s="154"/>
      <c r="TTY58" s="154"/>
      <c r="TTZ58" s="154"/>
      <c r="TUA58" s="154"/>
      <c r="TUB58" s="154"/>
      <c r="TUC58" s="154"/>
      <c r="TUD58" s="154"/>
      <c r="TUE58" s="154"/>
      <c r="TUF58" s="154"/>
      <c r="TUG58" s="154"/>
      <c r="TUH58" s="154"/>
      <c r="TUI58" s="154"/>
      <c r="TUJ58" s="154"/>
      <c r="TUK58" s="154"/>
      <c r="TUL58" s="154"/>
      <c r="TUM58" s="154"/>
      <c r="TUN58" s="154"/>
      <c r="TUO58" s="154"/>
      <c r="TUP58" s="154"/>
      <c r="TUQ58" s="154"/>
      <c r="TUR58" s="154"/>
      <c r="TUS58" s="154"/>
      <c r="TUT58" s="154"/>
      <c r="TUU58" s="154"/>
      <c r="TUV58" s="154"/>
      <c r="TUW58" s="154"/>
      <c r="TUX58" s="154"/>
      <c r="TUY58" s="154"/>
      <c r="TUZ58" s="154"/>
      <c r="TVA58" s="154"/>
      <c r="TVB58" s="154"/>
      <c r="TVC58" s="154"/>
      <c r="TVD58" s="154"/>
      <c r="TVE58" s="154"/>
      <c r="TVF58" s="154"/>
      <c r="TVG58" s="154"/>
      <c r="TVH58" s="154"/>
      <c r="TVI58" s="154"/>
      <c r="TVJ58" s="154"/>
      <c r="TVK58" s="154"/>
      <c r="TVL58" s="154"/>
      <c r="TVM58" s="154"/>
      <c r="TVN58" s="154"/>
      <c r="TVO58" s="154"/>
      <c r="TVP58" s="154"/>
      <c r="TVQ58" s="154"/>
      <c r="TVR58" s="154"/>
      <c r="TVS58" s="154"/>
      <c r="TVT58" s="154"/>
      <c r="TVU58" s="154"/>
      <c r="TVV58" s="154"/>
      <c r="TVW58" s="154"/>
      <c r="TVX58" s="154"/>
      <c r="TVY58" s="154"/>
      <c r="TVZ58" s="154"/>
      <c r="TWA58" s="154"/>
      <c r="TWB58" s="154"/>
      <c r="TWC58" s="154"/>
      <c r="TWD58" s="154"/>
      <c r="TWE58" s="154"/>
      <c r="TWF58" s="154"/>
      <c r="TWG58" s="154"/>
      <c r="TWH58" s="154"/>
      <c r="TWI58" s="154"/>
      <c r="TWJ58" s="154"/>
      <c r="TWK58" s="154"/>
      <c r="TWL58" s="154"/>
      <c r="TWM58" s="154"/>
      <c r="TWN58" s="154"/>
      <c r="TWO58" s="154"/>
      <c r="TWP58" s="154"/>
      <c r="TWQ58" s="154"/>
      <c r="TWR58" s="154"/>
      <c r="TWS58" s="154"/>
      <c r="TWT58" s="154"/>
      <c r="TWU58" s="154"/>
      <c r="TWV58" s="154"/>
      <c r="TWW58" s="154"/>
      <c r="TWX58" s="154"/>
      <c r="TWY58" s="154"/>
      <c r="TWZ58" s="154"/>
      <c r="TXA58" s="154"/>
      <c r="TXB58" s="154"/>
      <c r="TXC58" s="154"/>
      <c r="TXD58" s="154"/>
      <c r="TXE58" s="154"/>
      <c r="TXF58" s="154"/>
      <c r="TXG58" s="154"/>
      <c r="TXH58" s="154"/>
      <c r="TXI58" s="154"/>
      <c r="TXJ58" s="154"/>
      <c r="TXK58" s="154"/>
      <c r="TXL58" s="154"/>
      <c r="TXM58" s="154"/>
      <c r="TXN58" s="154"/>
      <c r="TXO58" s="154"/>
      <c r="TXP58" s="154"/>
      <c r="TXQ58" s="154"/>
      <c r="TXR58" s="154"/>
      <c r="TXS58" s="154"/>
      <c r="TXT58" s="154"/>
      <c r="TXU58" s="154"/>
      <c r="TXV58" s="154"/>
      <c r="TXW58" s="154"/>
      <c r="TXX58" s="154"/>
      <c r="TXY58" s="154"/>
      <c r="TXZ58" s="154"/>
      <c r="TYA58" s="154"/>
      <c r="TYB58" s="154"/>
      <c r="TYC58" s="154"/>
      <c r="TYD58" s="154"/>
      <c r="TYE58" s="154"/>
      <c r="TYF58" s="154"/>
      <c r="TYG58" s="154"/>
      <c r="TYH58" s="154"/>
      <c r="TYI58" s="154"/>
      <c r="TYJ58" s="154"/>
      <c r="TYK58" s="154"/>
      <c r="TYL58" s="154"/>
      <c r="TYM58" s="154"/>
      <c r="TYN58" s="154"/>
      <c r="TYO58" s="154"/>
      <c r="TYP58" s="154"/>
      <c r="TYQ58" s="154"/>
      <c r="TYR58" s="154"/>
      <c r="TYS58" s="154"/>
      <c r="TYT58" s="154"/>
      <c r="TYU58" s="154"/>
      <c r="TYV58" s="154"/>
      <c r="TYW58" s="154"/>
      <c r="TYX58" s="154"/>
      <c r="TYY58" s="154"/>
      <c r="TYZ58" s="154"/>
      <c r="TZA58" s="154"/>
      <c r="TZB58" s="154"/>
      <c r="TZC58" s="154"/>
      <c r="TZD58" s="154"/>
      <c r="TZE58" s="154"/>
      <c r="TZF58" s="154"/>
      <c r="TZG58" s="154"/>
      <c r="TZH58" s="154"/>
      <c r="TZI58" s="154"/>
      <c r="TZJ58" s="154"/>
      <c r="TZK58" s="154"/>
      <c r="TZL58" s="154"/>
      <c r="TZM58" s="154"/>
      <c r="TZN58" s="154"/>
      <c r="TZO58" s="154"/>
      <c r="TZP58" s="154"/>
      <c r="TZQ58" s="154"/>
      <c r="TZR58" s="154"/>
      <c r="TZS58" s="154"/>
      <c r="TZT58" s="154"/>
      <c r="TZU58" s="154"/>
      <c r="TZV58" s="154"/>
      <c r="TZW58" s="154"/>
      <c r="TZX58" s="154"/>
      <c r="TZY58" s="154"/>
      <c r="TZZ58" s="154"/>
      <c r="UAA58" s="154"/>
      <c r="UAB58" s="154"/>
      <c r="UAC58" s="154"/>
      <c r="UAD58" s="154"/>
      <c r="UAE58" s="154"/>
      <c r="UAF58" s="154"/>
      <c r="UAG58" s="154"/>
      <c r="UAH58" s="154"/>
      <c r="UAI58" s="154"/>
      <c r="UAJ58" s="154"/>
      <c r="UAK58" s="154"/>
      <c r="UAL58" s="154"/>
      <c r="UAM58" s="154"/>
      <c r="UAN58" s="154"/>
      <c r="UAO58" s="154"/>
      <c r="UAP58" s="154"/>
      <c r="UAQ58" s="154"/>
      <c r="UAR58" s="154"/>
      <c r="UAS58" s="154"/>
      <c r="UAT58" s="154"/>
      <c r="UAU58" s="154"/>
      <c r="UAV58" s="154"/>
      <c r="UAW58" s="154"/>
      <c r="UAX58" s="154"/>
      <c r="UAY58" s="154"/>
      <c r="UAZ58" s="154"/>
      <c r="UBA58" s="154"/>
      <c r="UBB58" s="154"/>
      <c r="UBC58" s="154"/>
      <c r="UBD58" s="154"/>
      <c r="UBE58" s="154"/>
      <c r="UBF58" s="154"/>
      <c r="UBG58" s="154"/>
      <c r="UBH58" s="154"/>
      <c r="UBI58" s="154"/>
      <c r="UBJ58" s="154"/>
      <c r="UBK58" s="154"/>
      <c r="UBL58" s="154"/>
      <c r="UBM58" s="154"/>
      <c r="UBN58" s="154"/>
      <c r="UBO58" s="154"/>
      <c r="UBP58" s="154"/>
      <c r="UBQ58" s="154"/>
      <c r="UBR58" s="154"/>
      <c r="UBS58" s="154"/>
      <c r="UBT58" s="154"/>
      <c r="UBU58" s="154"/>
      <c r="UBV58" s="154"/>
      <c r="UBW58" s="154"/>
      <c r="UBX58" s="154"/>
      <c r="UBY58" s="154"/>
      <c r="UBZ58" s="154"/>
      <c r="UCA58" s="154"/>
      <c r="UCB58" s="154"/>
      <c r="UCC58" s="154"/>
      <c r="UCD58" s="154"/>
      <c r="UCE58" s="154"/>
      <c r="UCF58" s="154"/>
      <c r="UCG58" s="154"/>
      <c r="UCH58" s="154"/>
      <c r="UCI58" s="154"/>
      <c r="UCJ58" s="154"/>
      <c r="UCK58" s="154"/>
      <c r="UCL58" s="154"/>
      <c r="UCM58" s="154"/>
      <c r="UCN58" s="154"/>
      <c r="UCO58" s="154"/>
      <c r="UCP58" s="154"/>
      <c r="UCQ58" s="154"/>
      <c r="UCR58" s="154"/>
      <c r="UCS58" s="154"/>
      <c r="UCT58" s="154"/>
      <c r="UCU58" s="154"/>
      <c r="UCV58" s="154"/>
      <c r="UCW58" s="154"/>
      <c r="UCX58" s="154"/>
      <c r="UCY58" s="154"/>
      <c r="UCZ58" s="154"/>
      <c r="UDA58" s="154"/>
      <c r="UDB58" s="154"/>
      <c r="UDC58" s="154"/>
      <c r="UDD58" s="154"/>
      <c r="UDE58" s="154"/>
      <c r="UDF58" s="154"/>
      <c r="UDG58" s="154"/>
      <c r="UDH58" s="154"/>
      <c r="UDI58" s="154"/>
      <c r="UDJ58" s="154"/>
      <c r="UDK58" s="154"/>
      <c r="UDL58" s="154"/>
      <c r="UDM58" s="154"/>
      <c r="UDN58" s="154"/>
      <c r="UDO58" s="154"/>
      <c r="UDP58" s="154"/>
      <c r="UDQ58" s="154"/>
      <c r="UDR58" s="154"/>
      <c r="UDS58" s="154"/>
      <c r="UDT58" s="154"/>
      <c r="UDU58" s="154"/>
      <c r="UDV58" s="154"/>
      <c r="UDW58" s="154"/>
      <c r="UDX58" s="154"/>
      <c r="UDY58" s="154"/>
      <c r="UDZ58" s="154"/>
      <c r="UEA58" s="154"/>
      <c r="UEB58" s="154"/>
      <c r="UEC58" s="154"/>
      <c r="UED58" s="154"/>
      <c r="UEE58" s="154"/>
      <c r="UEF58" s="154"/>
      <c r="UEG58" s="154"/>
      <c r="UEH58" s="154"/>
      <c r="UEI58" s="154"/>
      <c r="UEJ58" s="154"/>
      <c r="UEK58" s="154"/>
      <c r="UEL58" s="154"/>
      <c r="UEM58" s="154"/>
      <c r="UEN58" s="154"/>
      <c r="UEO58" s="154"/>
      <c r="UEP58" s="154"/>
      <c r="UEQ58" s="154"/>
      <c r="UER58" s="154"/>
      <c r="UES58" s="154"/>
      <c r="UET58" s="154"/>
      <c r="UEU58" s="154"/>
      <c r="UEV58" s="154"/>
      <c r="UEW58" s="154"/>
      <c r="UEX58" s="154"/>
      <c r="UEY58" s="154"/>
      <c r="UEZ58" s="154"/>
      <c r="UFA58" s="154"/>
      <c r="UFB58" s="154"/>
      <c r="UFC58" s="154"/>
      <c r="UFD58" s="154"/>
      <c r="UFE58" s="154"/>
      <c r="UFF58" s="154"/>
      <c r="UFG58" s="154"/>
      <c r="UFH58" s="154"/>
      <c r="UFI58" s="154"/>
      <c r="UFJ58" s="154"/>
      <c r="UFK58" s="154"/>
      <c r="UFL58" s="154"/>
      <c r="UFM58" s="154"/>
      <c r="UFN58" s="154"/>
      <c r="UFO58" s="154"/>
      <c r="UFP58" s="154"/>
      <c r="UFQ58" s="154"/>
      <c r="UFR58" s="154"/>
      <c r="UFS58" s="154"/>
      <c r="UFT58" s="154"/>
      <c r="UFU58" s="154"/>
      <c r="UFV58" s="154"/>
      <c r="UFW58" s="154"/>
      <c r="UFX58" s="154"/>
      <c r="UFY58" s="154"/>
      <c r="UFZ58" s="154"/>
      <c r="UGA58" s="154"/>
      <c r="UGB58" s="154"/>
      <c r="UGC58" s="154"/>
      <c r="UGD58" s="154"/>
      <c r="UGE58" s="154"/>
      <c r="UGF58" s="154"/>
      <c r="UGG58" s="154"/>
      <c r="UGH58" s="154"/>
      <c r="UGI58" s="154"/>
      <c r="UGJ58" s="154"/>
      <c r="UGK58" s="154"/>
      <c r="UGL58" s="154"/>
      <c r="UGM58" s="154"/>
      <c r="UGN58" s="154"/>
      <c r="UGO58" s="154"/>
      <c r="UGP58" s="154"/>
      <c r="UGQ58" s="154"/>
      <c r="UGR58" s="154"/>
      <c r="UGS58" s="154"/>
      <c r="UGT58" s="154"/>
      <c r="UGU58" s="154"/>
      <c r="UGV58" s="154"/>
      <c r="UGW58" s="154"/>
      <c r="UGX58" s="154"/>
      <c r="UGY58" s="154"/>
      <c r="UGZ58" s="154"/>
      <c r="UHA58" s="154"/>
      <c r="UHB58" s="154"/>
      <c r="UHC58" s="154"/>
      <c r="UHD58" s="154"/>
      <c r="UHE58" s="154"/>
      <c r="UHF58" s="154"/>
      <c r="UHG58" s="154"/>
      <c r="UHH58" s="154"/>
      <c r="UHI58" s="154"/>
      <c r="UHJ58" s="154"/>
      <c r="UHK58" s="154"/>
      <c r="UHL58" s="154"/>
      <c r="UHM58" s="154"/>
      <c r="UHN58" s="154"/>
      <c r="UHO58" s="154"/>
      <c r="UHP58" s="154"/>
      <c r="UHQ58" s="154"/>
      <c r="UHR58" s="154"/>
      <c r="UHS58" s="154"/>
      <c r="UHT58" s="154"/>
      <c r="UHU58" s="154"/>
      <c r="UHV58" s="154"/>
      <c r="UHW58" s="154"/>
      <c r="UHX58" s="154"/>
      <c r="UHY58" s="154"/>
      <c r="UHZ58" s="154"/>
      <c r="UIA58" s="154"/>
      <c r="UIB58" s="154"/>
      <c r="UIC58" s="154"/>
      <c r="UID58" s="154"/>
      <c r="UIE58" s="154"/>
      <c r="UIF58" s="154"/>
      <c r="UIG58" s="154"/>
      <c r="UIH58" s="154"/>
      <c r="UII58" s="154"/>
      <c r="UIJ58" s="154"/>
      <c r="UIK58" s="154"/>
      <c r="UIL58" s="154"/>
      <c r="UIM58" s="154"/>
      <c r="UIN58" s="154"/>
      <c r="UIO58" s="154"/>
      <c r="UIP58" s="154"/>
      <c r="UIQ58" s="154"/>
      <c r="UIR58" s="154"/>
      <c r="UIS58" s="154"/>
      <c r="UIT58" s="154"/>
      <c r="UIU58" s="154"/>
      <c r="UIV58" s="154"/>
      <c r="UIW58" s="154"/>
      <c r="UIX58" s="154"/>
      <c r="UIY58" s="154"/>
      <c r="UIZ58" s="154"/>
      <c r="UJA58" s="154"/>
      <c r="UJB58" s="154"/>
      <c r="UJC58" s="154"/>
      <c r="UJD58" s="154"/>
      <c r="UJE58" s="154"/>
      <c r="UJF58" s="154"/>
      <c r="UJG58" s="154"/>
      <c r="UJH58" s="154"/>
      <c r="UJI58" s="154"/>
      <c r="UJJ58" s="154"/>
      <c r="UJK58" s="154"/>
      <c r="UJL58" s="154"/>
      <c r="UJM58" s="154"/>
      <c r="UJN58" s="154"/>
      <c r="UJO58" s="154"/>
      <c r="UJP58" s="154"/>
      <c r="UJQ58" s="154"/>
      <c r="UJR58" s="154"/>
      <c r="UJS58" s="154"/>
      <c r="UJT58" s="154"/>
      <c r="UJU58" s="154"/>
      <c r="UJV58" s="154"/>
      <c r="UJW58" s="154"/>
      <c r="UJX58" s="154"/>
      <c r="UJY58" s="154"/>
      <c r="UJZ58" s="154"/>
      <c r="UKA58" s="154"/>
      <c r="UKB58" s="154"/>
      <c r="UKC58" s="154"/>
      <c r="UKD58" s="154"/>
      <c r="UKE58" s="154"/>
      <c r="UKF58" s="154"/>
      <c r="UKG58" s="154"/>
      <c r="UKH58" s="154"/>
      <c r="UKI58" s="154"/>
      <c r="UKJ58" s="154"/>
      <c r="UKK58" s="154"/>
      <c r="UKL58" s="154"/>
      <c r="UKM58" s="154"/>
      <c r="UKN58" s="154"/>
      <c r="UKO58" s="154"/>
      <c r="UKP58" s="154"/>
      <c r="UKQ58" s="154"/>
      <c r="UKR58" s="154"/>
      <c r="UKS58" s="154"/>
      <c r="UKT58" s="154"/>
      <c r="UKU58" s="154"/>
      <c r="UKV58" s="154"/>
      <c r="UKW58" s="154"/>
      <c r="UKX58" s="154"/>
      <c r="UKY58" s="154"/>
      <c r="UKZ58" s="154"/>
      <c r="ULA58" s="154"/>
      <c r="ULB58" s="154"/>
      <c r="ULC58" s="154"/>
      <c r="ULD58" s="154"/>
      <c r="ULE58" s="154"/>
      <c r="ULF58" s="154"/>
      <c r="ULG58" s="154"/>
      <c r="ULH58" s="154"/>
      <c r="ULI58" s="154"/>
      <c r="ULJ58" s="154"/>
      <c r="ULK58" s="154"/>
      <c r="ULL58" s="154"/>
      <c r="ULM58" s="154"/>
      <c r="ULN58" s="154"/>
      <c r="ULO58" s="154"/>
      <c r="ULP58" s="154"/>
      <c r="ULQ58" s="154"/>
      <c r="ULR58" s="154"/>
      <c r="ULS58" s="154"/>
      <c r="ULT58" s="154"/>
      <c r="ULU58" s="154"/>
      <c r="ULV58" s="154"/>
      <c r="ULW58" s="154"/>
      <c r="ULX58" s="154"/>
      <c r="ULY58" s="154"/>
      <c r="ULZ58" s="154"/>
      <c r="UMA58" s="154"/>
      <c r="UMB58" s="154"/>
      <c r="UMC58" s="154"/>
      <c r="UMD58" s="154"/>
      <c r="UME58" s="154"/>
      <c r="UMF58" s="154"/>
      <c r="UMG58" s="154"/>
      <c r="UMH58" s="154"/>
      <c r="UMI58" s="154"/>
      <c r="UMJ58" s="154"/>
      <c r="UMK58" s="154"/>
      <c r="UML58" s="154"/>
      <c r="UMM58" s="154"/>
      <c r="UMN58" s="154"/>
      <c r="UMO58" s="154"/>
      <c r="UMP58" s="154"/>
      <c r="UMQ58" s="154"/>
      <c r="UMR58" s="154"/>
      <c r="UMS58" s="154"/>
      <c r="UMT58" s="154"/>
      <c r="UMU58" s="154"/>
      <c r="UMV58" s="154"/>
      <c r="UMW58" s="154"/>
      <c r="UMX58" s="154"/>
      <c r="UMY58" s="154"/>
      <c r="UMZ58" s="154"/>
      <c r="UNA58" s="154"/>
      <c r="UNB58" s="154"/>
      <c r="UNC58" s="154"/>
      <c r="UND58" s="154"/>
      <c r="UNE58" s="154"/>
      <c r="UNF58" s="154"/>
      <c r="UNG58" s="154"/>
      <c r="UNH58" s="154"/>
      <c r="UNI58" s="154"/>
      <c r="UNJ58" s="154"/>
      <c r="UNK58" s="154"/>
      <c r="UNL58" s="154"/>
      <c r="UNM58" s="154"/>
      <c r="UNN58" s="154"/>
      <c r="UNO58" s="154"/>
      <c r="UNP58" s="154"/>
      <c r="UNQ58" s="154"/>
      <c r="UNR58" s="154"/>
      <c r="UNS58" s="154"/>
      <c r="UNT58" s="154"/>
      <c r="UNU58" s="154"/>
      <c r="UNV58" s="154"/>
      <c r="UNW58" s="154"/>
      <c r="UNX58" s="154"/>
      <c r="UNY58" s="154"/>
      <c r="UNZ58" s="154"/>
      <c r="UOA58" s="154"/>
      <c r="UOB58" s="154"/>
      <c r="UOC58" s="154"/>
      <c r="UOD58" s="154"/>
      <c r="UOE58" s="154"/>
      <c r="UOF58" s="154"/>
      <c r="UOG58" s="154"/>
      <c r="UOH58" s="154"/>
      <c r="UOI58" s="154"/>
      <c r="UOJ58" s="154"/>
      <c r="UOK58" s="154"/>
      <c r="UOL58" s="154"/>
      <c r="UOM58" s="154"/>
      <c r="UON58" s="154"/>
      <c r="UOO58" s="154"/>
      <c r="UOP58" s="154"/>
      <c r="UOQ58" s="154"/>
      <c r="UOR58" s="154"/>
      <c r="UOS58" s="154"/>
      <c r="UOT58" s="154"/>
      <c r="UOU58" s="154"/>
      <c r="UOV58" s="154"/>
      <c r="UOW58" s="154"/>
      <c r="UOX58" s="154"/>
      <c r="UOY58" s="154"/>
      <c r="UOZ58" s="154"/>
      <c r="UPA58" s="154"/>
      <c r="UPB58" s="154"/>
      <c r="UPC58" s="154"/>
      <c r="UPD58" s="154"/>
      <c r="UPE58" s="154"/>
      <c r="UPF58" s="154"/>
      <c r="UPG58" s="154"/>
      <c r="UPH58" s="154"/>
      <c r="UPI58" s="154"/>
      <c r="UPJ58" s="154"/>
      <c r="UPK58" s="154"/>
      <c r="UPL58" s="154"/>
      <c r="UPM58" s="154"/>
      <c r="UPN58" s="154"/>
      <c r="UPO58" s="154"/>
      <c r="UPP58" s="154"/>
      <c r="UPQ58" s="154"/>
      <c r="UPR58" s="154"/>
      <c r="UPS58" s="154"/>
      <c r="UPT58" s="154"/>
      <c r="UPU58" s="154"/>
      <c r="UPV58" s="154"/>
      <c r="UPW58" s="154"/>
      <c r="UPX58" s="154"/>
      <c r="UPY58" s="154"/>
      <c r="UPZ58" s="154"/>
      <c r="UQA58" s="154"/>
      <c r="UQB58" s="154"/>
      <c r="UQC58" s="154"/>
      <c r="UQD58" s="154"/>
      <c r="UQE58" s="154"/>
      <c r="UQF58" s="154"/>
      <c r="UQG58" s="154"/>
      <c r="UQH58" s="154"/>
      <c r="UQI58" s="154"/>
      <c r="UQJ58" s="154"/>
      <c r="UQK58" s="154"/>
      <c r="UQL58" s="154"/>
      <c r="UQM58" s="154"/>
      <c r="UQN58" s="154"/>
      <c r="UQO58" s="154"/>
      <c r="UQP58" s="154"/>
      <c r="UQQ58" s="154"/>
      <c r="UQR58" s="154"/>
      <c r="UQS58" s="154"/>
      <c r="UQT58" s="154"/>
      <c r="UQU58" s="154"/>
      <c r="UQV58" s="154"/>
      <c r="UQW58" s="154"/>
      <c r="UQX58" s="154"/>
      <c r="UQY58" s="154"/>
      <c r="UQZ58" s="154"/>
      <c r="URA58" s="154"/>
      <c r="URB58" s="154"/>
      <c r="URC58" s="154"/>
      <c r="URD58" s="154"/>
      <c r="URE58" s="154"/>
      <c r="URF58" s="154"/>
      <c r="URG58" s="154"/>
      <c r="URH58" s="154"/>
      <c r="URI58" s="154"/>
      <c r="URJ58" s="154"/>
      <c r="URK58" s="154"/>
      <c r="URL58" s="154"/>
      <c r="URM58" s="154"/>
      <c r="URN58" s="154"/>
      <c r="URO58" s="154"/>
      <c r="URP58" s="154"/>
      <c r="URQ58" s="154"/>
      <c r="URR58" s="154"/>
      <c r="URS58" s="154"/>
      <c r="URT58" s="154"/>
      <c r="URU58" s="154"/>
      <c r="URV58" s="154"/>
      <c r="URW58" s="154"/>
      <c r="URX58" s="154"/>
      <c r="URY58" s="154"/>
      <c r="URZ58" s="154"/>
      <c r="USA58" s="154"/>
      <c r="USB58" s="154"/>
      <c r="USC58" s="154"/>
      <c r="USD58" s="154"/>
      <c r="USE58" s="154"/>
      <c r="USF58" s="154"/>
      <c r="USG58" s="154"/>
      <c r="USH58" s="154"/>
      <c r="USI58" s="154"/>
      <c r="USJ58" s="154"/>
      <c r="USK58" s="154"/>
      <c r="USL58" s="154"/>
      <c r="USM58" s="154"/>
      <c r="USN58" s="154"/>
      <c r="USO58" s="154"/>
      <c r="USP58" s="154"/>
      <c r="USQ58" s="154"/>
      <c r="USR58" s="154"/>
      <c r="USS58" s="154"/>
      <c r="UST58" s="154"/>
      <c r="USU58" s="154"/>
      <c r="USV58" s="154"/>
      <c r="USW58" s="154"/>
      <c r="USX58" s="154"/>
      <c r="USY58" s="154"/>
      <c r="USZ58" s="154"/>
      <c r="UTA58" s="154"/>
      <c r="UTB58" s="154"/>
      <c r="UTC58" s="154"/>
      <c r="UTD58" s="154"/>
      <c r="UTE58" s="154"/>
      <c r="UTF58" s="154"/>
      <c r="UTG58" s="154"/>
      <c r="UTH58" s="154"/>
      <c r="UTI58" s="154"/>
      <c r="UTJ58" s="154"/>
      <c r="UTK58" s="154"/>
      <c r="UTL58" s="154"/>
      <c r="UTM58" s="154"/>
      <c r="UTN58" s="154"/>
      <c r="UTO58" s="154"/>
      <c r="UTP58" s="154"/>
      <c r="UTQ58" s="154"/>
      <c r="UTR58" s="154"/>
      <c r="UTS58" s="154"/>
      <c r="UTT58" s="154"/>
      <c r="UTU58" s="154"/>
      <c r="UTV58" s="154"/>
      <c r="UTW58" s="154"/>
      <c r="UTX58" s="154"/>
      <c r="UTY58" s="154"/>
      <c r="UTZ58" s="154"/>
      <c r="UUA58" s="154"/>
      <c r="UUB58" s="154"/>
      <c r="UUC58" s="154"/>
      <c r="UUD58" s="154"/>
      <c r="UUE58" s="154"/>
      <c r="UUF58" s="154"/>
      <c r="UUG58" s="154"/>
      <c r="UUH58" s="154"/>
      <c r="UUI58" s="154"/>
      <c r="UUJ58" s="154"/>
      <c r="UUK58" s="154"/>
      <c r="UUL58" s="154"/>
      <c r="UUM58" s="154"/>
      <c r="UUN58" s="154"/>
      <c r="UUO58" s="154"/>
      <c r="UUP58" s="154"/>
      <c r="UUQ58" s="154"/>
      <c r="UUR58" s="154"/>
      <c r="UUS58" s="154"/>
      <c r="UUT58" s="154"/>
      <c r="UUU58" s="154"/>
      <c r="UUV58" s="154"/>
      <c r="UUW58" s="154"/>
      <c r="UUX58" s="154"/>
      <c r="UUY58" s="154"/>
      <c r="UUZ58" s="154"/>
      <c r="UVA58" s="154"/>
      <c r="UVB58" s="154"/>
      <c r="UVC58" s="154"/>
      <c r="UVD58" s="154"/>
      <c r="UVE58" s="154"/>
      <c r="UVF58" s="154"/>
      <c r="UVG58" s="154"/>
      <c r="UVH58" s="154"/>
      <c r="UVI58" s="154"/>
      <c r="UVJ58" s="154"/>
      <c r="UVK58" s="154"/>
      <c r="UVL58" s="154"/>
      <c r="UVM58" s="154"/>
      <c r="UVN58" s="154"/>
      <c r="UVO58" s="154"/>
      <c r="UVP58" s="154"/>
      <c r="UVQ58" s="154"/>
      <c r="UVR58" s="154"/>
      <c r="UVS58" s="154"/>
      <c r="UVT58" s="154"/>
      <c r="UVU58" s="154"/>
      <c r="UVV58" s="154"/>
      <c r="UVW58" s="154"/>
      <c r="UVX58" s="154"/>
      <c r="UVY58" s="154"/>
      <c r="UVZ58" s="154"/>
      <c r="UWA58" s="154"/>
      <c r="UWB58" s="154"/>
      <c r="UWC58" s="154"/>
      <c r="UWD58" s="154"/>
      <c r="UWE58" s="154"/>
      <c r="UWF58" s="154"/>
      <c r="UWG58" s="154"/>
      <c r="UWH58" s="154"/>
      <c r="UWI58" s="154"/>
      <c r="UWJ58" s="154"/>
      <c r="UWK58" s="154"/>
      <c r="UWL58" s="154"/>
      <c r="UWM58" s="154"/>
      <c r="UWN58" s="154"/>
      <c r="UWO58" s="154"/>
      <c r="UWP58" s="154"/>
      <c r="UWQ58" s="154"/>
      <c r="UWR58" s="154"/>
      <c r="UWS58" s="154"/>
      <c r="UWT58" s="154"/>
      <c r="UWU58" s="154"/>
      <c r="UWV58" s="154"/>
      <c r="UWW58" s="154"/>
      <c r="UWX58" s="154"/>
      <c r="UWY58" s="154"/>
      <c r="UWZ58" s="154"/>
      <c r="UXA58" s="154"/>
      <c r="UXB58" s="154"/>
      <c r="UXC58" s="154"/>
      <c r="UXD58" s="154"/>
      <c r="UXE58" s="154"/>
      <c r="UXF58" s="154"/>
      <c r="UXG58" s="154"/>
      <c r="UXH58" s="154"/>
      <c r="UXI58" s="154"/>
      <c r="UXJ58" s="154"/>
      <c r="UXK58" s="154"/>
      <c r="UXL58" s="154"/>
      <c r="UXM58" s="154"/>
      <c r="UXN58" s="154"/>
      <c r="UXO58" s="154"/>
      <c r="UXP58" s="154"/>
      <c r="UXQ58" s="154"/>
      <c r="UXR58" s="154"/>
      <c r="UXS58" s="154"/>
      <c r="UXT58" s="154"/>
      <c r="UXU58" s="154"/>
      <c r="UXV58" s="154"/>
      <c r="UXW58" s="154"/>
      <c r="UXX58" s="154"/>
      <c r="UXY58" s="154"/>
      <c r="UXZ58" s="154"/>
      <c r="UYA58" s="154"/>
      <c r="UYB58" s="154"/>
      <c r="UYC58" s="154"/>
      <c r="UYD58" s="154"/>
      <c r="UYE58" s="154"/>
      <c r="UYF58" s="154"/>
      <c r="UYG58" s="154"/>
      <c r="UYH58" s="154"/>
      <c r="UYI58" s="154"/>
      <c r="UYJ58" s="154"/>
      <c r="UYK58" s="154"/>
      <c r="UYL58" s="154"/>
      <c r="UYM58" s="154"/>
      <c r="UYN58" s="154"/>
      <c r="UYO58" s="154"/>
      <c r="UYP58" s="154"/>
      <c r="UYQ58" s="154"/>
      <c r="UYR58" s="154"/>
      <c r="UYS58" s="154"/>
      <c r="UYT58" s="154"/>
      <c r="UYU58" s="154"/>
      <c r="UYV58" s="154"/>
      <c r="UYW58" s="154"/>
      <c r="UYX58" s="154"/>
      <c r="UYY58" s="154"/>
      <c r="UYZ58" s="154"/>
      <c r="UZA58" s="154"/>
      <c r="UZB58" s="154"/>
      <c r="UZC58" s="154"/>
      <c r="UZD58" s="154"/>
      <c r="UZE58" s="154"/>
      <c r="UZF58" s="154"/>
      <c r="UZG58" s="154"/>
      <c r="UZH58" s="154"/>
      <c r="UZI58" s="154"/>
      <c r="UZJ58" s="154"/>
      <c r="UZK58" s="154"/>
      <c r="UZL58" s="154"/>
      <c r="UZM58" s="154"/>
      <c r="UZN58" s="154"/>
      <c r="UZO58" s="154"/>
      <c r="UZP58" s="154"/>
      <c r="UZQ58" s="154"/>
      <c r="UZR58" s="154"/>
      <c r="UZS58" s="154"/>
      <c r="UZT58" s="154"/>
      <c r="UZU58" s="154"/>
      <c r="UZV58" s="154"/>
      <c r="UZW58" s="154"/>
      <c r="UZX58" s="154"/>
      <c r="UZY58" s="154"/>
      <c r="UZZ58" s="154"/>
      <c r="VAA58" s="154"/>
      <c r="VAB58" s="154"/>
      <c r="VAC58" s="154"/>
      <c r="VAD58" s="154"/>
      <c r="VAE58" s="154"/>
      <c r="VAF58" s="154"/>
      <c r="VAG58" s="154"/>
      <c r="VAH58" s="154"/>
      <c r="VAI58" s="154"/>
      <c r="VAJ58" s="154"/>
      <c r="VAK58" s="154"/>
      <c r="VAL58" s="154"/>
      <c r="VAM58" s="154"/>
      <c r="VAN58" s="154"/>
      <c r="VAO58" s="154"/>
      <c r="VAP58" s="154"/>
      <c r="VAQ58" s="154"/>
      <c r="VAR58" s="154"/>
      <c r="VAS58" s="154"/>
      <c r="VAT58" s="154"/>
      <c r="VAU58" s="154"/>
      <c r="VAV58" s="154"/>
      <c r="VAW58" s="154"/>
      <c r="VAX58" s="154"/>
      <c r="VAY58" s="154"/>
      <c r="VAZ58" s="154"/>
      <c r="VBA58" s="154"/>
      <c r="VBB58" s="154"/>
      <c r="VBC58" s="154"/>
      <c r="VBD58" s="154"/>
      <c r="VBE58" s="154"/>
      <c r="VBF58" s="154"/>
      <c r="VBG58" s="154"/>
      <c r="VBH58" s="154"/>
      <c r="VBI58" s="154"/>
      <c r="VBJ58" s="154"/>
      <c r="VBK58" s="154"/>
      <c r="VBL58" s="154"/>
      <c r="VBM58" s="154"/>
      <c r="VBN58" s="154"/>
      <c r="VBO58" s="154"/>
      <c r="VBP58" s="154"/>
      <c r="VBQ58" s="154"/>
      <c r="VBR58" s="154"/>
      <c r="VBS58" s="154"/>
      <c r="VBT58" s="154"/>
      <c r="VBU58" s="154"/>
      <c r="VBV58" s="154"/>
      <c r="VBW58" s="154"/>
      <c r="VBX58" s="154"/>
      <c r="VBY58" s="154"/>
      <c r="VBZ58" s="154"/>
      <c r="VCA58" s="154"/>
      <c r="VCB58" s="154"/>
      <c r="VCC58" s="154"/>
      <c r="VCD58" s="154"/>
      <c r="VCE58" s="154"/>
      <c r="VCF58" s="154"/>
      <c r="VCG58" s="154"/>
      <c r="VCH58" s="154"/>
      <c r="VCI58" s="154"/>
      <c r="VCJ58" s="154"/>
      <c r="VCK58" s="154"/>
      <c r="VCL58" s="154"/>
      <c r="VCM58" s="154"/>
      <c r="VCN58" s="154"/>
      <c r="VCO58" s="154"/>
      <c r="VCP58" s="154"/>
      <c r="VCQ58" s="154"/>
      <c r="VCR58" s="154"/>
      <c r="VCS58" s="154"/>
      <c r="VCT58" s="154"/>
      <c r="VCU58" s="154"/>
      <c r="VCV58" s="154"/>
      <c r="VCW58" s="154"/>
      <c r="VCX58" s="154"/>
      <c r="VCY58" s="154"/>
      <c r="VCZ58" s="154"/>
      <c r="VDA58" s="154"/>
      <c r="VDB58" s="154"/>
      <c r="VDC58" s="154"/>
      <c r="VDD58" s="154"/>
      <c r="VDE58" s="154"/>
      <c r="VDF58" s="154"/>
      <c r="VDG58" s="154"/>
      <c r="VDH58" s="154"/>
      <c r="VDI58" s="154"/>
      <c r="VDJ58" s="154"/>
      <c r="VDK58" s="154"/>
      <c r="VDL58" s="154"/>
      <c r="VDM58" s="154"/>
      <c r="VDN58" s="154"/>
      <c r="VDO58" s="154"/>
      <c r="VDP58" s="154"/>
      <c r="VDQ58" s="154"/>
      <c r="VDR58" s="154"/>
      <c r="VDS58" s="154"/>
      <c r="VDT58" s="154"/>
      <c r="VDU58" s="154"/>
      <c r="VDV58" s="154"/>
      <c r="VDW58" s="154"/>
      <c r="VDX58" s="154"/>
      <c r="VDY58" s="154"/>
      <c r="VDZ58" s="154"/>
      <c r="VEA58" s="154"/>
      <c r="VEB58" s="154"/>
      <c r="VEC58" s="154"/>
      <c r="VED58" s="154"/>
      <c r="VEE58" s="154"/>
      <c r="VEF58" s="154"/>
      <c r="VEG58" s="154"/>
      <c r="VEH58" s="154"/>
      <c r="VEI58" s="154"/>
      <c r="VEJ58" s="154"/>
      <c r="VEK58" s="154"/>
      <c r="VEL58" s="154"/>
      <c r="VEM58" s="154"/>
      <c r="VEN58" s="154"/>
      <c r="VEO58" s="154"/>
      <c r="VEP58" s="154"/>
      <c r="VEQ58" s="154"/>
      <c r="VER58" s="154"/>
      <c r="VES58" s="154"/>
      <c r="VET58" s="154"/>
      <c r="VEU58" s="154"/>
      <c r="VEV58" s="154"/>
      <c r="VEW58" s="154"/>
      <c r="VEX58" s="154"/>
      <c r="VEY58" s="154"/>
      <c r="VEZ58" s="154"/>
      <c r="VFA58" s="154"/>
      <c r="VFB58" s="154"/>
      <c r="VFC58" s="154"/>
      <c r="VFD58" s="154"/>
      <c r="VFE58" s="154"/>
      <c r="VFF58" s="154"/>
      <c r="VFG58" s="154"/>
      <c r="VFH58" s="154"/>
      <c r="VFI58" s="154"/>
      <c r="VFJ58" s="154"/>
      <c r="VFK58" s="154"/>
      <c r="VFL58" s="154"/>
      <c r="VFM58" s="154"/>
      <c r="VFN58" s="154"/>
      <c r="VFO58" s="154"/>
      <c r="VFP58" s="154"/>
      <c r="VFQ58" s="154"/>
      <c r="VFR58" s="154"/>
      <c r="VFS58" s="154"/>
      <c r="VFT58" s="154"/>
      <c r="VFU58" s="154"/>
      <c r="VFV58" s="154"/>
      <c r="VFW58" s="154"/>
      <c r="VFX58" s="154"/>
      <c r="VFY58" s="154"/>
      <c r="VFZ58" s="154"/>
      <c r="VGA58" s="154"/>
      <c r="VGB58" s="154"/>
      <c r="VGC58" s="154"/>
      <c r="VGD58" s="154"/>
      <c r="VGE58" s="154"/>
      <c r="VGF58" s="154"/>
      <c r="VGG58" s="154"/>
      <c r="VGH58" s="154"/>
      <c r="VGI58" s="154"/>
      <c r="VGJ58" s="154"/>
      <c r="VGK58" s="154"/>
      <c r="VGL58" s="154"/>
      <c r="VGM58" s="154"/>
      <c r="VGN58" s="154"/>
      <c r="VGO58" s="154"/>
      <c r="VGP58" s="154"/>
      <c r="VGQ58" s="154"/>
      <c r="VGR58" s="154"/>
      <c r="VGS58" s="154"/>
      <c r="VGT58" s="154"/>
      <c r="VGU58" s="154"/>
      <c r="VGV58" s="154"/>
      <c r="VGW58" s="154"/>
      <c r="VGX58" s="154"/>
      <c r="VGY58" s="154"/>
      <c r="VGZ58" s="154"/>
      <c r="VHA58" s="154"/>
      <c r="VHB58" s="154"/>
      <c r="VHC58" s="154"/>
      <c r="VHD58" s="154"/>
      <c r="VHE58" s="154"/>
      <c r="VHF58" s="154"/>
      <c r="VHG58" s="154"/>
      <c r="VHH58" s="154"/>
      <c r="VHI58" s="154"/>
      <c r="VHJ58" s="154"/>
      <c r="VHK58" s="154"/>
      <c r="VHL58" s="154"/>
      <c r="VHM58" s="154"/>
      <c r="VHN58" s="154"/>
      <c r="VHO58" s="154"/>
      <c r="VHP58" s="154"/>
      <c r="VHQ58" s="154"/>
      <c r="VHR58" s="154"/>
      <c r="VHS58" s="154"/>
      <c r="VHT58" s="154"/>
      <c r="VHU58" s="154"/>
      <c r="VHV58" s="154"/>
      <c r="VHW58" s="154"/>
      <c r="VHX58" s="154"/>
      <c r="VHY58" s="154"/>
      <c r="VHZ58" s="154"/>
      <c r="VIA58" s="154"/>
      <c r="VIB58" s="154"/>
      <c r="VIC58" s="154"/>
      <c r="VID58" s="154"/>
      <c r="VIE58" s="154"/>
      <c r="VIF58" s="154"/>
      <c r="VIG58" s="154"/>
      <c r="VIH58" s="154"/>
      <c r="VII58" s="154"/>
      <c r="VIJ58" s="154"/>
      <c r="VIK58" s="154"/>
      <c r="VIL58" s="154"/>
      <c r="VIM58" s="154"/>
      <c r="VIN58" s="154"/>
      <c r="VIO58" s="154"/>
      <c r="VIP58" s="154"/>
      <c r="VIQ58" s="154"/>
      <c r="VIR58" s="154"/>
      <c r="VIS58" s="154"/>
      <c r="VIT58" s="154"/>
      <c r="VIU58" s="154"/>
      <c r="VIV58" s="154"/>
      <c r="VIW58" s="154"/>
      <c r="VIX58" s="154"/>
      <c r="VIY58" s="154"/>
      <c r="VIZ58" s="154"/>
      <c r="VJA58" s="154"/>
      <c r="VJB58" s="154"/>
      <c r="VJC58" s="154"/>
      <c r="VJD58" s="154"/>
      <c r="VJE58" s="154"/>
      <c r="VJF58" s="154"/>
      <c r="VJG58" s="154"/>
      <c r="VJH58" s="154"/>
      <c r="VJI58" s="154"/>
      <c r="VJJ58" s="154"/>
      <c r="VJK58" s="154"/>
      <c r="VJL58" s="154"/>
      <c r="VJM58" s="154"/>
      <c r="VJN58" s="154"/>
      <c r="VJO58" s="154"/>
      <c r="VJP58" s="154"/>
      <c r="VJQ58" s="154"/>
      <c r="VJR58" s="154"/>
      <c r="VJS58" s="154"/>
      <c r="VJT58" s="154"/>
      <c r="VJU58" s="154"/>
      <c r="VJV58" s="154"/>
      <c r="VJW58" s="154"/>
      <c r="VJX58" s="154"/>
      <c r="VJY58" s="154"/>
      <c r="VJZ58" s="154"/>
      <c r="VKA58" s="154"/>
      <c r="VKB58" s="154"/>
      <c r="VKC58" s="154"/>
      <c r="VKD58" s="154"/>
      <c r="VKE58" s="154"/>
      <c r="VKF58" s="154"/>
      <c r="VKG58" s="154"/>
      <c r="VKH58" s="154"/>
      <c r="VKI58" s="154"/>
      <c r="VKJ58" s="154"/>
      <c r="VKK58" s="154"/>
      <c r="VKL58" s="154"/>
      <c r="VKM58" s="154"/>
      <c r="VKN58" s="154"/>
      <c r="VKO58" s="154"/>
      <c r="VKP58" s="154"/>
      <c r="VKQ58" s="154"/>
      <c r="VKR58" s="154"/>
      <c r="VKS58" s="154"/>
      <c r="VKT58" s="154"/>
      <c r="VKU58" s="154"/>
      <c r="VKV58" s="154"/>
      <c r="VKW58" s="154"/>
      <c r="VKX58" s="154"/>
      <c r="VKY58" s="154"/>
      <c r="VKZ58" s="154"/>
      <c r="VLA58" s="154"/>
      <c r="VLB58" s="154"/>
      <c r="VLC58" s="154"/>
      <c r="VLD58" s="154"/>
      <c r="VLE58" s="154"/>
      <c r="VLF58" s="154"/>
      <c r="VLG58" s="154"/>
      <c r="VLH58" s="154"/>
      <c r="VLI58" s="154"/>
      <c r="VLJ58" s="154"/>
      <c r="VLK58" s="154"/>
      <c r="VLL58" s="154"/>
      <c r="VLM58" s="154"/>
      <c r="VLN58" s="154"/>
      <c r="VLO58" s="154"/>
      <c r="VLP58" s="154"/>
      <c r="VLQ58" s="154"/>
      <c r="VLR58" s="154"/>
      <c r="VLS58" s="154"/>
      <c r="VLT58" s="154"/>
      <c r="VLU58" s="154"/>
      <c r="VLV58" s="154"/>
      <c r="VLW58" s="154"/>
      <c r="VLX58" s="154"/>
      <c r="VLY58" s="154"/>
      <c r="VLZ58" s="154"/>
      <c r="VMA58" s="154"/>
      <c r="VMB58" s="154"/>
      <c r="VMC58" s="154"/>
      <c r="VMD58" s="154"/>
      <c r="VME58" s="154"/>
      <c r="VMF58" s="154"/>
      <c r="VMG58" s="154"/>
      <c r="VMH58" s="154"/>
      <c r="VMI58" s="154"/>
      <c r="VMJ58" s="154"/>
      <c r="VMK58" s="154"/>
      <c r="VML58" s="154"/>
      <c r="VMM58" s="154"/>
      <c r="VMN58" s="154"/>
      <c r="VMO58" s="154"/>
      <c r="VMP58" s="154"/>
      <c r="VMQ58" s="154"/>
      <c r="VMR58" s="154"/>
      <c r="VMS58" s="154"/>
      <c r="VMT58" s="154"/>
      <c r="VMU58" s="154"/>
      <c r="VMV58" s="154"/>
      <c r="VMW58" s="154"/>
      <c r="VMX58" s="154"/>
      <c r="VMY58" s="154"/>
      <c r="VMZ58" s="154"/>
      <c r="VNA58" s="154"/>
      <c r="VNB58" s="154"/>
      <c r="VNC58" s="154"/>
      <c r="VND58" s="154"/>
      <c r="VNE58" s="154"/>
      <c r="VNF58" s="154"/>
      <c r="VNG58" s="154"/>
      <c r="VNH58" s="154"/>
      <c r="VNI58" s="154"/>
      <c r="VNJ58" s="154"/>
      <c r="VNK58" s="154"/>
      <c r="VNL58" s="154"/>
      <c r="VNM58" s="154"/>
      <c r="VNN58" s="154"/>
      <c r="VNO58" s="154"/>
      <c r="VNP58" s="154"/>
      <c r="VNQ58" s="154"/>
      <c r="VNR58" s="154"/>
      <c r="VNS58" s="154"/>
      <c r="VNT58" s="154"/>
      <c r="VNU58" s="154"/>
      <c r="VNV58" s="154"/>
      <c r="VNW58" s="154"/>
      <c r="VNX58" s="154"/>
      <c r="VNY58" s="154"/>
      <c r="VNZ58" s="154"/>
      <c r="VOA58" s="154"/>
      <c r="VOB58" s="154"/>
      <c r="VOC58" s="154"/>
      <c r="VOD58" s="154"/>
      <c r="VOE58" s="154"/>
      <c r="VOF58" s="154"/>
      <c r="VOG58" s="154"/>
      <c r="VOH58" s="154"/>
      <c r="VOI58" s="154"/>
      <c r="VOJ58" s="154"/>
      <c r="VOK58" s="154"/>
      <c r="VOL58" s="154"/>
      <c r="VOM58" s="154"/>
      <c r="VON58" s="154"/>
      <c r="VOO58" s="154"/>
      <c r="VOP58" s="154"/>
      <c r="VOQ58" s="154"/>
      <c r="VOR58" s="154"/>
      <c r="VOS58" s="154"/>
      <c r="VOT58" s="154"/>
      <c r="VOU58" s="154"/>
      <c r="VOV58" s="154"/>
      <c r="VOW58" s="154"/>
      <c r="VOX58" s="154"/>
      <c r="VOY58" s="154"/>
      <c r="VOZ58" s="154"/>
      <c r="VPA58" s="154"/>
      <c r="VPB58" s="154"/>
      <c r="VPC58" s="154"/>
      <c r="VPD58" s="154"/>
      <c r="VPE58" s="154"/>
      <c r="VPF58" s="154"/>
      <c r="VPG58" s="154"/>
      <c r="VPH58" s="154"/>
      <c r="VPI58" s="154"/>
      <c r="VPJ58" s="154"/>
      <c r="VPK58" s="154"/>
      <c r="VPL58" s="154"/>
      <c r="VPM58" s="154"/>
      <c r="VPN58" s="154"/>
      <c r="VPO58" s="154"/>
      <c r="VPP58" s="154"/>
      <c r="VPQ58" s="154"/>
      <c r="VPR58" s="154"/>
      <c r="VPS58" s="154"/>
      <c r="VPT58" s="154"/>
      <c r="VPU58" s="154"/>
      <c r="VPV58" s="154"/>
      <c r="VPW58" s="154"/>
      <c r="VPX58" s="154"/>
      <c r="VPY58" s="154"/>
      <c r="VPZ58" s="154"/>
      <c r="VQA58" s="154"/>
      <c r="VQB58" s="154"/>
      <c r="VQC58" s="154"/>
      <c r="VQD58" s="154"/>
      <c r="VQE58" s="154"/>
      <c r="VQF58" s="154"/>
      <c r="VQG58" s="154"/>
      <c r="VQH58" s="154"/>
      <c r="VQI58" s="154"/>
      <c r="VQJ58" s="154"/>
      <c r="VQK58" s="154"/>
      <c r="VQL58" s="154"/>
      <c r="VQM58" s="154"/>
      <c r="VQN58" s="154"/>
      <c r="VQO58" s="154"/>
      <c r="VQP58" s="154"/>
      <c r="VQQ58" s="154"/>
      <c r="VQR58" s="154"/>
      <c r="VQS58" s="154"/>
      <c r="VQT58" s="154"/>
      <c r="VQU58" s="154"/>
      <c r="VQV58" s="154"/>
      <c r="VQW58" s="154"/>
      <c r="VQX58" s="154"/>
      <c r="VQY58" s="154"/>
      <c r="VQZ58" s="154"/>
      <c r="VRA58" s="154"/>
      <c r="VRB58" s="154"/>
      <c r="VRC58" s="154"/>
      <c r="VRD58" s="154"/>
      <c r="VRE58" s="154"/>
      <c r="VRF58" s="154"/>
      <c r="VRG58" s="154"/>
      <c r="VRH58" s="154"/>
      <c r="VRI58" s="154"/>
      <c r="VRJ58" s="154"/>
      <c r="VRK58" s="154"/>
      <c r="VRL58" s="154"/>
      <c r="VRM58" s="154"/>
      <c r="VRN58" s="154"/>
      <c r="VRO58" s="154"/>
      <c r="VRP58" s="154"/>
      <c r="VRQ58" s="154"/>
      <c r="VRR58" s="154"/>
      <c r="VRS58" s="154"/>
      <c r="VRT58" s="154"/>
      <c r="VRU58" s="154"/>
      <c r="VRV58" s="154"/>
      <c r="VRW58" s="154"/>
      <c r="VRX58" s="154"/>
      <c r="VRY58" s="154"/>
      <c r="VRZ58" s="154"/>
      <c r="VSA58" s="154"/>
      <c r="VSB58" s="154"/>
      <c r="VSC58" s="154"/>
      <c r="VSD58" s="154"/>
      <c r="VSE58" s="154"/>
      <c r="VSF58" s="154"/>
      <c r="VSG58" s="154"/>
      <c r="VSH58" s="154"/>
      <c r="VSI58" s="154"/>
      <c r="VSJ58" s="154"/>
      <c r="VSK58" s="154"/>
      <c r="VSL58" s="154"/>
      <c r="VSM58" s="154"/>
      <c r="VSN58" s="154"/>
      <c r="VSO58" s="154"/>
      <c r="VSP58" s="154"/>
      <c r="VSQ58" s="154"/>
      <c r="VSR58" s="154"/>
      <c r="VSS58" s="154"/>
      <c r="VST58" s="154"/>
      <c r="VSU58" s="154"/>
      <c r="VSV58" s="154"/>
      <c r="VSW58" s="154"/>
      <c r="VSX58" s="154"/>
      <c r="VSY58" s="154"/>
      <c r="VSZ58" s="154"/>
      <c r="VTA58" s="154"/>
      <c r="VTB58" s="154"/>
      <c r="VTC58" s="154"/>
      <c r="VTD58" s="154"/>
      <c r="VTE58" s="154"/>
      <c r="VTF58" s="154"/>
      <c r="VTG58" s="154"/>
      <c r="VTH58" s="154"/>
      <c r="VTI58" s="154"/>
      <c r="VTJ58" s="154"/>
      <c r="VTK58" s="154"/>
      <c r="VTL58" s="154"/>
      <c r="VTM58" s="154"/>
      <c r="VTN58" s="154"/>
      <c r="VTO58" s="154"/>
      <c r="VTP58" s="154"/>
      <c r="VTQ58" s="154"/>
      <c r="VTR58" s="154"/>
      <c r="VTS58" s="154"/>
      <c r="VTT58" s="154"/>
      <c r="VTU58" s="154"/>
      <c r="VTV58" s="154"/>
      <c r="VTW58" s="154"/>
      <c r="VTX58" s="154"/>
      <c r="VTY58" s="154"/>
      <c r="VTZ58" s="154"/>
      <c r="VUA58" s="154"/>
      <c r="VUB58" s="154"/>
      <c r="VUC58" s="154"/>
      <c r="VUD58" s="154"/>
      <c r="VUE58" s="154"/>
      <c r="VUF58" s="154"/>
      <c r="VUG58" s="154"/>
      <c r="VUH58" s="154"/>
      <c r="VUI58" s="154"/>
      <c r="VUJ58" s="154"/>
      <c r="VUK58" s="154"/>
      <c r="VUL58" s="154"/>
      <c r="VUM58" s="154"/>
      <c r="VUN58" s="154"/>
      <c r="VUO58" s="154"/>
      <c r="VUP58" s="154"/>
      <c r="VUQ58" s="154"/>
      <c r="VUR58" s="154"/>
      <c r="VUS58" s="154"/>
      <c r="VUT58" s="154"/>
      <c r="VUU58" s="154"/>
      <c r="VUV58" s="154"/>
      <c r="VUW58" s="154"/>
      <c r="VUX58" s="154"/>
      <c r="VUY58" s="154"/>
      <c r="VUZ58" s="154"/>
      <c r="VVA58" s="154"/>
      <c r="VVB58" s="154"/>
      <c r="VVC58" s="154"/>
      <c r="VVD58" s="154"/>
      <c r="VVE58" s="154"/>
      <c r="VVF58" s="154"/>
      <c r="VVG58" s="154"/>
      <c r="VVH58" s="154"/>
      <c r="VVI58" s="154"/>
      <c r="VVJ58" s="154"/>
      <c r="VVK58" s="154"/>
      <c r="VVL58" s="154"/>
      <c r="VVM58" s="154"/>
      <c r="VVN58" s="154"/>
      <c r="VVO58" s="154"/>
      <c r="VVP58" s="154"/>
      <c r="VVQ58" s="154"/>
      <c r="VVR58" s="154"/>
      <c r="VVS58" s="154"/>
      <c r="VVT58" s="154"/>
      <c r="VVU58" s="154"/>
      <c r="VVV58" s="154"/>
      <c r="VVW58" s="154"/>
      <c r="VVX58" s="154"/>
      <c r="VVY58" s="154"/>
      <c r="VVZ58" s="154"/>
      <c r="VWA58" s="154"/>
      <c r="VWB58" s="154"/>
      <c r="VWC58" s="154"/>
      <c r="VWD58" s="154"/>
      <c r="VWE58" s="154"/>
      <c r="VWF58" s="154"/>
      <c r="VWG58" s="154"/>
      <c r="VWH58" s="154"/>
      <c r="VWI58" s="154"/>
      <c r="VWJ58" s="154"/>
      <c r="VWK58" s="154"/>
      <c r="VWL58" s="154"/>
      <c r="VWM58" s="154"/>
      <c r="VWN58" s="154"/>
      <c r="VWO58" s="154"/>
      <c r="VWP58" s="154"/>
      <c r="VWQ58" s="154"/>
      <c r="VWR58" s="154"/>
      <c r="VWS58" s="154"/>
      <c r="VWT58" s="154"/>
      <c r="VWU58" s="154"/>
      <c r="VWV58" s="154"/>
      <c r="VWW58" s="154"/>
      <c r="VWX58" s="154"/>
      <c r="VWY58" s="154"/>
      <c r="VWZ58" s="154"/>
      <c r="VXA58" s="154"/>
      <c r="VXB58" s="154"/>
      <c r="VXC58" s="154"/>
      <c r="VXD58" s="154"/>
      <c r="VXE58" s="154"/>
      <c r="VXF58" s="154"/>
      <c r="VXG58" s="154"/>
      <c r="VXH58" s="154"/>
      <c r="VXI58" s="154"/>
      <c r="VXJ58" s="154"/>
      <c r="VXK58" s="154"/>
      <c r="VXL58" s="154"/>
      <c r="VXM58" s="154"/>
      <c r="VXN58" s="154"/>
      <c r="VXO58" s="154"/>
      <c r="VXP58" s="154"/>
      <c r="VXQ58" s="154"/>
      <c r="VXR58" s="154"/>
      <c r="VXS58" s="154"/>
      <c r="VXT58" s="154"/>
      <c r="VXU58" s="154"/>
      <c r="VXV58" s="154"/>
      <c r="VXW58" s="154"/>
      <c r="VXX58" s="154"/>
      <c r="VXY58" s="154"/>
      <c r="VXZ58" s="154"/>
      <c r="VYA58" s="154"/>
      <c r="VYB58" s="154"/>
      <c r="VYC58" s="154"/>
      <c r="VYD58" s="154"/>
      <c r="VYE58" s="154"/>
      <c r="VYF58" s="154"/>
      <c r="VYG58" s="154"/>
      <c r="VYH58" s="154"/>
      <c r="VYI58" s="154"/>
      <c r="VYJ58" s="154"/>
      <c r="VYK58" s="154"/>
      <c r="VYL58" s="154"/>
      <c r="VYM58" s="154"/>
      <c r="VYN58" s="154"/>
      <c r="VYO58" s="154"/>
      <c r="VYP58" s="154"/>
      <c r="VYQ58" s="154"/>
      <c r="VYR58" s="154"/>
      <c r="VYS58" s="154"/>
      <c r="VYT58" s="154"/>
      <c r="VYU58" s="154"/>
      <c r="VYV58" s="154"/>
      <c r="VYW58" s="154"/>
      <c r="VYX58" s="154"/>
      <c r="VYY58" s="154"/>
      <c r="VYZ58" s="154"/>
      <c r="VZA58" s="154"/>
      <c r="VZB58" s="154"/>
      <c r="VZC58" s="154"/>
      <c r="VZD58" s="154"/>
      <c r="VZE58" s="154"/>
      <c r="VZF58" s="154"/>
      <c r="VZG58" s="154"/>
      <c r="VZH58" s="154"/>
      <c r="VZI58" s="154"/>
      <c r="VZJ58" s="154"/>
      <c r="VZK58" s="154"/>
      <c r="VZL58" s="154"/>
      <c r="VZM58" s="154"/>
      <c r="VZN58" s="154"/>
      <c r="VZO58" s="154"/>
      <c r="VZP58" s="154"/>
      <c r="VZQ58" s="154"/>
      <c r="VZR58" s="154"/>
      <c r="VZS58" s="154"/>
      <c r="VZT58" s="154"/>
      <c r="VZU58" s="154"/>
      <c r="VZV58" s="154"/>
      <c r="VZW58" s="154"/>
      <c r="VZX58" s="154"/>
      <c r="VZY58" s="154"/>
      <c r="VZZ58" s="154"/>
      <c r="WAA58" s="154"/>
      <c r="WAB58" s="154"/>
      <c r="WAC58" s="154"/>
      <c r="WAD58" s="154"/>
      <c r="WAE58" s="154"/>
      <c r="WAF58" s="154"/>
      <c r="WAG58" s="154"/>
      <c r="WAH58" s="154"/>
      <c r="WAI58" s="154"/>
      <c r="WAJ58" s="154"/>
      <c r="WAK58" s="154"/>
      <c r="WAL58" s="154"/>
      <c r="WAM58" s="154"/>
      <c r="WAN58" s="154"/>
      <c r="WAO58" s="154"/>
      <c r="WAP58" s="154"/>
      <c r="WAQ58" s="154"/>
      <c r="WAR58" s="154"/>
      <c r="WAS58" s="154"/>
      <c r="WAT58" s="154"/>
      <c r="WAU58" s="154"/>
      <c r="WAV58" s="154"/>
      <c r="WAW58" s="154"/>
      <c r="WAX58" s="154"/>
      <c r="WAY58" s="154"/>
      <c r="WAZ58" s="154"/>
      <c r="WBA58" s="154"/>
      <c r="WBB58" s="154"/>
      <c r="WBC58" s="154"/>
      <c r="WBD58" s="154"/>
      <c r="WBE58" s="154"/>
      <c r="WBF58" s="154"/>
      <c r="WBG58" s="154"/>
      <c r="WBH58" s="154"/>
      <c r="WBI58" s="154"/>
      <c r="WBJ58" s="154"/>
      <c r="WBK58" s="154"/>
      <c r="WBL58" s="154"/>
      <c r="WBM58" s="154"/>
      <c r="WBN58" s="154"/>
      <c r="WBO58" s="154"/>
      <c r="WBP58" s="154"/>
      <c r="WBQ58" s="154"/>
      <c r="WBR58" s="154"/>
      <c r="WBS58" s="154"/>
      <c r="WBT58" s="154"/>
      <c r="WBU58" s="154"/>
      <c r="WBV58" s="154"/>
      <c r="WBW58" s="154"/>
      <c r="WBX58" s="154"/>
      <c r="WBY58" s="154"/>
      <c r="WBZ58" s="154"/>
      <c r="WCA58" s="154"/>
      <c r="WCB58" s="154"/>
      <c r="WCC58" s="154"/>
      <c r="WCD58" s="154"/>
      <c r="WCE58" s="154"/>
      <c r="WCF58" s="154"/>
      <c r="WCG58" s="154"/>
      <c r="WCH58" s="154"/>
      <c r="WCI58" s="154"/>
      <c r="WCJ58" s="154"/>
      <c r="WCK58" s="154"/>
      <c r="WCL58" s="154"/>
      <c r="WCM58" s="154"/>
      <c r="WCN58" s="154"/>
      <c r="WCO58" s="154"/>
      <c r="WCP58" s="154"/>
      <c r="WCQ58" s="154"/>
      <c r="WCR58" s="154"/>
      <c r="WCS58" s="154"/>
      <c r="WCT58" s="154"/>
      <c r="WCU58" s="154"/>
      <c r="WCV58" s="154"/>
      <c r="WCW58" s="154"/>
      <c r="WCX58" s="154"/>
      <c r="WCY58" s="154"/>
      <c r="WCZ58" s="154"/>
      <c r="WDA58" s="154"/>
      <c r="WDB58" s="154"/>
      <c r="WDC58" s="154"/>
      <c r="WDD58" s="154"/>
      <c r="WDE58" s="154"/>
      <c r="WDF58" s="154"/>
      <c r="WDG58" s="154"/>
      <c r="WDH58" s="154"/>
      <c r="WDI58" s="154"/>
      <c r="WDJ58" s="154"/>
      <c r="WDK58" s="154"/>
      <c r="WDL58" s="154"/>
      <c r="WDM58" s="154"/>
      <c r="WDN58" s="154"/>
      <c r="WDO58" s="154"/>
      <c r="WDP58" s="154"/>
      <c r="WDQ58" s="154"/>
      <c r="WDR58" s="154"/>
      <c r="WDS58" s="154"/>
      <c r="WDT58" s="154"/>
      <c r="WDU58" s="154"/>
      <c r="WDV58" s="154"/>
      <c r="WDW58" s="154"/>
      <c r="WDX58" s="154"/>
      <c r="WDY58" s="154"/>
      <c r="WDZ58" s="154"/>
      <c r="WEA58" s="154"/>
      <c r="WEB58" s="154"/>
      <c r="WEC58" s="154"/>
      <c r="WED58" s="154"/>
      <c r="WEE58" s="154"/>
      <c r="WEF58" s="154"/>
      <c r="WEG58" s="154"/>
      <c r="WEH58" s="154"/>
      <c r="WEI58" s="154"/>
      <c r="WEJ58" s="154"/>
      <c r="WEK58" s="154"/>
      <c r="WEL58" s="154"/>
      <c r="WEM58" s="154"/>
      <c r="WEN58" s="154"/>
      <c r="WEO58" s="154"/>
      <c r="WEP58" s="154"/>
      <c r="WEQ58" s="154"/>
      <c r="WER58" s="154"/>
      <c r="WES58" s="154"/>
      <c r="WET58" s="154"/>
      <c r="WEU58" s="154"/>
      <c r="WEV58" s="154"/>
      <c r="WEW58" s="154"/>
      <c r="WEX58" s="154"/>
      <c r="WEY58" s="154"/>
      <c r="WEZ58" s="154"/>
      <c r="WFA58" s="154"/>
      <c r="WFB58" s="154"/>
      <c r="WFC58" s="154"/>
      <c r="WFD58" s="154"/>
      <c r="WFE58" s="154"/>
      <c r="WFF58" s="154"/>
      <c r="WFG58" s="154"/>
      <c r="WFH58" s="154"/>
      <c r="WFI58" s="154"/>
      <c r="WFJ58" s="154"/>
      <c r="WFK58" s="154"/>
      <c r="WFL58" s="154"/>
      <c r="WFM58" s="154"/>
      <c r="WFN58" s="154"/>
      <c r="WFO58" s="154"/>
      <c r="WFP58" s="154"/>
      <c r="WFQ58" s="154"/>
      <c r="WFR58" s="154"/>
      <c r="WFS58" s="154"/>
      <c r="WFT58" s="154"/>
      <c r="WFU58" s="154"/>
      <c r="WFV58" s="154"/>
      <c r="WFW58" s="154"/>
      <c r="WFX58" s="154"/>
      <c r="WFY58" s="154"/>
      <c r="WFZ58" s="154"/>
      <c r="WGA58" s="154"/>
      <c r="WGB58" s="154"/>
      <c r="WGC58" s="154"/>
      <c r="WGD58" s="154"/>
      <c r="WGE58" s="154"/>
      <c r="WGF58" s="154"/>
      <c r="WGG58" s="154"/>
      <c r="WGH58" s="154"/>
      <c r="WGI58" s="154"/>
      <c r="WGJ58" s="154"/>
      <c r="WGK58" s="154"/>
      <c r="WGL58" s="154"/>
      <c r="WGM58" s="154"/>
      <c r="WGN58" s="154"/>
      <c r="WGO58" s="154"/>
      <c r="WGP58" s="154"/>
      <c r="WGQ58" s="154"/>
      <c r="WGR58" s="154"/>
      <c r="WGS58" s="154"/>
      <c r="WGT58" s="154"/>
      <c r="WGU58" s="154"/>
      <c r="WGV58" s="154"/>
      <c r="WGW58" s="154"/>
      <c r="WGX58" s="154"/>
      <c r="WGY58" s="154"/>
      <c r="WGZ58" s="154"/>
      <c r="WHA58" s="154"/>
      <c r="WHB58" s="154"/>
      <c r="WHC58" s="154"/>
      <c r="WHD58" s="154"/>
      <c r="WHE58" s="154"/>
      <c r="WHF58" s="154"/>
      <c r="WHG58" s="154"/>
      <c r="WHH58" s="154"/>
      <c r="WHI58" s="154"/>
      <c r="WHJ58" s="154"/>
      <c r="WHK58" s="154"/>
      <c r="WHL58" s="154"/>
      <c r="WHM58" s="154"/>
      <c r="WHN58" s="154"/>
      <c r="WHO58" s="154"/>
      <c r="WHP58" s="154"/>
      <c r="WHQ58" s="154"/>
      <c r="WHR58" s="154"/>
      <c r="WHS58" s="154"/>
      <c r="WHT58" s="154"/>
      <c r="WHU58" s="154"/>
      <c r="WHV58" s="154"/>
      <c r="WHW58" s="154"/>
      <c r="WHX58" s="154"/>
      <c r="WHY58" s="154"/>
      <c r="WHZ58" s="154"/>
      <c r="WIA58" s="154"/>
      <c r="WIB58" s="154"/>
      <c r="WIC58" s="154"/>
      <c r="WID58" s="154"/>
      <c r="WIE58" s="154"/>
      <c r="WIF58" s="154"/>
      <c r="WIG58" s="154"/>
      <c r="WIH58" s="154"/>
      <c r="WII58" s="154"/>
      <c r="WIJ58" s="154"/>
      <c r="WIK58" s="154"/>
      <c r="WIL58" s="154"/>
      <c r="WIM58" s="154"/>
      <c r="WIN58" s="154"/>
      <c r="WIO58" s="154"/>
      <c r="WIP58" s="154"/>
      <c r="WIQ58" s="154"/>
      <c r="WIR58" s="154"/>
      <c r="WIS58" s="154"/>
      <c r="WIT58" s="154"/>
      <c r="WIU58" s="154"/>
      <c r="WIV58" s="154"/>
      <c r="WIW58" s="154"/>
      <c r="WIX58" s="154"/>
      <c r="WIY58" s="154"/>
      <c r="WIZ58" s="154"/>
      <c r="WJA58" s="154"/>
      <c r="WJB58" s="154"/>
      <c r="WJC58" s="154"/>
      <c r="WJD58" s="154"/>
      <c r="WJE58" s="154"/>
      <c r="WJF58" s="154"/>
      <c r="WJG58" s="154"/>
      <c r="WJH58" s="154"/>
      <c r="WJI58" s="154"/>
      <c r="WJJ58" s="154"/>
      <c r="WJK58" s="154"/>
      <c r="WJL58" s="154"/>
      <c r="WJM58" s="154"/>
      <c r="WJN58" s="154"/>
      <c r="WJO58" s="154"/>
      <c r="WJP58" s="154"/>
      <c r="WJQ58" s="154"/>
      <c r="WJR58" s="154"/>
      <c r="WJS58" s="154"/>
      <c r="WJT58" s="154"/>
      <c r="WJU58" s="154"/>
      <c r="WJV58" s="154"/>
      <c r="WJW58" s="154"/>
      <c r="WJX58" s="154"/>
      <c r="WJY58" s="154"/>
      <c r="WJZ58" s="154"/>
      <c r="WKA58" s="154"/>
      <c r="WKB58" s="154"/>
      <c r="WKC58" s="154"/>
      <c r="WKD58" s="154"/>
      <c r="WKE58" s="154"/>
      <c r="WKF58" s="154"/>
      <c r="WKG58" s="154"/>
      <c r="WKH58" s="154"/>
      <c r="WKI58" s="154"/>
      <c r="WKJ58" s="154"/>
      <c r="WKK58" s="154"/>
      <c r="WKL58" s="154"/>
      <c r="WKM58" s="154"/>
      <c r="WKN58" s="154"/>
      <c r="WKO58" s="154"/>
      <c r="WKP58" s="154"/>
      <c r="WKQ58" s="154"/>
      <c r="WKR58" s="154"/>
      <c r="WKS58" s="154"/>
      <c r="WKT58" s="154"/>
      <c r="WKU58" s="154"/>
      <c r="WKV58" s="154"/>
      <c r="WKW58" s="154"/>
      <c r="WKX58" s="154"/>
      <c r="WKY58" s="154"/>
      <c r="WKZ58" s="154"/>
      <c r="WLA58" s="154"/>
      <c r="WLB58" s="154"/>
      <c r="WLC58" s="154"/>
      <c r="WLD58" s="154"/>
      <c r="WLE58" s="154"/>
      <c r="WLF58" s="154"/>
      <c r="WLG58" s="154"/>
      <c r="WLH58" s="154"/>
      <c r="WLI58" s="154"/>
      <c r="WLJ58" s="154"/>
      <c r="WLK58" s="154"/>
      <c r="WLL58" s="154"/>
      <c r="WLM58" s="154"/>
      <c r="WLN58" s="154"/>
      <c r="WLO58" s="154"/>
      <c r="WLP58" s="154"/>
      <c r="WLQ58" s="154"/>
      <c r="WLR58" s="154"/>
      <c r="WLS58" s="154"/>
      <c r="WLT58" s="154"/>
      <c r="WLU58" s="154"/>
      <c r="WLV58" s="154"/>
      <c r="WLW58" s="154"/>
      <c r="WLX58" s="154"/>
      <c r="WLY58" s="154"/>
      <c r="WLZ58" s="154"/>
      <c r="WMA58" s="154"/>
      <c r="WMB58" s="154"/>
      <c r="WMC58" s="154"/>
      <c r="WMD58" s="154"/>
      <c r="WME58" s="154"/>
      <c r="WMF58" s="154"/>
      <c r="WMG58" s="154"/>
      <c r="WMH58" s="154"/>
      <c r="WMI58" s="154"/>
      <c r="WMJ58" s="154"/>
      <c r="WMK58" s="154"/>
      <c r="WML58" s="154"/>
      <c r="WMM58" s="154"/>
      <c r="WMN58" s="154"/>
      <c r="WMO58" s="154"/>
      <c r="WMP58" s="154"/>
      <c r="WMQ58" s="154"/>
      <c r="WMR58" s="154"/>
      <c r="WMS58" s="154"/>
      <c r="WMT58" s="154"/>
      <c r="WMU58" s="154"/>
      <c r="WMV58" s="154"/>
      <c r="WMW58" s="154"/>
      <c r="WMX58" s="154"/>
      <c r="WMY58" s="154"/>
      <c r="WMZ58" s="154"/>
      <c r="WNA58" s="154"/>
      <c r="WNB58" s="154"/>
      <c r="WNC58" s="154"/>
      <c r="WND58" s="154"/>
      <c r="WNE58" s="154"/>
      <c r="WNF58" s="154"/>
      <c r="WNG58" s="154"/>
      <c r="WNH58" s="154"/>
      <c r="WNI58" s="154"/>
      <c r="WNJ58" s="154"/>
      <c r="WNK58" s="154"/>
      <c r="WNL58" s="154"/>
      <c r="WNM58" s="154"/>
      <c r="WNN58" s="154"/>
      <c r="WNO58" s="154"/>
      <c r="WNP58" s="154"/>
      <c r="WNQ58" s="154"/>
      <c r="WNR58" s="154"/>
      <c r="WNS58" s="154"/>
      <c r="WNT58" s="154"/>
      <c r="WNU58" s="154"/>
      <c r="WNV58" s="154"/>
      <c r="WNW58" s="154"/>
      <c r="WNX58" s="154"/>
      <c r="WNY58" s="154"/>
      <c r="WNZ58" s="154"/>
      <c r="WOA58" s="154"/>
      <c r="WOB58" s="154"/>
      <c r="WOC58" s="154"/>
      <c r="WOD58" s="154"/>
      <c r="WOE58" s="154"/>
      <c r="WOF58" s="154"/>
      <c r="WOG58" s="154"/>
      <c r="WOH58" s="154"/>
      <c r="WOI58" s="154"/>
      <c r="WOJ58" s="154"/>
      <c r="WOK58" s="154"/>
      <c r="WOL58" s="154"/>
      <c r="WOM58" s="154"/>
      <c r="WON58" s="154"/>
      <c r="WOO58" s="154"/>
      <c r="WOP58" s="154"/>
      <c r="WOQ58" s="154"/>
      <c r="WOR58" s="154"/>
      <c r="WOS58" s="154"/>
      <c r="WOT58" s="154"/>
      <c r="WOU58" s="154"/>
      <c r="WOV58" s="154"/>
      <c r="WOW58" s="154"/>
      <c r="WOX58" s="154"/>
      <c r="WOY58" s="154"/>
      <c r="WOZ58" s="154"/>
      <c r="WPA58" s="154"/>
      <c r="WPB58" s="154"/>
      <c r="WPC58" s="154"/>
      <c r="WPD58" s="154"/>
      <c r="WPE58" s="154"/>
      <c r="WPF58" s="154"/>
      <c r="WPG58" s="154"/>
      <c r="WPH58" s="154"/>
      <c r="WPI58" s="154"/>
      <c r="WPJ58" s="154"/>
      <c r="WPK58" s="154"/>
      <c r="WPL58" s="154"/>
      <c r="WPM58" s="154"/>
      <c r="WPN58" s="154"/>
      <c r="WPO58" s="154"/>
      <c r="WPP58" s="154"/>
      <c r="WPQ58" s="154"/>
      <c r="WPR58" s="154"/>
      <c r="WPS58" s="154"/>
      <c r="WPT58" s="154"/>
      <c r="WPU58" s="154"/>
      <c r="WPV58" s="154"/>
      <c r="WPW58" s="154"/>
      <c r="WPX58" s="154"/>
      <c r="WPY58" s="154"/>
      <c r="WPZ58" s="154"/>
      <c r="WQA58" s="154"/>
      <c r="WQB58" s="154"/>
      <c r="WQC58" s="154"/>
      <c r="WQD58" s="154"/>
      <c r="WQE58" s="154"/>
      <c r="WQF58" s="154"/>
      <c r="WQG58" s="154"/>
      <c r="WQH58" s="154"/>
      <c r="WQI58" s="154"/>
      <c r="WQJ58" s="154"/>
      <c r="WQK58" s="154"/>
      <c r="WQL58" s="154"/>
      <c r="WQM58" s="154"/>
      <c r="WQN58" s="154"/>
      <c r="WQO58" s="154"/>
      <c r="WQP58" s="154"/>
      <c r="WQQ58" s="154"/>
      <c r="WQR58" s="154"/>
      <c r="WQS58" s="154"/>
      <c r="WQT58" s="154"/>
      <c r="WQU58" s="154"/>
      <c r="WQV58" s="154"/>
      <c r="WQW58" s="154"/>
      <c r="WQX58" s="154"/>
      <c r="WQY58" s="154"/>
      <c r="WQZ58" s="154"/>
      <c r="WRA58" s="154"/>
      <c r="WRB58" s="154"/>
      <c r="WRC58" s="154"/>
      <c r="WRD58" s="154"/>
      <c r="WRE58" s="154"/>
      <c r="WRF58" s="154"/>
      <c r="WRG58" s="154"/>
      <c r="WRH58" s="154"/>
      <c r="WRI58" s="154"/>
      <c r="WRJ58" s="154"/>
      <c r="WRK58" s="154"/>
      <c r="WRL58" s="154"/>
      <c r="WRM58" s="154"/>
      <c r="WRN58" s="154"/>
      <c r="WRO58" s="154"/>
      <c r="WRP58" s="154"/>
      <c r="WRQ58" s="154"/>
      <c r="WRR58" s="154"/>
      <c r="WRS58" s="154"/>
      <c r="WRT58" s="154"/>
      <c r="WRU58" s="154"/>
      <c r="WRV58" s="154"/>
      <c r="WRW58" s="154"/>
      <c r="WRX58" s="154"/>
      <c r="WRY58" s="154"/>
      <c r="WRZ58" s="154"/>
      <c r="WSA58" s="154"/>
      <c r="WSB58" s="154"/>
      <c r="WSC58" s="154"/>
      <c r="WSD58" s="154"/>
      <c r="WSE58" s="154"/>
      <c r="WSF58" s="154"/>
      <c r="WSG58" s="154"/>
      <c r="WSH58" s="154"/>
      <c r="WSI58" s="154"/>
      <c r="WSJ58" s="154"/>
      <c r="WSK58" s="154"/>
      <c r="WSL58" s="154"/>
      <c r="WSM58" s="154"/>
      <c r="WSN58" s="154"/>
      <c r="WSO58" s="154"/>
      <c r="WSP58" s="154"/>
      <c r="WSQ58" s="154"/>
      <c r="WSR58" s="154"/>
      <c r="WSS58" s="154"/>
      <c r="WST58" s="154"/>
      <c r="WSU58" s="154"/>
      <c r="WSV58" s="154"/>
      <c r="WSW58" s="154"/>
      <c r="WSX58" s="154"/>
      <c r="WSY58" s="154"/>
      <c r="WSZ58" s="154"/>
      <c r="WTA58" s="154"/>
      <c r="WTB58" s="154"/>
      <c r="WTC58" s="154"/>
      <c r="WTD58" s="154"/>
      <c r="WTE58" s="154"/>
      <c r="WTF58" s="154"/>
      <c r="WTG58" s="154"/>
      <c r="WTH58" s="154"/>
      <c r="WTI58" s="154"/>
      <c r="WTJ58" s="154"/>
      <c r="WTK58" s="154"/>
      <c r="WTL58" s="154"/>
      <c r="WTM58" s="154"/>
      <c r="WTN58" s="154"/>
      <c r="WTO58" s="154"/>
      <c r="WTP58" s="154"/>
      <c r="WTQ58" s="154"/>
      <c r="WTR58" s="154"/>
      <c r="WTS58" s="154"/>
      <c r="WTT58" s="154"/>
      <c r="WTU58" s="154"/>
      <c r="WTV58" s="154"/>
      <c r="WTW58" s="154"/>
      <c r="WTX58" s="154"/>
      <c r="WTY58" s="154"/>
      <c r="WTZ58" s="154"/>
      <c r="WUA58" s="154"/>
      <c r="WUB58" s="154"/>
      <c r="WUC58" s="154"/>
      <c r="WUD58" s="154"/>
      <c r="WUE58" s="154"/>
      <c r="WUF58" s="154"/>
      <c r="WUG58" s="154"/>
      <c r="WUH58" s="154"/>
      <c r="WUI58" s="154"/>
      <c r="WUJ58" s="154"/>
      <c r="WUK58" s="154"/>
      <c r="WUL58" s="154"/>
      <c r="WUM58" s="154"/>
      <c r="WUN58" s="154"/>
      <c r="WUO58" s="154"/>
      <c r="WUP58" s="154"/>
      <c r="WUQ58" s="154"/>
      <c r="WUR58" s="154"/>
      <c r="WUS58" s="154"/>
      <c r="WUT58" s="154"/>
      <c r="WUU58" s="154"/>
      <c r="WUV58" s="154"/>
      <c r="WUW58" s="154"/>
      <c r="WUX58" s="154"/>
      <c r="WUY58" s="154"/>
      <c r="WUZ58" s="154"/>
      <c r="WVA58" s="154"/>
      <c r="WVB58" s="154"/>
      <c r="WVC58" s="154"/>
      <c r="WVD58" s="154"/>
      <c r="WVE58" s="154"/>
      <c r="WVF58" s="154"/>
      <c r="WVG58" s="154"/>
      <c r="WVH58" s="154"/>
      <c r="WVI58" s="154"/>
      <c r="WVJ58" s="154"/>
      <c r="WVK58" s="154"/>
      <c r="WVL58" s="154"/>
      <c r="WVM58" s="154"/>
      <c r="WVN58" s="154"/>
      <c r="WVO58" s="154"/>
      <c r="WVP58" s="154"/>
      <c r="WVQ58" s="154"/>
      <c r="WVR58" s="154"/>
      <c r="WVS58" s="154"/>
      <c r="WVT58" s="154"/>
      <c r="WVU58" s="154"/>
      <c r="WVV58" s="154"/>
      <c r="WVW58" s="154"/>
      <c r="WVX58" s="154"/>
      <c r="WVY58" s="154"/>
      <c r="WVZ58" s="154"/>
      <c r="WWA58" s="154"/>
      <c r="WWB58" s="154"/>
      <c r="WWC58" s="154"/>
      <c r="WWD58" s="154"/>
      <c r="WWE58" s="154"/>
      <c r="WWF58" s="154"/>
      <c r="WWG58" s="154"/>
      <c r="WWH58" s="154"/>
      <c r="WWI58" s="154"/>
      <c r="WWJ58" s="154"/>
      <c r="WWK58" s="154"/>
      <c r="WWL58" s="154"/>
      <c r="WWM58" s="154"/>
      <c r="WWN58" s="154"/>
      <c r="WWO58" s="154"/>
      <c r="WWP58" s="154"/>
      <c r="WWQ58" s="154"/>
      <c r="WWR58" s="154"/>
      <c r="WWS58" s="154"/>
      <c r="WWT58" s="154"/>
      <c r="WWU58" s="154"/>
      <c r="WWV58" s="154"/>
      <c r="WWW58" s="154"/>
      <c r="WWX58" s="154"/>
      <c r="WWY58" s="154"/>
      <c r="WWZ58" s="154"/>
      <c r="WXA58" s="154"/>
      <c r="WXB58" s="154"/>
      <c r="WXC58" s="154"/>
      <c r="WXD58" s="154"/>
      <c r="WXE58" s="154"/>
      <c r="WXF58" s="154"/>
      <c r="WXG58" s="154"/>
      <c r="WXH58" s="154"/>
      <c r="WXI58" s="154"/>
      <c r="WXJ58" s="154"/>
      <c r="WXK58" s="154"/>
      <c r="WXL58" s="154"/>
      <c r="WXM58" s="154"/>
      <c r="WXN58" s="154"/>
      <c r="WXO58" s="154"/>
      <c r="WXP58" s="154"/>
      <c r="WXQ58" s="154"/>
      <c r="WXR58" s="154"/>
      <c r="WXS58" s="154"/>
      <c r="WXT58" s="154"/>
      <c r="WXU58" s="154"/>
      <c r="WXV58" s="154"/>
      <c r="WXW58" s="154"/>
      <c r="WXX58" s="154"/>
      <c r="WXY58" s="154"/>
      <c r="WXZ58" s="154"/>
      <c r="WYA58" s="154"/>
      <c r="WYB58" s="154"/>
      <c r="WYC58" s="154"/>
      <c r="WYD58" s="154"/>
      <c r="WYE58" s="154"/>
      <c r="WYF58" s="154"/>
      <c r="WYG58" s="154"/>
      <c r="WYH58" s="154"/>
      <c r="WYI58" s="154"/>
      <c r="WYJ58" s="154"/>
      <c r="WYK58" s="154"/>
      <c r="WYL58" s="154"/>
      <c r="WYM58" s="154"/>
      <c r="WYN58" s="154"/>
      <c r="WYO58" s="154"/>
      <c r="WYP58" s="154"/>
      <c r="WYQ58" s="154"/>
      <c r="WYR58" s="154"/>
      <c r="WYS58" s="154"/>
      <c r="WYT58" s="154"/>
      <c r="WYU58" s="154"/>
      <c r="WYV58" s="154"/>
      <c r="WYW58" s="154"/>
      <c r="WYX58" s="154"/>
      <c r="WYY58" s="154"/>
      <c r="WYZ58" s="154"/>
      <c r="WZA58" s="154"/>
      <c r="WZB58" s="154"/>
      <c r="WZC58" s="154"/>
      <c r="WZD58" s="154"/>
      <c r="WZE58" s="154"/>
      <c r="WZF58" s="154"/>
      <c r="WZG58" s="154"/>
      <c r="WZH58" s="154"/>
      <c r="WZI58" s="154"/>
      <c r="WZJ58" s="154"/>
      <c r="WZK58" s="154"/>
      <c r="WZL58" s="154"/>
      <c r="WZM58" s="154"/>
      <c r="WZN58" s="154"/>
      <c r="WZO58" s="154"/>
      <c r="WZP58" s="154"/>
      <c r="WZQ58" s="154"/>
      <c r="WZR58" s="154"/>
      <c r="WZS58" s="154"/>
      <c r="WZT58" s="154"/>
      <c r="WZU58" s="154"/>
      <c r="WZV58" s="154"/>
      <c r="WZW58" s="154"/>
      <c r="WZX58" s="154"/>
      <c r="WZY58" s="154"/>
      <c r="WZZ58" s="154"/>
      <c r="XAA58" s="154"/>
      <c r="XAB58" s="154"/>
      <c r="XAC58" s="154"/>
      <c r="XAD58" s="154"/>
      <c r="XAE58" s="154"/>
      <c r="XAF58" s="154"/>
      <c r="XAG58" s="154"/>
      <c r="XAH58" s="154"/>
      <c r="XAI58" s="154"/>
      <c r="XAJ58" s="154"/>
      <c r="XAK58" s="154"/>
      <c r="XAL58" s="154"/>
      <c r="XAM58" s="154"/>
      <c r="XAN58" s="154"/>
      <c r="XAO58" s="154"/>
      <c r="XAP58" s="154"/>
      <c r="XAQ58" s="154"/>
      <c r="XAR58" s="154"/>
      <c r="XAS58" s="154"/>
      <c r="XAT58" s="154"/>
      <c r="XAU58" s="154"/>
      <c r="XAV58" s="154"/>
      <c r="XAW58" s="154"/>
      <c r="XAX58" s="154"/>
      <c r="XAY58" s="154"/>
      <c r="XAZ58" s="154"/>
      <c r="XBA58" s="154"/>
      <c r="XBB58" s="154"/>
      <c r="XBC58" s="154"/>
      <c r="XBD58" s="154"/>
      <c r="XBE58" s="154"/>
      <c r="XBF58" s="154"/>
      <c r="XBG58" s="154"/>
      <c r="XBH58" s="154"/>
      <c r="XBI58" s="154"/>
      <c r="XBJ58" s="154"/>
      <c r="XBK58" s="154"/>
      <c r="XBL58" s="154"/>
      <c r="XBM58" s="154"/>
      <c r="XBN58" s="154"/>
      <c r="XBO58" s="154"/>
      <c r="XBP58" s="154"/>
      <c r="XBQ58" s="154"/>
      <c r="XBR58" s="154"/>
      <c r="XBS58" s="154"/>
      <c r="XBT58" s="154"/>
      <c r="XBU58" s="154"/>
      <c r="XBV58" s="154"/>
      <c r="XBW58" s="154"/>
      <c r="XBX58" s="154"/>
      <c r="XBY58" s="154"/>
      <c r="XBZ58" s="154"/>
      <c r="XCA58" s="154"/>
      <c r="XCB58" s="154"/>
      <c r="XCC58" s="154"/>
      <c r="XCD58" s="154"/>
      <c r="XCE58" s="154"/>
      <c r="XCF58" s="154"/>
      <c r="XCG58" s="154"/>
      <c r="XCH58" s="154"/>
      <c r="XCI58" s="154"/>
      <c r="XCJ58" s="154"/>
      <c r="XCK58" s="154"/>
      <c r="XCL58" s="154"/>
      <c r="XCM58" s="154"/>
      <c r="XCN58" s="154"/>
      <c r="XCO58" s="154"/>
      <c r="XCP58" s="154"/>
      <c r="XCQ58" s="154"/>
      <c r="XCR58" s="154"/>
      <c r="XCS58" s="154"/>
      <c r="XCT58" s="154"/>
      <c r="XCU58" s="154"/>
      <c r="XCV58" s="154"/>
      <c r="XCW58" s="154"/>
      <c r="XCX58" s="154"/>
      <c r="XCY58" s="154"/>
      <c r="XCZ58" s="154"/>
      <c r="XDA58" s="154"/>
      <c r="XDB58" s="154"/>
      <c r="XDC58" s="154"/>
      <c r="XDD58" s="154"/>
      <c r="XDE58" s="154"/>
      <c r="XDF58" s="154"/>
      <c r="XDG58" s="154"/>
      <c r="XDH58" s="154"/>
      <c r="XDI58" s="154"/>
      <c r="XDJ58" s="154"/>
      <c r="XDK58" s="154"/>
      <c r="XDL58" s="154"/>
      <c r="XDM58" s="154"/>
      <c r="XDN58" s="154"/>
      <c r="XDO58" s="154"/>
      <c r="XDP58" s="154"/>
      <c r="XDQ58" s="154"/>
      <c r="XDR58" s="154"/>
      <c r="XDS58" s="154"/>
      <c r="XDT58" s="154"/>
      <c r="XDU58" s="154"/>
      <c r="XDV58" s="154"/>
      <c r="XDW58" s="154"/>
      <c r="XDX58" s="154"/>
      <c r="XDY58" s="154"/>
      <c r="XDZ58" s="154"/>
      <c r="XEA58" s="154"/>
      <c r="XEB58" s="154"/>
      <c r="XEC58" s="154"/>
      <c r="XED58" s="154"/>
      <c r="XEE58" s="154"/>
      <c r="XEF58" s="154"/>
      <c r="XEG58" s="154"/>
      <c r="XEH58" s="154"/>
      <c r="XEI58" s="154"/>
      <c r="XEJ58" s="154"/>
      <c r="XEK58" s="154"/>
      <c r="XEL58" s="154"/>
      <c r="XEM58" s="154"/>
      <c r="XEN58" s="154"/>
      <c r="XEO58" s="154"/>
      <c r="XEP58" s="154"/>
      <c r="XEQ58" s="154"/>
      <c r="XER58" s="154"/>
      <c r="XES58" s="154"/>
      <c r="XET58" s="154"/>
      <c r="XEU58" s="154"/>
      <c r="XEV58" s="154"/>
      <c r="XEW58" s="154"/>
      <c r="XEX58" s="154"/>
      <c r="XEY58" s="154"/>
      <c r="XEZ58" s="154"/>
      <c r="XFA58" s="154"/>
      <c r="XFB58" s="154"/>
      <c r="XFC58" s="154"/>
      <c r="XFD58" s="154"/>
    </row>
    <row r="59" spans="1:16384" x14ac:dyDescent="0.4">
      <c r="A59" s="154"/>
      <c r="B59" s="154" t="s">
        <v>188</v>
      </c>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1">
        <v>2</v>
      </c>
      <c r="BR59" s="151">
        <v>13</v>
      </c>
      <c r="BS59" s="151">
        <v>88</v>
      </c>
      <c r="BT59" s="151">
        <v>231</v>
      </c>
      <c r="BU59" s="151">
        <v>345</v>
      </c>
      <c r="BV59" s="151">
        <v>470</v>
      </c>
      <c r="BW59" s="151">
        <v>0</v>
      </c>
      <c r="BX59" s="151">
        <v>0</v>
      </c>
      <c r="BY59" s="151">
        <v>0</v>
      </c>
      <c r="BZ59" s="220">
        <v>0</v>
      </c>
      <c r="CA59" s="221">
        <v>0</v>
      </c>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c r="FY59" s="154"/>
      <c r="FZ59" s="154"/>
      <c r="GA59" s="154"/>
      <c r="GB59" s="154"/>
      <c r="GC59" s="154"/>
      <c r="GD59" s="154"/>
      <c r="GE59" s="154"/>
      <c r="GF59" s="154"/>
      <c r="GG59" s="154"/>
      <c r="GH59" s="154"/>
      <c r="GI59" s="154"/>
      <c r="GJ59" s="154"/>
      <c r="GK59" s="154"/>
      <c r="GL59" s="154"/>
      <c r="GM59" s="154"/>
      <c r="GN59" s="154"/>
      <c r="GO59" s="154"/>
      <c r="GP59" s="154"/>
      <c r="GQ59" s="154"/>
      <c r="GR59" s="154"/>
      <c r="GS59" s="154"/>
      <c r="GT59" s="154"/>
      <c r="GU59" s="154"/>
      <c r="GV59" s="154"/>
      <c r="GW59" s="154"/>
      <c r="GX59" s="154"/>
      <c r="GY59" s="154"/>
      <c r="GZ59" s="154"/>
      <c r="HA59" s="154"/>
      <c r="HB59" s="154"/>
      <c r="HC59" s="154"/>
      <c r="HD59" s="154"/>
      <c r="HE59" s="154"/>
      <c r="HF59" s="154"/>
      <c r="HG59" s="154"/>
      <c r="HH59" s="154"/>
      <c r="HI59" s="154"/>
      <c r="HJ59" s="154"/>
      <c r="HK59" s="154"/>
      <c r="HL59" s="154"/>
      <c r="HM59" s="154"/>
      <c r="HN59" s="154"/>
      <c r="HO59" s="154"/>
      <c r="HP59" s="154"/>
      <c r="HQ59" s="154"/>
      <c r="HR59" s="154"/>
      <c r="HS59" s="154"/>
      <c r="HT59" s="154"/>
      <c r="HU59" s="154"/>
      <c r="HV59" s="154"/>
      <c r="HW59" s="154"/>
      <c r="HX59" s="154"/>
      <c r="HY59" s="154"/>
      <c r="HZ59" s="154"/>
      <c r="IA59" s="154"/>
      <c r="IB59" s="154"/>
      <c r="IC59" s="154"/>
      <c r="ID59" s="154"/>
      <c r="IE59" s="154"/>
      <c r="IF59" s="154"/>
      <c r="IG59" s="154"/>
      <c r="IH59" s="154"/>
      <c r="II59" s="154"/>
      <c r="IJ59" s="154"/>
      <c r="IK59" s="154"/>
      <c r="IL59" s="154"/>
      <c r="IM59" s="154"/>
      <c r="IN59" s="154"/>
      <c r="IO59" s="154"/>
      <c r="IP59" s="154"/>
      <c r="IQ59" s="154"/>
      <c r="IR59" s="154"/>
      <c r="IS59" s="154"/>
      <c r="IT59" s="154"/>
      <c r="IU59" s="154"/>
      <c r="IV59" s="154"/>
      <c r="IW59" s="154"/>
      <c r="IX59" s="154"/>
      <c r="IY59" s="154"/>
      <c r="IZ59" s="154"/>
      <c r="JA59" s="154"/>
      <c r="JB59" s="154"/>
      <c r="JC59" s="154"/>
      <c r="JD59" s="154"/>
      <c r="JE59" s="154"/>
      <c r="JF59" s="154"/>
      <c r="JG59" s="154"/>
      <c r="JH59" s="154"/>
      <c r="JI59" s="154"/>
      <c r="JJ59" s="154"/>
      <c r="JK59" s="154"/>
      <c r="JL59" s="154"/>
      <c r="JM59" s="154"/>
      <c r="JN59" s="154"/>
      <c r="JO59" s="154"/>
      <c r="JP59" s="154"/>
      <c r="JQ59" s="154"/>
      <c r="JR59" s="154"/>
      <c r="JS59" s="154"/>
      <c r="JT59" s="154"/>
      <c r="JU59" s="154"/>
      <c r="JV59" s="154"/>
      <c r="JW59" s="154"/>
      <c r="JX59" s="154"/>
      <c r="JY59" s="154"/>
      <c r="JZ59" s="154"/>
      <c r="KA59" s="154"/>
      <c r="KB59" s="154"/>
      <c r="KC59" s="154"/>
      <c r="KD59" s="154"/>
      <c r="KE59" s="154"/>
      <c r="KF59" s="154"/>
      <c r="KG59" s="154"/>
      <c r="KH59" s="154"/>
      <c r="KI59" s="154"/>
      <c r="KJ59" s="154"/>
      <c r="KK59" s="154"/>
      <c r="KL59" s="154"/>
      <c r="KM59" s="154"/>
      <c r="KN59" s="154"/>
      <c r="KO59" s="154"/>
      <c r="KP59" s="154"/>
      <c r="KQ59" s="154"/>
      <c r="KR59" s="154"/>
      <c r="KS59" s="154"/>
      <c r="KT59" s="154"/>
      <c r="KU59" s="154"/>
      <c r="KV59" s="154"/>
      <c r="KW59" s="154"/>
      <c r="KX59" s="154"/>
      <c r="KY59" s="154"/>
      <c r="KZ59" s="154"/>
      <c r="LA59" s="154"/>
      <c r="LB59" s="154"/>
      <c r="LC59" s="154"/>
      <c r="LD59" s="154"/>
      <c r="LE59" s="154"/>
      <c r="LF59" s="154"/>
      <c r="LG59" s="154"/>
      <c r="LH59" s="154"/>
      <c r="LI59" s="154"/>
      <c r="LJ59" s="154"/>
      <c r="LK59" s="154"/>
      <c r="LL59" s="154"/>
      <c r="LM59" s="154"/>
      <c r="LN59" s="154"/>
      <c r="LO59" s="154"/>
      <c r="LP59" s="154"/>
      <c r="LQ59" s="154"/>
      <c r="LR59" s="154"/>
      <c r="LS59" s="154"/>
      <c r="LT59" s="154"/>
      <c r="LU59" s="154"/>
      <c r="LV59" s="154"/>
      <c r="LW59" s="154"/>
      <c r="LX59" s="154"/>
      <c r="LY59" s="154"/>
      <c r="LZ59" s="154"/>
      <c r="MA59" s="154"/>
      <c r="MB59" s="154"/>
      <c r="MC59" s="154"/>
      <c r="MD59" s="154"/>
      <c r="ME59" s="154"/>
      <c r="MF59" s="154"/>
      <c r="MG59" s="154"/>
      <c r="MH59" s="154"/>
      <c r="MI59" s="154"/>
      <c r="MJ59" s="154"/>
      <c r="MK59" s="154"/>
      <c r="ML59" s="154"/>
      <c r="MM59" s="154"/>
      <c r="MN59" s="154"/>
      <c r="MO59" s="154"/>
      <c r="MP59" s="154"/>
      <c r="MQ59" s="154"/>
      <c r="MR59" s="154"/>
      <c r="MS59" s="154"/>
      <c r="MT59" s="154"/>
      <c r="MU59" s="154"/>
      <c r="MV59" s="154"/>
      <c r="MW59" s="154"/>
      <c r="MX59" s="154"/>
      <c r="MY59" s="154"/>
      <c r="MZ59" s="154"/>
      <c r="NA59" s="154"/>
      <c r="NB59" s="154"/>
      <c r="NC59" s="154"/>
      <c r="ND59" s="154"/>
      <c r="NE59" s="154"/>
      <c r="NF59" s="154"/>
      <c r="NG59" s="154"/>
      <c r="NH59" s="154"/>
      <c r="NI59" s="154"/>
      <c r="NJ59" s="154"/>
      <c r="NK59" s="154"/>
      <c r="NL59" s="154"/>
      <c r="NM59" s="154"/>
      <c r="NN59" s="154"/>
      <c r="NO59" s="154"/>
      <c r="NP59" s="154"/>
      <c r="NQ59" s="154"/>
      <c r="NR59" s="154"/>
      <c r="NS59" s="154"/>
      <c r="NT59" s="154"/>
      <c r="NU59" s="154"/>
      <c r="NV59" s="154"/>
      <c r="NW59" s="154"/>
      <c r="NX59" s="154"/>
      <c r="NY59" s="154"/>
      <c r="NZ59" s="154"/>
      <c r="OA59" s="154"/>
      <c r="OB59" s="154"/>
      <c r="OC59" s="154"/>
      <c r="OD59" s="154"/>
      <c r="OE59" s="154"/>
      <c r="OF59" s="154"/>
      <c r="OG59" s="154"/>
      <c r="OH59" s="154"/>
      <c r="OI59" s="154"/>
      <c r="OJ59" s="154"/>
      <c r="OK59" s="154"/>
      <c r="OL59" s="154"/>
      <c r="OM59" s="154"/>
      <c r="ON59" s="154"/>
      <c r="OO59" s="154"/>
      <c r="OP59" s="154"/>
      <c r="OQ59" s="154"/>
      <c r="OR59" s="154"/>
      <c r="OS59" s="154"/>
      <c r="OT59" s="154"/>
      <c r="OU59" s="154"/>
      <c r="OV59" s="154"/>
      <c r="OW59" s="154"/>
      <c r="OX59" s="154"/>
      <c r="OY59" s="154"/>
      <c r="OZ59" s="154"/>
      <c r="PA59" s="154"/>
      <c r="PB59" s="154"/>
      <c r="PC59" s="154"/>
      <c r="PD59" s="154"/>
      <c r="PE59" s="154"/>
      <c r="PF59" s="154"/>
      <c r="PG59" s="154"/>
      <c r="PH59" s="154"/>
      <c r="PI59" s="154"/>
      <c r="PJ59" s="154"/>
      <c r="PK59" s="154"/>
      <c r="PL59" s="154"/>
      <c r="PM59" s="154"/>
      <c r="PN59" s="154"/>
      <c r="PO59" s="154"/>
      <c r="PP59" s="154"/>
      <c r="PQ59" s="154"/>
      <c r="PR59" s="154"/>
      <c r="PS59" s="154"/>
      <c r="PT59" s="154"/>
      <c r="PU59" s="154"/>
      <c r="PV59" s="154"/>
      <c r="PW59" s="154"/>
      <c r="PX59" s="154"/>
      <c r="PY59" s="154"/>
      <c r="PZ59" s="154"/>
      <c r="QA59" s="154"/>
      <c r="QB59" s="154"/>
      <c r="QC59" s="154"/>
      <c r="QD59" s="154"/>
      <c r="QE59" s="154"/>
      <c r="QF59" s="154"/>
      <c r="QG59" s="154"/>
      <c r="QH59" s="154"/>
      <c r="QI59" s="154"/>
      <c r="QJ59" s="154"/>
      <c r="QK59" s="154"/>
      <c r="QL59" s="154"/>
      <c r="QM59" s="154"/>
      <c r="QN59" s="154"/>
      <c r="QO59" s="154"/>
      <c r="QP59" s="154"/>
      <c r="QQ59" s="154"/>
      <c r="QR59" s="154"/>
      <c r="QS59" s="154"/>
      <c r="QT59" s="154"/>
      <c r="QU59" s="154"/>
      <c r="QV59" s="154"/>
      <c r="QW59" s="154"/>
      <c r="QX59" s="154"/>
      <c r="QY59" s="154"/>
      <c r="QZ59" s="154"/>
      <c r="RA59" s="154"/>
      <c r="RB59" s="154"/>
      <c r="RC59" s="154"/>
      <c r="RD59" s="154"/>
      <c r="RE59" s="154"/>
      <c r="RF59" s="154"/>
      <c r="RG59" s="154"/>
      <c r="RH59" s="154"/>
      <c r="RI59" s="154"/>
      <c r="RJ59" s="154"/>
      <c r="RK59" s="154"/>
      <c r="RL59" s="154"/>
      <c r="RM59" s="154"/>
      <c r="RN59" s="154"/>
      <c r="RO59" s="154"/>
      <c r="RP59" s="154"/>
      <c r="RQ59" s="154"/>
      <c r="RR59" s="154"/>
      <c r="RS59" s="154"/>
      <c r="RT59" s="154"/>
      <c r="RU59" s="154"/>
      <c r="RV59" s="154"/>
      <c r="RW59" s="154"/>
      <c r="RX59" s="154"/>
      <c r="RY59" s="154"/>
      <c r="RZ59" s="154"/>
      <c r="SA59" s="154"/>
      <c r="SB59" s="154"/>
      <c r="SC59" s="154"/>
      <c r="SD59" s="154"/>
      <c r="SE59" s="154"/>
      <c r="SF59" s="154"/>
      <c r="SG59" s="154"/>
      <c r="SH59" s="154"/>
      <c r="SI59" s="154"/>
      <c r="SJ59" s="154"/>
      <c r="SK59" s="154"/>
      <c r="SL59" s="154"/>
      <c r="SM59" s="154"/>
      <c r="SN59" s="154"/>
      <c r="SO59" s="154"/>
      <c r="SP59" s="154"/>
      <c r="SQ59" s="154"/>
      <c r="SR59" s="154"/>
      <c r="SS59" s="154"/>
      <c r="ST59" s="154"/>
      <c r="SU59" s="154"/>
      <c r="SV59" s="154"/>
      <c r="SW59" s="154"/>
      <c r="SX59" s="154"/>
      <c r="SY59" s="154"/>
      <c r="SZ59" s="154"/>
      <c r="TA59" s="154"/>
      <c r="TB59" s="154"/>
      <c r="TC59" s="154"/>
      <c r="TD59" s="154"/>
      <c r="TE59" s="154"/>
      <c r="TF59" s="154"/>
      <c r="TG59" s="154"/>
      <c r="TH59" s="154"/>
      <c r="TI59" s="154"/>
      <c r="TJ59" s="154"/>
      <c r="TK59" s="154"/>
      <c r="TL59" s="154"/>
      <c r="TM59" s="154"/>
      <c r="TN59" s="154"/>
      <c r="TO59" s="154"/>
      <c r="TP59" s="154"/>
      <c r="TQ59" s="154"/>
      <c r="TR59" s="154"/>
      <c r="TS59" s="154"/>
      <c r="TT59" s="154"/>
      <c r="TU59" s="154"/>
      <c r="TV59" s="154"/>
      <c r="TW59" s="154"/>
      <c r="TX59" s="154"/>
      <c r="TY59" s="154"/>
      <c r="TZ59" s="154"/>
      <c r="UA59" s="154"/>
      <c r="UB59" s="154"/>
      <c r="UC59" s="154"/>
      <c r="UD59" s="154"/>
      <c r="UE59" s="154"/>
      <c r="UF59" s="154"/>
      <c r="UG59" s="154"/>
      <c r="UH59" s="154"/>
      <c r="UI59" s="154"/>
      <c r="UJ59" s="154"/>
      <c r="UK59" s="154"/>
      <c r="UL59" s="154"/>
      <c r="UM59" s="154"/>
      <c r="UN59" s="154"/>
      <c r="UO59" s="154"/>
      <c r="UP59" s="154"/>
      <c r="UQ59" s="154"/>
      <c r="UR59" s="154"/>
      <c r="US59" s="154"/>
      <c r="UT59" s="154"/>
      <c r="UU59" s="154"/>
      <c r="UV59" s="154"/>
      <c r="UW59" s="154"/>
      <c r="UX59" s="154"/>
      <c r="UY59" s="154"/>
      <c r="UZ59" s="154"/>
      <c r="VA59" s="154"/>
      <c r="VB59" s="154"/>
      <c r="VC59" s="154"/>
      <c r="VD59" s="154"/>
      <c r="VE59" s="154"/>
      <c r="VF59" s="154"/>
      <c r="VG59" s="154"/>
      <c r="VH59" s="154"/>
      <c r="VI59" s="154"/>
      <c r="VJ59" s="154"/>
      <c r="VK59" s="154"/>
      <c r="VL59" s="154"/>
      <c r="VM59" s="154"/>
      <c r="VN59" s="154"/>
      <c r="VO59" s="154"/>
      <c r="VP59" s="154"/>
      <c r="VQ59" s="154"/>
      <c r="VR59" s="154"/>
      <c r="VS59" s="154"/>
      <c r="VT59" s="154"/>
      <c r="VU59" s="154"/>
      <c r="VV59" s="154"/>
      <c r="VW59" s="154"/>
      <c r="VX59" s="154"/>
      <c r="VY59" s="154"/>
      <c r="VZ59" s="154"/>
      <c r="WA59" s="154"/>
      <c r="WB59" s="154"/>
      <c r="WC59" s="154"/>
      <c r="WD59" s="154"/>
      <c r="WE59" s="154"/>
      <c r="WF59" s="154"/>
      <c r="WG59" s="154"/>
      <c r="WH59" s="154"/>
      <c r="WI59" s="154"/>
      <c r="WJ59" s="154"/>
      <c r="WK59" s="154"/>
      <c r="WL59" s="154"/>
      <c r="WM59" s="154"/>
      <c r="WN59" s="154"/>
      <c r="WO59" s="154"/>
      <c r="WP59" s="154"/>
      <c r="WQ59" s="154"/>
      <c r="WR59" s="154"/>
      <c r="WS59" s="154"/>
      <c r="WT59" s="154"/>
      <c r="WU59" s="154"/>
      <c r="WV59" s="154"/>
      <c r="WW59" s="154"/>
      <c r="WX59" s="154"/>
      <c r="WY59" s="154"/>
      <c r="WZ59" s="154"/>
      <c r="XA59" s="154"/>
      <c r="XB59" s="154"/>
      <c r="XC59" s="154"/>
      <c r="XD59" s="154"/>
      <c r="XE59" s="154"/>
      <c r="XF59" s="154"/>
      <c r="XG59" s="154"/>
      <c r="XH59" s="154"/>
      <c r="XI59" s="154"/>
      <c r="XJ59" s="154"/>
      <c r="XK59" s="154"/>
      <c r="XL59" s="154"/>
      <c r="XM59" s="154"/>
      <c r="XN59" s="154"/>
      <c r="XO59" s="154"/>
      <c r="XP59" s="154"/>
      <c r="XQ59" s="154"/>
      <c r="XR59" s="154"/>
      <c r="XS59" s="154"/>
      <c r="XT59" s="154"/>
      <c r="XU59" s="154"/>
      <c r="XV59" s="154"/>
      <c r="XW59" s="154"/>
      <c r="XX59" s="154"/>
      <c r="XY59" s="154"/>
      <c r="XZ59" s="154"/>
      <c r="YA59" s="154"/>
      <c r="YB59" s="154"/>
      <c r="YC59" s="154"/>
      <c r="YD59" s="154"/>
      <c r="YE59" s="154"/>
      <c r="YF59" s="154"/>
      <c r="YG59" s="154"/>
      <c r="YH59" s="154"/>
      <c r="YI59" s="154"/>
      <c r="YJ59" s="154"/>
      <c r="YK59" s="154"/>
      <c r="YL59" s="154"/>
      <c r="YM59" s="154"/>
      <c r="YN59" s="154"/>
      <c r="YO59" s="154"/>
      <c r="YP59" s="154"/>
      <c r="YQ59" s="154"/>
      <c r="YR59" s="154"/>
      <c r="YS59" s="154"/>
      <c r="YT59" s="154"/>
      <c r="YU59" s="154"/>
      <c r="YV59" s="154"/>
      <c r="YW59" s="154"/>
      <c r="YX59" s="154"/>
      <c r="YY59" s="154"/>
      <c r="YZ59" s="154"/>
      <c r="ZA59" s="154"/>
      <c r="ZB59" s="154"/>
      <c r="ZC59" s="154"/>
      <c r="ZD59" s="154"/>
      <c r="ZE59" s="154"/>
      <c r="ZF59" s="154"/>
      <c r="ZG59" s="154"/>
      <c r="ZH59" s="154"/>
      <c r="ZI59" s="154"/>
      <c r="ZJ59" s="154"/>
      <c r="ZK59" s="154"/>
      <c r="ZL59" s="154"/>
      <c r="ZM59" s="154"/>
      <c r="ZN59" s="154"/>
      <c r="ZO59" s="154"/>
      <c r="ZP59" s="154"/>
      <c r="ZQ59" s="154"/>
      <c r="ZR59" s="154"/>
      <c r="ZS59" s="154"/>
      <c r="ZT59" s="154"/>
      <c r="ZU59" s="154"/>
      <c r="ZV59" s="154"/>
      <c r="ZW59" s="154"/>
      <c r="ZX59" s="154"/>
      <c r="ZY59" s="154"/>
      <c r="ZZ59" s="154"/>
      <c r="AAA59" s="154"/>
      <c r="AAB59" s="154"/>
      <c r="AAC59" s="154"/>
      <c r="AAD59" s="154"/>
      <c r="AAE59" s="154"/>
      <c r="AAF59" s="154"/>
      <c r="AAG59" s="154"/>
      <c r="AAH59" s="154"/>
      <c r="AAI59" s="154"/>
      <c r="AAJ59" s="154"/>
      <c r="AAK59" s="154"/>
      <c r="AAL59" s="154"/>
      <c r="AAM59" s="154"/>
      <c r="AAN59" s="154"/>
      <c r="AAO59" s="154"/>
      <c r="AAP59" s="154"/>
      <c r="AAQ59" s="154"/>
      <c r="AAR59" s="154"/>
      <c r="AAS59" s="154"/>
      <c r="AAT59" s="154"/>
      <c r="AAU59" s="154"/>
      <c r="AAV59" s="154"/>
      <c r="AAW59" s="154"/>
      <c r="AAX59" s="154"/>
      <c r="AAY59" s="154"/>
      <c r="AAZ59" s="154"/>
      <c r="ABA59" s="154"/>
      <c r="ABB59" s="154"/>
      <c r="ABC59" s="154"/>
      <c r="ABD59" s="154"/>
      <c r="ABE59" s="154"/>
      <c r="ABF59" s="154"/>
      <c r="ABG59" s="154"/>
      <c r="ABH59" s="154"/>
      <c r="ABI59" s="154"/>
      <c r="ABJ59" s="154"/>
      <c r="ABK59" s="154"/>
      <c r="ABL59" s="154"/>
      <c r="ABM59" s="154"/>
      <c r="ABN59" s="154"/>
      <c r="ABO59" s="154"/>
      <c r="ABP59" s="154"/>
      <c r="ABQ59" s="154"/>
      <c r="ABR59" s="154"/>
      <c r="ABS59" s="154"/>
      <c r="ABT59" s="154"/>
      <c r="ABU59" s="154"/>
      <c r="ABV59" s="154"/>
      <c r="ABW59" s="154"/>
      <c r="ABX59" s="154"/>
      <c r="ABY59" s="154"/>
      <c r="ABZ59" s="154"/>
      <c r="ACA59" s="154"/>
      <c r="ACB59" s="154"/>
      <c r="ACC59" s="154"/>
      <c r="ACD59" s="154"/>
      <c r="ACE59" s="154"/>
      <c r="ACF59" s="154"/>
      <c r="ACG59" s="154"/>
      <c r="ACH59" s="154"/>
      <c r="ACI59" s="154"/>
      <c r="ACJ59" s="154"/>
      <c r="ACK59" s="154"/>
      <c r="ACL59" s="154"/>
      <c r="ACM59" s="154"/>
      <c r="ACN59" s="154"/>
      <c r="ACO59" s="154"/>
      <c r="ACP59" s="154"/>
      <c r="ACQ59" s="154"/>
      <c r="ACR59" s="154"/>
      <c r="ACS59" s="154"/>
      <c r="ACT59" s="154"/>
      <c r="ACU59" s="154"/>
      <c r="ACV59" s="154"/>
      <c r="ACW59" s="154"/>
      <c r="ACX59" s="154"/>
      <c r="ACY59" s="154"/>
      <c r="ACZ59" s="154"/>
      <c r="ADA59" s="154"/>
      <c r="ADB59" s="154"/>
      <c r="ADC59" s="154"/>
      <c r="ADD59" s="154"/>
      <c r="ADE59" s="154"/>
      <c r="ADF59" s="154"/>
      <c r="ADG59" s="154"/>
      <c r="ADH59" s="154"/>
      <c r="ADI59" s="154"/>
      <c r="ADJ59" s="154"/>
      <c r="ADK59" s="154"/>
      <c r="ADL59" s="154"/>
      <c r="ADM59" s="154"/>
      <c r="ADN59" s="154"/>
      <c r="ADO59" s="154"/>
      <c r="ADP59" s="154"/>
      <c r="ADQ59" s="154"/>
      <c r="ADR59" s="154"/>
      <c r="ADS59" s="154"/>
      <c r="ADT59" s="154"/>
      <c r="ADU59" s="154"/>
      <c r="ADV59" s="154"/>
      <c r="ADW59" s="154"/>
      <c r="ADX59" s="154"/>
      <c r="ADY59" s="154"/>
      <c r="ADZ59" s="154"/>
      <c r="AEA59" s="154"/>
      <c r="AEB59" s="154"/>
      <c r="AEC59" s="154"/>
      <c r="AED59" s="154"/>
      <c r="AEE59" s="154"/>
      <c r="AEF59" s="154"/>
      <c r="AEG59" s="154"/>
      <c r="AEH59" s="154"/>
      <c r="AEI59" s="154"/>
      <c r="AEJ59" s="154"/>
      <c r="AEK59" s="154"/>
      <c r="AEL59" s="154"/>
      <c r="AEM59" s="154"/>
      <c r="AEN59" s="154"/>
      <c r="AEO59" s="154"/>
      <c r="AEP59" s="154"/>
      <c r="AEQ59" s="154"/>
      <c r="AER59" s="154"/>
      <c r="AES59" s="154"/>
      <c r="AET59" s="154"/>
      <c r="AEU59" s="154"/>
      <c r="AEV59" s="154"/>
      <c r="AEW59" s="154"/>
      <c r="AEX59" s="154"/>
      <c r="AEY59" s="154"/>
      <c r="AEZ59" s="154"/>
      <c r="AFA59" s="154"/>
      <c r="AFB59" s="154"/>
      <c r="AFC59" s="154"/>
      <c r="AFD59" s="154"/>
      <c r="AFE59" s="154"/>
      <c r="AFF59" s="154"/>
      <c r="AFG59" s="154"/>
      <c r="AFH59" s="154"/>
      <c r="AFI59" s="154"/>
      <c r="AFJ59" s="154"/>
      <c r="AFK59" s="154"/>
      <c r="AFL59" s="154"/>
      <c r="AFM59" s="154"/>
      <c r="AFN59" s="154"/>
      <c r="AFO59" s="154"/>
      <c r="AFP59" s="154"/>
      <c r="AFQ59" s="154"/>
      <c r="AFR59" s="154"/>
      <c r="AFS59" s="154"/>
      <c r="AFT59" s="154"/>
      <c r="AFU59" s="154"/>
      <c r="AFV59" s="154"/>
      <c r="AFW59" s="154"/>
      <c r="AFX59" s="154"/>
      <c r="AFY59" s="154"/>
      <c r="AFZ59" s="154"/>
      <c r="AGA59" s="154"/>
      <c r="AGB59" s="154"/>
      <c r="AGC59" s="154"/>
      <c r="AGD59" s="154"/>
      <c r="AGE59" s="154"/>
      <c r="AGF59" s="154"/>
      <c r="AGG59" s="154"/>
      <c r="AGH59" s="154"/>
      <c r="AGI59" s="154"/>
      <c r="AGJ59" s="154"/>
      <c r="AGK59" s="154"/>
      <c r="AGL59" s="154"/>
      <c r="AGM59" s="154"/>
      <c r="AGN59" s="154"/>
      <c r="AGO59" s="154"/>
      <c r="AGP59" s="154"/>
      <c r="AGQ59" s="154"/>
      <c r="AGR59" s="154"/>
      <c r="AGS59" s="154"/>
      <c r="AGT59" s="154"/>
      <c r="AGU59" s="154"/>
      <c r="AGV59" s="154"/>
      <c r="AGW59" s="154"/>
      <c r="AGX59" s="154"/>
      <c r="AGY59" s="154"/>
      <c r="AGZ59" s="154"/>
      <c r="AHA59" s="154"/>
      <c r="AHB59" s="154"/>
      <c r="AHC59" s="154"/>
      <c r="AHD59" s="154"/>
      <c r="AHE59" s="154"/>
      <c r="AHF59" s="154"/>
      <c r="AHG59" s="154"/>
      <c r="AHH59" s="154"/>
      <c r="AHI59" s="154"/>
      <c r="AHJ59" s="154"/>
      <c r="AHK59" s="154"/>
      <c r="AHL59" s="154"/>
      <c r="AHM59" s="154"/>
      <c r="AHN59" s="154"/>
      <c r="AHO59" s="154"/>
      <c r="AHP59" s="154"/>
      <c r="AHQ59" s="154"/>
      <c r="AHR59" s="154"/>
      <c r="AHS59" s="154"/>
      <c r="AHT59" s="154"/>
      <c r="AHU59" s="154"/>
      <c r="AHV59" s="154"/>
      <c r="AHW59" s="154"/>
      <c r="AHX59" s="154"/>
      <c r="AHY59" s="154"/>
      <c r="AHZ59" s="154"/>
      <c r="AIA59" s="154"/>
      <c r="AIB59" s="154"/>
      <c r="AIC59" s="154"/>
      <c r="AID59" s="154"/>
      <c r="AIE59" s="154"/>
      <c r="AIF59" s="154"/>
      <c r="AIG59" s="154"/>
      <c r="AIH59" s="154"/>
      <c r="AII59" s="154"/>
      <c r="AIJ59" s="154"/>
      <c r="AIK59" s="154"/>
      <c r="AIL59" s="154"/>
      <c r="AIM59" s="154"/>
      <c r="AIN59" s="154"/>
      <c r="AIO59" s="154"/>
      <c r="AIP59" s="154"/>
      <c r="AIQ59" s="154"/>
      <c r="AIR59" s="154"/>
      <c r="AIS59" s="154"/>
      <c r="AIT59" s="154"/>
      <c r="AIU59" s="154"/>
      <c r="AIV59" s="154"/>
      <c r="AIW59" s="154"/>
      <c r="AIX59" s="154"/>
      <c r="AIY59" s="154"/>
      <c r="AIZ59" s="154"/>
      <c r="AJA59" s="154"/>
      <c r="AJB59" s="154"/>
      <c r="AJC59" s="154"/>
      <c r="AJD59" s="154"/>
      <c r="AJE59" s="154"/>
      <c r="AJF59" s="154"/>
      <c r="AJG59" s="154"/>
      <c r="AJH59" s="154"/>
      <c r="AJI59" s="154"/>
      <c r="AJJ59" s="154"/>
      <c r="AJK59" s="154"/>
      <c r="AJL59" s="154"/>
      <c r="AJM59" s="154"/>
      <c r="AJN59" s="154"/>
      <c r="AJO59" s="154"/>
      <c r="AJP59" s="154"/>
      <c r="AJQ59" s="154"/>
      <c r="AJR59" s="154"/>
      <c r="AJS59" s="154"/>
      <c r="AJT59" s="154"/>
      <c r="AJU59" s="154"/>
      <c r="AJV59" s="154"/>
      <c r="AJW59" s="154"/>
      <c r="AJX59" s="154"/>
      <c r="AJY59" s="154"/>
      <c r="AJZ59" s="154"/>
      <c r="AKA59" s="154"/>
      <c r="AKB59" s="154"/>
      <c r="AKC59" s="154"/>
      <c r="AKD59" s="154"/>
      <c r="AKE59" s="154"/>
      <c r="AKF59" s="154"/>
      <c r="AKG59" s="154"/>
      <c r="AKH59" s="154"/>
      <c r="AKI59" s="154"/>
      <c r="AKJ59" s="154"/>
      <c r="AKK59" s="154"/>
      <c r="AKL59" s="154"/>
      <c r="AKM59" s="154"/>
      <c r="AKN59" s="154"/>
      <c r="AKO59" s="154"/>
      <c r="AKP59" s="154"/>
      <c r="AKQ59" s="154"/>
      <c r="AKR59" s="154"/>
      <c r="AKS59" s="154"/>
      <c r="AKT59" s="154"/>
      <c r="AKU59" s="154"/>
      <c r="AKV59" s="154"/>
      <c r="AKW59" s="154"/>
      <c r="AKX59" s="154"/>
      <c r="AKY59" s="154"/>
      <c r="AKZ59" s="154"/>
      <c r="ALA59" s="154"/>
      <c r="ALB59" s="154"/>
      <c r="ALC59" s="154"/>
      <c r="ALD59" s="154"/>
      <c r="ALE59" s="154"/>
      <c r="ALF59" s="154"/>
      <c r="ALG59" s="154"/>
      <c r="ALH59" s="154"/>
      <c r="ALI59" s="154"/>
      <c r="ALJ59" s="154"/>
      <c r="ALK59" s="154"/>
      <c r="ALL59" s="154"/>
      <c r="ALM59" s="154"/>
      <c r="ALN59" s="154"/>
      <c r="ALO59" s="154"/>
      <c r="ALP59" s="154"/>
      <c r="ALQ59" s="154"/>
      <c r="ALR59" s="154"/>
      <c r="ALS59" s="154"/>
      <c r="ALT59" s="154"/>
      <c r="ALU59" s="154"/>
      <c r="ALV59" s="154"/>
      <c r="ALW59" s="154"/>
      <c r="ALX59" s="154"/>
      <c r="ALY59" s="154"/>
      <c r="ALZ59" s="154"/>
      <c r="AMA59" s="154"/>
      <c r="AMB59" s="154"/>
      <c r="AMC59" s="154"/>
      <c r="AMD59" s="154"/>
      <c r="AME59" s="154"/>
      <c r="AMF59" s="154"/>
      <c r="AMG59" s="154"/>
      <c r="AMH59" s="154"/>
      <c r="AMI59" s="154"/>
      <c r="AMJ59" s="154"/>
      <c r="AMK59" s="154"/>
      <c r="AML59" s="154"/>
      <c r="AMM59" s="154"/>
      <c r="AMN59" s="154"/>
      <c r="AMO59" s="154"/>
      <c r="AMP59" s="154"/>
      <c r="AMQ59" s="154"/>
      <c r="AMR59" s="154"/>
      <c r="AMS59" s="154"/>
      <c r="AMT59" s="154"/>
      <c r="AMU59" s="154"/>
      <c r="AMV59" s="154"/>
      <c r="AMW59" s="154"/>
      <c r="AMX59" s="154"/>
      <c r="AMY59" s="154"/>
      <c r="AMZ59" s="154"/>
      <c r="ANA59" s="154"/>
      <c r="ANB59" s="154"/>
      <c r="ANC59" s="154"/>
      <c r="AND59" s="154"/>
      <c r="ANE59" s="154"/>
      <c r="ANF59" s="154"/>
      <c r="ANG59" s="154"/>
      <c r="ANH59" s="154"/>
      <c r="ANI59" s="154"/>
      <c r="ANJ59" s="154"/>
      <c r="ANK59" s="154"/>
      <c r="ANL59" s="154"/>
      <c r="ANM59" s="154"/>
      <c r="ANN59" s="154"/>
      <c r="ANO59" s="154"/>
      <c r="ANP59" s="154"/>
      <c r="ANQ59" s="154"/>
      <c r="ANR59" s="154"/>
      <c r="ANS59" s="154"/>
      <c r="ANT59" s="154"/>
      <c r="ANU59" s="154"/>
      <c r="ANV59" s="154"/>
      <c r="ANW59" s="154"/>
      <c r="ANX59" s="154"/>
      <c r="ANY59" s="154"/>
      <c r="ANZ59" s="154"/>
      <c r="AOA59" s="154"/>
      <c r="AOB59" s="154"/>
      <c r="AOC59" s="154"/>
      <c r="AOD59" s="154"/>
      <c r="AOE59" s="154"/>
      <c r="AOF59" s="154"/>
      <c r="AOG59" s="154"/>
      <c r="AOH59" s="154"/>
      <c r="AOI59" s="154"/>
      <c r="AOJ59" s="154"/>
      <c r="AOK59" s="154"/>
      <c r="AOL59" s="154"/>
      <c r="AOM59" s="154"/>
      <c r="AON59" s="154"/>
      <c r="AOO59" s="154"/>
      <c r="AOP59" s="154"/>
      <c r="AOQ59" s="154"/>
      <c r="AOR59" s="154"/>
      <c r="AOS59" s="154"/>
      <c r="AOT59" s="154"/>
      <c r="AOU59" s="154"/>
      <c r="AOV59" s="154"/>
      <c r="AOW59" s="154"/>
      <c r="AOX59" s="154"/>
      <c r="AOY59" s="154"/>
      <c r="AOZ59" s="154"/>
      <c r="APA59" s="154"/>
      <c r="APB59" s="154"/>
      <c r="APC59" s="154"/>
      <c r="APD59" s="154"/>
      <c r="APE59" s="154"/>
      <c r="APF59" s="154"/>
      <c r="APG59" s="154"/>
      <c r="APH59" s="154"/>
      <c r="API59" s="154"/>
      <c r="APJ59" s="154"/>
      <c r="APK59" s="154"/>
      <c r="APL59" s="154"/>
      <c r="APM59" s="154"/>
      <c r="APN59" s="154"/>
      <c r="APO59" s="154"/>
      <c r="APP59" s="154"/>
      <c r="APQ59" s="154"/>
      <c r="APR59" s="154"/>
      <c r="APS59" s="154"/>
      <c r="APT59" s="154"/>
      <c r="APU59" s="154"/>
      <c r="APV59" s="154"/>
      <c r="APW59" s="154"/>
      <c r="APX59" s="154"/>
      <c r="APY59" s="154"/>
      <c r="APZ59" s="154"/>
      <c r="AQA59" s="154"/>
      <c r="AQB59" s="154"/>
      <c r="AQC59" s="154"/>
      <c r="AQD59" s="154"/>
      <c r="AQE59" s="154"/>
      <c r="AQF59" s="154"/>
      <c r="AQG59" s="154"/>
      <c r="AQH59" s="154"/>
      <c r="AQI59" s="154"/>
      <c r="AQJ59" s="154"/>
      <c r="AQK59" s="154"/>
      <c r="AQL59" s="154"/>
      <c r="AQM59" s="154"/>
      <c r="AQN59" s="154"/>
      <c r="AQO59" s="154"/>
      <c r="AQP59" s="154"/>
      <c r="AQQ59" s="154"/>
      <c r="AQR59" s="154"/>
      <c r="AQS59" s="154"/>
      <c r="AQT59" s="154"/>
      <c r="AQU59" s="154"/>
      <c r="AQV59" s="154"/>
      <c r="AQW59" s="154"/>
      <c r="AQX59" s="154"/>
      <c r="AQY59" s="154"/>
      <c r="AQZ59" s="154"/>
      <c r="ARA59" s="154"/>
      <c r="ARB59" s="154"/>
      <c r="ARC59" s="154"/>
      <c r="ARD59" s="154"/>
      <c r="ARE59" s="154"/>
      <c r="ARF59" s="154"/>
      <c r="ARG59" s="154"/>
      <c r="ARH59" s="154"/>
      <c r="ARI59" s="154"/>
      <c r="ARJ59" s="154"/>
      <c r="ARK59" s="154"/>
      <c r="ARL59" s="154"/>
      <c r="ARM59" s="154"/>
      <c r="ARN59" s="154"/>
      <c r="ARO59" s="154"/>
      <c r="ARP59" s="154"/>
      <c r="ARQ59" s="154"/>
      <c r="ARR59" s="154"/>
      <c r="ARS59" s="154"/>
      <c r="ART59" s="154"/>
      <c r="ARU59" s="154"/>
      <c r="ARV59" s="154"/>
      <c r="ARW59" s="154"/>
      <c r="ARX59" s="154"/>
      <c r="ARY59" s="154"/>
      <c r="ARZ59" s="154"/>
      <c r="ASA59" s="154"/>
      <c r="ASB59" s="154"/>
      <c r="ASC59" s="154"/>
      <c r="ASD59" s="154"/>
      <c r="ASE59" s="154"/>
      <c r="ASF59" s="154"/>
      <c r="ASG59" s="154"/>
      <c r="ASH59" s="154"/>
      <c r="ASI59" s="154"/>
      <c r="ASJ59" s="154"/>
      <c r="ASK59" s="154"/>
      <c r="ASL59" s="154"/>
      <c r="ASM59" s="154"/>
      <c r="ASN59" s="154"/>
      <c r="ASO59" s="154"/>
      <c r="ASP59" s="154"/>
      <c r="ASQ59" s="154"/>
      <c r="ASR59" s="154"/>
      <c r="ASS59" s="154"/>
      <c r="AST59" s="154"/>
      <c r="ASU59" s="154"/>
      <c r="ASV59" s="154"/>
      <c r="ASW59" s="154"/>
      <c r="ASX59" s="154"/>
      <c r="ASY59" s="154"/>
      <c r="ASZ59" s="154"/>
      <c r="ATA59" s="154"/>
      <c r="ATB59" s="154"/>
      <c r="ATC59" s="154"/>
      <c r="ATD59" s="154"/>
      <c r="ATE59" s="154"/>
      <c r="ATF59" s="154"/>
      <c r="ATG59" s="154"/>
      <c r="ATH59" s="154"/>
      <c r="ATI59" s="154"/>
      <c r="ATJ59" s="154"/>
      <c r="ATK59" s="154"/>
      <c r="ATL59" s="154"/>
      <c r="ATM59" s="154"/>
      <c r="ATN59" s="154"/>
      <c r="ATO59" s="154"/>
      <c r="ATP59" s="154"/>
      <c r="ATQ59" s="154"/>
      <c r="ATR59" s="154"/>
      <c r="ATS59" s="154"/>
      <c r="ATT59" s="154"/>
      <c r="ATU59" s="154"/>
      <c r="ATV59" s="154"/>
      <c r="ATW59" s="154"/>
      <c r="ATX59" s="154"/>
      <c r="ATY59" s="154"/>
      <c r="ATZ59" s="154"/>
      <c r="AUA59" s="154"/>
      <c r="AUB59" s="154"/>
      <c r="AUC59" s="154"/>
      <c r="AUD59" s="154"/>
      <c r="AUE59" s="154"/>
      <c r="AUF59" s="154"/>
      <c r="AUG59" s="154"/>
      <c r="AUH59" s="154"/>
      <c r="AUI59" s="154"/>
      <c r="AUJ59" s="154"/>
      <c r="AUK59" s="154"/>
      <c r="AUL59" s="154"/>
      <c r="AUM59" s="154"/>
      <c r="AUN59" s="154"/>
      <c r="AUO59" s="154"/>
      <c r="AUP59" s="154"/>
      <c r="AUQ59" s="154"/>
      <c r="AUR59" s="154"/>
      <c r="AUS59" s="154"/>
      <c r="AUT59" s="154"/>
      <c r="AUU59" s="154"/>
      <c r="AUV59" s="154"/>
      <c r="AUW59" s="154"/>
      <c r="AUX59" s="154"/>
      <c r="AUY59" s="154"/>
      <c r="AUZ59" s="154"/>
      <c r="AVA59" s="154"/>
      <c r="AVB59" s="154"/>
      <c r="AVC59" s="154"/>
      <c r="AVD59" s="154"/>
      <c r="AVE59" s="154"/>
      <c r="AVF59" s="154"/>
      <c r="AVG59" s="154"/>
      <c r="AVH59" s="154"/>
      <c r="AVI59" s="154"/>
      <c r="AVJ59" s="154"/>
      <c r="AVK59" s="154"/>
      <c r="AVL59" s="154"/>
      <c r="AVM59" s="154"/>
      <c r="AVN59" s="154"/>
      <c r="AVO59" s="154"/>
      <c r="AVP59" s="154"/>
      <c r="AVQ59" s="154"/>
      <c r="AVR59" s="154"/>
      <c r="AVS59" s="154"/>
      <c r="AVT59" s="154"/>
      <c r="AVU59" s="154"/>
      <c r="AVV59" s="154"/>
      <c r="AVW59" s="154"/>
      <c r="AVX59" s="154"/>
      <c r="AVY59" s="154"/>
      <c r="AVZ59" s="154"/>
      <c r="AWA59" s="154"/>
      <c r="AWB59" s="154"/>
      <c r="AWC59" s="154"/>
      <c r="AWD59" s="154"/>
      <c r="AWE59" s="154"/>
      <c r="AWF59" s="154"/>
      <c r="AWG59" s="154"/>
      <c r="AWH59" s="154"/>
      <c r="AWI59" s="154"/>
      <c r="AWJ59" s="154"/>
      <c r="AWK59" s="154"/>
      <c r="AWL59" s="154"/>
      <c r="AWM59" s="154"/>
      <c r="AWN59" s="154"/>
      <c r="AWO59" s="154"/>
      <c r="AWP59" s="154"/>
      <c r="AWQ59" s="154"/>
      <c r="AWR59" s="154"/>
      <c r="AWS59" s="154"/>
      <c r="AWT59" s="154"/>
      <c r="AWU59" s="154"/>
      <c r="AWV59" s="154"/>
      <c r="AWW59" s="154"/>
      <c r="AWX59" s="154"/>
      <c r="AWY59" s="154"/>
      <c r="AWZ59" s="154"/>
      <c r="AXA59" s="154"/>
      <c r="AXB59" s="154"/>
      <c r="AXC59" s="154"/>
      <c r="AXD59" s="154"/>
      <c r="AXE59" s="154"/>
      <c r="AXF59" s="154"/>
      <c r="AXG59" s="154"/>
      <c r="AXH59" s="154"/>
      <c r="AXI59" s="154"/>
      <c r="AXJ59" s="154"/>
      <c r="AXK59" s="154"/>
      <c r="AXL59" s="154"/>
      <c r="AXM59" s="154"/>
      <c r="AXN59" s="154"/>
      <c r="AXO59" s="154"/>
      <c r="AXP59" s="154"/>
      <c r="AXQ59" s="154"/>
      <c r="AXR59" s="154"/>
      <c r="AXS59" s="154"/>
      <c r="AXT59" s="154"/>
      <c r="AXU59" s="154"/>
      <c r="AXV59" s="154"/>
      <c r="AXW59" s="154"/>
      <c r="AXX59" s="154"/>
      <c r="AXY59" s="154"/>
      <c r="AXZ59" s="154"/>
      <c r="AYA59" s="154"/>
      <c r="AYB59" s="154"/>
      <c r="AYC59" s="154"/>
      <c r="AYD59" s="154"/>
      <c r="AYE59" s="154"/>
      <c r="AYF59" s="154"/>
      <c r="AYG59" s="154"/>
      <c r="AYH59" s="154"/>
      <c r="AYI59" s="154"/>
      <c r="AYJ59" s="154"/>
      <c r="AYK59" s="154"/>
      <c r="AYL59" s="154"/>
      <c r="AYM59" s="154"/>
      <c r="AYN59" s="154"/>
      <c r="AYO59" s="154"/>
      <c r="AYP59" s="154"/>
      <c r="AYQ59" s="154"/>
      <c r="AYR59" s="154"/>
      <c r="AYS59" s="154"/>
      <c r="AYT59" s="154"/>
      <c r="AYU59" s="154"/>
      <c r="AYV59" s="154"/>
      <c r="AYW59" s="154"/>
      <c r="AYX59" s="154"/>
      <c r="AYY59" s="154"/>
      <c r="AYZ59" s="154"/>
      <c r="AZA59" s="154"/>
      <c r="AZB59" s="154"/>
      <c r="AZC59" s="154"/>
      <c r="AZD59" s="154"/>
      <c r="AZE59" s="154"/>
      <c r="AZF59" s="154"/>
      <c r="AZG59" s="154"/>
      <c r="AZH59" s="154"/>
      <c r="AZI59" s="154"/>
      <c r="AZJ59" s="154"/>
      <c r="AZK59" s="154"/>
      <c r="AZL59" s="154"/>
      <c r="AZM59" s="154"/>
      <c r="AZN59" s="154"/>
      <c r="AZO59" s="154"/>
      <c r="AZP59" s="154"/>
      <c r="AZQ59" s="154"/>
      <c r="AZR59" s="154"/>
      <c r="AZS59" s="154"/>
      <c r="AZT59" s="154"/>
      <c r="AZU59" s="154"/>
      <c r="AZV59" s="154"/>
      <c r="AZW59" s="154"/>
      <c r="AZX59" s="154"/>
      <c r="AZY59" s="154"/>
      <c r="AZZ59" s="154"/>
      <c r="BAA59" s="154"/>
      <c r="BAB59" s="154"/>
      <c r="BAC59" s="154"/>
      <c r="BAD59" s="154"/>
      <c r="BAE59" s="154"/>
      <c r="BAF59" s="154"/>
      <c r="BAG59" s="154"/>
      <c r="BAH59" s="154"/>
      <c r="BAI59" s="154"/>
      <c r="BAJ59" s="154"/>
      <c r="BAK59" s="154"/>
      <c r="BAL59" s="154"/>
      <c r="BAM59" s="154"/>
      <c r="BAN59" s="154"/>
      <c r="BAO59" s="154"/>
      <c r="BAP59" s="154"/>
      <c r="BAQ59" s="154"/>
      <c r="BAR59" s="154"/>
      <c r="BAS59" s="154"/>
      <c r="BAT59" s="154"/>
      <c r="BAU59" s="154"/>
      <c r="BAV59" s="154"/>
      <c r="BAW59" s="154"/>
      <c r="BAX59" s="154"/>
      <c r="BAY59" s="154"/>
      <c r="BAZ59" s="154"/>
      <c r="BBA59" s="154"/>
      <c r="BBB59" s="154"/>
      <c r="BBC59" s="154"/>
      <c r="BBD59" s="154"/>
      <c r="BBE59" s="154"/>
      <c r="BBF59" s="154"/>
      <c r="BBG59" s="154"/>
      <c r="BBH59" s="154"/>
      <c r="BBI59" s="154"/>
      <c r="BBJ59" s="154"/>
      <c r="BBK59" s="154"/>
      <c r="BBL59" s="154"/>
      <c r="BBM59" s="154"/>
      <c r="BBN59" s="154"/>
      <c r="BBO59" s="154"/>
      <c r="BBP59" s="154"/>
      <c r="BBQ59" s="154"/>
      <c r="BBR59" s="154"/>
      <c r="BBS59" s="154"/>
      <c r="BBT59" s="154"/>
      <c r="BBU59" s="154"/>
      <c r="BBV59" s="154"/>
      <c r="BBW59" s="154"/>
      <c r="BBX59" s="154"/>
      <c r="BBY59" s="154"/>
      <c r="BBZ59" s="154"/>
      <c r="BCA59" s="154"/>
      <c r="BCB59" s="154"/>
      <c r="BCC59" s="154"/>
      <c r="BCD59" s="154"/>
      <c r="BCE59" s="154"/>
      <c r="BCF59" s="154"/>
      <c r="BCG59" s="154"/>
      <c r="BCH59" s="154"/>
      <c r="BCI59" s="154"/>
      <c r="BCJ59" s="154"/>
      <c r="BCK59" s="154"/>
      <c r="BCL59" s="154"/>
      <c r="BCM59" s="154"/>
      <c r="BCN59" s="154"/>
      <c r="BCO59" s="154"/>
      <c r="BCP59" s="154"/>
      <c r="BCQ59" s="154"/>
      <c r="BCR59" s="154"/>
      <c r="BCS59" s="154"/>
      <c r="BCT59" s="154"/>
      <c r="BCU59" s="154"/>
      <c r="BCV59" s="154"/>
      <c r="BCW59" s="154"/>
      <c r="BCX59" s="154"/>
      <c r="BCY59" s="154"/>
      <c r="BCZ59" s="154"/>
      <c r="BDA59" s="154"/>
      <c r="BDB59" s="154"/>
      <c r="BDC59" s="154"/>
      <c r="BDD59" s="154"/>
      <c r="BDE59" s="154"/>
      <c r="BDF59" s="154"/>
      <c r="BDG59" s="154"/>
      <c r="BDH59" s="154"/>
      <c r="BDI59" s="154"/>
      <c r="BDJ59" s="154"/>
      <c r="BDK59" s="154"/>
      <c r="BDL59" s="154"/>
      <c r="BDM59" s="154"/>
      <c r="BDN59" s="154"/>
      <c r="BDO59" s="154"/>
      <c r="BDP59" s="154"/>
      <c r="BDQ59" s="154"/>
      <c r="BDR59" s="154"/>
      <c r="BDS59" s="154"/>
      <c r="BDT59" s="154"/>
      <c r="BDU59" s="154"/>
      <c r="BDV59" s="154"/>
      <c r="BDW59" s="154"/>
      <c r="BDX59" s="154"/>
      <c r="BDY59" s="154"/>
      <c r="BDZ59" s="154"/>
      <c r="BEA59" s="154"/>
      <c r="BEB59" s="154"/>
      <c r="BEC59" s="154"/>
      <c r="BED59" s="154"/>
      <c r="BEE59" s="154"/>
      <c r="BEF59" s="154"/>
      <c r="BEG59" s="154"/>
      <c r="BEH59" s="154"/>
      <c r="BEI59" s="154"/>
      <c r="BEJ59" s="154"/>
      <c r="BEK59" s="154"/>
      <c r="BEL59" s="154"/>
      <c r="BEM59" s="154"/>
      <c r="BEN59" s="154"/>
      <c r="BEO59" s="154"/>
      <c r="BEP59" s="154"/>
      <c r="BEQ59" s="154"/>
      <c r="BER59" s="154"/>
      <c r="BES59" s="154"/>
      <c r="BET59" s="154"/>
      <c r="BEU59" s="154"/>
      <c r="BEV59" s="154"/>
      <c r="BEW59" s="154"/>
      <c r="BEX59" s="154"/>
      <c r="BEY59" s="154"/>
      <c r="BEZ59" s="154"/>
      <c r="BFA59" s="154"/>
      <c r="BFB59" s="154"/>
      <c r="BFC59" s="154"/>
      <c r="BFD59" s="154"/>
      <c r="BFE59" s="154"/>
      <c r="BFF59" s="154"/>
      <c r="BFG59" s="154"/>
      <c r="BFH59" s="154"/>
      <c r="BFI59" s="154"/>
      <c r="BFJ59" s="154"/>
      <c r="BFK59" s="154"/>
      <c r="BFL59" s="154"/>
      <c r="BFM59" s="154"/>
      <c r="BFN59" s="154"/>
      <c r="BFO59" s="154"/>
      <c r="BFP59" s="154"/>
      <c r="BFQ59" s="154"/>
      <c r="BFR59" s="154"/>
      <c r="BFS59" s="154"/>
      <c r="BFT59" s="154"/>
      <c r="BFU59" s="154"/>
      <c r="BFV59" s="154"/>
      <c r="BFW59" s="154"/>
      <c r="BFX59" s="154"/>
      <c r="BFY59" s="154"/>
      <c r="BFZ59" s="154"/>
      <c r="BGA59" s="154"/>
      <c r="BGB59" s="154"/>
      <c r="BGC59" s="154"/>
      <c r="BGD59" s="154"/>
      <c r="BGE59" s="154"/>
      <c r="BGF59" s="154"/>
      <c r="BGG59" s="154"/>
      <c r="BGH59" s="154"/>
      <c r="BGI59" s="154"/>
      <c r="BGJ59" s="154"/>
      <c r="BGK59" s="154"/>
      <c r="BGL59" s="154"/>
      <c r="BGM59" s="154"/>
      <c r="BGN59" s="154"/>
      <c r="BGO59" s="154"/>
      <c r="BGP59" s="154"/>
      <c r="BGQ59" s="154"/>
      <c r="BGR59" s="154"/>
      <c r="BGS59" s="154"/>
      <c r="BGT59" s="154"/>
      <c r="BGU59" s="154"/>
      <c r="BGV59" s="154"/>
      <c r="BGW59" s="154"/>
      <c r="BGX59" s="154"/>
      <c r="BGY59" s="154"/>
      <c r="BGZ59" s="154"/>
      <c r="BHA59" s="154"/>
      <c r="BHB59" s="154"/>
      <c r="BHC59" s="154"/>
      <c r="BHD59" s="154"/>
      <c r="BHE59" s="154"/>
      <c r="BHF59" s="154"/>
      <c r="BHG59" s="154"/>
      <c r="BHH59" s="154"/>
      <c r="BHI59" s="154"/>
      <c r="BHJ59" s="154"/>
      <c r="BHK59" s="154"/>
      <c r="BHL59" s="154"/>
      <c r="BHM59" s="154"/>
      <c r="BHN59" s="154"/>
      <c r="BHO59" s="154"/>
      <c r="BHP59" s="154"/>
      <c r="BHQ59" s="154"/>
      <c r="BHR59" s="154"/>
      <c r="BHS59" s="154"/>
      <c r="BHT59" s="154"/>
      <c r="BHU59" s="154"/>
      <c r="BHV59" s="154"/>
      <c r="BHW59" s="154"/>
      <c r="BHX59" s="154"/>
      <c r="BHY59" s="154"/>
      <c r="BHZ59" s="154"/>
      <c r="BIA59" s="154"/>
      <c r="BIB59" s="154"/>
      <c r="BIC59" s="154"/>
      <c r="BID59" s="154"/>
      <c r="BIE59" s="154"/>
      <c r="BIF59" s="154"/>
      <c r="BIG59" s="154"/>
      <c r="BIH59" s="154"/>
      <c r="BII59" s="154"/>
      <c r="BIJ59" s="154"/>
      <c r="BIK59" s="154"/>
      <c r="BIL59" s="154"/>
      <c r="BIM59" s="154"/>
      <c r="BIN59" s="154"/>
      <c r="BIO59" s="154"/>
      <c r="BIP59" s="154"/>
      <c r="BIQ59" s="154"/>
      <c r="BIR59" s="154"/>
      <c r="BIS59" s="154"/>
      <c r="BIT59" s="154"/>
      <c r="BIU59" s="154"/>
      <c r="BIV59" s="154"/>
      <c r="BIW59" s="154"/>
      <c r="BIX59" s="154"/>
      <c r="BIY59" s="154"/>
      <c r="BIZ59" s="154"/>
      <c r="BJA59" s="154"/>
      <c r="BJB59" s="154"/>
      <c r="BJC59" s="154"/>
      <c r="BJD59" s="154"/>
      <c r="BJE59" s="154"/>
      <c r="BJF59" s="154"/>
      <c r="BJG59" s="154"/>
      <c r="BJH59" s="154"/>
      <c r="BJI59" s="154"/>
      <c r="BJJ59" s="154"/>
      <c r="BJK59" s="154"/>
      <c r="BJL59" s="154"/>
      <c r="BJM59" s="154"/>
      <c r="BJN59" s="154"/>
      <c r="BJO59" s="154"/>
      <c r="BJP59" s="154"/>
      <c r="BJQ59" s="154"/>
      <c r="BJR59" s="154"/>
      <c r="BJS59" s="154"/>
      <c r="BJT59" s="154"/>
      <c r="BJU59" s="154"/>
      <c r="BJV59" s="154"/>
      <c r="BJW59" s="154"/>
      <c r="BJX59" s="154"/>
      <c r="BJY59" s="154"/>
      <c r="BJZ59" s="154"/>
      <c r="BKA59" s="154"/>
      <c r="BKB59" s="154"/>
      <c r="BKC59" s="154"/>
      <c r="BKD59" s="154"/>
      <c r="BKE59" s="154"/>
      <c r="BKF59" s="154"/>
      <c r="BKG59" s="154"/>
      <c r="BKH59" s="154"/>
      <c r="BKI59" s="154"/>
      <c r="BKJ59" s="154"/>
      <c r="BKK59" s="154"/>
      <c r="BKL59" s="154"/>
      <c r="BKM59" s="154"/>
      <c r="BKN59" s="154"/>
      <c r="BKO59" s="154"/>
      <c r="BKP59" s="154"/>
      <c r="BKQ59" s="154"/>
      <c r="BKR59" s="154"/>
      <c r="BKS59" s="154"/>
      <c r="BKT59" s="154"/>
      <c r="BKU59" s="154"/>
      <c r="BKV59" s="154"/>
      <c r="BKW59" s="154"/>
      <c r="BKX59" s="154"/>
      <c r="BKY59" s="154"/>
      <c r="BKZ59" s="154"/>
      <c r="BLA59" s="154"/>
      <c r="BLB59" s="154"/>
      <c r="BLC59" s="154"/>
      <c r="BLD59" s="154"/>
      <c r="BLE59" s="154"/>
      <c r="BLF59" s="154"/>
      <c r="BLG59" s="154"/>
      <c r="BLH59" s="154"/>
      <c r="BLI59" s="154"/>
      <c r="BLJ59" s="154"/>
      <c r="BLK59" s="154"/>
      <c r="BLL59" s="154"/>
      <c r="BLM59" s="154"/>
      <c r="BLN59" s="154"/>
      <c r="BLO59" s="154"/>
      <c r="BLP59" s="154"/>
      <c r="BLQ59" s="154"/>
      <c r="BLR59" s="154"/>
      <c r="BLS59" s="154"/>
      <c r="BLT59" s="154"/>
      <c r="BLU59" s="154"/>
      <c r="BLV59" s="154"/>
      <c r="BLW59" s="154"/>
      <c r="BLX59" s="154"/>
      <c r="BLY59" s="154"/>
      <c r="BLZ59" s="154"/>
      <c r="BMA59" s="154"/>
      <c r="BMB59" s="154"/>
      <c r="BMC59" s="154"/>
      <c r="BMD59" s="154"/>
      <c r="BME59" s="154"/>
      <c r="BMF59" s="154"/>
      <c r="BMG59" s="154"/>
      <c r="BMH59" s="154"/>
      <c r="BMI59" s="154"/>
      <c r="BMJ59" s="154"/>
      <c r="BMK59" s="154"/>
      <c r="BML59" s="154"/>
      <c r="BMM59" s="154"/>
      <c r="BMN59" s="154"/>
      <c r="BMO59" s="154"/>
      <c r="BMP59" s="154"/>
      <c r="BMQ59" s="154"/>
      <c r="BMR59" s="154"/>
      <c r="BMS59" s="154"/>
      <c r="BMT59" s="154"/>
      <c r="BMU59" s="154"/>
      <c r="BMV59" s="154"/>
      <c r="BMW59" s="154"/>
      <c r="BMX59" s="154"/>
      <c r="BMY59" s="154"/>
      <c r="BMZ59" s="154"/>
      <c r="BNA59" s="154"/>
      <c r="BNB59" s="154"/>
      <c r="BNC59" s="154"/>
      <c r="BND59" s="154"/>
      <c r="BNE59" s="154"/>
      <c r="BNF59" s="154"/>
      <c r="BNG59" s="154"/>
      <c r="BNH59" s="154"/>
      <c r="BNI59" s="154"/>
      <c r="BNJ59" s="154"/>
      <c r="BNK59" s="154"/>
      <c r="BNL59" s="154"/>
      <c r="BNM59" s="154"/>
      <c r="BNN59" s="154"/>
      <c r="BNO59" s="154"/>
      <c r="BNP59" s="154"/>
      <c r="BNQ59" s="154"/>
      <c r="BNR59" s="154"/>
      <c r="BNS59" s="154"/>
      <c r="BNT59" s="154"/>
      <c r="BNU59" s="154"/>
      <c r="BNV59" s="154"/>
      <c r="BNW59" s="154"/>
      <c r="BNX59" s="154"/>
      <c r="BNY59" s="154"/>
      <c r="BNZ59" s="154"/>
      <c r="BOA59" s="154"/>
      <c r="BOB59" s="154"/>
      <c r="BOC59" s="154"/>
      <c r="BOD59" s="154"/>
      <c r="BOE59" s="154"/>
      <c r="BOF59" s="154"/>
      <c r="BOG59" s="154"/>
      <c r="BOH59" s="154"/>
      <c r="BOI59" s="154"/>
      <c r="BOJ59" s="154"/>
      <c r="BOK59" s="154"/>
      <c r="BOL59" s="154"/>
      <c r="BOM59" s="154"/>
      <c r="BON59" s="154"/>
      <c r="BOO59" s="154"/>
      <c r="BOP59" s="154"/>
      <c r="BOQ59" s="154"/>
      <c r="BOR59" s="154"/>
      <c r="BOS59" s="154"/>
      <c r="BOT59" s="154"/>
      <c r="BOU59" s="154"/>
      <c r="BOV59" s="154"/>
      <c r="BOW59" s="154"/>
      <c r="BOX59" s="154"/>
      <c r="BOY59" s="154"/>
      <c r="BOZ59" s="154"/>
      <c r="BPA59" s="154"/>
      <c r="BPB59" s="154"/>
      <c r="BPC59" s="154"/>
      <c r="BPD59" s="154"/>
      <c r="BPE59" s="154"/>
      <c r="BPF59" s="154"/>
      <c r="BPG59" s="154"/>
      <c r="BPH59" s="154"/>
      <c r="BPI59" s="154"/>
      <c r="BPJ59" s="154"/>
      <c r="BPK59" s="154"/>
      <c r="BPL59" s="154"/>
      <c r="BPM59" s="154"/>
      <c r="BPN59" s="154"/>
      <c r="BPO59" s="154"/>
      <c r="BPP59" s="154"/>
      <c r="BPQ59" s="154"/>
      <c r="BPR59" s="154"/>
      <c r="BPS59" s="154"/>
      <c r="BPT59" s="154"/>
      <c r="BPU59" s="154"/>
      <c r="BPV59" s="154"/>
      <c r="BPW59" s="154"/>
      <c r="BPX59" s="154"/>
      <c r="BPY59" s="154"/>
      <c r="BPZ59" s="154"/>
      <c r="BQA59" s="154"/>
      <c r="BQB59" s="154"/>
      <c r="BQC59" s="154"/>
      <c r="BQD59" s="154"/>
      <c r="BQE59" s="154"/>
      <c r="BQF59" s="154"/>
      <c r="BQG59" s="154"/>
      <c r="BQH59" s="154"/>
      <c r="BQI59" s="154"/>
      <c r="BQJ59" s="154"/>
      <c r="BQK59" s="154"/>
      <c r="BQL59" s="154"/>
      <c r="BQM59" s="154"/>
      <c r="BQN59" s="154"/>
      <c r="BQO59" s="154"/>
      <c r="BQP59" s="154"/>
      <c r="BQQ59" s="154"/>
      <c r="BQR59" s="154"/>
      <c r="BQS59" s="154"/>
      <c r="BQT59" s="154"/>
      <c r="BQU59" s="154"/>
      <c r="BQV59" s="154"/>
      <c r="BQW59" s="154"/>
      <c r="BQX59" s="154"/>
      <c r="BQY59" s="154"/>
      <c r="BQZ59" s="154"/>
      <c r="BRA59" s="154"/>
      <c r="BRB59" s="154"/>
      <c r="BRC59" s="154"/>
      <c r="BRD59" s="154"/>
      <c r="BRE59" s="154"/>
      <c r="BRF59" s="154"/>
      <c r="BRG59" s="154"/>
      <c r="BRH59" s="154"/>
      <c r="BRI59" s="154"/>
      <c r="BRJ59" s="154"/>
      <c r="BRK59" s="154"/>
      <c r="BRL59" s="154"/>
      <c r="BRM59" s="154"/>
      <c r="BRN59" s="154"/>
      <c r="BRO59" s="154"/>
      <c r="BRP59" s="154"/>
      <c r="BRQ59" s="154"/>
      <c r="BRR59" s="154"/>
      <c r="BRS59" s="154"/>
      <c r="BRT59" s="154"/>
      <c r="BRU59" s="154"/>
      <c r="BRV59" s="154"/>
      <c r="BRW59" s="154"/>
      <c r="BRX59" s="154"/>
      <c r="BRY59" s="154"/>
      <c r="BRZ59" s="154"/>
      <c r="BSA59" s="154"/>
      <c r="BSB59" s="154"/>
      <c r="BSC59" s="154"/>
      <c r="BSD59" s="154"/>
      <c r="BSE59" s="154"/>
      <c r="BSF59" s="154"/>
      <c r="BSG59" s="154"/>
      <c r="BSH59" s="154"/>
      <c r="BSI59" s="154"/>
      <c r="BSJ59" s="154"/>
      <c r="BSK59" s="154"/>
      <c r="BSL59" s="154"/>
      <c r="BSM59" s="154"/>
      <c r="BSN59" s="154"/>
      <c r="BSO59" s="154"/>
      <c r="BSP59" s="154"/>
      <c r="BSQ59" s="154"/>
      <c r="BSR59" s="154"/>
      <c r="BSS59" s="154"/>
      <c r="BST59" s="154"/>
      <c r="BSU59" s="154"/>
      <c r="BSV59" s="154"/>
      <c r="BSW59" s="154"/>
      <c r="BSX59" s="154"/>
      <c r="BSY59" s="154"/>
      <c r="BSZ59" s="154"/>
      <c r="BTA59" s="154"/>
      <c r="BTB59" s="154"/>
      <c r="BTC59" s="154"/>
      <c r="BTD59" s="154"/>
      <c r="BTE59" s="154"/>
      <c r="BTF59" s="154"/>
      <c r="BTG59" s="154"/>
      <c r="BTH59" s="154"/>
      <c r="BTI59" s="154"/>
      <c r="BTJ59" s="154"/>
      <c r="BTK59" s="154"/>
      <c r="BTL59" s="154"/>
      <c r="BTM59" s="154"/>
      <c r="BTN59" s="154"/>
      <c r="BTO59" s="154"/>
      <c r="BTP59" s="154"/>
      <c r="BTQ59" s="154"/>
      <c r="BTR59" s="154"/>
      <c r="BTS59" s="154"/>
      <c r="BTT59" s="154"/>
      <c r="BTU59" s="154"/>
      <c r="BTV59" s="154"/>
      <c r="BTW59" s="154"/>
      <c r="BTX59" s="154"/>
      <c r="BTY59" s="154"/>
      <c r="BTZ59" s="154"/>
      <c r="BUA59" s="154"/>
      <c r="BUB59" s="154"/>
      <c r="BUC59" s="154"/>
      <c r="BUD59" s="154"/>
      <c r="BUE59" s="154"/>
      <c r="BUF59" s="154"/>
      <c r="BUG59" s="154"/>
      <c r="BUH59" s="154"/>
      <c r="BUI59" s="154"/>
      <c r="BUJ59" s="154"/>
      <c r="BUK59" s="154"/>
      <c r="BUL59" s="154"/>
      <c r="BUM59" s="154"/>
      <c r="BUN59" s="154"/>
      <c r="BUO59" s="154"/>
      <c r="BUP59" s="154"/>
      <c r="BUQ59" s="154"/>
      <c r="BUR59" s="154"/>
      <c r="BUS59" s="154"/>
      <c r="BUT59" s="154"/>
      <c r="BUU59" s="154"/>
      <c r="BUV59" s="154"/>
      <c r="BUW59" s="154"/>
      <c r="BUX59" s="154"/>
      <c r="BUY59" s="154"/>
      <c r="BUZ59" s="154"/>
      <c r="BVA59" s="154"/>
      <c r="BVB59" s="154"/>
      <c r="BVC59" s="154"/>
      <c r="BVD59" s="154"/>
      <c r="BVE59" s="154"/>
      <c r="BVF59" s="154"/>
      <c r="BVG59" s="154"/>
      <c r="BVH59" s="154"/>
      <c r="BVI59" s="154"/>
      <c r="BVJ59" s="154"/>
      <c r="BVK59" s="154"/>
      <c r="BVL59" s="154"/>
      <c r="BVM59" s="154"/>
      <c r="BVN59" s="154"/>
      <c r="BVO59" s="154"/>
      <c r="BVP59" s="154"/>
      <c r="BVQ59" s="154"/>
      <c r="BVR59" s="154"/>
      <c r="BVS59" s="154"/>
      <c r="BVT59" s="154"/>
      <c r="BVU59" s="154"/>
      <c r="BVV59" s="154"/>
      <c r="BVW59" s="154"/>
      <c r="BVX59" s="154"/>
      <c r="BVY59" s="154"/>
      <c r="BVZ59" s="154"/>
      <c r="BWA59" s="154"/>
      <c r="BWB59" s="154"/>
      <c r="BWC59" s="154"/>
      <c r="BWD59" s="154"/>
      <c r="BWE59" s="154"/>
      <c r="BWF59" s="154"/>
      <c r="BWG59" s="154"/>
      <c r="BWH59" s="154"/>
      <c r="BWI59" s="154"/>
      <c r="BWJ59" s="154"/>
      <c r="BWK59" s="154"/>
      <c r="BWL59" s="154"/>
      <c r="BWM59" s="154"/>
      <c r="BWN59" s="154"/>
      <c r="BWO59" s="154"/>
      <c r="BWP59" s="154"/>
      <c r="BWQ59" s="154"/>
      <c r="BWR59" s="154"/>
      <c r="BWS59" s="154"/>
      <c r="BWT59" s="154"/>
      <c r="BWU59" s="154"/>
      <c r="BWV59" s="154"/>
      <c r="BWW59" s="154"/>
      <c r="BWX59" s="154"/>
      <c r="BWY59" s="154"/>
      <c r="BWZ59" s="154"/>
      <c r="BXA59" s="154"/>
      <c r="BXB59" s="154"/>
      <c r="BXC59" s="154"/>
      <c r="BXD59" s="154"/>
      <c r="BXE59" s="154"/>
      <c r="BXF59" s="154"/>
      <c r="BXG59" s="154"/>
      <c r="BXH59" s="154"/>
      <c r="BXI59" s="154"/>
      <c r="BXJ59" s="154"/>
      <c r="BXK59" s="154"/>
      <c r="BXL59" s="154"/>
      <c r="BXM59" s="154"/>
      <c r="BXN59" s="154"/>
      <c r="BXO59" s="154"/>
      <c r="BXP59" s="154"/>
      <c r="BXQ59" s="154"/>
      <c r="BXR59" s="154"/>
      <c r="BXS59" s="154"/>
      <c r="BXT59" s="154"/>
      <c r="BXU59" s="154"/>
      <c r="BXV59" s="154"/>
      <c r="BXW59" s="154"/>
      <c r="BXX59" s="154"/>
      <c r="BXY59" s="154"/>
      <c r="BXZ59" s="154"/>
      <c r="BYA59" s="154"/>
      <c r="BYB59" s="154"/>
      <c r="BYC59" s="154"/>
      <c r="BYD59" s="154"/>
      <c r="BYE59" s="154"/>
      <c r="BYF59" s="154"/>
      <c r="BYG59" s="154"/>
      <c r="BYH59" s="154"/>
      <c r="BYI59" s="154"/>
      <c r="BYJ59" s="154"/>
      <c r="BYK59" s="154"/>
      <c r="BYL59" s="154"/>
      <c r="BYM59" s="154"/>
      <c r="BYN59" s="154"/>
      <c r="BYO59" s="154"/>
      <c r="BYP59" s="154"/>
      <c r="BYQ59" s="154"/>
      <c r="BYR59" s="154"/>
      <c r="BYS59" s="154"/>
      <c r="BYT59" s="154"/>
      <c r="BYU59" s="154"/>
      <c r="BYV59" s="154"/>
      <c r="BYW59" s="154"/>
      <c r="BYX59" s="154"/>
      <c r="BYY59" s="154"/>
      <c r="BYZ59" s="154"/>
      <c r="BZA59" s="154"/>
      <c r="BZB59" s="154"/>
      <c r="BZC59" s="154"/>
      <c r="BZD59" s="154"/>
      <c r="BZE59" s="154"/>
      <c r="BZF59" s="154"/>
      <c r="BZG59" s="154"/>
      <c r="BZH59" s="154"/>
      <c r="BZI59" s="154"/>
      <c r="BZJ59" s="154"/>
      <c r="BZK59" s="154"/>
      <c r="BZL59" s="154"/>
      <c r="BZM59" s="154"/>
      <c r="BZN59" s="154"/>
      <c r="BZO59" s="154"/>
      <c r="BZP59" s="154"/>
      <c r="BZQ59" s="154"/>
      <c r="BZR59" s="154"/>
      <c r="BZS59" s="154"/>
      <c r="BZT59" s="154"/>
      <c r="BZU59" s="154"/>
      <c r="BZV59" s="154"/>
      <c r="BZW59" s="154"/>
      <c r="BZX59" s="154"/>
      <c r="BZY59" s="154"/>
      <c r="BZZ59" s="154"/>
      <c r="CAA59" s="154"/>
      <c r="CAB59" s="154"/>
      <c r="CAC59" s="154"/>
      <c r="CAD59" s="154"/>
      <c r="CAE59" s="154"/>
      <c r="CAF59" s="154"/>
      <c r="CAG59" s="154"/>
      <c r="CAH59" s="154"/>
      <c r="CAI59" s="154"/>
      <c r="CAJ59" s="154"/>
      <c r="CAK59" s="154"/>
      <c r="CAL59" s="154"/>
      <c r="CAM59" s="154"/>
      <c r="CAN59" s="154"/>
      <c r="CAO59" s="154"/>
      <c r="CAP59" s="154"/>
      <c r="CAQ59" s="154"/>
      <c r="CAR59" s="154"/>
      <c r="CAS59" s="154"/>
      <c r="CAT59" s="154"/>
      <c r="CAU59" s="154"/>
      <c r="CAV59" s="154"/>
      <c r="CAW59" s="154"/>
      <c r="CAX59" s="154"/>
      <c r="CAY59" s="154"/>
      <c r="CAZ59" s="154"/>
      <c r="CBA59" s="154"/>
      <c r="CBB59" s="154"/>
      <c r="CBC59" s="154"/>
      <c r="CBD59" s="154"/>
      <c r="CBE59" s="154"/>
      <c r="CBF59" s="154"/>
      <c r="CBG59" s="154"/>
      <c r="CBH59" s="154"/>
      <c r="CBI59" s="154"/>
      <c r="CBJ59" s="154"/>
      <c r="CBK59" s="154"/>
      <c r="CBL59" s="154"/>
      <c r="CBM59" s="154"/>
      <c r="CBN59" s="154"/>
      <c r="CBO59" s="154"/>
      <c r="CBP59" s="154"/>
      <c r="CBQ59" s="154"/>
      <c r="CBR59" s="154"/>
      <c r="CBS59" s="154"/>
      <c r="CBT59" s="154"/>
      <c r="CBU59" s="154"/>
      <c r="CBV59" s="154"/>
      <c r="CBW59" s="154"/>
      <c r="CBX59" s="154"/>
      <c r="CBY59" s="154"/>
      <c r="CBZ59" s="154"/>
      <c r="CCA59" s="154"/>
      <c r="CCB59" s="154"/>
      <c r="CCC59" s="154"/>
      <c r="CCD59" s="154"/>
      <c r="CCE59" s="154"/>
      <c r="CCF59" s="154"/>
      <c r="CCG59" s="154"/>
      <c r="CCH59" s="154"/>
      <c r="CCI59" s="154"/>
      <c r="CCJ59" s="154"/>
      <c r="CCK59" s="154"/>
      <c r="CCL59" s="154"/>
      <c r="CCM59" s="154"/>
      <c r="CCN59" s="154"/>
      <c r="CCO59" s="154"/>
      <c r="CCP59" s="154"/>
      <c r="CCQ59" s="154"/>
      <c r="CCR59" s="154"/>
      <c r="CCS59" s="154"/>
      <c r="CCT59" s="154"/>
      <c r="CCU59" s="154"/>
      <c r="CCV59" s="154"/>
      <c r="CCW59" s="154"/>
      <c r="CCX59" s="154"/>
      <c r="CCY59" s="154"/>
      <c r="CCZ59" s="154"/>
      <c r="CDA59" s="154"/>
      <c r="CDB59" s="154"/>
      <c r="CDC59" s="154"/>
      <c r="CDD59" s="154"/>
      <c r="CDE59" s="154"/>
      <c r="CDF59" s="154"/>
      <c r="CDG59" s="154"/>
      <c r="CDH59" s="154"/>
      <c r="CDI59" s="154"/>
      <c r="CDJ59" s="154"/>
      <c r="CDK59" s="154"/>
      <c r="CDL59" s="154"/>
      <c r="CDM59" s="154"/>
      <c r="CDN59" s="154"/>
      <c r="CDO59" s="154"/>
      <c r="CDP59" s="154"/>
      <c r="CDQ59" s="154"/>
      <c r="CDR59" s="154"/>
      <c r="CDS59" s="154"/>
      <c r="CDT59" s="154"/>
      <c r="CDU59" s="154"/>
      <c r="CDV59" s="154"/>
      <c r="CDW59" s="154"/>
      <c r="CDX59" s="154"/>
      <c r="CDY59" s="154"/>
      <c r="CDZ59" s="154"/>
      <c r="CEA59" s="154"/>
      <c r="CEB59" s="154"/>
      <c r="CEC59" s="154"/>
      <c r="CED59" s="154"/>
      <c r="CEE59" s="154"/>
      <c r="CEF59" s="154"/>
      <c r="CEG59" s="154"/>
      <c r="CEH59" s="154"/>
      <c r="CEI59" s="154"/>
      <c r="CEJ59" s="154"/>
      <c r="CEK59" s="154"/>
      <c r="CEL59" s="154"/>
      <c r="CEM59" s="154"/>
      <c r="CEN59" s="154"/>
      <c r="CEO59" s="154"/>
      <c r="CEP59" s="154"/>
      <c r="CEQ59" s="154"/>
      <c r="CER59" s="154"/>
      <c r="CES59" s="154"/>
      <c r="CET59" s="154"/>
      <c r="CEU59" s="154"/>
      <c r="CEV59" s="154"/>
      <c r="CEW59" s="154"/>
      <c r="CEX59" s="154"/>
      <c r="CEY59" s="154"/>
      <c r="CEZ59" s="154"/>
      <c r="CFA59" s="154"/>
      <c r="CFB59" s="154"/>
      <c r="CFC59" s="154"/>
      <c r="CFD59" s="154"/>
      <c r="CFE59" s="154"/>
      <c r="CFF59" s="154"/>
      <c r="CFG59" s="154"/>
      <c r="CFH59" s="154"/>
      <c r="CFI59" s="154"/>
      <c r="CFJ59" s="154"/>
      <c r="CFK59" s="154"/>
      <c r="CFL59" s="154"/>
      <c r="CFM59" s="154"/>
      <c r="CFN59" s="154"/>
      <c r="CFO59" s="154"/>
      <c r="CFP59" s="154"/>
      <c r="CFQ59" s="154"/>
      <c r="CFR59" s="154"/>
      <c r="CFS59" s="154"/>
      <c r="CFT59" s="154"/>
      <c r="CFU59" s="154"/>
      <c r="CFV59" s="154"/>
      <c r="CFW59" s="154"/>
      <c r="CFX59" s="154"/>
      <c r="CFY59" s="154"/>
      <c r="CFZ59" s="154"/>
      <c r="CGA59" s="154"/>
      <c r="CGB59" s="154"/>
      <c r="CGC59" s="154"/>
      <c r="CGD59" s="154"/>
      <c r="CGE59" s="154"/>
      <c r="CGF59" s="154"/>
      <c r="CGG59" s="154"/>
      <c r="CGH59" s="154"/>
      <c r="CGI59" s="154"/>
      <c r="CGJ59" s="154"/>
      <c r="CGK59" s="154"/>
      <c r="CGL59" s="154"/>
      <c r="CGM59" s="154"/>
      <c r="CGN59" s="154"/>
      <c r="CGO59" s="154"/>
      <c r="CGP59" s="154"/>
      <c r="CGQ59" s="154"/>
      <c r="CGR59" s="154"/>
      <c r="CGS59" s="154"/>
      <c r="CGT59" s="154"/>
      <c r="CGU59" s="154"/>
      <c r="CGV59" s="154"/>
      <c r="CGW59" s="154"/>
      <c r="CGX59" s="154"/>
      <c r="CGY59" s="154"/>
      <c r="CGZ59" s="154"/>
      <c r="CHA59" s="154"/>
      <c r="CHB59" s="154"/>
      <c r="CHC59" s="154"/>
      <c r="CHD59" s="154"/>
      <c r="CHE59" s="154"/>
      <c r="CHF59" s="154"/>
      <c r="CHG59" s="154"/>
      <c r="CHH59" s="154"/>
      <c r="CHI59" s="154"/>
      <c r="CHJ59" s="154"/>
      <c r="CHK59" s="154"/>
      <c r="CHL59" s="154"/>
      <c r="CHM59" s="154"/>
      <c r="CHN59" s="154"/>
      <c r="CHO59" s="154"/>
      <c r="CHP59" s="154"/>
      <c r="CHQ59" s="154"/>
      <c r="CHR59" s="154"/>
      <c r="CHS59" s="154"/>
      <c r="CHT59" s="154"/>
      <c r="CHU59" s="154"/>
      <c r="CHV59" s="154"/>
      <c r="CHW59" s="154"/>
      <c r="CHX59" s="154"/>
      <c r="CHY59" s="154"/>
      <c r="CHZ59" s="154"/>
      <c r="CIA59" s="154"/>
      <c r="CIB59" s="154"/>
      <c r="CIC59" s="154"/>
      <c r="CID59" s="154"/>
      <c r="CIE59" s="154"/>
      <c r="CIF59" s="154"/>
      <c r="CIG59" s="154"/>
      <c r="CIH59" s="154"/>
      <c r="CII59" s="154"/>
      <c r="CIJ59" s="154"/>
      <c r="CIK59" s="154"/>
      <c r="CIL59" s="154"/>
      <c r="CIM59" s="154"/>
      <c r="CIN59" s="154"/>
      <c r="CIO59" s="154"/>
      <c r="CIP59" s="154"/>
      <c r="CIQ59" s="154"/>
      <c r="CIR59" s="154"/>
      <c r="CIS59" s="154"/>
      <c r="CIT59" s="154"/>
      <c r="CIU59" s="154"/>
      <c r="CIV59" s="154"/>
      <c r="CIW59" s="154"/>
      <c r="CIX59" s="154"/>
      <c r="CIY59" s="154"/>
      <c r="CIZ59" s="154"/>
      <c r="CJA59" s="154"/>
      <c r="CJB59" s="154"/>
      <c r="CJC59" s="154"/>
      <c r="CJD59" s="154"/>
      <c r="CJE59" s="154"/>
      <c r="CJF59" s="154"/>
      <c r="CJG59" s="154"/>
      <c r="CJH59" s="154"/>
      <c r="CJI59" s="154"/>
      <c r="CJJ59" s="154"/>
      <c r="CJK59" s="154"/>
      <c r="CJL59" s="154"/>
      <c r="CJM59" s="154"/>
      <c r="CJN59" s="154"/>
      <c r="CJO59" s="154"/>
      <c r="CJP59" s="154"/>
      <c r="CJQ59" s="154"/>
      <c r="CJR59" s="154"/>
      <c r="CJS59" s="154"/>
      <c r="CJT59" s="154"/>
      <c r="CJU59" s="154"/>
      <c r="CJV59" s="154"/>
      <c r="CJW59" s="154"/>
      <c r="CJX59" s="154"/>
      <c r="CJY59" s="154"/>
      <c r="CJZ59" s="154"/>
      <c r="CKA59" s="154"/>
      <c r="CKB59" s="154"/>
      <c r="CKC59" s="154"/>
      <c r="CKD59" s="154"/>
      <c r="CKE59" s="154"/>
      <c r="CKF59" s="154"/>
      <c r="CKG59" s="154"/>
      <c r="CKH59" s="154"/>
      <c r="CKI59" s="154"/>
      <c r="CKJ59" s="154"/>
      <c r="CKK59" s="154"/>
      <c r="CKL59" s="154"/>
      <c r="CKM59" s="154"/>
      <c r="CKN59" s="154"/>
      <c r="CKO59" s="154"/>
      <c r="CKP59" s="154"/>
      <c r="CKQ59" s="154"/>
      <c r="CKR59" s="154"/>
      <c r="CKS59" s="154"/>
      <c r="CKT59" s="154"/>
      <c r="CKU59" s="154"/>
      <c r="CKV59" s="154"/>
      <c r="CKW59" s="154"/>
      <c r="CKX59" s="154"/>
      <c r="CKY59" s="154"/>
      <c r="CKZ59" s="154"/>
      <c r="CLA59" s="154"/>
      <c r="CLB59" s="154"/>
      <c r="CLC59" s="154"/>
      <c r="CLD59" s="154"/>
      <c r="CLE59" s="154"/>
      <c r="CLF59" s="154"/>
      <c r="CLG59" s="154"/>
      <c r="CLH59" s="154"/>
      <c r="CLI59" s="154"/>
      <c r="CLJ59" s="154"/>
      <c r="CLK59" s="154"/>
      <c r="CLL59" s="154"/>
      <c r="CLM59" s="154"/>
      <c r="CLN59" s="154"/>
      <c r="CLO59" s="154"/>
      <c r="CLP59" s="154"/>
      <c r="CLQ59" s="154"/>
      <c r="CLR59" s="154"/>
      <c r="CLS59" s="154"/>
      <c r="CLT59" s="154"/>
      <c r="CLU59" s="154"/>
      <c r="CLV59" s="154"/>
      <c r="CLW59" s="154"/>
      <c r="CLX59" s="154"/>
      <c r="CLY59" s="154"/>
      <c r="CLZ59" s="154"/>
      <c r="CMA59" s="154"/>
      <c r="CMB59" s="154"/>
      <c r="CMC59" s="154"/>
      <c r="CMD59" s="154"/>
      <c r="CME59" s="154"/>
      <c r="CMF59" s="154"/>
      <c r="CMG59" s="154"/>
      <c r="CMH59" s="154"/>
      <c r="CMI59" s="154"/>
      <c r="CMJ59" s="154"/>
      <c r="CMK59" s="154"/>
      <c r="CML59" s="154"/>
      <c r="CMM59" s="154"/>
      <c r="CMN59" s="154"/>
      <c r="CMO59" s="154"/>
      <c r="CMP59" s="154"/>
      <c r="CMQ59" s="154"/>
      <c r="CMR59" s="154"/>
      <c r="CMS59" s="154"/>
      <c r="CMT59" s="154"/>
      <c r="CMU59" s="154"/>
      <c r="CMV59" s="154"/>
      <c r="CMW59" s="154"/>
      <c r="CMX59" s="154"/>
      <c r="CMY59" s="154"/>
      <c r="CMZ59" s="154"/>
      <c r="CNA59" s="154"/>
      <c r="CNB59" s="154"/>
      <c r="CNC59" s="154"/>
      <c r="CND59" s="154"/>
      <c r="CNE59" s="154"/>
      <c r="CNF59" s="154"/>
      <c r="CNG59" s="154"/>
      <c r="CNH59" s="154"/>
      <c r="CNI59" s="154"/>
      <c r="CNJ59" s="154"/>
      <c r="CNK59" s="154"/>
      <c r="CNL59" s="154"/>
      <c r="CNM59" s="154"/>
      <c r="CNN59" s="154"/>
      <c r="CNO59" s="154"/>
      <c r="CNP59" s="154"/>
      <c r="CNQ59" s="154"/>
      <c r="CNR59" s="154"/>
      <c r="CNS59" s="154"/>
      <c r="CNT59" s="154"/>
      <c r="CNU59" s="154"/>
      <c r="CNV59" s="154"/>
      <c r="CNW59" s="154"/>
      <c r="CNX59" s="154"/>
      <c r="CNY59" s="154"/>
      <c r="CNZ59" s="154"/>
      <c r="COA59" s="154"/>
      <c r="COB59" s="154"/>
      <c r="COC59" s="154"/>
      <c r="COD59" s="154"/>
      <c r="COE59" s="154"/>
      <c r="COF59" s="154"/>
      <c r="COG59" s="154"/>
      <c r="COH59" s="154"/>
      <c r="COI59" s="154"/>
      <c r="COJ59" s="154"/>
      <c r="COK59" s="154"/>
      <c r="COL59" s="154"/>
      <c r="COM59" s="154"/>
      <c r="CON59" s="154"/>
      <c r="COO59" s="154"/>
      <c r="COP59" s="154"/>
      <c r="COQ59" s="154"/>
      <c r="COR59" s="154"/>
      <c r="COS59" s="154"/>
      <c r="COT59" s="154"/>
      <c r="COU59" s="154"/>
      <c r="COV59" s="154"/>
      <c r="COW59" s="154"/>
      <c r="COX59" s="154"/>
      <c r="COY59" s="154"/>
      <c r="COZ59" s="154"/>
      <c r="CPA59" s="154"/>
      <c r="CPB59" s="154"/>
      <c r="CPC59" s="154"/>
      <c r="CPD59" s="154"/>
      <c r="CPE59" s="154"/>
      <c r="CPF59" s="154"/>
      <c r="CPG59" s="154"/>
      <c r="CPH59" s="154"/>
      <c r="CPI59" s="154"/>
      <c r="CPJ59" s="154"/>
      <c r="CPK59" s="154"/>
      <c r="CPL59" s="154"/>
      <c r="CPM59" s="154"/>
      <c r="CPN59" s="154"/>
      <c r="CPO59" s="154"/>
      <c r="CPP59" s="154"/>
      <c r="CPQ59" s="154"/>
      <c r="CPR59" s="154"/>
      <c r="CPS59" s="154"/>
      <c r="CPT59" s="154"/>
      <c r="CPU59" s="154"/>
      <c r="CPV59" s="154"/>
      <c r="CPW59" s="154"/>
      <c r="CPX59" s="154"/>
      <c r="CPY59" s="154"/>
      <c r="CPZ59" s="154"/>
      <c r="CQA59" s="154"/>
      <c r="CQB59" s="154"/>
      <c r="CQC59" s="154"/>
      <c r="CQD59" s="154"/>
      <c r="CQE59" s="154"/>
      <c r="CQF59" s="154"/>
      <c r="CQG59" s="154"/>
      <c r="CQH59" s="154"/>
      <c r="CQI59" s="154"/>
      <c r="CQJ59" s="154"/>
      <c r="CQK59" s="154"/>
      <c r="CQL59" s="154"/>
      <c r="CQM59" s="154"/>
      <c r="CQN59" s="154"/>
      <c r="CQO59" s="154"/>
      <c r="CQP59" s="154"/>
      <c r="CQQ59" s="154"/>
      <c r="CQR59" s="154"/>
      <c r="CQS59" s="154"/>
      <c r="CQT59" s="154"/>
      <c r="CQU59" s="154"/>
      <c r="CQV59" s="154"/>
      <c r="CQW59" s="154"/>
      <c r="CQX59" s="154"/>
      <c r="CQY59" s="154"/>
      <c r="CQZ59" s="154"/>
      <c r="CRA59" s="154"/>
      <c r="CRB59" s="154"/>
      <c r="CRC59" s="154"/>
      <c r="CRD59" s="154"/>
      <c r="CRE59" s="154"/>
      <c r="CRF59" s="154"/>
      <c r="CRG59" s="154"/>
      <c r="CRH59" s="154"/>
      <c r="CRI59" s="154"/>
      <c r="CRJ59" s="154"/>
      <c r="CRK59" s="154"/>
      <c r="CRL59" s="154"/>
      <c r="CRM59" s="154"/>
      <c r="CRN59" s="154"/>
      <c r="CRO59" s="154"/>
      <c r="CRP59" s="154"/>
      <c r="CRQ59" s="154"/>
      <c r="CRR59" s="154"/>
      <c r="CRS59" s="154"/>
      <c r="CRT59" s="154"/>
      <c r="CRU59" s="154"/>
      <c r="CRV59" s="154"/>
      <c r="CRW59" s="154"/>
      <c r="CRX59" s="154"/>
      <c r="CRY59" s="154"/>
      <c r="CRZ59" s="154"/>
      <c r="CSA59" s="154"/>
      <c r="CSB59" s="154"/>
      <c r="CSC59" s="154"/>
      <c r="CSD59" s="154"/>
      <c r="CSE59" s="154"/>
      <c r="CSF59" s="154"/>
      <c r="CSG59" s="154"/>
      <c r="CSH59" s="154"/>
      <c r="CSI59" s="154"/>
      <c r="CSJ59" s="154"/>
      <c r="CSK59" s="154"/>
      <c r="CSL59" s="154"/>
      <c r="CSM59" s="154"/>
      <c r="CSN59" s="154"/>
      <c r="CSO59" s="154"/>
      <c r="CSP59" s="154"/>
      <c r="CSQ59" s="154"/>
      <c r="CSR59" s="154"/>
      <c r="CSS59" s="154"/>
      <c r="CST59" s="154"/>
      <c r="CSU59" s="154"/>
      <c r="CSV59" s="154"/>
      <c r="CSW59" s="154"/>
      <c r="CSX59" s="154"/>
      <c r="CSY59" s="154"/>
      <c r="CSZ59" s="154"/>
      <c r="CTA59" s="154"/>
      <c r="CTB59" s="154"/>
      <c r="CTC59" s="154"/>
      <c r="CTD59" s="154"/>
      <c r="CTE59" s="154"/>
      <c r="CTF59" s="154"/>
      <c r="CTG59" s="154"/>
      <c r="CTH59" s="154"/>
      <c r="CTI59" s="154"/>
      <c r="CTJ59" s="154"/>
      <c r="CTK59" s="154"/>
      <c r="CTL59" s="154"/>
      <c r="CTM59" s="154"/>
      <c r="CTN59" s="154"/>
      <c r="CTO59" s="154"/>
      <c r="CTP59" s="154"/>
      <c r="CTQ59" s="154"/>
      <c r="CTR59" s="154"/>
      <c r="CTS59" s="154"/>
      <c r="CTT59" s="154"/>
      <c r="CTU59" s="154"/>
      <c r="CTV59" s="154"/>
      <c r="CTW59" s="154"/>
      <c r="CTX59" s="154"/>
      <c r="CTY59" s="154"/>
      <c r="CTZ59" s="154"/>
      <c r="CUA59" s="154"/>
      <c r="CUB59" s="154"/>
      <c r="CUC59" s="154"/>
      <c r="CUD59" s="154"/>
      <c r="CUE59" s="154"/>
      <c r="CUF59" s="154"/>
      <c r="CUG59" s="154"/>
      <c r="CUH59" s="154"/>
      <c r="CUI59" s="154"/>
      <c r="CUJ59" s="154"/>
      <c r="CUK59" s="154"/>
      <c r="CUL59" s="154"/>
      <c r="CUM59" s="154"/>
      <c r="CUN59" s="154"/>
      <c r="CUO59" s="154"/>
      <c r="CUP59" s="154"/>
      <c r="CUQ59" s="154"/>
      <c r="CUR59" s="154"/>
      <c r="CUS59" s="154"/>
      <c r="CUT59" s="154"/>
      <c r="CUU59" s="154"/>
      <c r="CUV59" s="154"/>
      <c r="CUW59" s="154"/>
      <c r="CUX59" s="154"/>
      <c r="CUY59" s="154"/>
      <c r="CUZ59" s="154"/>
      <c r="CVA59" s="154"/>
      <c r="CVB59" s="154"/>
      <c r="CVC59" s="154"/>
      <c r="CVD59" s="154"/>
      <c r="CVE59" s="154"/>
      <c r="CVF59" s="154"/>
      <c r="CVG59" s="154"/>
      <c r="CVH59" s="154"/>
      <c r="CVI59" s="154"/>
      <c r="CVJ59" s="154"/>
      <c r="CVK59" s="154"/>
      <c r="CVL59" s="154"/>
      <c r="CVM59" s="154"/>
      <c r="CVN59" s="154"/>
      <c r="CVO59" s="154"/>
      <c r="CVP59" s="154"/>
      <c r="CVQ59" s="154"/>
      <c r="CVR59" s="154"/>
      <c r="CVS59" s="154"/>
      <c r="CVT59" s="154"/>
      <c r="CVU59" s="154"/>
      <c r="CVV59" s="154"/>
      <c r="CVW59" s="154"/>
      <c r="CVX59" s="154"/>
      <c r="CVY59" s="154"/>
      <c r="CVZ59" s="154"/>
      <c r="CWA59" s="154"/>
      <c r="CWB59" s="154"/>
      <c r="CWC59" s="154"/>
      <c r="CWD59" s="154"/>
      <c r="CWE59" s="154"/>
      <c r="CWF59" s="154"/>
      <c r="CWG59" s="154"/>
      <c r="CWH59" s="154"/>
      <c r="CWI59" s="154"/>
      <c r="CWJ59" s="154"/>
      <c r="CWK59" s="154"/>
      <c r="CWL59" s="154"/>
      <c r="CWM59" s="154"/>
      <c r="CWN59" s="154"/>
      <c r="CWO59" s="154"/>
      <c r="CWP59" s="154"/>
      <c r="CWQ59" s="154"/>
      <c r="CWR59" s="154"/>
      <c r="CWS59" s="154"/>
      <c r="CWT59" s="154"/>
      <c r="CWU59" s="154"/>
      <c r="CWV59" s="154"/>
      <c r="CWW59" s="154"/>
      <c r="CWX59" s="154"/>
      <c r="CWY59" s="154"/>
      <c r="CWZ59" s="154"/>
      <c r="CXA59" s="154"/>
      <c r="CXB59" s="154"/>
      <c r="CXC59" s="154"/>
      <c r="CXD59" s="154"/>
      <c r="CXE59" s="154"/>
      <c r="CXF59" s="154"/>
      <c r="CXG59" s="154"/>
      <c r="CXH59" s="154"/>
      <c r="CXI59" s="154"/>
      <c r="CXJ59" s="154"/>
      <c r="CXK59" s="154"/>
      <c r="CXL59" s="154"/>
      <c r="CXM59" s="154"/>
      <c r="CXN59" s="154"/>
      <c r="CXO59" s="154"/>
      <c r="CXP59" s="154"/>
      <c r="CXQ59" s="154"/>
      <c r="CXR59" s="154"/>
      <c r="CXS59" s="154"/>
      <c r="CXT59" s="154"/>
      <c r="CXU59" s="154"/>
      <c r="CXV59" s="154"/>
      <c r="CXW59" s="154"/>
      <c r="CXX59" s="154"/>
      <c r="CXY59" s="154"/>
      <c r="CXZ59" s="154"/>
      <c r="CYA59" s="154"/>
      <c r="CYB59" s="154"/>
      <c r="CYC59" s="154"/>
      <c r="CYD59" s="154"/>
      <c r="CYE59" s="154"/>
      <c r="CYF59" s="154"/>
      <c r="CYG59" s="154"/>
      <c r="CYH59" s="154"/>
      <c r="CYI59" s="154"/>
      <c r="CYJ59" s="154"/>
      <c r="CYK59" s="154"/>
      <c r="CYL59" s="154"/>
      <c r="CYM59" s="154"/>
      <c r="CYN59" s="154"/>
      <c r="CYO59" s="154"/>
      <c r="CYP59" s="154"/>
      <c r="CYQ59" s="154"/>
      <c r="CYR59" s="154"/>
      <c r="CYS59" s="154"/>
      <c r="CYT59" s="154"/>
      <c r="CYU59" s="154"/>
      <c r="CYV59" s="154"/>
      <c r="CYW59" s="154"/>
      <c r="CYX59" s="154"/>
      <c r="CYY59" s="154"/>
      <c r="CYZ59" s="154"/>
      <c r="CZA59" s="154"/>
      <c r="CZB59" s="154"/>
      <c r="CZC59" s="154"/>
      <c r="CZD59" s="154"/>
      <c r="CZE59" s="154"/>
      <c r="CZF59" s="154"/>
      <c r="CZG59" s="154"/>
      <c r="CZH59" s="154"/>
      <c r="CZI59" s="154"/>
      <c r="CZJ59" s="154"/>
      <c r="CZK59" s="154"/>
      <c r="CZL59" s="154"/>
      <c r="CZM59" s="154"/>
      <c r="CZN59" s="154"/>
      <c r="CZO59" s="154"/>
      <c r="CZP59" s="154"/>
      <c r="CZQ59" s="154"/>
      <c r="CZR59" s="154"/>
      <c r="CZS59" s="154"/>
      <c r="CZT59" s="154"/>
      <c r="CZU59" s="154"/>
      <c r="CZV59" s="154"/>
      <c r="CZW59" s="154"/>
      <c r="CZX59" s="154"/>
      <c r="CZY59" s="154"/>
      <c r="CZZ59" s="154"/>
      <c r="DAA59" s="154"/>
      <c r="DAB59" s="154"/>
      <c r="DAC59" s="154"/>
      <c r="DAD59" s="154"/>
      <c r="DAE59" s="154"/>
      <c r="DAF59" s="154"/>
      <c r="DAG59" s="154"/>
      <c r="DAH59" s="154"/>
      <c r="DAI59" s="154"/>
      <c r="DAJ59" s="154"/>
      <c r="DAK59" s="154"/>
      <c r="DAL59" s="154"/>
      <c r="DAM59" s="154"/>
      <c r="DAN59" s="154"/>
      <c r="DAO59" s="154"/>
      <c r="DAP59" s="154"/>
      <c r="DAQ59" s="154"/>
      <c r="DAR59" s="154"/>
      <c r="DAS59" s="154"/>
      <c r="DAT59" s="154"/>
      <c r="DAU59" s="154"/>
      <c r="DAV59" s="154"/>
      <c r="DAW59" s="154"/>
      <c r="DAX59" s="154"/>
      <c r="DAY59" s="154"/>
      <c r="DAZ59" s="154"/>
      <c r="DBA59" s="154"/>
      <c r="DBB59" s="154"/>
      <c r="DBC59" s="154"/>
      <c r="DBD59" s="154"/>
      <c r="DBE59" s="154"/>
      <c r="DBF59" s="154"/>
      <c r="DBG59" s="154"/>
      <c r="DBH59" s="154"/>
      <c r="DBI59" s="154"/>
      <c r="DBJ59" s="154"/>
      <c r="DBK59" s="154"/>
      <c r="DBL59" s="154"/>
      <c r="DBM59" s="154"/>
      <c r="DBN59" s="154"/>
      <c r="DBO59" s="154"/>
      <c r="DBP59" s="154"/>
      <c r="DBQ59" s="154"/>
      <c r="DBR59" s="154"/>
      <c r="DBS59" s="154"/>
      <c r="DBT59" s="154"/>
      <c r="DBU59" s="154"/>
      <c r="DBV59" s="154"/>
      <c r="DBW59" s="154"/>
      <c r="DBX59" s="154"/>
      <c r="DBY59" s="154"/>
      <c r="DBZ59" s="154"/>
      <c r="DCA59" s="154"/>
      <c r="DCB59" s="154"/>
      <c r="DCC59" s="154"/>
      <c r="DCD59" s="154"/>
      <c r="DCE59" s="154"/>
      <c r="DCF59" s="154"/>
      <c r="DCG59" s="154"/>
      <c r="DCH59" s="154"/>
      <c r="DCI59" s="154"/>
      <c r="DCJ59" s="154"/>
      <c r="DCK59" s="154"/>
      <c r="DCL59" s="154"/>
      <c r="DCM59" s="154"/>
      <c r="DCN59" s="154"/>
      <c r="DCO59" s="154"/>
      <c r="DCP59" s="154"/>
      <c r="DCQ59" s="154"/>
      <c r="DCR59" s="154"/>
      <c r="DCS59" s="154"/>
      <c r="DCT59" s="154"/>
      <c r="DCU59" s="154"/>
      <c r="DCV59" s="154"/>
      <c r="DCW59" s="154"/>
      <c r="DCX59" s="154"/>
      <c r="DCY59" s="154"/>
      <c r="DCZ59" s="154"/>
      <c r="DDA59" s="154"/>
      <c r="DDB59" s="154"/>
      <c r="DDC59" s="154"/>
      <c r="DDD59" s="154"/>
      <c r="DDE59" s="154"/>
      <c r="DDF59" s="154"/>
      <c r="DDG59" s="154"/>
      <c r="DDH59" s="154"/>
      <c r="DDI59" s="154"/>
      <c r="DDJ59" s="154"/>
      <c r="DDK59" s="154"/>
      <c r="DDL59" s="154"/>
      <c r="DDM59" s="154"/>
      <c r="DDN59" s="154"/>
      <c r="DDO59" s="154"/>
      <c r="DDP59" s="154"/>
      <c r="DDQ59" s="154"/>
      <c r="DDR59" s="154"/>
      <c r="DDS59" s="154"/>
      <c r="DDT59" s="154"/>
      <c r="DDU59" s="154"/>
      <c r="DDV59" s="154"/>
      <c r="DDW59" s="154"/>
      <c r="DDX59" s="154"/>
      <c r="DDY59" s="154"/>
      <c r="DDZ59" s="154"/>
      <c r="DEA59" s="154"/>
      <c r="DEB59" s="154"/>
      <c r="DEC59" s="154"/>
      <c r="DED59" s="154"/>
      <c r="DEE59" s="154"/>
      <c r="DEF59" s="154"/>
      <c r="DEG59" s="154"/>
      <c r="DEH59" s="154"/>
      <c r="DEI59" s="154"/>
      <c r="DEJ59" s="154"/>
      <c r="DEK59" s="154"/>
      <c r="DEL59" s="154"/>
      <c r="DEM59" s="154"/>
      <c r="DEN59" s="154"/>
      <c r="DEO59" s="154"/>
      <c r="DEP59" s="154"/>
      <c r="DEQ59" s="154"/>
      <c r="DER59" s="154"/>
      <c r="DES59" s="154"/>
      <c r="DET59" s="154"/>
      <c r="DEU59" s="154"/>
      <c r="DEV59" s="154"/>
      <c r="DEW59" s="154"/>
      <c r="DEX59" s="154"/>
      <c r="DEY59" s="154"/>
      <c r="DEZ59" s="154"/>
      <c r="DFA59" s="154"/>
      <c r="DFB59" s="154"/>
      <c r="DFC59" s="154"/>
      <c r="DFD59" s="154"/>
      <c r="DFE59" s="154"/>
      <c r="DFF59" s="154"/>
      <c r="DFG59" s="154"/>
      <c r="DFH59" s="154"/>
      <c r="DFI59" s="154"/>
      <c r="DFJ59" s="154"/>
      <c r="DFK59" s="154"/>
      <c r="DFL59" s="154"/>
      <c r="DFM59" s="154"/>
      <c r="DFN59" s="154"/>
      <c r="DFO59" s="154"/>
      <c r="DFP59" s="154"/>
      <c r="DFQ59" s="154"/>
      <c r="DFR59" s="154"/>
      <c r="DFS59" s="154"/>
      <c r="DFT59" s="154"/>
      <c r="DFU59" s="154"/>
      <c r="DFV59" s="154"/>
      <c r="DFW59" s="154"/>
      <c r="DFX59" s="154"/>
      <c r="DFY59" s="154"/>
      <c r="DFZ59" s="154"/>
      <c r="DGA59" s="154"/>
      <c r="DGB59" s="154"/>
      <c r="DGC59" s="154"/>
      <c r="DGD59" s="154"/>
      <c r="DGE59" s="154"/>
      <c r="DGF59" s="154"/>
      <c r="DGG59" s="154"/>
      <c r="DGH59" s="154"/>
      <c r="DGI59" s="154"/>
      <c r="DGJ59" s="154"/>
      <c r="DGK59" s="154"/>
      <c r="DGL59" s="154"/>
      <c r="DGM59" s="154"/>
      <c r="DGN59" s="154"/>
      <c r="DGO59" s="154"/>
      <c r="DGP59" s="154"/>
      <c r="DGQ59" s="154"/>
      <c r="DGR59" s="154"/>
      <c r="DGS59" s="154"/>
      <c r="DGT59" s="154"/>
      <c r="DGU59" s="154"/>
      <c r="DGV59" s="154"/>
      <c r="DGW59" s="154"/>
      <c r="DGX59" s="154"/>
      <c r="DGY59" s="154"/>
      <c r="DGZ59" s="154"/>
      <c r="DHA59" s="154"/>
      <c r="DHB59" s="154"/>
      <c r="DHC59" s="154"/>
      <c r="DHD59" s="154"/>
      <c r="DHE59" s="154"/>
      <c r="DHF59" s="154"/>
      <c r="DHG59" s="154"/>
      <c r="DHH59" s="154"/>
      <c r="DHI59" s="154"/>
      <c r="DHJ59" s="154"/>
      <c r="DHK59" s="154"/>
      <c r="DHL59" s="154"/>
      <c r="DHM59" s="154"/>
      <c r="DHN59" s="154"/>
      <c r="DHO59" s="154"/>
      <c r="DHP59" s="154"/>
      <c r="DHQ59" s="154"/>
      <c r="DHR59" s="154"/>
      <c r="DHS59" s="154"/>
      <c r="DHT59" s="154"/>
      <c r="DHU59" s="154"/>
      <c r="DHV59" s="154"/>
      <c r="DHW59" s="154"/>
      <c r="DHX59" s="154"/>
      <c r="DHY59" s="154"/>
      <c r="DHZ59" s="154"/>
      <c r="DIA59" s="154"/>
      <c r="DIB59" s="154"/>
      <c r="DIC59" s="154"/>
      <c r="DID59" s="154"/>
      <c r="DIE59" s="154"/>
      <c r="DIF59" s="154"/>
      <c r="DIG59" s="154"/>
      <c r="DIH59" s="154"/>
      <c r="DII59" s="154"/>
      <c r="DIJ59" s="154"/>
      <c r="DIK59" s="154"/>
      <c r="DIL59" s="154"/>
      <c r="DIM59" s="154"/>
      <c r="DIN59" s="154"/>
      <c r="DIO59" s="154"/>
      <c r="DIP59" s="154"/>
      <c r="DIQ59" s="154"/>
      <c r="DIR59" s="154"/>
      <c r="DIS59" s="154"/>
      <c r="DIT59" s="154"/>
      <c r="DIU59" s="154"/>
      <c r="DIV59" s="154"/>
      <c r="DIW59" s="154"/>
      <c r="DIX59" s="154"/>
      <c r="DIY59" s="154"/>
      <c r="DIZ59" s="154"/>
      <c r="DJA59" s="154"/>
      <c r="DJB59" s="154"/>
      <c r="DJC59" s="154"/>
      <c r="DJD59" s="154"/>
      <c r="DJE59" s="154"/>
      <c r="DJF59" s="154"/>
      <c r="DJG59" s="154"/>
      <c r="DJH59" s="154"/>
      <c r="DJI59" s="154"/>
      <c r="DJJ59" s="154"/>
      <c r="DJK59" s="154"/>
      <c r="DJL59" s="154"/>
      <c r="DJM59" s="154"/>
      <c r="DJN59" s="154"/>
      <c r="DJO59" s="154"/>
      <c r="DJP59" s="154"/>
      <c r="DJQ59" s="154"/>
      <c r="DJR59" s="154"/>
      <c r="DJS59" s="154"/>
      <c r="DJT59" s="154"/>
      <c r="DJU59" s="154"/>
      <c r="DJV59" s="154"/>
      <c r="DJW59" s="154"/>
      <c r="DJX59" s="154"/>
      <c r="DJY59" s="154"/>
      <c r="DJZ59" s="154"/>
      <c r="DKA59" s="154"/>
      <c r="DKB59" s="154"/>
      <c r="DKC59" s="154"/>
      <c r="DKD59" s="154"/>
      <c r="DKE59" s="154"/>
      <c r="DKF59" s="154"/>
      <c r="DKG59" s="154"/>
      <c r="DKH59" s="154"/>
      <c r="DKI59" s="154"/>
      <c r="DKJ59" s="154"/>
      <c r="DKK59" s="154"/>
      <c r="DKL59" s="154"/>
      <c r="DKM59" s="154"/>
      <c r="DKN59" s="154"/>
      <c r="DKO59" s="154"/>
      <c r="DKP59" s="154"/>
      <c r="DKQ59" s="154"/>
      <c r="DKR59" s="154"/>
      <c r="DKS59" s="154"/>
      <c r="DKT59" s="154"/>
      <c r="DKU59" s="154"/>
      <c r="DKV59" s="154"/>
      <c r="DKW59" s="154"/>
      <c r="DKX59" s="154"/>
      <c r="DKY59" s="154"/>
      <c r="DKZ59" s="154"/>
      <c r="DLA59" s="154"/>
      <c r="DLB59" s="154"/>
      <c r="DLC59" s="154"/>
      <c r="DLD59" s="154"/>
      <c r="DLE59" s="154"/>
      <c r="DLF59" s="154"/>
      <c r="DLG59" s="154"/>
      <c r="DLH59" s="154"/>
      <c r="DLI59" s="154"/>
      <c r="DLJ59" s="154"/>
      <c r="DLK59" s="154"/>
      <c r="DLL59" s="154"/>
      <c r="DLM59" s="154"/>
      <c r="DLN59" s="154"/>
      <c r="DLO59" s="154"/>
      <c r="DLP59" s="154"/>
      <c r="DLQ59" s="154"/>
      <c r="DLR59" s="154"/>
      <c r="DLS59" s="154"/>
      <c r="DLT59" s="154"/>
      <c r="DLU59" s="154"/>
      <c r="DLV59" s="154"/>
      <c r="DLW59" s="154"/>
      <c r="DLX59" s="154"/>
      <c r="DLY59" s="154"/>
      <c r="DLZ59" s="154"/>
      <c r="DMA59" s="154"/>
      <c r="DMB59" s="154"/>
      <c r="DMC59" s="154"/>
      <c r="DMD59" s="154"/>
      <c r="DME59" s="154"/>
      <c r="DMF59" s="154"/>
      <c r="DMG59" s="154"/>
      <c r="DMH59" s="154"/>
      <c r="DMI59" s="154"/>
      <c r="DMJ59" s="154"/>
      <c r="DMK59" s="154"/>
      <c r="DML59" s="154"/>
      <c r="DMM59" s="154"/>
      <c r="DMN59" s="154"/>
      <c r="DMO59" s="154"/>
      <c r="DMP59" s="154"/>
      <c r="DMQ59" s="154"/>
      <c r="DMR59" s="154"/>
      <c r="DMS59" s="154"/>
      <c r="DMT59" s="154"/>
      <c r="DMU59" s="154"/>
      <c r="DMV59" s="154"/>
      <c r="DMW59" s="154"/>
      <c r="DMX59" s="154"/>
      <c r="DMY59" s="154"/>
      <c r="DMZ59" s="154"/>
      <c r="DNA59" s="154"/>
      <c r="DNB59" s="154"/>
      <c r="DNC59" s="154"/>
      <c r="DND59" s="154"/>
      <c r="DNE59" s="154"/>
      <c r="DNF59" s="154"/>
      <c r="DNG59" s="154"/>
      <c r="DNH59" s="154"/>
      <c r="DNI59" s="154"/>
      <c r="DNJ59" s="154"/>
      <c r="DNK59" s="154"/>
      <c r="DNL59" s="154"/>
      <c r="DNM59" s="154"/>
      <c r="DNN59" s="154"/>
      <c r="DNO59" s="154"/>
      <c r="DNP59" s="154"/>
      <c r="DNQ59" s="154"/>
      <c r="DNR59" s="154"/>
      <c r="DNS59" s="154"/>
      <c r="DNT59" s="154"/>
      <c r="DNU59" s="154"/>
      <c r="DNV59" s="154"/>
      <c r="DNW59" s="154"/>
      <c r="DNX59" s="154"/>
      <c r="DNY59" s="154"/>
      <c r="DNZ59" s="154"/>
      <c r="DOA59" s="154"/>
      <c r="DOB59" s="154"/>
      <c r="DOC59" s="154"/>
      <c r="DOD59" s="154"/>
      <c r="DOE59" s="154"/>
      <c r="DOF59" s="154"/>
      <c r="DOG59" s="154"/>
      <c r="DOH59" s="154"/>
      <c r="DOI59" s="154"/>
      <c r="DOJ59" s="154"/>
      <c r="DOK59" s="154"/>
      <c r="DOL59" s="154"/>
      <c r="DOM59" s="154"/>
      <c r="DON59" s="154"/>
      <c r="DOO59" s="154"/>
      <c r="DOP59" s="154"/>
      <c r="DOQ59" s="154"/>
      <c r="DOR59" s="154"/>
      <c r="DOS59" s="154"/>
      <c r="DOT59" s="154"/>
      <c r="DOU59" s="154"/>
      <c r="DOV59" s="154"/>
      <c r="DOW59" s="154"/>
      <c r="DOX59" s="154"/>
      <c r="DOY59" s="154"/>
      <c r="DOZ59" s="154"/>
      <c r="DPA59" s="154"/>
      <c r="DPB59" s="154"/>
      <c r="DPC59" s="154"/>
      <c r="DPD59" s="154"/>
      <c r="DPE59" s="154"/>
      <c r="DPF59" s="154"/>
      <c r="DPG59" s="154"/>
      <c r="DPH59" s="154"/>
      <c r="DPI59" s="154"/>
      <c r="DPJ59" s="154"/>
      <c r="DPK59" s="154"/>
      <c r="DPL59" s="154"/>
      <c r="DPM59" s="154"/>
      <c r="DPN59" s="154"/>
      <c r="DPO59" s="154"/>
      <c r="DPP59" s="154"/>
      <c r="DPQ59" s="154"/>
      <c r="DPR59" s="154"/>
      <c r="DPS59" s="154"/>
      <c r="DPT59" s="154"/>
      <c r="DPU59" s="154"/>
      <c r="DPV59" s="154"/>
      <c r="DPW59" s="154"/>
      <c r="DPX59" s="154"/>
      <c r="DPY59" s="154"/>
      <c r="DPZ59" s="154"/>
      <c r="DQA59" s="154"/>
      <c r="DQB59" s="154"/>
      <c r="DQC59" s="154"/>
      <c r="DQD59" s="154"/>
      <c r="DQE59" s="154"/>
      <c r="DQF59" s="154"/>
      <c r="DQG59" s="154"/>
      <c r="DQH59" s="154"/>
      <c r="DQI59" s="154"/>
      <c r="DQJ59" s="154"/>
      <c r="DQK59" s="154"/>
      <c r="DQL59" s="154"/>
      <c r="DQM59" s="154"/>
      <c r="DQN59" s="154"/>
      <c r="DQO59" s="154"/>
      <c r="DQP59" s="154"/>
      <c r="DQQ59" s="154"/>
      <c r="DQR59" s="154"/>
      <c r="DQS59" s="154"/>
      <c r="DQT59" s="154"/>
      <c r="DQU59" s="154"/>
      <c r="DQV59" s="154"/>
      <c r="DQW59" s="154"/>
      <c r="DQX59" s="154"/>
      <c r="DQY59" s="154"/>
      <c r="DQZ59" s="154"/>
      <c r="DRA59" s="154"/>
      <c r="DRB59" s="154"/>
      <c r="DRC59" s="154"/>
      <c r="DRD59" s="154"/>
      <c r="DRE59" s="154"/>
      <c r="DRF59" s="154"/>
      <c r="DRG59" s="154"/>
      <c r="DRH59" s="154"/>
      <c r="DRI59" s="154"/>
      <c r="DRJ59" s="154"/>
      <c r="DRK59" s="154"/>
      <c r="DRL59" s="154"/>
      <c r="DRM59" s="154"/>
      <c r="DRN59" s="154"/>
      <c r="DRO59" s="154"/>
      <c r="DRP59" s="154"/>
      <c r="DRQ59" s="154"/>
      <c r="DRR59" s="154"/>
      <c r="DRS59" s="154"/>
      <c r="DRT59" s="154"/>
      <c r="DRU59" s="154"/>
      <c r="DRV59" s="154"/>
      <c r="DRW59" s="154"/>
      <c r="DRX59" s="154"/>
      <c r="DRY59" s="154"/>
      <c r="DRZ59" s="154"/>
      <c r="DSA59" s="154"/>
      <c r="DSB59" s="154"/>
      <c r="DSC59" s="154"/>
      <c r="DSD59" s="154"/>
      <c r="DSE59" s="154"/>
      <c r="DSF59" s="154"/>
      <c r="DSG59" s="154"/>
      <c r="DSH59" s="154"/>
      <c r="DSI59" s="154"/>
      <c r="DSJ59" s="154"/>
      <c r="DSK59" s="154"/>
      <c r="DSL59" s="154"/>
      <c r="DSM59" s="154"/>
      <c r="DSN59" s="154"/>
      <c r="DSO59" s="154"/>
      <c r="DSP59" s="154"/>
      <c r="DSQ59" s="154"/>
      <c r="DSR59" s="154"/>
      <c r="DSS59" s="154"/>
      <c r="DST59" s="154"/>
      <c r="DSU59" s="154"/>
      <c r="DSV59" s="154"/>
      <c r="DSW59" s="154"/>
      <c r="DSX59" s="154"/>
      <c r="DSY59" s="154"/>
      <c r="DSZ59" s="154"/>
      <c r="DTA59" s="154"/>
      <c r="DTB59" s="154"/>
      <c r="DTC59" s="154"/>
      <c r="DTD59" s="154"/>
      <c r="DTE59" s="154"/>
      <c r="DTF59" s="154"/>
      <c r="DTG59" s="154"/>
      <c r="DTH59" s="154"/>
      <c r="DTI59" s="154"/>
      <c r="DTJ59" s="154"/>
      <c r="DTK59" s="154"/>
      <c r="DTL59" s="154"/>
      <c r="DTM59" s="154"/>
      <c r="DTN59" s="154"/>
      <c r="DTO59" s="154"/>
      <c r="DTP59" s="154"/>
      <c r="DTQ59" s="154"/>
      <c r="DTR59" s="154"/>
      <c r="DTS59" s="154"/>
      <c r="DTT59" s="154"/>
      <c r="DTU59" s="154"/>
      <c r="DTV59" s="154"/>
      <c r="DTW59" s="154"/>
      <c r="DTX59" s="154"/>
      <c r="DTY59" s="154"/>
      <c r="DTZ59" s="154"/>
      <c r="DUA59" s="154"/>
      <c r="DUB59" s="154"/>
      <c r="DUC59" s="154"/>
      <c r="DUD59" s="154"/>
      <c r="DUE59" s="154"/>
      <c r="DUF59" s="154"/>
      <c r="DUG59" s="154"/>
      <c r="DUH59" s="154"/>
      <c r="DUI59" s="154"/>
      <c r="DUJ59" s="154"/>
      <c r="DUK59" s="154"/>
      <c r="DUL59" s="154"/>
      <c r="DUM59" s="154"/>
      <c r="DUN59" s="154"/>
      <c r="DUO59" s="154"/>
      <c r="DUP59" s="154"/>
      <c r="DUQ59" s="154"/>
      <c r="DUR59" s="154"/>
      <c r="DUS59" s="154"/>
      <c r="DUT59" s="154"/>
      <c r="DUU59" s="154"/>
      <c r="DUV59" s="154"/>
      <c r="DUW59" s="154"/>
      <c r="DUX59" s="154"/>
      <c r="DUY59" s="154"/>
      <c r="DUZ59" s="154"/>
      <c r="DVA59" s="154"/>
      <c r="DVB59" s="154"/>
      <c r="DVC59" s="154"/>
      <c r="DVD59" s="154"/>
      <c r="DVE59" s="154"/>
      <c r="DVF59" s="154"/>
      <c r="DVG59" s="154"/>
      <c r="DVH59" s="154"/>
      <c r="DVI59" s="154"/>
      <c r="DVJ59" s="154"/>
      <c r="DVK59" s="154"/>
      <c r="DVL59" s="154"/>
      <c r="DVM59" s="154"/>
      <c r="DVN59" s="154"/>
      <c r="DVO59" s="154"/>
      <c r="DVP59" s="154"/>
      <c r="DVQ59" s="154"/>
      <c r="DVR59" s="154"/>
      <c r="DVS59" s="154"/>
      <c r="DVT59" s="154"/>
      <c r="DVU59" s="154"/>
      <c r="DVV59" s="154"/>
      <c r="DVW59" s="154"/>
      <c r="DVX59" s="154"/>
      <c r="DVY59" s="154"/>
      <c r="DVZ59" s="154"/>
      <c r="DWA59" s="154"/>
      <c r="DWB59" s="154"/>
      <c r="DWC59" s="154"/>
      <c r="DWD59" s="154"/>
      <c r="DWE59" s="154"/>
      <c r="DWF59" s="154"/>
      <c r="DWG59" s="154"/>
      <c r="DWH59" s="154"/>
      <c r="DWI59" s="154"/>
      <c r="DWJ59" s="154"/>
      <c r="DWK59" s="154"/>
      <c r="DWL59" s="154"/>
      <c r="DWM59" s="154"/>
      <c r="DWN59" s="154"/>
      <c r="DWO59" s="154"/>
      <c r="DWP59" s="154"/>
      <c r="DWQ59" s="154"/>
      <c r="DWR59" s="154"/>
      <c r="DWS59" s="154"/>
      <c r="DWT59" s="154"/>
      <c r="DWU59" s="154"/>
      <c r="DWV59" s="154"/>
      <c r="DWW59" s="154"/>
      <c r="DWX59" s="154"/>
      <c r="DWY59" s="154"/>
      <c r="DWZ59" s="154"/>
      <c r="DXA59" s="154"/>
      <c r="DXB59" s="154"/>
      <c r="DXC59" s="154"/>
      <c r="DXD59" s="154"/>
      <c r="DXE59" s="154"/>
      <c r="DXF59" s="154"/>
      <c r="DXG59" s="154"/>
      <c r="DXH59" s="154"/>
      <c r="DXI59" s="154"/>
      <c r="DXJ59" s="154"/>
      <c r="DXK59" s="154"/>
      <c r="DXL59" s="154"/>
      <c r="DXM59" s="154"/>
      <c r="DXN59" s="154"/>
      <c r="DXO59" s="154"/>
      <c r="DXP59" s="154"/>
      <c r="DXQ59" s="154"/>
      <c r="DXR59" s="154"/>
      <c r="DXS59" s="154"/>
      <c r="DXT59" s="154"/>
      <c r="DXU59" s="154"/>
      <c r="DXV59" s="154"/>
      <c r="DXW59" s="154"/>
      <c r="DXX59" s="154"/>
      <c r="DXY59" s="154"/>
      <c r="DXZ59" s="154"/>
      <c r="DYA59" s="154"/>
      <c r="DYB59" s="154"/>
      <c r="DYC59" s="154"/>
      <c r="DYD59" s="154"/>
      <c r="DYE59" s="154"/>
      <c r="DYF59" s="154"/>
      <c r="DYG59" s="154"/>
      <c r="DYH59" s="154"/>
      <c r="DYI59" s="154"/>
      <c r="DYJ59" s="154"/>
      <c r="DYK59" s="154"/>
      <c r="DYL59" s="154"/>
      <c r="DYM59" s="154"/>
      <c r="DYN59" s="154"/>
      <c r="DYO59" s="154"/>
      <c r="DYP59" s="154"/>
      <c r="DYQ59" s="154"/>
      <c r="DYR59" s="154"/>
      <c r="DYS59" s="154"/>
      <c r="DYT59" s="154"/>
      <c r="DYU59" s="154"/>
      <c r="DYV59" s="154"/>
      <c r="DYW59" s="154"/>
      <c r="DYX59" s="154"/>
      <c r="DYY59" s="154"/>
      <c r="DYZ59" s="154"/>
      <c r="DZA59" s="154"/>
      <c r="DZB59" s="154"/>
      <c r="DZC59" s="154"/>
      <c r="DZD59" s="154"/>
      <c r="DZE59" s="154"/>
      <c r="DZF59" s="154"/>
      <c r="DZG59" s="154"/>
      <c r="DZH59" s="154"/>
      <c r="DZI59" s="154"/>
      <c r="DZJ59" s="154"/>
      <c r="DZK59" s="154"/>
      <c r="DZL59" s="154"/>
      <c r="DZM59" s="154"/>
      <c r="DZN59" s="154"/>
      <c r="DZO59" s="154"/>
      <c r="DZP59" s="154"/>
      <c r="DZQ59" s="154"/>
      <c r="DZR59" s="154"/>
      <c r="DZS59" s="154"/>
      <c r="DZT59" s="154"/>
      <c r="DZU59" s="154"/>
      <c r="DZV59" s="154"/>
      <c r="DZW59" s="154"/>
      <c r="DZX59" s="154"/>
      <c r="DZY59" s="154"/>
      <c r="DZZ59" s="154"/>
      <c r="EAA59" s="154"/>
      <c r="EAB59" s="154"/>
      <c r="EAC59" s="154"/>
      <c r="EAD59" s="154"/>
      <c r="EAE59" s="154"/>
      <c r="EAF59" s="154"/>
      <c r="EAG59" s="154"/>
      <c r="EAH59" s="154"/>
      <c r="EAI59" s="154"/>
      <c r="EAJ59" s="154"/>
      <c r="EAK59" s="154"/>
      <c r="EAL59" s="154"/>
      <c r="EAM59" s="154"/>
      <c r="EAN59" s="154"/>
      <c r="EAO59" s="154"/>
      <c r="EAP59" s="154"/>
      <c r="EAQ59" s="154"/>
      <c r="EAR59" s="154"/>
      <c r="EAS59" s="154"/>
      <c r="EAT59" s="154"/>
      <c r="EAU59" s="154"/>
      <c r="EAV59" s="154"/>
      <c r="EAW59" s="154"/>
      <c r="EAX59" s="154"/>
      <c r="EAY59" s="154"/>
      <c r="EAZ59" s="154"/>
      <c r="EBA59" s="154"/>
      <c r="EBB59" s="154"/>
      <c r="EBC59" s="154"/>
      <c r="EBD59" s="154"/>
      <c r="EBE59" s="154"/>
      <c r="EBF59" s="154"/>
      <c r="EBG59" s="154"/>
      <c r="EBH59" s="154"/>
      <c r="EBI59" s="154"/>
      <c r="EBJ59" s="154"/>
      <c r="EBK59" s="154"/>
      <c r="EBL59" s="154"/>
      <c r="EBM59" s="154"/>
      <c r="EBN59" s="154"/>
      <c r="EBO59" s="154"/>
      <c r="EBP59" s="154"/>
      <c r="EBQ59" s="154"/>
      <c r="EBR59" s="154"/>
      <c r="EBS59" s="154"/>
      <c r="EBT59" s="154"/>
      <c r="EBU59" s="154"/>
      <c r="EBV59" s="154"/>
      <c r="EBW59" s="154"/>
      <c r="EBX59" s="154"/>
      <c r="EBY59" s="154"/>
      <c r="EBZ59" s="154"/>
      <c r="ECA59" s="154"/>
      <c r="ECB59" s="154"/>
      <c r="ECC59" s="154"/>
      <c r="ECD59" s="154"/>
      <c r="ECE59" s="154"/>
      <c r="ECF59" s="154"/>
      <c r="ECG59" s="154"/>
      <c r="ECH59" s="154"/>
      <c r="ECI59" s="154"/>
      <c r="ECJ59" s="154"/>
      <c r="ECK59" s="154"/>
      <c r="ECL59" s="154"/>
      <c r="ECM59" s="154"/>
      <c r="ECN59" s="154"/>
      <c r="ECO59" s="154"/>
      <c r="ECP59" s="154"/>
      <c r="ECQ59" s="154"/>
      <c r="ECR59" s="154"/>
      <c r="ECS59" s="154"/>
      <c r="ECT59" s="154"/>
      <c r="ECU59" s="154"/>
      <c r="ECV59" s="154"/>
      <c r="ECW59" s="154"/>
      <c r="ECX59" s="154"/>
      <c r="ECY59" s="154"/>
      <c r="ECZ59" s="154"/>
      <c r="EDA59" s="154"/>
      <c r="EDB59" s="154"/>
      <c r="EDC59" s="154"/>
      <c r="EDD59" s="154"/>
      <c r="EDE59" s="154"/>
      <c r="EDF59" s="154"/>
      <c r="EDG59" s="154"/>
      <c r="EDH59" s="154"/>
      <c r="EDI59" s="154"/>
      <c r="EDJ59" s="154"/>
      <c r="EDK59" s="154"/>
      <c r="EDL59" s="154"/>
      <c r="EDM59" s="154"/>
      <c r="EDN59" s="154"/>
      <c r="EDO59" s="154"/>
      <c r="EDP59" s="154"/>
      <c r="EDQ59" s="154"/>
      <c r="EDR59" s="154"/>
      <c r="EDS59" s="154"/>
      <c r="EDT59" s="154"/>
      <c r="EDU59" s="154"/>
      <c r="EDV59" s="154"/>
      <c r="EDW59" s="154"/>
      <c r="EDX59" s="154"/>
      <c r="EDY59" s="154"/>
      <c r="EDZ59" s="154"/>
      <c r="EEA59" s="154"/>
      <c r="EEB59" s="154"/>
      <c r="EEC59" s="154"/>
      <c r="EED59" s="154"/>
      <c r="EEE59" s="154"/>
      <c r="EEF59" s="154"/>
      <c r="EEG59" s="154"/>
      <c r="EEH59" s="154"/>
      <c r="EEI59" s="154"/>
      <c r="EEJ59" s="154"/>
      <c r="EEK59" s="154"/>
      <c r="EEL59" s="154"/>
      <c r="EEM59" s="154"/>
      <c r="EEN59" s="154"/>
      <c r="EEO59" s="154"/>
      <c r="EEP59" s="154"/>
      <c r="EEQ59" s="154"/>
      <c r="EER59" s="154"/>
      <c r="EES59" s="154"/>
      <c r="EET59" s="154"/>
      <c r="EEU59" s="154"/>
      <c r="EEV59" s="154"/>
      <c r="EEW59" s="154"/>
      <c r="EEX59" s="154"/>
      <c r="EEY59" s="154"/>
      <c r="EEZ59" s="154"/>
      <c r="EFA59" s="154"/>
      <c r="EFB59" s="154"/>
      <c r="EFC59" s="154"/>
      <c r="EFD59" s="154"/>
      <c r="EFE59" s="154"/>
      <c r="EFF59" s="154"/>
      <c r="EFG59" s="154"/>
      <c r="EFH59" s="154"/>
      <c r="EFI59" s="154"/>
      <c r="EFJ59" s="154"/>
      <c r="EFK59" s="154"/>
      <c r="EFL59" s="154"/>
      <c r="EFM59" s="154"/>
      <c r="EFN59" s="154"/>
      <c r="EFO59" s="154"/>
      <c r="EFP59" s="154"/>
      <c r="EFQ59" s="154"/>
      <c r="EFR59" s="154"/>
      <c r="EFS59" s="154"/>
      <c r="EFT59" s="154"/>
      <c r="EFU59" s="154"/>
      <c r="EFV59" s="154"/>
      <c r="EFW59" s="154"/>
      <c r="EFX59" s="154"/>
      <c r="EFY59" s="154"/>
      <c r="EFZ59" s="154"/>
      <c r="EGA59" s="154"/>
      <c r="EGB59" s="154"/>
      <c r="EGC59" s="154"/>
      <c r="EGD59" s="154"/>
      <c r="EGE59" s="154"/>
      <c r="EGF59" s="154"/>
      <c r="EGG59" s="154"/>
      <c r="EGH59" s="154"/>
      <c r="EGI59" s="154"/>
      <c r="EGJ59" s="154"/>
      <c r="EGK59" s="154"/>
      <c r="EGL59" s="154"/>
      <c r="EGM59" s="154"/>
      <c r="EGN59" s="154"/>
      <c r="EGO59" s="154"/>
      <c r="EGP59" s="154"/>
      <c r="EGQ59" s="154"/>
      <c r="EGR59" s="154"/>
      <c r="EGS59" s="154"/>
      <c r="EGT59" s="154"/>
      <c r="EGU59" s="154"/>
      <c r="EGV59" s="154"/>
      <c r="EGW59" s="154"/>
      <c r="EGX59" s="154"/>
      <c r="EGY59" s="154"/>
      <c r="EGZ59" s="154"/>
      <c r="EHA59" s="154"/>
      <c r="EHB59" s="154"/>
      <c r="EHC59" s="154"/>
      <c r="EHD59" s="154"/>
      <c r="EHE59" s="154"/>
      <c r="EHF59" s="154"/>
      <c r="EHG59" s="154"/>
      <c r="EHH59" s="154"/>
      <c r="EHI59" s="154"/>
      <c r="EHJ59" s="154"/>
      <c r="EHK59" s="154"/>
      <c r="EHL59" s="154"/>
      <c r="EHM59" s="154"/>
      <c r="EHN59" s="154"/>
      <c r="EHO59" s="154"/>
      <c r="EHP59" s="154"/>
      <c r="EHQ59" s="154"/>
      <c r="EHR59" s="154"/>
      <c r="EHS59" s="154"/>
      <c r="EHT59" s="154"/>
      <c r="EHU59" s="154"/>
      <c r="EHV59" s="154"/>
      <c r="EHW59" s="154"/>
      <c r="EHX59" s="154"/>
      <c r="EHY59" s="154"/>
      <c r="EHZ59" s="154"/>
      <c r="EIA59" s="154"/>
      <c r="EIB59" s="154"/>
      <c r="EIC59" s="154"/>
      <c r="EID59" s="154"/>
      <c r="EIE59" s="154"/>
      <c r="EIF59" s="154"/>
      <c r="EIG59" s="154"/>
      <c r="EIH59" s="154"/>
      <c r="EII59" s="154"/>
      <c r="EIJ59" s="154"/>
      <c r="EIK59" s="154"/>
      <c r="EIL59" s="154"/>
      <c r="EIM59" s="154"/>
      <c r="EIN59" s="154"/>
      <c r="EIO59" s="154"/>
      <c r="EIP59" s="154"/>
      <c r="EIQ59" s="154"/>
      <c r="EIR59" s="154"/>
      <c r="EIS59" s="154"/>
      <c r="EIT59" s="154"/>
      <c r="EIU59" s="154"/>
      <c r="EIV59" s="154"/>
      <c r="EIW59" s="154"/>
      <c r="EIX59" s="154"/>
      <c r="EIY59" s="154"/>
      <c r="EIZ59" s="154"/>
      <c r="EJA59" s="154"/>
      <c r="EJB59" s="154"/>
      <c r="EJC59" s="154"/>
      <c r="EJD59" s="154"/>
      <c r="EJE59" s="154"/>
      <c r="EJF59" s="154"/>
      <c r="EJG59" s="154"/>
      <c r="EJH59" s="154"/>
      <c r="EJI59" s="154"/>
      <c r="EJJ59" s="154"/>
      <c r="EJK59" s="154"/>
      <c r="EJL59" s="154"/>
      <c r="EJM59" s="154"/>
      <c r="EJN59" s="154"/>
      <c r="EJO59" s="154"/>
      <c r="EJP59" s="154"/>
      <c r="EJQ59" s="154"/>
      <c r="EJR59" s="154"/>
      <c r="EJS59" s="154"/>
      <c r="EJT59" s="154"/>
      <c r="EJU59" s="154"/>
      <c r="EJV59" s="154"/>
      <c r="EJW59" s="154"/>
      <c r="EJX59" s="154"/>
      <c r="EJY59" s="154"/>
      <c r="EJZ59" s="154"/>
      <c r="EKA59" s="154"/>
      <c r="EKB59" s="154"/>
      <c r="EKC59" s="154"/>
      <c r="EKD59" s="154"/>
      <c r="EKE59" s="154"/>
      <c r="EKF59" s="154"/>
      <c r="EKG59" s="154"/>
      <c r="EKH59" s="154"/>
      <c r="EKI59" s="154"/>
      <c r="EKJ59" s="154"/>
      <c r="EKK59" s="154"/>
      <c r="EKL59" s="154"/>
      <c r="EKM59" s="154"/>
      <c r="EKN59" s="154"/>
      <c r="EKO59" s="154"/>
      <c r="EKP59" s="154"/>
      <c r="EKQ59" s="154"/>
      <c r="EKR59" s="154"/>
      <c r="EKS59" s="154"/>
      <c r="EKT59" s="154"/>
      <c r="EKU59" s="154"/>
      <c r="EKV59" s="154"/>
      <c r="EKW59" s="154"/>
      <c r="EKX59" s="154"/>
      <c r="EKY59" s="154"/>
      <c r="EKZ59" s="154"/>
      <c r="ELA59" s="154"/>
      <c r="ELB59" s="154"/>
      <c r="ELC59" s="154"/>
      <c r="ELD59" s="154"/>
      <c r="ELE59" s="154"/>
      <c r="ELF59" s="154"/>
      <c r="ELG59" s="154"/>
      <c r="ELH59" s="154"/>
      <c r="ELI59" s="154"/>
      <c r="ELJ59" s="154"/>
      <c r="ELK59" s="154"/>
      <c r="ELL59" s="154"/>
      <c r="ELM59" s="154"/>
      <c r="ELN59" s="154"/>
      <c r="ELO59" s="154"/>
      <c r="ELP59" s="154"/>
      <c r="ELQ59" s="154"/>
      <c r="ELR59" s="154"/>
      <c r="ELS59" s="154"/>
      <c r="ELT59" s="154"/>
      <c r="ELU59" s="154"/>
      <c r="ELV59" s="154"/>
      <c r="ELW59" s="154"/>
      <c r="ELX59" s="154"/>
      <c r="ELY59" s="154"/>
      <c r="ELZ59" s="154"/>
      <c r="EMA59" s="154"/>
      <c r="EMB59" s="154"/>
      <c r="EMC59" s="154"/>
      <c r="EMD59" s="154"/>
      <c r="EME59" s="154"/>
      <c r="EMF59" s="154"/>
      <c r="EMG59" s="154"/>
      <c r="EMH59" s="154"/>
      <c r="EMI59" s="154"/>
      <c r="EMJ59" s="154"/>
      <c r="EMK59" s="154"/>
      <c r="EML59" s="154"/>
      <c r="EMM59" s="154"/>
      <c r="EMN59" s="154"/>
      <c r="EMO59" s="154"/>
      <c r="EMP59" s="154"/>
      <c r="EMQ59" s="154"/>
      <c r="EMR59" s="154"/>
      <c r="EMS59" s="154"/>
      <c r="EMT59" s="154"/>
      <c r="EMU59" s="154"/>
      <c r="EMV59" s="154"/>
      <c r="EMW59" s="154"/>
      <c r="EMX59" s="154"/>
      <c r="EMY59" s="154"/>
      <c r="EMZ59" s="154"/>
      <c r="ENA59" s="154"/>
      <c r="ENB59" s="154"/>
      <c r="ENC59" s="154"/>
      <c r="END59" s="154"/>
      <c r="ENE59" s="154"/>
      <c r="ENF59" s="154"/>
      <c r="ENG59" s="154"/>
      <c r="ENH59" s="154"/>
      <c r="ENI59" s="154"/>
      <c r="ENJ59" s="154"/>
      <c r="ENK59" s="154"/>
      <c r="ENL59" s="154"/>
      <c r="ENM59" s="154"/>
      <c r="ENN59" s="154"/>
      <c r="ENO59" s="154"/>
      <c r="ENP59" s="154"/>
      <c r="ENQ59" s="154"/>
      <c r="ENR59" s="154"/>
      <c r="ENS59" s="154"/>
      <c r="ENT59" s="154"/>
      <c r="ENU59" s="154"/>
      <c r="ENV59" s="154"/>
      <c r="ENW59" s="154"/>
      <c r="ENX59" s="154"/>
      <c r="ENY59" s="154"/>
      <c r="ENZ59" s="154"/>
      <c r="EOA59" s="154"/>
      <c r="EOB59" s="154"/>
      <c r="EOC59" s="154"/>
      <c r="EOD59" s="154"/>
      <c r="EOE59" s="154"/>
      <c r="EOF59" s="154"/>
      <c r="EOG59" s="154"/>
      <c r="EOH59" s="154"/>
      <c r="EOI59" s="154"/>
      <c r="EOJ59" s="154"/>
      <c r="EOK59" s="154"/>
      <c r="EOL59" s="154"/>
      <c r="EOM59" s="154"/>
      <c r="EON59" s="154"/>
      <c r="EOO59" s="154"/>
      <c r="EOP59" s="154"/>
      <c r="EOQ59" s="154"/>
      <c r="EOR59" s="154"/>
      <c r="EOS59" s="154"/>
      <c r="EOT59" s="154"/>
      <c r="EOU59" s="154"/>
      <c r="EOV59" s="154"/>
      <c r="EOW59" s="154"/>
      <c r="EOX59" s="154"/>
      <c r="EOY59" s="154"/>
      <c r="EOZ59" s="154"/>
      <c r="EPA59" s="154"/>
      <c r="EPB59" s="154"/>
      <c r="EPC59" s="154"/>
      <c r="EPD59" s="154"/>
      <c r="EPE59" s="154"/>
      <c r="EPF59" s="154"/>
      <c r="EPG59" s="154"/>
      <c r="EPH59" s="154"/>
      <c r="EPI59" s="154"/>
      <c r="EPJ59" s="154"/>
      <c r="EPK59" s="154"/>
      <c r="EPL59" s="154"/>
      <c r="EPM59" s="154"/>
      <c r="EPN59" s="154"/>
      <c r="EPO59" s="154"/>
      <c r="EPP59" s="154"/>
      <c r="EPQ59" s="154"/>
      <c r="EPR59" s="154"/>
      <c r="EPS59" s="154"/>
      <c r="EPT59" s="154"/>
      <c r="EPU59" s="154"/>
      <c r="EPV59" s="154"/>
      <c r="EPW59" s="154"/>
      <c r="EPX59" s="154"/>
      <c r="EPY59" s="154"/>
      <c r="EPZ59" s="154"/>
      <c r="EQA59" s="154"/>
      <c r="EQB59" s="154"/>
      <c r="EQC59" s="154"/>
      <c r="EQD59" s="154"/>
      <c r="EQE59" s="154"/>
      <c r="EQF59" s="154"/>
      <c r="EQG59" s="154"/>
      <c r="EQH59" s="154"/>
      <c r="EQI59" s="154"/>
      <c r="EQJ59" s="154"/>
      <c r="EQK59" s="154"/>
      <c r="EQL59" s="154"/>
      <c r="EQM59" s="154"/>
      <c r="EQN59" s="154"/>
      <c r="EQO59" s="154"/>
      <c r="EQP59" s="154"/>
      <c r="EQQ59" s="154"/>
      <c r="EQR59" s="154"/>
      <c r="EQS59" s="154"/>
      <c r="EQT59" s="154"/>
      <c r="EQU59" s="154"/>
      <c r="EQV59" s="154"/>
      <c r="EQW59" s="154"/>
      <c r="EQX59" s="154"/>
      <c r="EQY59" s="154"/>
      <c r="EQZ59" s="154"/>
      <c r="ERA59" s="154"/>
      <c r="ERB59" s="154"/>
      <c r="ERC59" s="154"/>
      <c r="ERD59" s="154"/>
      <c r="ERE59" s="154"/>
      <c r="ERF59" s="154"/>
      <c r="ERG59" s="154"/>
      <c r="ERH59" s="154"/>
      <c r="ERI59" s="154"/>
      <c r="ERJ59" s="154"/>
      <c r="ERK59" s="154"/>
      <c r="ERL59" s="154"/>
      <c r="ERM59" s="154"/>
      <c r="ERN59" s="154"/>
      <c r="ERO59" s="154"/>
      <c r="ERP59" s="154"/>
      <c r="ERQ59" s="154"/>
      <c r="ERR59" s="154"/>
      <c r="ERS59" s="154"/>
      <c r="ERT59" s="154"/>
      <c r="ERU59" s="154"/>
      <c r="ERV59" s="154"/>
      <c r="ERW59" s="154"/>
      <c r="ERX59" s="154"/>
      <c r="ERY59" s="154"/>
      <c r="ERZ59" s="154"/>
      <c r="ESA59" s="154"/>
      <c r="ESB59" s="154"/>
      <c r="ESC59" s="154"/>
      <c r="ESD59" s="154"/>
      <c r="ESE59" s="154"/>
      <c r="ESF59" s="154"/>
      <c r="ESG59" s="154"/>
      <c r="ESH59" s="154"/>
      <c r="ESI59" s="154"/>
      <c r="ESJ59" s="154"/>
      <c r="ESK59" s="154"/>
      <c r="ESL59" s="154"/>
      <c r="ESM59" s="154"/>
      <c r="ESN59" s="154"/>
      <c r="ESO59" s="154"/>
      <c r="ESP59" s="154"/>
      <c r="ESQ59" s="154"/>
      <c r="ESR59" s="154"/>
      <c r="ESS59" s="154"/>
      <c r="EST59" s="154"/>
      <c r="ESU59" s="154"/>
      <c r="ESV59" s="154"/>
      <c r="ESW59" s="154"/>
      <c r="ESX59" s="154"/>
      <c r="ESY59" s="154"/>
      <c r="ESZ59" s="154"/>
      <c r="ETA59" s="154"/>
      <c r="ETB59" s="154"/>
      <c r="ETC59" s="154"/>
      <c r="ETD59" s="154"/>
      <c r="ETE59" s="154"/>
      <c r="ETF59" s="154"/>
      <c r="ETG59" s="154"/>
      <c r="ETH59" s="154"/>
      <c r="ETI59" s="154"/>
      <c r="ETJ59" s="154"/>
      <c r="ETK59" s="154"/>
      <c r="ETL59" s="154"/>
      <c r="ETM59" s="154"/>
      <c r="ETN59" s="154"/>
      <c r="ETO59" s="154"/>
      <c r="ETP59" s="154"/>
      <c r="ETQ59" s="154"/>
      <c r="ETR59" s="154"/>
      <c r="ETS59" s="154"/>
      <c r="ETT59" s="154"/>
      <c r="ETU59" s="154"/>
      <c r="ETV59" s="154"/>
      <c r="ETW59" s="154"/>
      <c r="ETX59" s="154"/>
      <c r="ETY59" s="154"/>
      <c r="ETZ59" s="154"/>
      <c r="EUA59" s="154"/>
      <c r="EUB59" s="154"/>
      <c r="EUC59" s="154"/>
      <c r="EUD59" s="154"/>
      <c r="EUE59" s="154"/>
      <c r="EUF59" s="154"/>
      <c r="EUG59" s="154"/>
      <c r="EUH59" s="154"/>
      <c r="EUI59" s="154"/>
      <c r="EUJ59" s="154"/>
      <c r="EUK59" s="154"/>
      <c r="EUL59" s="154"/>
      <c r="EUM59" s="154"/>
      <c r="EUN59" s="154"/>
      <c r="EUO59" s="154"/>
      <c r="EUP59" s="154"/>
      <c r="EUQ59" s="154"/>
      <c r="EUR59" s="154"/>
      <c r="EUS59" s="154"/>
      <c r="EUT59" s="154"/>
      <c r="EUU59" s="154"/>
      <c r="EUV59" s="154"/>
      <c r="EUW59" s="154"/>
      <c r="EUX59" s="154"/>
      <c r="EUY59" s="154"/>
      <c r="EUZ59" s="154"/>
      <c r="EVA59" s="154"/>
      <c r="EVB59" s="154"/>
      <c r="EVC59" s="154"/>
      <c r="EVD59" s="154"/>
      <c r="EVE59" s="154"/>
      <c r="EVF59" s="154"/>
      <c r="EVG59" s="154"/>
      <c r="EVH59" s="154"/>
      <c r="EVI59" s="154"/>
      <c r="EVJ59" s="154"/>
      <c r="EVK59" s="154"/>
      <c r="EVL59" s="154"/>
      <c r="EVM59" s="154"/>
      <c r="EVN59" s="154"/>
      <c r="EVO59" s="154"/>
      <c r="EVP59" s="154"/>
      <c r="EVQ59" s="154"/>
      <c r="EVR59" s="154"/>
      <c r="EVS59" s="154"/>
      <c r="EVT59" s="154"/>
      <c r="EVU59" s="154"/>
      <c r="EVV59" s="154"/>
      <c r="EVW59" s="154"/>
      <c r="EVX59" s="154"/>
      <c r="EVY59" s="154"/>
      <c r="EVZ59" s="154"/>
      <c r="EWA59" s="154"/>
      <c r="EWB59" s="154"/>
      <c r="EWC59" s="154"/>
      <c r="EWD59" s="154"/>
      <c r="EWE59" s="154"/>
      <c r="EWF59" s="154"/>
      <c r="EWG59" s="154"/>
      <c r="EWH59" s="154"/>
      <c r="EWI59" s="154"/>
      <c r="EWJ59" s="154"/>
      <c r="EWK59" s="154"/>
      <c r="EWL59" s="154"/>
      <c r="EWM59" s="154"/>
      <c r="EWN59" s="154"/>
      <c r="EWO59" s="154"/>
      <c r="EWP59" s="154"/>
      <c r="EWQ59" s="154"/>
      <c r="EWR59" s="154"/>
      <c r="EWS59" s="154"/>
      <c r="EWT59" s="154"/>
      <c r="EWU59" s="154"/>
      <c r="EWV59" s="154"/>
      <c r="EWW59" s="154"/>
      <c r="EWX59" s="154"/>
      <c r="EWY59" s="154"/>
      <c r="EWZ59" s="154"/>
      <c r="EXA59" s="154"/>
      <c r="EXB59" s="154"/>
      <c r="EXC59" s="154"/>
      <c r="EXD59" s="154"/>
      <c r="EXE59" s="154"/>
      <c r="EXF59" s="154"/>
      <c r="EXG59" s="154"/>
      <c r="EXH59" s="154"/>
      <c r="EXI59" s="154"/>
      <c r="EXJ59" s="154"/>
      <c r="EXK59" s="154"/>
      <c r="EXL59" s="154"/>
      <c r="EXM59" s="154"/>
      <c r="EXN59" s="154"/>
      <c r="EXO59" s="154"/>
      <c r="EXP59" s="154"/>
      <c r="EXQ59" s="154"/>
      <c r="EXR59" s="154"/>
      <c r="EXS59" s="154"/>
      <c r="EXT59" s="154"/>
      <c r="EXU59" s="154"/>
      <c r="EXV59" s="154"/>
      <c r="EXW59" s="154"/>
      <c r="EXX59" s="154"/>
      <c r="EXY59" s="154"/>
      <c r="EXZ59" s="154"/>
      <c r="EYA59" s="154"/>
      <c r="EYB59" s="154"/>
      <c r="EYC59" s="154"/>
      <c r="EYD59" s="154"/>
      <c r="EYE59" s="154"/>
      <c r="EYF59" s="154"/>
      <c r="EYG59" s="154"/>
      <c r="EYH59" s="154"/>
      <c r="EYI59" s="154"/>
      <c r="EYJ59" s="154"/>
      <c r="EYK59" s="154"/>
      <c r="EYL59" s="154"/>
      <c r="EYM59" s="154"/>
      <c r="EYN59" s="154"/>
      <c r="EYO59" s="154"/>
      <c r="EYP59" s="154"/>
      <c r="EYQ59" s="154"/>
      <c r="EYR59" s="154"/>
      <c r="EYS59" s="154"/>
      <c r="EYT59" s="154"/>
      <c r="EYU59" s="154"/>
      <c r="EYV59" s="154"/>
      <c r="EYW59" s="154"/>
      <c r="EYX59" s="154"/>
      <c r="EYY59" s="154"/>
      <c r="EYZ59" s="154"/>
      <c r="EZA59" s="154"/>
      <c r="EZB59" s="154"/>
      <c r="EZC59" s="154"/>
      <c r="EZD59" s="154"/>
      <c r="EZE59" s="154"/>
      <c r="EZF59" s="154"/>
      <c r="EZG59" s="154"/>
      <c r="EZH59" s="154"/>
      <c r="EZI59" s="154"/>
      <c r="EZJ59" s="154"/>
      <c r="EZK59" s="154"/>
      <c r="EZL59" s="154"/>
      <c r="EZM59" s="154"/>
      <c r="EZN59" s="154"/>
      <c r="EZO59" s="154"/>
      <c r="EZP59" s="154"/>
      <c r="EZQ59" s="154"/>
      <c r="EZR59" s="154"/>
      <c r="EZS59" s="154"/>
      <c r="EZT59" s="154"/>
      <c r="EZU59" s="154"/>
      <c r="EZV59" s="154"/>
      <c r="EZW59" s="154"/>
      <c r="EZX59" s="154"/>
      <c r="EZY59" s="154"/>
      <c r="EZZ59" s="154"/>
      <c r="FAA59" s="154"/>
      <c r="FAB59" s="154"/>
      <c r="FAC59" s="154"/>
      <c r="FAD59" s="154"/>
      <c r="FAE59" s="154"/>
      <c r="FAF59" s="154"/>
      <c r="FAG59" s="154"/>
      <c r="FAH59" s="154"/>
      <c r="FAI59" s="154"/>
      <c r="FAJ59" s="154"/>
      <c r="FAK59" s="154"/>
      <c r="FAL59" s="154"/>
      <c r="FAM59" s="154"/>
      <c r="FAN59" s="154"/>
      <c r="FAO59" s="154"/>
      <c r="FAP59" s="154"/>
      <c r="FAQ59" s="154"/>
      <c r="FAR59" s="154"/>
      <c r="FAS59" s="154"/>
      <c r="FAT59" s="154"/>
      <c r="FAU59" s="154"/>
      <c r="FAV59" s="154"/>
      <c r="FAW59" s="154"/>
      <c r="FAX59" s="154"/>
      <c r="FAY59" s="154"/>
      <c r="FAZ59" s="154"/>
      <c r="FBA59" s="154"/>
      <c r="FBB59" s="154"/>
      <c r="FBC59" s="154"/>
      <c r="FBD59" s="154"/>
      <c r="FBE59" s="154"/>
      <c r="FBF59" s="154"/>
      <c r="FBG59" s="154"/>
      <c r="FBH59" s="154"/>
      <c r="FBI59" s="154"/>
      <c r="FBJ59" s="154"/>
      <c r="FBK59" s="154"/>
      <c r="FBL59" s="154"/>
      <c r="FBM59" s="154"/>
      <c r="FBN59" s="154"/>
      <c r="FBO59" s="154"/>
      <c r="FBP59" s="154"/>
      <c r="FBQ59" s="154"/>
      <c r="FBR59" s="154"/>
      <c r="FBS59" s="154"/>
      <c r="FBT59" s="154"/>
      <c r="FBU59" s="154"/>
      <c r="FBV59" s="154"/>
      <c r="FBW59" s="154"/>
      <c r="FBX59" s="154"/>
      <c r="FBY59" s="154"/>
      <c r="FBZ59" s="154"/>
      <c r="FCA59" s="154"/>
      <c r="FCB59" s="154"/>
      <c r="FCC59" s="154"/>
      <c r="FCD59" s="154"/>
      <c r="FCE59" s="154"/>
      <c r="FCF59" s="154"/>
      <c r="FCG59" s="154"/>
      <c r="FCH59" s="154"/>
      <c r="FCI59" s="154"/>
      <c r="FCJ59" s="154"/>
      <c r="FCK59" s="154"/>
      <c r="FCL59" s="154"/>
      <c r="FCM59" s="154"/>
      <c r="FCN59" s="154"/>
      <c r="FCO59" s="154"/>
      <c r="FCP59" s="154"/>
      <c r="FCQ59" s="154"/>
      <c r="FCR59" s="154"/>
      <c r="FCS59" s="154"/>
      <c r="FCT59" s="154"/>
      <c r="FCU59" s="154"/>
      <c r="FCV59" s="154"/>
      <c r="FCW59" s="154"/>
      <c r="FCX59" s="154"/>
      <c r="FCY59" s="154"/>
      <c r="FCZ59" s="154"/>
      <c r="FDA59" s="154"/>
      <c r="FDB59" s="154"/>
      <c r="FDC59" s="154"/>
      <c r="FDD59" s="154"/>
      <c r="FDE59" s="154"/>
      <c r="FDF59" s="154"/>
      <c r="FDG59" s="154"/>
      <c r="FDH59" s="154"/>
      <c r="FDI59" s="154"/>
      <c r="FDJ59" s="154"/>
      <c r="FDK59" s="154"/>
      <c r="FDL59" s="154"/>
      <c r="FDM59" s="154"/>
      <c r="FDN59" s="154"/>
      <c r="FDO59" s="154"/>
      <c r="FDP59" s="154"/>
      <c r="FDQ59" s="154"/>
      <c r="FDR59" s="154"/>
      <c r="FDS59" s="154"/>
      <c r="FDT59" s="154"/>
      <c r="FDU59" s="154"/>
      <c r="FDV59" s="154"/>
      <c r="FDW59" s="154"/>
      <c r="FDX59" s="154"/>
      <c r="FDY59" s="154"/>
      <c r="FDZ59" s="154"/>
      <c r="FEA59" s="154"/>
      <c r="FEB59" s="154"/>
      <c r="FEC59" s="154"/>
      <c r="FED59" s="154"/>
      <c r="FEE59" s="154"/>
      <c r="FEF59" s="154"/>
      <c r="FEG59" s="154"/>
      <c r="FEH59" s="154"/>
      <c r="FEI59" s="154"/>
      <c r="FEJ59" s="154"/>
      <c r="FEK59" s="154"/>
      <c r="FEL59" s="154"/>
      <c r="FEM59" s="154"/>
      <c r="FEN59" s="154"/>
      <c r="FEO59" s="154"/>
      <c r="FEP59" s="154"/>
      <c r="FEQ59" s="154"/>
      <c r="FER59" s="154"/>
      <c r="FES59" s="154"/>
      <c r="FET59" s="154"/>
      <c r="FEU59" s="154"/>
      <c r="FEV59" s="154"/>
      <c r="FEW59" s="154"/>
      <c r="FEX59" s="154"/>
      <c r="FEY59" s="154"/>
      <c r="FEZ59" s="154"/>
      <c r="FFA59" s="154"/>
      <c r="FFB59" s="154"/>
      <c r="FFC59" s="154"/>
      <c r="FFD59" s="154"/>
      <c r="FFE59" s="154"/>
      <c r="FFF59" s="154"/>
      <c r="FFG59" s="154"/>
      <c r="FFH59" s="154"/>
      <c r="FFI59" s="154"/>
      <c r="FFJ59" s="154"/>
      <c r="FFK59" s="154"/>
      <c r="FFL59" s="154"/>
      <c r="FFM59" s="154"/>
      <c r="FFN59" s="154"/>
      <c r="FFO59" s="154"/>
      <c r="FFP59" s="154"/>
      <c r="FFQ59" s="154"/>
      <c r="FFR59" s="154"/>
      <c r="FFS59" s="154"/>
      <c r="FFT59" s="154"/>
      <c r="FFU59" s="154"/>
      <c r="FFV59" s="154"/>
      <c r="FFW59" s="154"/>
      <c r="FFX59" s="154"/>
      <c r="FFY59" s="154"/>
      <c r="FFZ59" s="154"/>
      <c r="FGA59" s="154"/>
      <c r="FGB59" s="154"/>
      <c r="FGC59" s="154"/>
      <c r="FGD59" s="154"/>
      <c r="FGE59" s="154"/>
      <c r="FGF59" s="154"/>
      <c r="FGG59" s="154"/>
      <c r="FGH59" s="154"/>
      <c r="FGI59" s="154"/>
      <c r="FGJ59" s="154"/>
      <c r="FGK59" s="154"/>
      <c r="FGL59" s="154"/>
      <c r="FGM59" s="154"/>
      <c r="FGN59" s="154"/>
      <c r="FGO59" s="154"/>
      <c r="FGP59" s="154"/>
      <c r="FGQ59" s="154"/>
      <c r="FGR59" s="154"/>
      <c r="FGS59" s="154"/>
      <c r="FGT59" s="154"/>
      <c r="FGU59" s="154"/>
      <c r="FGV59" s="154"/>
      <c r="FGW59" s="154"/>
      <c r="FGX59" s="154"/>
      <c r="FGY59" s="154"/>
      <c r="FGZ59" s="154"/>
      <c r="FHA59" s="154"/>
      <c r="FHB59" s="154"/>
      <c r="FHC59" s="154"/>
      <c r="FHD59" s="154"/>
      <c r="FHE59" s="154"/>
      <c r="FHF59" s="154"/>
      <c r="FHG59" s="154"/>
      <c r="FHH59" s="154"/>
      <c r="FHI59" s="154"/>
      <c r="FHJ59" s="154"/>
      <c r="FHK59" s="154"/>
      <c r="FHL59" s="154"/>
      <c r="FHM59" s="154"/>
      <c r="FHN59" s="154"/>
      <c r="FHO59" s="154"/>
      <c r="FHP59" s="154"/>
      <c r="FHQ59" s="154"/>
      <c r="FHR59" s="154"/>
      <c r="FHS59" s="154"/>
      <c r="FHT59" s="154"/>
      <c r="FHU59" s="154"/>
      <c r="FHV59" s="154"/>
      <c r="FHW59" s="154"/>
      <c r="FHX59" s="154"/>
      <c r="FHY59" s="154"/>
      <c r="FHZ59" s="154"/>
      <c r="FIA59" s="154"/>
      <c r="FIB59" s="154"/>
      <c r="FIC59" s="154"/>
      <c r="FID59" s="154"/>
      <c r="FIE59" s="154"/>
      <c r="FIF59" s="154"/>
      <c r="FIG59" s="154"/>
      <c r="FIH59" s="154"/>
      <c r="FII59" s="154"/>
      <c r="FIJ59" s="154"/>
      <c r="FIK59" s="154"/>
      <c r="FIL59" s="154"/>
      <c r="FIM59" s="154"/>
      <c r="FIN59" s="154"/>
      <c r="FIO59" s="154"/>
      <c r="FIP59" s="154"/>
      <c r="FIQ59" s="154"/>
      <c r="FIR59" s="154"/>
      <c r="FIS59" s="154"/>
      <c r="FIT59" s="154"/>
      <c r="FIU59" s="154"/>
      <c r="FIV59" s="154"/>
      <c r="FIW59" s="154"/>
      <c r="FIX59" s="154"/>
      <c r="FIY59" s="154"/>
      <c r="FIZ59" s="154"/>
      <c r="FJA59" s="154"/>
      <c r="FJB59" s="154"/>
      <c r="FJC59" s="154"/>
      <c r="FJD59" s="154"/>
      <c r="FJE59" s="154"/>
      <c r="FJF59" s="154"/>
      <c r="FJG59" s="154"/>
      <c r="FJH59" s="154"/>
      <c r="FJI59" s="154"/>
      <c r="FJJ59" s="154"/>
      <c r="FJK59" s="154"/>
      <c r="FJL59" s="154"/>
      <c r="FJM59" s="154"/>
      <c r="FJN59" s="154"/>
      <c r="FJO59" s="154"/>
      <c r="FJP59" s="154"/>
      <c r="FJQ59" s="154"/>
      <c r="FJR59" s="154"/>
      <c r="FJS59" s="154"/>
      <c r="FJT59" s="154"/>
      <c r="FJU59" s="154"/>
      <c r="FJV59" s="154"/>
      <c r="FJW59" s="154"/>
      <c r="FJX59" s="154"/>
      <c r="FJY59" s="154"/>
      <c r="FJZ59" s="154"/>
      <c r="FKA59" s="154"/>
      <c r="FKB59" s="154"/>
      <c r="FKC59" s="154"/>
      <c r="FKD59" s="154"/>
      <c r="FKE59" s="154"/>
      <c r="FKF59" s="154"/>
      <c r="FKG59" s="154"/>
      <c r="FKH59" s="154"/>
      <c r="FKI59" s="154"/>
      <c r="FKJ59" s="154"/>
      <c r="FKK59" s="154"/>
      <c r="FKL59" s="154"/>
      <c r="FKM59" s="154"/>
      <c r="FKN59" s="154"/>
      <c r="FKO59" s="154"/>
      <c r="FKP59" s="154"/>
      <c r="FKQ59" s="154"/>
      <c r="FKR59" s="154"/>
      <c r="FKS59" s="154"/>
      <c r="FKT59" s="154"/>
      <c r="FKU59" s="154"/>
      <c r="FKV59" s="154"/>
      <c r="FKW59" s="154"/>
      <c r="FKX59" s="154"/>
      <c r="FKY59" s="154"/>
      <c r="FKZ59" s="154"/>
      <c r="FLA59" s="154"/>
      <c r="FLB59" s="154"/>
      <c r="FLC59" s="154"/>
      <c r="FLD59" s="154"/>
      <c r="FLE59" s="154"/>
      <c r="FLF59" s="154"/>
      <c r="FLG59" s="154"/>
      <c r="FLH59" s="154"/>
      <c r="FLI59" s="154"/>
      <c r="FLJ59" s="154"/>
      <c r="FLK59" s="154"/>
      <c r="FLL59" s="154"/>
      <c r="FLM59" s="154"/>
      <c r="FLN59" s="154"/>
      <c r="FLO59" s="154"/>
      <c r="FLP59" s="154"/>
      <c r="FLQ59" s="154"/>
      <c r="FLR59" s="154"/>
      <c r="FLS59" s="154"/>
      <c r="FLT59" s="154"/>
      <c r="FLU59" s="154"/>
      <c r="FLV59" s="154"/>
      <c r="FLW59" s="154"/>
      <c r="FLX59" s="154"/>
      <c r="FLY59" s="154"/>
      <c r="FLZ59" s="154"/>
      <c r="FMA59" s="154"/>
      <c r="FMB59" s="154"/>
      <c r="FMC59" s="154"/>
      <c r="FMD59" s="154"/>
      <c r="FME59" s="154"/>
      <c r="FMF59" s="154"/>
      <c r="FMG59" s="154"/>
      <c r="FMH59" s="154"/>
      <c r="FMI59" s="154"/>
      <c r="FMJ59" s="154"/>
      <c r="FMK59" s="154"/>
      <c r="FML59" s="154"/>
      <c r="FMM59" s="154"/>
      <c r="FMN59" s="154"/>
      <c r="FMO59" s="154"/>
      <c r="FMP59" s="154"/>
      <c r="FMQ59" s="154"/>
      <c r="FMR59" s="154"/>
      <c r="FMS59" s="154"/>
      <c r="FMT59" s="154"/>
      <c r="FMU59" s="154"/>
      <c r="FMV59" s="154"/>
      <c r="FMW59" s="154"/>
      <c r="FMX59" s="154"/>
      <c r="FMY59" s="154"/>
      <c r="FMZ59" s="154"/>
      <c r="FNA59" s="154"/>
      <c r="FNB59" s="154"/>
      <c r="FNC59" s="154"/>
      <c r="FND59" s="154"/>
      <c r="FNE59" s="154"/>
      <c r="FNF59" s="154"/>
      <c r="FNG59" s="154"/>
      <c r="FNH59" s="154"/>
      <c r="FNI59" s="154"/>
      <c r="FNJ59" s="154"/>
      <c r="FNK59" s="154"/>
      <c r="FNL59" s="154"/>
      <c r="FNM59" s="154"/>
      <c r="FNN59" s="154"/>
      <c r="FNO59" s="154"/>
      <c r="FNP59" s="154"/>
      <c r="FNQ59" s="154"/>
      <c r="FNR59" s="154"/>
      <c r="FNS59" s="154"/>
      <c r="FNT59" s="154"/>
      <c r="FNU59" s="154"/>
      <c r="FNV59" s="154"/>
      <c r="FNW59" s="154"/>
      <c r="FNX59" s="154"/>
      <c r="FNY59" s="154"/>
      <c r="FNZ59" s="154"/>
      <c r="FOA59" s="154"/>
      <c r="FOB59" s="154"/>
      <c r="FOC59" s="154"/>
      <c r="FOD59" s="154"/>
      <c r="FOE59" s="154"/>
      <c r="FOF59" s="154"/>
      <c r="FOG59" s="154"/>
      <c r="FOH59" s="154"/>
      <c r="FOI59" s="154"/>
      <c r="FOJ59" s="154"/>
      <c r="FOK59" s="154"/>
      <c r="FOL59" s="154"/>
      <c r="FOM59" s="154"/>
      <c r="FON59" s="154"/>
      <c r="FOO59" s="154"/>
      <c r="FOP59" s="154"/>
      <c r="FOQ59" s="154"/>
      <c r="FOR59" s="154"/>
      <c r="FOS59" s="154"/>
      <c r="FOT59" s="154"/>
      <c r="FOU59" s="154"/>
      <c r="FOV59" s="154"/>
      <c r="FOW59" s="154"/>
      <c r="FOX59" s="154"/>
      <c r="FOY59" s="154"/>
      <c r="FOZ59" s="154"/>
      <c r="FPA59" s="154"/>
      <c r="FPB59" s="154"/>
      <c r="FPC59" s="154"/>
      <c r="FPD59" s="154"/>
      <c r="FPE59" s="154"/>
      <c r="FPF59" s="154"/>
      <c r="FPG59" s="154"/>
      <c r="FPH59" s="154"/>
      <c r="FPI59" s="154"/>
      <c r="FPJ59" s="154"/>
      <c r="FPK59" s="154"/>
      <c r="FPL59" s="154"/>
      <c r="FPM59" s="154"/>
      <c r="FPN59" s="154"/>
      <c r="FPO59" s="154"/>
      <c r="FPP59" s="154"/>
      <c r="FPQ59" s="154"/>
      <c r="FPR59" s="154"/>
      <c r="FPS59" s="154"/>
      <c r="FPT59" s="154"/>
      <c r="FPU59" s="154"/>
      <c r="FPV59" s="154"/>
      <c r="FPW59" s="154"/>
      <c r="FPX59" s="154"/>
      <c r="FPY59" s="154"/>
      <c r="FPZ59" s="154"/>
      <c r="FQA59" s="154"/>
      <c r="FQB59" s="154"/>
      <c r="FQC59" s="154"/>
      <c r="FQD59" s="154"/>
      <c r="FQE59" s="154"/>
      <c r="FQF59" s="154"/>
      <c r="FQG59" s="154"/>
      <c r="FQH59" s="154"/>
      <c r="FQI59" s="154"/>
      <c r="FQJ59" s="154"/>
      <c r="FQK59" s="154"/>
      <c r="FQL59" s="154"/>
      <c r="FQM59" s="154"/>
      <c r="FQN59" s="154"/>
      <c r="FQO59" s="154"/>
      <c r="FQP59" s="154"/>
      <c r="FQQ59" s="154"/>
      <c r="FQR59" s="154"/>
      <c r="FQS59" s="154"/>
      <c r="FQT59" s="154"/>
      <c r="FQU59" s="154"/>
      <c r="FQV59" s="154"/>
      <c r="FQW59" s="154"/>
      <c r="FQX59" s="154"/>
      <c r="FQY59" s="154"/>
      <c r="FQZ59" s="154"/>
      <c r="FRA59" s="154"/>
      <c r="FRB59" s="154"/>
      <c r="FRC59" s="154"/>
      <c r="FRD59" s="154"/>
      <c r="FRE59" s="154"/>
      <c r="FRF59" s="154"/>
      <c r="FRG59" s="154"/>
      <c r="FRH59" s="154"/>
      <c r="FRI59" s="154"/>
      <c r="FRJ59" s="154"/>
      <c r="FRK59" s="154"/>
      <c r="FRL59" s="154"/>
      <c r="FRM59" s="154"/>
      <c r="FRN59" s="154"/>
      <c r="FRO59" s="154"/>
      <c r="FRP59" s="154"/>
      <c r="FRQ59" s="154"/>
      <c r="FRR59" s="154"/>
      <c r="FRS59" s="154"/>
      <c r="FRT59" s="154"/>
      <c r="FRU59" s="154"/>
      <c r="FRV59" s="154"/>
      <c r="FRW59" s="154"/>
      <c r="FRX59" s="154"/>
      <c r="FRY59" s="154"/>
      <c r="FRZ59" s="154"/>
      <c r="FSA59" s="154"/>
      <c r="FSB59" s="154"/>
      <c r="FSC59" s="154"/>
      <c r="FSD59" s="154"/>
      <c r="FSE59" s="154"/>
      <c r="FSF59" s="154"/>
      <c r="FSG59" s="154"/>
      <c r="FSH59" s="154"/>
      <c r="FSI59" s="154"/>
      <c r="FSJ59" s="154"/>
      <c r="FSK59" s="154"/>
      <c r="FSL59" s="154"/>
      <c r="FSM59" s="154"/>
      <c r="FSN59" s="154"/>
      <c r="FSO59" s="154"/>
      <c r="FSP59" s="154"/>
      <c r="FSQ59" s="154"/>
      <c r="FSR59" s="154"/>
      <c r="FSS59" s="154"/>
      <c r="FST59" s="154"/>
      <c r="FSU59" s="154"/>
      <c r="FSV59" s="154"/>
      <c r="FSW59" s="154"/>
      <c r="FSX59" s="154"/>
      <c r="FSY59" s="154"/>
      <c r="FSZ59" s="154"/>
      <c r="FTA59" s="154"/>
      <c r="FTB59" s="154"/>
      <c r="FTC59" s="154"/>
      <c r="FTD59" s="154"/>
      <c r="FTE59" s="154"/>
      <c r="FTF59" s="154"/>
      <c r="FTG59" s="154"/>
      <c r="FTH59" s="154"/>
      <c r="FTI59" s="154"/>
      <c r="FTJ59" s="154"/>
      <c r="FTK59" s="154"/>
      <c r="FTL59" s="154"/>
      <c r="FTM59" s="154"/>
      <c r="FTN59" s="154"/>
      <c r="FTO59" s="154"/>
      <c r="FTP59" s="154"/>
      <c r="FTQ59" s="154"/>
      <c r="FTR59" s="154"/>
      <c r="FTS59" s="154"/>
      <c r="FTT59" s="154"/>
      <c r="FTU59" s="154"/>
      <c r="FTV59" s="154"/>
      <c r="FTW59" s="154"/>
      <c r="FTX59" s="154"/>
      <c r="FTY59" s="154"/>
      <c r="FTZ59" s="154"/>
      <c r="FUA59" s="154"/>
      <c r="FUB59" s="154"/>
      <c r="FUC59" s="154"/>
      <c r="FUD59" s="154"/>
      <c r="FUE59" s="154"/>
      <c r="FUF59" s="154"/>
      <c r="FUG59" s="154"/>
      <c r="FUH59" s="154"/>
      <c r="FUI59" s="154"/>
      <c r="FUJ59" s="154"/>
      <c r="FUK59" s="154"/>
      <c r="FUL59" s="154"/>
      <c r="FUM59" s="154"/>
      <c r="FUN59" s="154"/>
      <c r="FUO59" s="154"/>
      <c r="FUP59" s="154"/>
      <c r="FUQ59" s="154"/>
      <c r="FUR59" s="154"/>
      <c r="FUS59" s="154"/>
      <c r="FUT59" s="154"/>
      <c r="FUU59" s="154"/>
      <c r="FUV59" s="154"/>
      <c r="FUW59" s="154"/>
      <c r="FUX59" s="154"/>
      <c r="FUY59" s="154"/>
      <c r="FUZ59" s="154"/>
      <c r="FVA59" s="154"/>
      <c r="FVB59" s="154"/>
      <c r="FVC59" s="154"/>
      <c r="FVD59" s="154"/>
      <c r="FVE59" s="154"/>
      <c r="FVF59" s="154"/>
      <c r="FVG59" s="154"/>
      <c r="FVH59" s="154"/>
      <c r="FVI59" s="154"/>
      <c r="FVJ59" s="154"/>
      <c r="FVK59" s="154"/>
      <c r="FVL59" s="154"/>
      <c r="FVM59" s="154"/>
      <c r="FVN59" s="154"/>
      <c r="FVO59" s="154"/>
      <c r="FVP59" s="154"/>
      <c r="FVQ59" s="154"/>
      <c r="FVR59" s="154"/>
      <c r="FVS59" s="154"/>
      <c r="FVT59" s="154"/>
      <c r="FVU59" s="154"/>
      <c r="FVV59" s="154"/>
      <c r="FVW59" s="154"/>
      <c r="FVX59" s="154"/>
      <c r="FVY59" s="154"/>
      <c r="FVZ59" s="154"/>
      <c r="FWA59" s="154"/>
      <c r="FWB59" s="154"/>
      <c r="FWC59" s="154"/>
      <c r="FWD59" s="154"/>
      <c r="FWE59" s="154"/>
      <c r="FWF59" s="154"/>
      <c r="FWG59" s="154"/>
      <c r="FWH59" s="154"/>
      <c r="FWI59" s="154"/>
      <c r="FWJ59" s="154"/>
      <c r="FWK59" s="154"/>
      <c r="FWL59" s="154"/>
      <c r="FWM59" s="154"/>
      <c r="FWN59" s="154"/>
      <c r="FWO59" s="154"/>
      <c r="FWP59" s="154"/>
      <c r="FWQ59" s="154"/>
      <c r="FWR59" s="154"/>
      <c r="FWS59" s="154"/>
      <c r="FWT59" s="154"/>
      <c r="FWU59" s="154"/>
      <c r="FWV59" s="154"/>
      <c r="FWW59" s="154"/>
      <c r="FWX59" s="154"/>
      <c r="FWY59" s="154"/>
      <c r="FWZ59" s="154"/>
      <c r="FXA59" s="154"/>
      <c r="FXB59" s="154"/>
      <c r="FXC59" s="154"/>
      <c r="FXD59" s="154"/>
      <c r="FXE59" s="154"/>
      <c r="FXF59" s="154"/>
      <c r="FXG59" s="154"/>
      <c r="FXH59" s="154"/>
      <c r="FXI59" s="154"/>
      <c r="FXJ59" s="154"/>
      <c r="FXK59" s="154"/>
      <c r="FXL59" s="154"/>
      <c r="FXM59" s="154"/>
      <c r="FXN59" s="154"/>
      <c r="FXO59" s="154"/>
      <c r="FXP59" s="154"/>
      <c r="FXQ59" s="154"/>
      <c r="FXR59" s="154"/>
      <c r="FXS59" s="154"/>
      <c r="FXT59" s="154"/>
      <c r="FXU59" s="154"/>
      <c r="FXV59" s="154"/>
      <c r="FXW59" s="154"/>
      <c r="FXX59" s="154"/>
      <c r="FXY59" s="154"/>
      <c r="FXZ59" s="154"/>
      <c r="FYA59" s="154"/>
      <c r="FYB59" s="154"/>
      <c r="FYC59" s="154"/>
      <c r="FYD59" s="154"/>
      <c r="FYE59" s="154"/>
      <c r="FYF59" s="154"/>
      <c r="FYG59" s="154"/>
      <c r="FYH59" s="154"/>
      <c r="FYI59" s="154"/>
      <c r="FYJ59" s="154"/>
      <c r="FYK59" s="154"/>
      <c r="FYL59" s="154"/>
      <c r="FYM59" s="154"/>
      <c r="FYN59" s="154"/>
      <c r="FYO59" s="154"/>
      <c r="FYP59" s="154"/>
      <c r="FYQ59" s="154"/>
      <c r="FYR59" s="154"/>
      <c r="FYS59" s="154"/>
      <c r="FYT59" s="154"/>
      <c r="FYU59" s="154"/>
      <c r="FYV59" s="154"/>
      <c r="FYW59" s="154"/>
      <c r="FYX59" s="154"/>
      <c r="FYY59" s="154"/>
      <c r="FYZ59" s="154"/>
      <c r="FZA59" s="154"/>
      <c r="FZB59" s="154"/>
      <c r="FZC59" s="154"/>
      <c r="FZD59" s="154"/>
      <c r="FZE59" s="154"/>
      <c r="FZF59" s="154"/>
      <c r="FZG59" s="154"/>
      <c r="FZH59" s="154"/>
      <c r="FZI59" s="154"/>
      <c r="FZJ59" s="154"/>
      <c r="FZK59" s="154"/>
      <c r="FZL59" s="154"/>
      <c r="FZM59" s="154"/>
      <c r="FZN59" s="154"/>
      <c r="FZO59" s="154"/>
      <c r="FZP59" s="154"/>
      <c r="FZQ59" s="154"/>
      <c r="FZR59" s="154"/>
      <c r="FZS59" s="154"/>
      <c r="FZT59" s="154"/>
      <c r="FZU59" s="154"/>
      <c r="FZV59" s="154"/>
      <c r="FZW59" s="154"/>
      <c r="FZX59" s="154"/>
      <c r="FZY59" s="154"/>
      <c r="FZZ59" s="154"/>
      <c r="GAA59" s="154"/>
      <c r="GAB59" s="154"/>
      <c r="GAC59" s="154"/>
      <c r="GAD59" s="154"/>
      <c r="GAE59" s="154"/>
      <c r="GAF59" s="154"/>
      <c r="GAG59" s="154"/>
      <c r="GAH59" s="154"/>
      <c r="GAI59" s="154"/>
      <c r="GAJ59" s="154"/>
      <c r="GAK59" s="154"/>
      <c r="GAL59" s="154"/>
      <c r="GAM59" s="154"/>
      <c r="GAN59" s="154"/>
      <c r="GAO59" s="154"/>
      <c r="GAP59" s="154"/>
      <c r="GAQ59" s="154"/>
      <c r="GAR59" s="154"/>
      <c r="GAS59" s="154"/>
      <c r="GAT59" s="154"/>
      <c r="GAU59" s="154"/>
      <c r="GAV59" s="154"/>
      <c r="GAW59" s="154"/>
      <c r="GAX59" s="154"/>
      <c r="GAY59" s="154"/>
      <c r="GAZ59" s="154"/>
      <c r="GBA59" s="154"/>
      <c r="GBB59" s="154"/>
      <c r="GBC59" s="154"/>
      <c r="GBD59" s="154"/>
      <c r="GBE59" s="154"/>
      <c r="GBF59" s="154"/>
      <c r="GBG59" s="154"/>
      <c r="GBH59" s="154"/>
      <c r="GBI59" s="154"/>
      <c r="GBJ59" s="154"/>
      <c r="GBK59" s="154"/>
      <c r="GBL59" s="154"/>
      <c r="GBM59" s="154"/>
      <c r="GBN59" s="154"/>
      <c r="GBO59" s="154"/>
      <c r="GBP59" s="154"/>
      <c r="GBQ59" s="154"/>
      <c r="GBR59" s="154"/>
      <c r="GBS59" s="154"/>
      <c r="GBT59" s="154"/>
      <c r="GBU59" s="154"/>
      <c r="GBV59" s="154"/>
      <c r="GBW59" s="154"/>
      <c r="GBX59" s="154"/>
      <c r="GBY59" s="154"/>
      <c r="GBZ59" s="154"/>
      <c r="GCA59" s="154"/>
      <c r="GCB59" s="154"/>
      <c r="GCC59" s="154"/>
      <c r="GCD59" s="154"/>
      <c r="GCE59" s="154"/>
      <c r="GCF59" s="154"/>
      <c r="GCG59" s="154"/>
      <c r="GCH59" s="154"/>
      <c r="GCI59" s="154"/>
      <c r="GCJ59" s="154"/>
      <c r="GCK59" s="154"/>
      <c r="GCL59" s="154"/>
      <c r="GCM59" s="154"/>
      <c r="GCN59" s="154"/>
      <c r="GCO59" s="154"/>
      <c r="GCP59" s="154"/>
      <c r="GCQ59" s="154"/>
      <c r="GCR59" s="154"/>
      <c r="GCS59" s="154"/>
      <c r="GCT59" s="154"/>
      <c r="GCU59" s="154"/>
      <c r="GCV59" s="154"/>
      <c r="GCW59" s="154"/>
      <c r="GCX59" s="154"/>
      <c r="GCY59" s="154"/>
      <c r="GCZ59" s="154"/>
      <c r="GDA59" s="154"/>
      <c r="GDB59" s="154"/>
      <c r="GDC59" s="154"/>
      <c r="GDD59" s="154"/>
      <c r="GDE59" s="154"/>
      <c r="GDF59" s="154"/>
      <c r="GDG59" s="154"/>
      <c r="GDH59" s="154"/>
      <c r="GDI59" s="154"/>
      <c r="GDJ59" s="154"/>
      <c r="GDK59" s="154"/>
      <c r="GDL59" s="154"/>
      <c r="GDM59" s="154"/>
      <c r="GDN59" s="154"/>
      <c r="GDO59" s="154"/>
      <c r="GDP59" s="154"/>
      <c r="GDQ59" s="154"/>
      <c r="GDR59" s="154"/>
      <c r="GDS59" s="154"/>
      <c r="GDT59" s="154"/>
      <c r="GDU59" s="154"/>
      <c r="GDV59" s="154"/>
      <c r="GDW59" s="154"/>
      <c r="GDX59" s="154"/>
      <c r="GDY59" s="154"/>
      <c r="GDZ59" s="154"/>
      <c r="GEA59" s="154"/>
      <c r="GEB59" s="154"/>
      <c r="GEC59" s="154"/>
      <c r="GED59" s="154"/>
      <c r="GEE59" s="154"/>
      <c r="GEF59" s="154"/>
      <c r="GEG59" s="154"/>
      <c r="GEH59" s="154"/>
      <c r="GEI59" s="154"/>
      <c r="GEJ59" s="154"/>
      <c r="GEK59" s="154"/>
      <c r="GEL59" s="154"/>
      <c r="GEM59" s="154"/>
      <c r="GEN59" s="154"/>
      <c r="GEO59" s="154"/>
      <c r="GEP59" s="154"/>
      <c r="GEQ59" s="154"/>
      <c r="GER59" s="154"/>
      <c r="GES59" s="154"/>
      <c r="GET59" s="154"/>
      <c r="GEU59" s="154"/>
      <c r="GEV59" s="154"/>
      <c r="GEW59" s="154"/>
      <c r="GEX59" s="154"/>
      <c r="GEY59" s="154"/>
      <c r="GEZ59" s="154"/>
      <c r="GFA59" s="154"/>
      <c r="GFB59" s="154"/>
      <c r="GFC59" s="154"/>
      <c r="GFD59" s="154"/>
      <c r="GFE59" s="154"/>
      <c r="GFF59" s="154"/>
      <c r="GFG59" s="154"/>
      <c r="GFH59" s="154"/>
      <c r="GFI59" s="154"/>
      <c r="GFJ59" s="154"/>
      <c r="GFK59" s="154"/>
      <c r="GFL59" s="154"/>
      <c r="GFM59" s="154"/>
      <c r="GFN59" s="154"/>
      <c r="GFO59" s="154"/>
      <c r="GFP59" s="154"/>
      <c r="GFQ59" s="154"/>
      <c r="GFR59" s="154"/>
      <c r="GFS59" s="154"/>
      <c r="GFT59" s="154"/>
      <c r="GFU59" s="154"/>
      <c r="GFV59" s="154"/>
      <c r="GFW59" s="154"/>
      <c r="GFX59" s="154"/>
      <c r="GFY59" s="154"/>
      <c r="GFZ59" s="154"/>
      <c r="GGA59" s="154"/>
      <c r="GGB59" s="154"/>
      <c r="GGC59" s="154"/>
      <c r="GGD59" s="154"/>
      <c r="GGE59" s="154"/>
      <c r="GGF59" s="154"/>
      <c r="GGG59" s="154"/>
      <c r="GGH59" s="154"/>
      <c r="GGI59" s="154"/>
      <c r="GGJ59" s="154"/>
      <c r="GGK59" s="154"/>
      <c r="GGL59" s="154"/>
      <c r="GGM59" s="154"/>
      <c r="GGN59" s="154"/>
      <c r="GGO59" s="154"/>
      <c r="GGP59" s="154"/>
      <c r="GGQ59" s="154"/>
      <c r="GGR59" s="154"/>
      <c r="GGS59" s="154"/>
      <c r="GGT59" s="154"/>
      <c r="GGU59" s="154"/>
      <c r="GGV59" s="154"/>
      <c r="GGW59" s="154"/>
      <c r="GGX59" s="154"/>
      <c r="GGY59" s="154"/>
      <c r="GGZ59" s="154"/>
      <c r="GHA59" s="154"/>
      <c r="GHB59" s="154"/>
      <c r="GHC59" s="154"/>
      <c r="GHD59" s="154"/>
      <c r="GHE59" s="154"/>
      <c r="GHF59" s="154"/>
      <c r="GHG59" s="154"/>
      <c r="GHH59" s="154"/>
      <c r="GHI59" s="154"/>
      <c r="GHJ59" s="154"/>
      <c r="GHK59" s="154"/>
      <c r="GHL59" s="154"/>
      <c r="GHM59" s="154"/>
      <c r="GHN59" s="154"/>
      <c r="GHO59" s="154"/>
      <c r="GHP59" s="154"/>
      <c r="GHQ59" s="154"/>
      <c r="GHR59" s="154"/>
      <c r="GHS59" s="154"/>
      <c r="GHT59" s="154"/>
      <c r="GHU59" s="154"/>
      <c r="GHV59" s="154"/>
      <c r="GHW59" s="154"/>
      <c r="GHX59" s="154"/>
      <c r="GHY59" s="154"/>
      <c r="GHZ59" s="154"/>
      <c r="GIA59" s="154"/>
      <c r="GIB59" s="154"/>
      <c r="GIC59" s="154"/>
      <c r="GID59" s="154"/>
      <c r="GIE59" s="154"/>
      <c r="GIF59" s="154"/>
      <c r="GIG59" s="154"/>
      <c r="GIH59" s="154"/>
      <c r="GII59" s="154"/>
      <c r="GIJ59" s="154"/>
      <c r="GIK59" s="154"/>
      <c r="GIL59" s="154"/>
      <c r="GIM59" s="154"/>
      <c r="GIN59" s="154"/>
      <c r="GIO59" s="154"/>
      <c r="GIP59" s="154"/>
      <c r="GIQ59" s="154"/>
      <c r="GIR59" s="154"/>
      <c r="GIS59" s="154"/>
      <c r="GIT59" s="154"/>
      <c r="GIU59" s="154"/>
      <c r="GIV59" s="154"/>
      <c r="GIW59" s="154"/>
      <c r="GIX59" s="154"/>
      <c r="GIY59" s="154"/>
      <c r="GIZ59" s="154"/>
      <c r="GJA59" s="154"/>
      <c r="GJB59" s="154"/>
      <c r="GJC59" s="154"/>
      <c r="GJD59" s="154"/>
      <c r="GJE59" s="154"/>
      <c r="GJF59" s="154"/>
      <c r="GJG59" s="154"/>
      <c r="GJH59" s="154"/>
      <c r="GJI59" s="154"/>
      <c r="GJJ59" s="154"/>
      <c r="GJK59" s="154"/>
      <c r="GJL59" s="154"/>
      <c r="GJM59" s="154"/>
      <c r="GJN59" s="154"/>
      <c r="GJO59" s="154"/>
      <c r="GJP59" s="154"/>
      <c r="GJQ59" s="154"/>
      <c r="GJR59" s="154"/>
      <c r="GJS59" s="154"/>
      <c r="GJT59" s="154"/>
      <c r="GJU59" s="154"/>
      <c r="GJV59" s="154"/>
      <c r="GJW59" s="154"/>
      <c r="GJX59" s="154"/>
      <c r="GJY59" s="154"/>
      <c r="GJZ59" s="154"/>
      <c r="GKA59" s="154"/>
      <c r="GKB59" s="154"/>
      <c r="GKC59" s="154"/>
      <c r="GKD59" s="154"/>
      <c r="GKE59" s="154"/>
      <c r="GKF59" s="154"/>
      <c r="GKG59" s="154"/>
      <c r="GKH59" s="154"/>
      <c r="GKI59" s="154"/>
      <c r="GKJ59" s="154"/>
      <c r="GKK59" s="154"/>
      <c r="GKL59" s="154"/>
      <c r="GKM59" s="154"/>
      <c r="GKN59" s="154"/>
      <c r="GKO59" s="154"/>
      <c r="GKP59" s="154"/>
      <c r="GKQ59" s="154"/>
      <c r="GKR59" s="154"/>
      <c r="GKS59" s="154"/>
      <c r="GKT59" s="154"/>
      <c r="GKU59" s="154"/>
      <c r="GKV59" s="154"/>
      <c r="GKW59" s="154"/>
      <c r="GKX59" s="154"/>
      <c r="GKY59" s="154"/>
      <c r="GKZ59" s="154"/>
      <c r="GLA59" s="154"/>
      <c r="GLB59" s="154"/>
      <c r="GLC59" s="154"/>
      <c r="GLD59" s="154"/>
      <c r="GLE59" s="154"/>
      <c r="GLF59" s="154"/>
      <c r="GLG59" s="154"/>
      <c r="GLH59" s="154"/>
      <c r="GLI59" s="154"/>
      <c r="GLJ59" s="154"/>
      <c r="GLK59" s="154"/>
      <c r="GLL59" s="154"/>
      <c r="GLM59" s="154"/>
      <c r="GLN59" s="154"/>
      <c r="GLO59" s="154"/>
      <c r="GLP59" s="154"/>
      <c r="GLQ59" s="154"/>
      <c r="GLR59" s="154"/>
      <c r="GLS59" s="154"/>
      <c r="GLT59" s="154"/>
      <c r="GLU59" s="154"/>
      <c r="GLV59" s="154"/>
      <c r="GLW59" s="154"/>
      <c r="GLX59" s="154"/>
      <c r="GLY59" s="154"/>
      <c r="GLZ59" s="154"/>
      <c r="GMA59" s="154"/>
      <c r="GMB59" s="154"/>
      <c r="GMC59" s="154"/>
      <c r="GMD59" s="154"/>
      <c r="GME59" s="154"/>
      <c r="GMF59" s="154"/>
      <c r="GMG59" s="154"/>
      <c r="GMH59" s="154"/>
      <c r="GMI59" s="154"/>
      <c r="GMJ59" s="154"/>
      <c r="GMK59" s="154"/>
      <c r="GML59" s="154"/>
      <c r="GMM59" s="154"/>
      <c r="GMN59" s="154"/>
      <c r="GMO59" s="154"/>
      <c r="GMP59" s="154"/>
      <c r="GMQ59" s="154"/>
      <c r="GMR59" s="154"/>
      <c r="GMS59" s="154"/>
      <c r="GMT59" s="154"/>
      <c r="GMU59" s="154"/>
      <c r="GMV59" s="154"/>
      <c r="GMW59" s="154"/>
      <c r="GMX59" s="154"/>
      <c r="GMY59" s="154"/>
      <c r="GMZ59" s="154"/>
      <c r="GNA59" s="154"/>
      <c r="GNB59" s="154"/>
      <c r="GNC59" s="154"/>
      <c r="GND59" s="154"/>
      <c r="GNE59" s="154"/>
      <c r="GNF59" s="154"/>
      <c r="GNG59" s="154"/>
      <c r="GNH59" s="154"/>
      <c r="GNI59" s="154"/>
      <c r="GNJ59" s="154"/>
      <c r="GNK59" s="154"/>
      <c r="GNL59" s="154"/>
      <c r="GNM59" s="154"/>
      <c r="GNN59" s="154"/>
      <c r="GNO59" s="154"/>
      <c r="GNP59" s="154"/>
      <c r="GNQ59" s="154"/>
      <c r="GNR59" s="154"/>
      <c r="GNS59" s="154"/>
      <c r="GNT59" s="154"/>
      <c r="GNU59" s="154"/>
      <c r="GNV59" s="154"/>
      <c r="GNW59" s="154"/>
      <c r="GNX59" s="154"/>
      <c r="GNY59" s="154"/>
      <c r="GNZ59" s="154"/>
      <c r="GOA59" s="154"/>
      <c r="GOB59" s="154"/>
      <c r="GOC59" s="154"/>
      <c r="GOD59" s="154"/>
      <c r="GOE59" s="154"/>
      <c r="GOF59" s="154"/>
      <c r="GOG59" s="154"/>
      <c r="GOH59" s="154"/>
      <c r="GOI59" s="154"/>
      <c r="GOJ59" s="154"/>
      <c r="GOK59" s="154"/>
      <c r="GOL59" s="154"/>
      <c r="GOM59" s="154"/>
      <c r="GON59" s="154"/>
      <c r="GOO59" s="154"/>
      <c r="GOP59" s="154"/>
      <c r="GOQ59" s="154"/>
      <c r="GOR59" s="154"/>
      <c r="GOS59" s="154"/>
      <c r="GOT59" s="154"/>
      <c r="GOU59" s="154"/>
      <c r="GOV59" s="154"/>
      <c r="GOW59" s="154"/>
      <c r="GOX59" s="154"/>
      <c r="GOY59" s="154"/>
      <c r="GOZ59" s="154"/>
      <c r="GPA59" s="154"/>
      <c r="GPB59" s="154"/>
      <c r="GPC59" s="154"/>
      <c r="GPD59" s="154"/>
      <c r="GPE59" s="154"/>
      <c r="GPF59" s="154"/>
      <c r="GPG59" s="154"/>
      <c r="GPH59" s="154"/>
      <c r="GPI59" s="154"/>
      <c r="GPJ59" s="154"/>
      <c r="GPK59" s="154"/>
      <c r="GPL59" s="154"/>
      <c r="GPM59" s="154"/>
      <c r="GPN59" s="154"/>
      <c r="GPO59" s="154"/>
      <c r="GPP59" s="154"/>
      <c r="GPQ59" s="154"/>
      <c r="GPR59" s="154"/>
      <c r="GPS59" s="154"/>
      <c r="GPT59" s="154"/>
      <c r="GPU59" s="154"/>
      <c r="GPV59" s="154"/>
      <c r="GPW59" s="154"/>
      <c r="GPX59" s="154"/>
      <c r="GPY59" s="154"/>
      <c r="GPZ59" s="154"/>
      <c r="GQA59" s="154"/>
      <c r="GQB59" s="154"/>
      <c r="GQC59" s="154"/>
      <c r="GQD59" s="154"/>
      <c r="GQE59" s="154"/>
      <c r="GQF59" s="154"/>
      <c r="GQG59" s="154"/>
      <c r="GQH59" s="154"/>
      <c r="GQI59" s="154"/>
      <c r="GQJ59" s="154"/>
      <c r="GQK59" s="154"/>
      <c r="GQL59" s="154"/>
      <c r="GQM59" s="154"/>
      <c r="GQN59" s="154"/>
      <c r="GQO59" s="154"/>
      <c r="GQP59" s="154"/>
      <c r="GQQ59" s="154"/>
      <c r="GQR59" s="154"/>
      <c r="GQS59" s="154"/>
      <c r="GQT59" s="154"/>
      <c r="GQU59" s="154"/>
      <c r="GQV59" s="154"/>
      <c r="GQW59" s="154"/>
      <c r="GQX59" s="154"/>
      <c r="GQY59" s="154"/>
      <c r="GQZ59" s="154"/>
      <c r="GRA59" s="154"/>
      <c r="GRB59" s="154"/>
      <c r="GRC59" s="154"/>
      <c r="GRD59" s="154"/>
      <c r="GRE59" s="154"/>
      <c r="GRF59" s="154"/>
      <c r="GRG59" s="154"/>
      <c r="GRH59" s="154"/>
      <c r="GRI59" s="154"/>
      <c r="GRJ59" s="154"/>
      <c r="GRK59" s="154"/>
      <c r="GRL59" s="154"/>
      <c r="GRM59" s="154"/>
      <c r="GRN59" s="154"/>
      <c r="GRO59" s="154"/>
      <c r="GRP59" s="154"/>
      <c r="GRQ59" s="154"/>
      <c r="GRR59" s="154"/>
      <c r="GRS59" s="154"/>
      <c r="GRT59" s="154"/>
      <c r="GRU59" s="154"/>
      <c r="GRV59" s="154"/>
      <c r="GRW59" s="154"/>
      <c r="GRX59" s="154"/>
      <c r="GRY59" s="154"/>
      <c r="GRZ59" s="154"/>
      <c r="GSA59" s="154"/>
      <c r="GSB59" s="154"/>
      <c r="GSC59" s="154"/>
      <c r="GSD59" s="154"/>
      <c r="GSE59" s="154"/>
      <c r="GSF59" s="154"/>
      <c r="GSG59" s="154"/>
      <c r="GSH59" s="154"/>
      <c r="GSI59" s="154"/>
      <c r="GSJ59" s="154"/>
      <c r="GSK59" s="154"/>
      <c r="GSL59" s="154"/>
      <c r="GSM59" s="154"/>
      <c r="GSN59" s="154"/>
      <c r="GSO59" s="154"/>
      <c r="GSP59" s="154"/>
      <c r="GSQ59" s="154"/>
      <c r="GSR59" s="154"/>
      <c r="GSS59" s="154"/>
      <c r="GST59" s="154"/>
      <c r="GSU59" s="154"/>
      <c r="GSV59" s="154"/>
      <c r="GSW59" s="154"/>
      <c r="GSX59" s="154"/>
      <c r="GSY59" s="154"/>
      <c r="GSZ59" s="154"/>
      <c r="GTA59" s="154"/>
      <c r="GTB59" s="154"/>
      <c r="GTC59" s="154"/>
      <c r="GTD59" s="154"/>
      <c r="GTE59" s="154"/>
      <c r="GTF59" s="154"/>
      <c r="GTG59" s="154"/>
      <c r="GTH59" s="154"/>
      <c r="GTI59" s="154"/>
      <c r="GTJ59" s="154"/>
      <c r="GTK59" s="154"/>
      <c r="GTL59" s="154"/>
      <c r="GTM59" s="154"/>
      <c r="GTN59" s="154"/>
      <c r="GTO59" s="154"/>
      <c r="GTP59" s="154"/>
      <c r="GTQ59" s="154"/>
      <c r="GTR59" s="154"/>
      <c r="GTS59" s="154"/>
      <c r="GTT59" s="154"/>
      <c r="GTU59" s="154"/>
      <c r="GTV59" s="154"/>
      <c r="GTW59" s="154"/>
      <c r="GTX59" s="154"/>
      <c r="GTY59" s="154"/>
      <c r="GTZ59" s="154"/>
      <c r="GUA59" s="154"/>
      <c r="GUB59" s="154"/>
      <c r="GUC59" s="154"/>
      <c r="GUD59" s="154"/>
      <c r="GUE59" s="154"/>
      <c r="GUF59" s="154"/>
      <c r="GUG59" s="154"/>
      <c r="GUH59" s="154"/>
      <c r="GUI59" s="154"/>
      <c r="GUJ59" s="154"/>
      <c r="GUK59" s="154"/>
      <c r="GUL59" s="154"/>
      <c r="GUM59" s="154"/>
      <c r="GUN59" s="154"/>
      <c r="GUO59" s="154"/>
      <c r="GUP59" s="154"/>
      <c r="GUQ59" s="154"/>
      <c r="GUR59" s="154"/>
      <c r="GUS59" s="154"/>
      <c r="GUT59" s="154"/>
      <c r="GUU59" s="154"/>
      <c r="GUV59" s="154"/>
      <c r="GUW59" s="154"/>
      <c r="GUX59" s="154"/>
      <c r="GUY59" s="154"/>
      <c r="GUZ59" s="154"/>
      <c r="GVA59" s="154"/>
      <c r="GVB59" s="154"/>
      <c r="GVC59" s="154"/>
      <c r="GVD59" s="154"/>
      <c r="GVE59" s="154"/>
      <c r="GVF59" s="154"/>
      <c r="GVG59" s="154"/>
      <c r="GVH59" s="154"/>
      <c r="GVI59" s="154"/>
      <c r="GVJ59" s="154"/>
      <c r="GVK59" s="154"/>
      <c r="GVL59" s="154"/>
      <c r="GVM59" s="154"/>
      <c r="GVN59" s="154"/>
      <c r="GVO59" s="154"/>
      <c r="GVP59" s="154"/>
      <c r="GVQ59" s="154"/>
      <c r="GVR59" s="154"/>
      <c r="GVS59" s="154"/>
      <c r="GVT59" s="154"/>
      <c r="GVU59" s="154"/>
      <c r="GVV59" s="154"/>
      <c r="GVW59" s="154"/>
      <c r="GVX59" s="154"/>
      <c r="GVY59" s="154"/>
      <c r="GVZ59" s="154"/>
      <c r="GWA59" s="154"/>
      <c r="GWB59" s="154"/>
      <c r="GWC59" s="154"/>
      <c r="GWD59" s="154"/>
      <c r="GWE59" s="154"/>
      <c r="GWF59" s="154"/>
      <c r="GWG59" s="154"/>
      <c r="GWH59" s="154"/>
      <c r="GWI59" s="154"/>
      <c r="GWJ59" s="154"/>
      <c r="GWK59" s="154"/>
      <c r="GWL59" s="154"/>
      <c r="GWM59" s="154"/>
      <c r="GWN59" s="154"/>
      <c r="GWO59" s="154"/>
      <c r="GWP59" s="154"/>
      <c r="GWQ59" s="154"/>
      <c r="GWR59" s="154"/>
      <c r="GWS59" s="154"/>
      <c r="GWT59" s="154"/>
      <c r="GWU59" s="154"/>
      <c r="GWV59" s="154"/>
      <c r="GWW59" s="154"/>
      <c r="GWX59" s="154"/>
      <c r="GWY59" s="154"/>
      <c r="GWZ59" s="154"/>
      <c r="GXA59" s="154"/>
      <c r="GXB59" s="154"/>
      <c r="GXC59" s="154"/>
      <c r="GXD59" s="154"/>
      <c r="GXE59" s="154"/>
      <c r="GXF59" s="154"/>
      <c r="GXG59" s="154"/>
      <c r="GXH59" s="154"/>
      <c r="GXI59" s="154"/>
      <c r="GXJ59" s="154"/>
      <c r="GXK59" s="154"/>
      <c r="GXL59" s="154"/>
      <c r="GXM59" s="154"/>
      <c r="GXN59" s="154"/>
      <c r="GXO59" s="154"/>
      <c r="GXP59" s="154"/>
      <c r="GXQ59" s="154"/>
      <c r="GXR59" s="154"/>
      <c r="GXS59" s="154"/>
      <c r="GXT59" s="154"/>
      <c r="GXU59" s="154"/>
      <c r="GXV59" s="154"/>
      <c r="GXW59" s="154"/>
      <c r="GXX59" s="154"/>
      <c r="GXY59" s="154"/>
      <c r="GXZ59" s="154"/>
      <c r="GYA59" s="154"/>
      <c r="GYB59" s="154"/>
      <c r="GYC59" s="154"/>
      <c r="GYD59" s="154"/>
      <c r="GYE59" s="154"/>
      <c r="GYF59" s="154"/>
      <c r="GYG59" s="154"/>
      <c r="GYH59" s="154"/>
      <c r="GYI59" s="154"/>
      <c r="GYJ59" s="154"/>
      <c r="GYK59" s="154"/>
      <c r="GYL59" s="154"/>
      <c r="GYM59" s="154"/>
      <c r="GYN59" s="154"/>
      <c r="GYO59" s="154"/>
      <c r="GYP59" s="154"/>
      <c r="GYQ59" s="154"/>
      <c r="GYR59" s="154"/>
      <c r="GYS59" s="154"/>
      <c r="GYT59" s="154"/>
      <c r="GYU59" s="154"/>
      <c r="GYV59" s="154"/>
      <c r="GYW59" s="154"/>
      <c r="GYX59" s="154"/>
      <c r="GYY59" s="154"/>
      <c r="GYZ59" s="154"/>
      <c r="GZA59" s="154"/>
      <c r="GZB59" s="154"/>
      <c r="GZC59" s="154"/>
      <c r="GZD59" s="154"/>
      <c r="GZE59" s="154"/>
      <c r="GZF59" s="154"/>
      <c r="GZG59" s="154"/>
      <c r="GZH59" s="154"/>
      <c r="GZI59" s="154"/>
      <c r="GZJ59" s="154"/>
      <c r="GZK59" s="154"/>
      <c r="GZL59" s="154"/>
      <c r="GZM59" s="154"/>
      <c r="GZN59" s="154"/>
      <c r="GZO59" s="154"/>
      <c r="GZP59" s="154"/>
      <c r="GZQ59" s="154"/>
      <c r="GZR59" s="154"/>
      <c r="GZS59" s="154"/>
      <c r="GZT59" s="154"/>
      <c r="GZU59" s="154"/>
      <c r="GZV59" s="154"/>
      <c r="GZW59" s="154"/>
      <c r="GZX59" s="154"/>
      <c r="GZY59" s="154"/>
      <c r="GZZ59" s="154"/>
      <c r="HAA59" s="154"/>
      <c r="HAB59" s="154"/>
      <c r="HAC59" s="154"/>
      <c r="HAD59" s="154"/>
      <c r="HAE59" s="154"/>
      <c r="HAF59" s="154"/>
      <c r="HAG59" s="154"/>
      <c r="HAH59" s="154"/>
      <c r="HAI59" s="154"/>
      <c r="HAJ59" s="154"/>
      <c r="HAK59" s="154"/>
      <c r="HAL59" s="154"/>
      <c r="HAM59" s="154"/>
      <c r="HAN59" s="154"/>
      <c r="HAO59" s="154"/>
      <c r="HAP59" s="154"/>
      <c r="HAQ59" s="154"/>
      <c r="HAR59" s="154"/>
      <c r="HAS59" s="154"/>
      <c r="HAT59" s="154"/>
      <c r="HAU59" s="154"/>
      <c r="HAV59" s="154"/>
      <c r="HAW59" s="154"/>
      <c r="HAX59" s="154"/>
      <c r="HAY59" s="154"/>
      <c r="HAZ59" s="154"/>
      <c r="HBA59" s="154"/>
      <c r="HBB59" s="154"/>
      <c r="HBC59" s="154"/>
      <c r="HBD59" s="154"/>
      <c r="HBE59" s="154"/>
      <c r="HBF59" s="154"/>
      <c r="HBG59" s="154"/>
      <c r="HBH59" s="154"/>
      <c r="HBI59" s="154"/>
      <c r="HBJ59" s="154"/>
      <c r="HBK59" s="154"/>
      <c r="HBL59" s="154"/>
      <c r="HBM59" s="154"/>
      <c r="HBN59" s="154"/>
      <c r="HBO59" s="154"/>
      <c r="HBP59" s="154"/>
      <c r="HBQ59" s="154"/>
      <c r="HBR59" s="154"/>
      <c r="HBS59" s="154"/>
      <c r="HBT59" s="154"/>
      <c r="HBU59" s="154"/>
      <c r="HBV59" s="154"/>
      <c r="HBW59" s="154"/>
      <c r="HBX59" s="154"/>
      <c r="HBY59" s="154"/>
      <c r="HBZ59" s="154"/>
      <c r="HCA59" s="154"/>
      <c r="HCB59" s="154"/>
      <c r="HCC59" s="154"/>
      <c r="HCD59" s="154"/>
      <c r="HCE59" s="154"/>
      <c r="HCF59" s="154"/>
      <c r="HCG59" s="154"/>
      <c r="HCH59" s="154"/>
      <c r="HCI59" s="154"/>
      <c r="HCJ59" s="154"/>
      <c r="HCK59" s="154"/>
      <c r="HCL59" s="154"/>
      <c r="HCM59" s="154"/>
      <c r="HCN59" s="154"/>
      <c r="HCO59" s="154"/>
      <c r="HCP59" s="154"/>
      <c r="HCQ59" s="154"/>
      <c r="HCR59" s="154"/>
      <c r="HCS59" s="154"/>
      <c r="HCT59" s="154"/>
      <c r="HCU59" s="154"/>
      <c r="HCV59" s="154"/>
      <c r="HCW59" s="154"/>
      <c r="HCX59" s="154"/>
      <c r="HCY59" s="154"/>
      <c r="HCZ59" s="154"/>
      <c r="HDA59" s="154"/>
      <c r="HDB59" s="154"/>
      <c r="HDC59" s="154"/>
      <c r="HDD59" s="154"/>
      <c r="HDE59" s="154"/>
      <c r="HDF59" s="154"/>
      <c r="HDG59" s="154"/>
      <c r="HDH59" s="154"/>
      <c r="HDI59" s="154"/>
      <c r="HDJ59" s="154"/>
      <c r="HDK59" s="154"/>
      <c r="HDL59" s="154"/>
      <c r="HDM59" s="154"/>
      <c r="HDN59" s="154"/>
      <c r="HDO59" s="154"/>
      <c r="HDP59" s="154"/>
      <c r="HDQ59" s="154"/>
      <c r="HDR59" s="154"/>
      <c r="HDS59" s="154"/>
      <c r="HDT59" s="154"/>
      <c r="HDU59" s="154"/>
      <c r="HDV59" s="154"/>
      <c r="HDW59" s="154"/>
      <c r="HDX59" s="154"/>
      <c r="HDY59" s="154"/>
      <c r="HDZ59" s="154"/>
      <c r="HEA59" s="154"/>
      <c r="HEB59" s="154"/>
      <c r="HEC59" s="154"/>
      <c r="HED59" s="154"/>
      <c r="HEE59" s="154"/>
      <c r="HEF59" s="154"/>
      <c r="HEG59" s="154"/>
      <c r="HEH59" s="154"/>
      <c r="HEI59" s="154"/>
      <c r="HEJ59" s="154"/>
      <c r="HEK59" s="154"/>
      <c r="HEL59" s="154"/>
      <c r="HEM59" s="154"/>
      <c r="HEN59" s="154"/>
      <c r="HEO59" s="154"/>
      <c r="HEP59" s="154"/>
      <c r="HEQ59" s="154"/>
      <c r="HER59" s="154"/>
      <c r="HES59" s="154"/>
      <c r="HET59" s="154"/>
      <c r="HEU59" s="154"/>
      <c r="HEV59" s="154"/>
      <c r="HEW59" s="154"/>
      <c r="HEX59" s="154"/>
      <c r="HEY59" s="154"/>
      <c r="HEZ59" s="154"/>
      <c r="HFA59" s="154"/>
      <c r="HFB59" s="154"/>
      <c r="HFC59" s="154"/>
      <c r="HFD59" s="154"/>
      <c r="HFE59" s="154"/>
      <c r="HFF59" s="154"/>
      <c r="HFG59" s="154"/>
      <c r="HFH59" s="154"/>
      <c r="HFI59" s="154"/>
      <c r="HFJ59" s="154"/>
      <c r="HFK59" s="154"/>
      <c r="HFL59" s="154"/>
      <c r="HFM59" s="154"/>
      <c r="HFN59" s="154"/>
      <c r="HFO59" s="154"/>
      <c r="HFP59" s="154"/>
      <c r="HFQ59" s="154"/>
      <c r="HFR59" s="154"/>
      <c r="HFS59" s="154"/>
      <c r="HFT59" s="154"/>
      <c r="HFU59" s="154"/>
      <c r="HFV59" s="154"/>
      <c r="HFW59" s="154"/>
      <c r="HFX59" s="154"/>
      <c r="HFY59" s="154"/>
      <c r="HFZ59" s="154"/>
      <c r="HGA59" s="154"/>
      <c r="HGB59" s="154"/>
      <c r="HGC59" s="154"/>
      <c r="HGD59" s="154"/>
      <c r="HGE59" s="154"/>
      <c r="HGF59" s="154"/>
      <c r="HGG59" s="154"/>
      <c r="HGH59" s="154"/>
      <c r="HGI59" s="154"/>
      <c r="HGJ59" s="154"/>
      <c r="HGK59" s="154"/>
      <c r="HGL59" s="154"/>
      <c r="HGM59" s="154"/>
      <c r="HGN59" s="154"/>
      <c r="HGO59" s="154"/>
      <c r="HGP59" s="154"/>
      <c r="HGQ59" s="154"/>
      <c r="HGR59" s="154"/>
      <c r="HGS59" s="154"/>
      <c r="HGT59" s="154"/>
      <c r="HGU59" s="154"/>
      <c r="HGV59" s="154"/>
      <c r="HGW59" s="154"/>
      <c r="HGX59" s="154"/>
      <c r="HGY59" s="154"/>
      <c r="HGZ59" s="154"/>
      <c r="HHA59" s="154"/>
      <c r="HHB59" s="154"/>
      <c r="HHC59" s="154"/>
      <c r="HHD59" s="154"/>
      <c r="HHE59" s="154"/>
      <c r="HHF59" s="154"/>
      <c r="HHG59" s="154"/>
      <c r="HHH59" s="154"/>
      <c r="HHI59" s="154"/>
      <c r="HHJ59" s="154"/>
      <c r="HHK59" s="154"/>
      <c r="HHL59" s="154"/>
      <c r="HHM59" s="154"/>
      <c r="HHN59" s="154"/>
      <c r="HHO59" s="154"/>
      <c r="HHP59" s="154"/>
      <c r="HHQ59" s="154"/>
      <c r="HHR59" s="154"/>
      <c r="HHS59" s="154"/>
      <c r="HHT59" s="154"/>
      <c r="HHU59" s="154"/>
      <c r="HHV59" s="154"/>
      <c r="HHW59" s="154"/>
      <c r="HHX59" s="154"/>
      <c r="HHY59" s="154"/>
      <c r="HHZ59" s="154"/>
      <c r="HIA59" s="154"/>
      <c r="HIB59" s="154"/>
      <c r="HIC59" s="154"/>
      <c r="HID59" s="154"/>
      <c r="HIE59" s="154"/>
      <c r="HIF59" s="154"/>
      <c r="HIG59" s="154"/>
      <c r="HIH59" s="154"/>
      <c r="HII59" s="154"/>
      <c r="HIJ59" s="154"/>
      <c r="HIK59" s="154"/>
      <c r="HIL59" s="154"/>
      <c r="HIM59" s="154"/>
      <c r="HIN59" s="154"/>
      <c r="HIO59" s="154"/>
      <c r="HIP59" s="154"/>
      <c r="HIQ59" s="154"/>
      <c r="HIR59" s="154"/>
      <c r="HIS59" s="154"/>
      <c r="HIT59" s="154"/>
      <c r="HIU59" s="154"/>
      <c r="HIV59" s="154"/>
      <c r="HIW59" s="154"/>
      <c r="HIX59" s="154"/>
      <c r="HIY59" s="154"/>
      <c r="HIZ59" s="154"/>
      <c r="HJA59" s="154"/>
      <c r="HJB59" s="154"/>
      <c r="HJC59" s="154"/>
      <c r="HJD59" s="154"/>
      <c r="HJE59" s="154"/>
      <c r="HJF59" s="154"/>
      <c r="HJG59" s="154"/>
      <c r="HJH59" s="154"/>
      <c r="HJI59" s="154"/>
      <c r="HJJ59" s="154"/>
      <c r="HJK59" s="154"/>
      <c r="HJL59" s="154"/>
      <c r="HJM59" s="154"/>
      <c r="HJN59" s="154"/>
      <c r="HJO59" s="154"/>
      <c r="HJP59" s="154"/>
      <c r="HJQ59" s="154"/>
      <c r="HJR59" s="154"/>
      <c r="HJS59" s="154"/>
      <c r="HJT59" s="154"/>
      <c r="HJU59" s="154"/>
      <c r="HJV59" s="154"/>
      <c r="HJW59" s="154"/>
      <c r="HJX59" s="154"/>
      <c r="HJY59" s="154"/>
      <c r="HJZ59" s="154"/>
      <c r="HKA59" s="154"/>
      <c r="HKB59" s="154"/>
      <c r="HKC59" s="154"/>
      <c r="HKD59" s="154"/>
      <c r="HKE59" s="154"/>
      <c r="HKF59" s="154"/>
      <c r="HKG59" s="154"/>
      <c r="HKH59" s="154"/>
      <c r="HKI59" s="154"/>
      <c r="HKJ59" s="154"/>
      <c r="HKK59" s="154"/>
      <c r="HKL59" s="154"/>
      <c r="HKM59" s="154"/>
      <c r="HKN59" s="154"/>
      <c r="HKO59" s="154"/>
      <c r="HKP59" s="154"/>
      <c r="HKQ59" s="154"/>
      <c r="HKR59" s="154"/>
      <c r="HKS59" s="154"/>
      <c r="HKT59" s="154"/>
      <c r="HKU59" s="154"/>
      <c r="HKV59" s="154"/>
      <c r="HKW59" s="154"/>
      <c r="HKX59" s="154"/>
      <c r="HKY59" s="154"/>
      <c r="HKZ59" s="154"/>
      <c r="HLA59" s="154"/>
      <c r="HLB59" s="154"/>
      <c r="HLC59" s="154"/>
      <c r="HLD59" s="154"/>
      <c r="HLE59" s="154"/>
      <c r="HLF59" s="154"/>
      <c r="HLG59" s="154"/>
      <c r="HLH59" s="154"/>
      <c r="HLI59" s="154"/>
      <c r="HLJ59" s="154"/>
      <c r="HLK59" s="154"/>
      <c r="HLL59" s="154"/>
      <c r="HLM59" s="154"/>
      <c r="HLN59" s="154"/>
      <c r="HLO59" s="154"/>
      <c r="HLP59" s="154"/>
      <c r="HLQ59" s="154"/>
      <c r="HLR59" s="154"/>
      <c r="HLS59" s="154"/>
      <c r="HLT59" s="154"/>
      <c r="HLU59" s="154"/>
      <c r="HLV59" s="154"/>
      <c r="HLW59" s="154"/>
      <c r="HLX59" s="154"/>
      <c r="HLY59" s="154"/>
      <c r="HLZ59" s="154"/>
      <c r="HMA59" s="154"/>
      <c r="HMB59" s="154"/>
      <c r="HMC59" s="154"/>
      <c r="HMD59" s="154"/>
      <c r="HME59" s="154"/>
      <c r="HMF59" s="154"/>
      <c r="HMG59" s="154"/>
      <c r="HMH59" s="154"/>
      <c r="HMI59" s="154"/>
      <c r="HMJ59" s="154"/>
      <c r="HMK59" s="154"/>
      <c r="HML59" s="154"/>
      <c r="HMM59" s="154"/>
      <c r="HMN59" s="154"/>
      <c r="HMO59" s="154"/>
      <c r="HMP59" s="154"/>
      <c r="HMQ59" s="154"/>
      <c r="HMR59" s="154"/>
      <c r="HMS59" s="154"/>
      <c r="HMT59" s="154"/>
      <c r="HMU59" s="154"/>
      <c r="HMV59" s="154"/>
      <c r="HMW59" s="154"/>
      <c r="HMX59" s="154"/>
      <c r="HMY59" s="154"/>
      <c r="HMZ59" s="154"/>
      <c r="HNA59" s="154"/>
      <c r="HNB59" s="154"/>
      <c r="HNC59" s="154"/>
      <c r="HND59" s="154"/>
      <c r="HNE59" s="154"/>
      <c r="HNF59" s="154"/>
      <c r="HNG59" s="154"/>
      <c r="HNH59" s="154"/>
      <c r="HNI59" s="154"/>
      <c r="HNJ59" s="154"/>
      <c r="HNK59" s="154"/>
      <c r="HNL59" s="154"/>
      <c r="HNM59" s="154"/>
      <c r="HNN59" s="154"/>
      <c r="HNO59" s="154"/>
      <c r="HNP59" s="154"/>
      <c r="HNQ59" s="154"/>
      <c r="HNR59" s="154"/>
      <c r="HNS59" s="154"/>
      <c r="HNT59" s="154"/>
      <c r="HNU59" s="154"/>
      <c r="HNV59" s="154"/>
      <c r="HNW59" s="154"/>
      <c r="HNX59" s="154"/>
      <c r="HNY59" s="154"/>
      <c r="HNZ59" s="154"/>
      <c r="HOA59" s="154"/>
      <c r="HOB59" s="154"/>
      <c r="HOC59" s="154"/>
      <c r="HOD59" s="154"/>
      <c r="HOE59" s="154"/>
      <c r="HOF59" s="154"/>
      <c r="HOG59" s="154"/>
      <c r="HOH59" s="154"/>
      <c r="HOI59" s="154"/>
      <c r="HOJ59" s="154"/>
      <c r="HOK59" s="154"/>
      <c r="HOL59" s="154"/>
      <c r="HOM59" s="154"/>
      <c r="HON59" s="154"/>
      <c r="HOO59" s="154"/>
      <c r="HOP59" s="154"/>
      <c r="HOQ59" s="154"/>
      <c r="HOR59" s="154"/>
      <c r="HOS59" s="154"/>
      <c r="HOT59" s="154"/>
      <c r="HOU59" s="154"/>
      <c r="HOV59" s="154"/>
      <c r="HOW59" s="154"/>
      <c r="HOX59" s="154"/>
      <c r="HOY59" s="154"/>
      <c r="HOZ59" s="154"/>
      <c r="HPA59" s="154"/>
      <c r="HPB59" s="154"/>
      <c r="HPC59" s="154"/>
      <c r="HPD59" s="154"/>
      <c r="HPE59" s="154"/>
      <c r="HPF59" s="154"/>
      <c r="HPG59" s="154"/>
      <c r="HPH59" s="154"/>
      <c r="HPI59" s="154"/>
      <c r="HPJ59" s="154"/>
      <c r="HPK59" s="154"/>
      <c r="HPL59" s="154"/>
      <c r="HPM59" s="154"/>
      <c r="HPN59" s="154"/>
      <c r="HPO59" s="154"/>
      <c r="HPP59" s="154"/>
      <c r="HPQ59" s="154"/>
      <c r="HPR59" s="154"/>
      <c r="HPS59" s="154"/>
      <c r="HPT59" s="154"/>
      <c r="HPU59" s="154"/>
      <c r="HPV59" s="154"/>
      <c r="HPW59" s="154"/>
      <c r="HPX59" s="154"/>
      <c r="HPY59" s="154"/>
      <c r="HPZ59" s="154"/>
      <c r="HQA59" s="154"/>
      <c r="HQB59" s="154"/>
      <c r="HQC59" s="154"/>
      <c r="HQD59" s="154"/>
      <c r="HQE59" s="154"/>
      <c r="HQF59" s="154"/>
      <c r="HQG59" s="154"/>
      <c r="HQH59" s="154"/>
      <c r="HQI59" s="154"/>
      <c r="HQJ59" s="154"/>
      <c r="HQK59" s="154"/>
      <c r="HQL59" s="154"/>
      <c r="HQM59" s="154"/>
      <c r="HQN59" s="154"/>
      <c r="HQO59" s="154"/>
      <c r="HQP59" s="154"/>
      <c r="HQQ59" s="154"/>
      <c r="HQR59" s="154"/>
      <c r="HQS59" s="154"/>
      <c r="HQT59" s="154"/>
      <c r="HQU59" s="154"/>
      <c r="HQV59" s="154"/>
      <c r="HQW59" s="154"/>
      <c r="HQX59" s="154"/>
      <c r="HQY59" s="154"/>
      <c r="HQZ59" s="154"/>
      <c r="HRA59" s="154"/>
      <c r="HRB59" s="154"/>
      <c r="HRC59" s="154"/>
      <c r="HRD59" s="154"/>
      <c r="HRE59" s="154"/>
      <c r="HRF59" s="154"/>
      <c r="HRG59" s="154"/>
      <c r="HRH59" s="154"/>
      <c r="HRI59" s="154"/>
      <c r="HRJ59" s="154"/>
      <c r="HRK59" s="154"/>
      <c r="HRL59" s="154"/>
      <c r="HRM59" s="154"/>
      <c r="HRN59" s="154"/>
      <c r="HRO59" s="154"/>
      <c r="HRP59" s="154"/>
      <c r="HRQ59" s="154"/>
      <c r="HRR59" s="154"/>
      <c r="HRS59" s="154"/>
      <c r="HRT59" s="154"/>
      <c r="HRU59" s="154"/>
      <c r="HRV59" s="154"/>
      <c r="HRW59" s="154"/>
      <c r="HRX59" s="154"/>
      <c r="HRY59" s="154"/>
      <c r="HRZ59" s="154"/>
      <c r="HSA59" s="154"/>
      <c r="HSB59" s="154"/>
      <c r="HSC59" s="154"/>
      <c r="HSD59" s="154"/>
      <c r="HSE59" s="154"/>
      <c r="HSF59" s="154"/>
      <c r="HSG59" s="154"/>
      <c r="HSH59" s="154"/>
      <c r="HSI59" s="154"/>
      <c r="HSJ59" s="154"/>
      <c r="HSK59" s="154"/>
      <c r="HSL59" s="154"/>
      <c r="HSM59" s="154"/>
      <c r="HSN59" s="154"/>
      <c r="HSO59" s="154"/>
      <c r="HSP59" s="154"/>
      <c r="HSQ59" s="154"/>
      <c r="HSR59" s="154"/>
      <c r="HSS59" s="154"/>
      <c r="HST59" s="154"/>
      <c r="HSU59" s="154"/>
      <c r="HSV59" s="154"/>
      <c r="HSW59" s="154"/>
      <c r="HSX59" s="154"/>
      <c r="HSY59" s="154"/>
      <c r="HSZ59" s="154"/>
      <c r="HTA59" s="154"/>
      <c r="HTB59" s="154"/>
      <c r="HTC59" s="154"/>
      <c r="HTD59" s="154"/>
      <c r="HTE59" s="154"/>
      <c r="HTF59" s="154"/>
      <c r="HTG59" s="154"/>
      <c r="HTH59" s="154"/>
      <c r="HTI59" s="154"/>
      <c r="HTJ59" s="154"/>
      <c r="HTK59" s="154"/>
      <c r="HTL59" s="154"/>
      <c r="HTM59" s="154"/>
      <c r="HTN59" s="154"/>
      <c r="HTO59" s="154"/>
      <c r="HTP59" s="154"/>
      <c r="HTQ59" s="154"/>
      <c r="HTR59" s="154"/>
      <c r="HTS59" s="154"/>
      <c r="HTT59" s="154"/>
      <c r="HTU59" s="154"/>
      <c r="HTV59" s="154"/>
      <c r="HTW59" s="154"/>
      <c r="HTX59" s="154"/>
      <c r="HTY59" s="154"/>
      <c r="HTZ59" s="154"/>
      <c r="HUA59" s="154"/>
      <c r="HUB59" s="154"/>
      <c r="HUC59" s="154"/>
      <c r="HUD59" s="154"/>
      <c r="HUE59" s="154"/>
      <c r="HUF59" s="154"/>
      <c r="HUG59" s="154"/>
      <c r="HUH59" s="154"/>
      <c r="HUI59" s="154"/>
      <c r="HUJ59" s="154"/>
      <c r="HUK59" s="154"/>
      <c r="HUL59" s="154"/>
      <c r="HUM59" s="154"/>
      <c r="HUN59" s="154"/>
      <c r="HUO59" s="154"/>
      <c r="HUP59" s="154"/>
      <c r="HUQ59" s="154"/>
      <c r="HUR59" s="154"/>
      <c r="HUS59" s="154"/>
      <c r="HUT59" s="154"/>
      <c r="HUU59" s="154"/>
      <c r="HUV59" s="154"/>
      <c r="HUW59" s="154"/>
      <c r="HUX59" s="154"/>
      <c r="HUY59" s="154"/>
      <c r="HUZ59" s="154"/>
      <c r="HVA59" s="154"/>
      <c r="HVB59" s="154"/>
      <c r="HVC59" s="154"/>
      <c r="HVD59" s="154"/>
      <c r="HVE59" s="154"/>
      <c r="HVF59" s="154"/>
      <c r="HVG59" s="154"/>
      <c r="HVH59" s="154"/>
      <c r="HVI59" s="154"/>
      <c r="HVJ59" s="154"/>
      <c r="HVK59" s="154"/>
      <c r="HVL59" s="154"/>
      <c r="HVM59" s="154"/>
      <c r="HVN59" s="154"/>
      <c r="HVO59" s="154"/>
      <c r="HVP59" s="154"/>
      <c r="HVQ59" s="154"/>
      <c r="HVR59" s="154"/>
      <c r="HVS59" s="154"/>
      <c r="HVT59" s="154"/>
      <c r="HVU59" s="154"/>
      <c r="HVV59" s="154"/>
      <c r="HVW59" s="154"/>
      <c r="HVX59" s="154"/>
      <c r="HVY59" s="154"/>
      <c r="HVZ59" s="154"/>
      <c r="HWA59" s="154"/>
      <c r="HWB59" s="154"/>
      <c r="HWC59" s="154"/>
      <c r="HWD59" s="154"/>
      <c r="HWE59" s="154"/>
      <c r="HWF59" s="154"/>
      <c r="HWG59" s="154"/>
      <c r="HWH59" s="154"/>
      <c r="HWI59" s="154"/>
      <c r="HWJ59" s="154"/>
      <c r="HWK59" s="154"/>
      <c r="HWL59" s="154"/>
      <c r="HWM59" s="154"/>
      <c r="HWN59" s="154"/>
      <c r="HWO59" s="154"/>
      <c r="HWP59" s="154"/>
      <c r="HWQ59" s="154"/>
      <c r="HWR59" s="154"/>
      <c r="HWS59" s="154"/>
      <c r="HWT59" s="154"/>
      <c r="HWU59" s="154"/>
      <c r="HWV59" s="154"/>
      <c r="HWW59" s="154"/>
      <c r="HWX59" s="154"/>
      <c r="HWY59" s="154"/>
      <c r="HWZ59" s="154"/>
      <c r="HXA59" s="154"/>
      <c r="HXB59" s="154"/>
      <c r="HXC59" s="154"/>
      <c r="HXD59" s="154"/>
      <c r="HXE59" s="154"/>
      <c r="HXF59" s="154"/>
      <c r="HXG59" s="154"/>
      <c r="HXH59" s="154"/>
      <c r="HXI59" s="154"/>
      <c r="HXJ59" s="154"/>
      <c r="HXK59" s="154"/>
      <c r="HXL59" s="154"/>
      <c r="HXM59" s="154"/>
      <c r="HXN59" s="154"/>
      <c r="HXO59" s="154"/>
      <c r="HXP59" s="154"/>
      <c r="HXQ59" s="154"/>
      <c r="HXR59" s="154"/>
      <c r="HXS59" s="154"/>
      <c r="HXT59" s="154"/>
      <c r="HXU59" s="154"/>
      <c r="HXV59" s="154"/>
      <c r="HXW59" s="154"/>
      <c r="HXX59" s="154"/>
      <c r="HXY59" s="154"/>
      <c r="HXZ59" s="154"/>
      <c r="HYA59" s="154"/>
      <c r="HYB59" s="154"/>
      <c r="HYC59" s="154"/>
      <c r="HYD59" s="154"/>
      <c r="HYE59" s="154"/>
      <c r="HYF59" s="154"/>
      <c r="HYG59" s="154"/>
      <c r="HYH59" s="154"/>
      <c r="HYI59" s="154"/>
      <c r="HYJ59" s="154"/>
      <c r="HYK59" s="154"/>
      <c r="HYL59" s="154"/>
      <c r="HYM59" s="154"/>
      <c r="HYN59" s="154"/>
      <c r="HYO59" s="154"/>
      <c r="HYP59" s="154"/>
      <c r="HYQ59" s="154"/>
      <c r="HYR59" s="154"/>
      <c r="HYS59" s="154"/>
      <c r="HYT59" s="154"/>
      <c r="HYU59" s="154"/>
      <c r="HYV59" s="154"/>
      <c r="HYW59" s="154"/>
      <c r="HYX59" s="154"/>
      <c r="HYY59" s="154"/>
      <c r="HYZ59" s="154"/>
      <c r="HZA59" s="154"/>
      <c r="HZB59" s="154"/>
      <c r="HZC59" s="154"/>
      <c r="HZD59" s="154"/>
      <c r="HZE59" s="154"/>
      <c r="HZF59" s="154"/>
      <c r="HZG59" s="154"/>
      <c r="HZH59" s="154"/>
      <c r="HZI59" s="154"/>
      <c r="HZJ59" s="154"/>
      <c r="HZK59" s="154"/>
      <c r="HZL59" s="154"/>
      <c r="HZM59" s="154"/>
      <c r="HZN59" s="154"/>
      <c r="HZO59" s="154"/>
      <c r="HZP59" s="154"/>
      <c r="HZQ59" s="154"/>
      <c r="HZR59" s="154"/>
      <c r="HZS59" s="154"/>
      <c r="HZT59" s="154"/>
      <c r="HZU59" s="154"/>
      <c r="HZV59" s="154"/>
      <c r="HZW59" s="154"/>
      <c r="HZX59" s="154"/>
      <c r="HZY59" s="154"/>
      <c r="HZZ59" s="154"/>
      <c r="IAA59" s="154"/>
      <c r="IAB59" s="154"/>
      <c r="IAC59" s="154"/>
      <c r="IAD59" s="154"/>
      <c r="IAE59" s="154"/>
      <c r="IAF59" s="154"/>
      <c r="IAG59" s="154"/>
      <c r="IAH59" s="154"/>
      <c r="IAI59" s="154"/>
      <c r="IAJ59" s="154"/>
      <c r="IAK59" s="154"/>
      <c r="IAL59" s="154"/>
      <c r="IAM59" s="154"/>
      <c r="IAN59" s="154"/>
      <c r="IAO59" s="154"/>
      <c r="IAP59" s="154"/>
      <c r="IAQ59" s="154"/>
      <c r="IAR59" s="154"/>
      <c r="IAS59" s="154"/>
      <c r="IAT59" s="154"/>
      <c r="IAU59" s="154"/>
      <c r="IAV59" s="154"/>
      <c r="IAW59" s="154"/>
      <c r="IAX59" s="154"/>
      <c r="IAY59" s="154"/>
      <c r="IAZ59" s="154"/>
      <c r="IBA59" s="154"/>
      <c r="IBB59" s="154"/>
      <c r="IBC59" s="154"/>
      <c r="IBD59" s="154"/>
      <c r="IBE59" s="154"/>
      <c r="IBF59" s="154"/>
      <c r="IBG59" s="154"/>
      <c r="IBH59" s="154"/>
      <c r="IBI59" s="154"/>
      <c r="IBJ59" s="154"/>
      <c r="IBK59" s="154"/>
      <c r="IBL59" s="154"/>
      <c r="IBM59" s="154"/>
      <c r="IBN59" s="154"/>
      <c r="IBO59" s="154"/>
      <c r="IBP59" s="154"/>
      <c r="IBQ59" s="154"/>
      <c r="IBR59" s="154"/>
      <c r="IBS59" s="154"/>
      <c r="IBT59" s="154"/>
      <c r="IBU59" s="154"/>
      <c r="IBV59" s="154"/>
      <c r="IBW59" s="154"/>
      <c r="IBX59" s="154"/>
      <c r="IBY59" s="154"/>
      <c r="IBZ59" s="154"/>
      <c r="ICA59" s="154"/>
      <c r="ICB59" s="154"/>
      <c r="ICC59" s="154"/>
      <c r="ICD59" s="154"/>
      <c r="ICE59" s="154"/>
      <c r="ICF59" s="154"/>
      <c r="ICG59" s="154"/>
      <c r="ICH59" s="154"/>
      <c r="ICI59" s="154"/>
      <c r="ICJ59" s="154"/>
      <c r="ICK59" s="154"/>
      <c r="ICL59" s="154"/>
      <c r="ICM59" s="154"/>
      <c r="ICN59" s="154"/>
      <c r="ICO59" s="154"/>
      <c r="ICP59" s="154"/>
      <c r="ICQ59" s="154"/>
      <c r="ICR59" s="154"/>
      <c r="ICS59" s="154"/>
      <c r="ICT59" s="154"/>
      <c r="ICU59" s="154"/>
      <c r="ICV59" s="154"/>
      <c r="ICW59" s="154"/>
      <c r="ICX59" s="154"/>
      <c r="ICY59" s="154"/>
      <c r="ICZ59" s="154"/>
      <c r="IDA59" s="154"/>
      <c r="IDB59" s="154"/>
      <c r="IDC59" s="154"/>
      <c r="IDD59" s="154"/>
      <c r="IDE59" s="154"/>
      <c r="IDF59" s="154"/>
      <c r="IDG59" s="154"/>
      <c r="IDH59" s="154"/>
      <c r="IDI59" s="154"/>
      <c r="IDJ59" s="154"/>
      <c r="IDK59" s="154"/>
      <c r="IDL59" s="154"/>
      <c r="IDM59" s="154"/>
      <c r="IDN59" s="154"/>
      <c r="IDO59" s="154"/>
      <c r="IDP59" s="154"/>
      <c r="IDQ59" s="154"/>
      <c r="IDR59" s="154"/>
      <c r="IDS59" s="154"/>
      <c r="IDT59" s="154"/>
      <c r="IDU59" s="154"/>
      <c r="IDV59" s="154"/>
      <c r="IDW59" s="154"/>
      <c r="IDX59" s="154"/>
      <c r="IDY59" s="154"/>
      <c r="IDZ59" s="154"/>
      <c r="IEA59" s="154"/>
      <c r="IEB59" s="154"/>
      <c r="IEC59" s="154"/>
      <c r="IED59" s="154"/>
      <c r="IEE59" s="154"/>
      <c r="IEF59" s="154"/>
      <c r="IEG59" s="154"/>
      <c r="IEH59" s="154"/>
      <c r="IEI59" s="154"/>
      <c r="IEJ59" s="154"/>
      <c r="IEK59" s="154"/>
      <c r="IEL59" s="154"/>
      <c r="IEM59" s="154"/>
      <c r="IEN59" s="154"/>
      <c r="IEO59" s="154"/>
      <c r="IEP59" s="154"/>
      <c r="IEQ59" s="154"/>
      <c r="IER59" s="154"/>
      <c r="IES59" s="154"/>
      <c r="IET59" s="154"/>
      <c r="IEU59" s="154"/>
      <c r="IEV59" s="154"/>
      <c r="IEW59" s="154"/>
      <c r="IEX59" s="154"/>
      <c r="IEY59" s="154"/>
      <c r="IEZ59" s="154"/>
      <c r="IFA59" s="154"/>
      <c r="IFB59" s="154"/>
      <c r="IFC59" s="154"/>
      <c r="IFD59" s="154"/>
      <c r="IFE59" s="154"/>
      <c r="IFF59" s="154"/>
      <c r="IFG59" s="154"/>
      <c r="IFH59" s="154"/>
      <c r="IFI59" s="154"/>
      <c r="IFJ59" s="154"/>
      <c r="IFK59" s="154"/>
      <c r="IFL59" s="154"/>
      <c r="IFM59" s="154"/>
      <c r="IFN59" s="154"/>
      <c r="IFO59" s="154"/>
      <c r="IFP59" s="154"/>
      <c r="IFQ59" s="154"/>
      <c r="IFR59" s="154"/>
      <c r="IFS59" s="154"/>
      <c r="IFT59" s="154"/>
      <c r="IFU59" s="154"/>
      <c r="IFV59" s="154"/>
      <c r="IFW59" s="154"/>
      <c r="IFX59" s="154"/>
      <c r="IFY59" s="154"/>
      <c r="IFZ59" s="154"/>
      <c r="IGA59" s="154"/>
      <c r="IGB59" s="154"/>
      <c r="IGC59" s="154"/>
      <c r="IGD59" s="154"/>
      <c r="IGE59" s="154"/>
      <c r="IGF59" s="154"/>
      <c r="IGG59" s="154"/>
      <c r="IGH59" s="154"/>
      <c r="IGI59" s="154"/>
      <c r="IGJ59" s="154"/>
      <c r="IGK59" s="154"/>
      <c r="IGL59" s="154"/>
      <c r="IGM59" s="154"/>
      <c r="IGN59" s="154"/>
      <c r="IGO59" s="154"/>
      <c r="IGP59" s="154"/>
      <c r="IGQ59" s="154"/>
      <c r="IGR59" s="154"/>
      <c r="IGS59" s="154"/>
      <c r="IGT59" s="154"/>
      <c r="IGU59" s="154"/>
      <c r="IGV59" s="154"/>
      <c r="IGW59" s="154"/>
      <c r="IGX59" s="154"/>
      <c r="IGY59" s="154"/>
      <c r="IGZ59" s="154"/>
      <c r="IHA59" s="154"/>
      <c r="IHB59" s="154"/>
      <c r="IHC59" s="154"/>
      <c r="IHD59" s="154"/>
      <c r="IHE59" s="154"/>
      <c r="IHF59" s="154"/>
      <c r="IHG59" s="154"/>
      <c r="IHH59" s="154"/>
      <c r="IHI59" s="154"/>
      <c r="IHJ59" s="154"/>
      <c r="IHK59" s="154"/>
      <c r="IHL59" s="154"/>
      <c r="IHM59" s="154"/>
      <c r="IHN59" s="154"/>
      <c r="IHO59" s="154"/>
      <c r="IHP59" s="154"/>
      <c r="IHQ59" s="154"/>
      <c r="IHR59" s="154"/>
      <c r="IHS59" s="154"/>
      <c r="IHT59" s="154"/>
      <c r="IHU59" s="154"/>
      <c r="IHV59" s="154"/>
      <c r="IHW59" s="154"/>
      <c r="IHX59" s="154"/>
      <c r="IHY59" s="154"/>
      <c r="IHZ59" s="154"/>
      <c r="IIA59" s="154"/>
      <c r="IIB59" s="154"/>
      <c r="IIC59" s="154"/>
      <c r="IID59" s="154"/>
      <c r="IIE59" s="154"/>
      <c r="IIF59" s="154"/>
      <c r="IIG59" s="154"/>
      <c r="IIH59" s="154"/>
      <c r="III59" s="154"/>
      <c r="IIJ59" s="154"/>
      <c r="IIK59" s="154"/>
      <c r="IIL59" s="154"/>
      <c r="IIM59" s="154"/>
      <c r="IIN59" s="154"/>
      <c r="IIO59" s="154"/>
      <c r="IIP59" s="154"/>
      <c r="IIQ59" s="154"/>
      <c r="IIR59" s="154"/>
      <c r="IIS59" s="154"/>
      <c r="IIT59" s="154"/>
      <c r="IIU59" s="154"/>
      <c r="IIV59" s="154"/>
      <c r="IIW59" s="154"/>
      <c r="IIX59" s="154"/>
      <c r="IIY59" s="154"/>
      <c r="IIZ59" s="154"/>
      <c r="IJA59" s="154"/>
      <c r="IJB59" s="154"/>
      <c r="IJC59" s="154"/>
      <c r="IJD59" s="154"/>
      <c r="IJE59" s="154"/>
      <c r="IJF59" s="154"/>
      <c r="IJG59" s="154"/>
      <c r="IJH59" s="154"/>
      <c r="IJI59" s="154"/>
      <c r="IJJ59" s="154"/>
      <c r="IJK59" s="154"/>
      <c r="IJL59" s="154"/>
      <c r="IJM59" s="154"/>
      <c r="IJN59" s="154"/>
      <c r="IJO59" s="154"/>
      <c r="IJP59" s="154"/>
      <c r="IJQ59" s="154"/>
      <c r="IJR59" s="154"/>
      <c r="IJS59" s="154"/>
      <c r="IJT59" s="154"/>
      <c r="IJU59" s="154"/>
      <c r="IJV59" s="154"/>
      <c r="IJW59" s="154"/>
      <c r="IJX59" s="154"/>
      <c r="IJY59" s="154"/>
      <c r="IJZ59" s="154"/>
      <c r="IKA59" s="154"/>
      <c r="IKB59" s="154"/>
      <c r="IKC59" s="154"/>
      <c r="IKD59" s="154"/>
      <c r="IKE59" s="154"/>
      <c r="IKF59" s="154"/>
      <c r="IKG59" s="154"/>
      <c r="IKH59" s="154"/>
      <c r="IKI59" s="154"/>
      <c r="IKJ59" s="154"/>
      <c r="IKK59" s="154"/>
      <c r="IKL59" s="154"/>
      <c r="IKM59" s="154"/>
      <c r="IKN59" s="154"/>
      <c r="IKO59" s="154"/>
      <c r="IKP59" s="154"/>
      <c r="IKQ59" s="154"/>
      <c r="IKR59" s="154"/>
      <c r="IKS59" s="154"/>
      <c r="IKT59" s="154"/>
      <c r="IKU59" s="154"/>
      <c r="IKV59" s="154"/>
      <c r="IKW59" s="154"/>
      <c r="IKX59" s="154"/>
      <c r="IKY59" s="154"/>
      <c r="IKZ59" s="154"/>
      <c r="ILA59" s="154"/>
      <c r="ILB59" s="154"/>
      <c r="ILC59" s="154"/>
      <c r="ILD59" s="154"/>
      <c r="ILE59" s="154"/>
      <c r="ILF59" s="154"/>
      <c r="ILG59" s="154"/>
      <c r="ILH59" s="154"/>
      <c r="ILI59" s="154"/>
      <c r="ILJ59" s="154"/>
      <c r="ILK59" s="154"/>
      <c r="ILL59" s="154"/>
      <c r="ILM59" s="154"/>
      <c r="ILN59" s="154"/>
      <c r="ILO59" s="154"/>
      <c r="ILP59" s="154"/>
      <c r="ILQ59" s="154"/>
      <c r="ILR59" s="154"/>
      <c r="ILS59" s="154"/>
      <c r="ILT59" s="154"/>
      <c r="ILU59" s="154"/>
      <c r="ILV59" s="154"/>
      <c r="ILW59" s="154"/>
      <c r="ILX59" s="154"/>
      <c r="ILY59" s="154"/>
      <c r="ILZ59" s="154"/>
      <c r="IMA59" s="154"/>
      <c r="IMB59" s="154"/>
      <c r="IMC59" s="154"/>
      <c r="IMD59" s="154"/>
      <c r="IME59" s="154"/>
      <c r="IMF59" s="154"/>
      <c r="IMG59" s="154"/>
      <c r="IMH59" s="154"/>
      <c r="IMI59" s="154"/>
      <c r="IMJ59" s="154"/>
      <c r="IMK59" s="154"/>
      <c r="IML59" s="154"/>
      <c r="IMM59" s="154"/>
      <c r="IMN59" s="154"/>
      <c r="IMO59" s="154"/>
      <c r="IMP59" s="154"/>
      <c r="IMQ59" s="154"/>
      <c r="IMR59" s="154"/>
      <c r="IMS59" s="154"/>
      <c r="IMT59" s="154"/>
      <c r="IMU59" s="154"/>
      <c r="IMV59" s="154"/>
      <c r="IMW59" s="154"/>
      <c r="IMX59" s="154"/>
      <c r="IMY59" s="154"/>
      <c r="IMZ59" s="154"/>
      <c r="INA59" s="154"/>
      <c r="INB59" s="154"/>
      <c r="INC59" s="154"/>
      <c r="IND59" s="154"/>
      <c r="INE59" s="154"/>
      <c r="INF59" s="154"/>
      <c r="ING59" s="154"/>
      <c r="INH59" s="154"/>
      <c r="INI59" s="154"/>
      <c r="INJ59" s="154"/>
      <c r="INK59" s="154"/>
      <c r="INL59" s="154"/>
      <c r="INM59" s="154"/>
      <c r="INN59" s="154"/>
      <c r="INO59" s="154"/>
      <c r="INP59" s="154"/>
      <c r="INQ59" s="154"/>
      <c r="INR59" s="154"/>
      <c r="INS59" s="154"/>
      <c r="INT59" s="154"/>
      <c r="INU59" s="154"/>
      <c r="INV59" s="154"/>
      <c r="INW59" s="154"/>
      <c r="INX59" s="154"/>
      <c r="INY59" s="154"/>
      <c r="INZ59" s="154"/>
      <c r="IOA59" s="154"/>
      <c r="IOB59" s="154"/>
      <c r="IOC59" s="154"/>
      <c r="IOD59" s="154"/>
      <c r="IOE59" s="154"/>
      <c r="IOF59" s="154"/>
      <c r="IOG59" s="154"/>
      <c r="IOH59" s="154"/>
      <c r="IOI59" s="154"/>
      <c r="IOJ59" s="154"/>
      <c r="IOK59" s="154"/>
      <c r="IOL59" s="154"/>
      <c r="IOM59" s="154"/>
      <c r="ION59" s="154"/>
      <c r="IOO59" s="154"/>
      <c r="IOP59" s="154"/>
      <c r="IOQ59" s="154"/>
      <c r="IOR59" s="154"/>
      <c r="IOS59" s="154"/>
      <c r="IOT59" s="154"/>
      <c r="IOU59" s="154"/>
      <c r="IOV59" s="154"/>
      <c r="IOW59" s="154"/>
      <c r="IOX59" s="154"/>
      <c r="IOY59" s="154"/>
      <c r="IOZ59" s="154"/>
      <c r="IPA59" s="154"/>
      <c r="IPB59" s="154"/>
      <c r="IPC59" s="154"/>
      <c r="IPD59" s="154"/>
      <c r="IPE59" s="154"/>
      <c r="IPF59" s="154"/>
      <c r="IPG59" s="154"/>
      <c r="IPH59" s="154"/>
      <c r="IPI59" s="154"/>
      <c r="IPJ59" s="154"/>
      <c r="IPK59" s="154"/>
      <c r="IPL59" s="154"/>
      <c r="IPM59" s="154"/>
      <c r="IPN59" s="154"/>
      <c r="IPO59" s="154"/>
      <c r="IPP59" s="154"/>
      <c r="IPQ59" s="154"/>
      <c r="IPR59" s="154"/>
      <c r="IPS59" s="154"/>
      <c r="IPT59" s="154"/>
      <c r="IPU59" s="154"/>
      <c r="IPV59" s="154"/>
      <c r="IPW59" s="154"/>
      <c r="IPX59" s="154"/>
      <c r="IPY59" s="154"/>
      <c r="IPZ59" s="154"/>
      <c r="IQA59" s="154"/>
      <c r="IQB59" s="154"/>
      <c r="IQC59" s="154"/>
      <c r="IQD59" s="154"/>
      <c r="IQE59" s="154"/>
      <c r="IQF59" s="154"/>
      <c r="IQG59" s="154"/>
      <c r="IQH59" s="154"/>
      <c r="IQI59" s="154"/>
      <c r="IQJ59" s="154"/>
      <c r="IQK59" s="154"/>
      <c r="IQL59" s="154"/>
      <c r="IQM59" s="154"/>
      <c r="IQN59" s="154"/>
      <c r="IQO59" s="154"/>
      <c r="IQP59" s="154"/>
      <c r="IQQ59" s="154"/>
      <c r="IQR59" s="154"/>
      <c r="IQS59" s="154"/>
      <c r="IQT59" s="154"/>
      <c r="IQU59" s="154"/>
      <c r="IQV59" s="154"/>
      <c r="IQW59" s="154"/>
      <c r="IQX59" s="154"/>
      <c r="IQY59" s="154"/>
      <c r="IQZ59" s="154"/>
      <c r="IRA59" s="154"/>
      <c r="IRB59" s="154"/>
      <c r="IRC59" s="154"/>
      <c r="IRD59" s="154"/>
      <c r="IRE59" s="154"/>
      <c r="IRF59" s="154"/>
      <c r="IRG59" s="154"/>
      <c r="IRH59" s="154"/>
      <c r="IRI59" s="154"/>
      <c r="IRJ59" s="154"/>
      <c r="IRK59" s="154"/>
      <c r="IRL59" s="154"/>
      <c r="IRM59" s="154"/>
      <c r="IRN59" s="154"/>
      <c r="IRO59" s="154"/>
      <c r="IRP59" s="154"/>
      <c r="IRQ59" s="154"/>
      <c r="IRR59" s="154"/>
      <c r="IRS59" s="154"/>
      <c r="IRT59" s="154"/>
      <c r="IRU59" s="154"/>
      <c r="IRV59" s="154"/>
      <c r="IRW59" s="154"/>
      <c r="IRX59" s="154"/>
      <c r="IRY59" s="154"/>
      <c r="IRZ59" s="154"/>
      <c r="ISA59" s="154"/>
      <c r="ISB59" s="154"/>
      <c r="ISC59" s="154"/>
      <c r="ISD59" s="154"/>
      <c r="ISE59" s="154"/>
      <c r="ISF59" s="154"/>
      <c r="ISG59" s="154"/>
      <c r="ISH59" s="154"/>
      <c r="ISI59" s="154"/>
      <c r="ISJ59" s="154"/>
      <c r="ISK59" s="154"/>
      <c r="ISL59" s="154"/>
      <c r="ISM59" s="154"/>
      <c r="ISN59" s="154"/>
      <c r="ISO59" s="154"/>
      <c r="ISP59" s="154"/>
      <c r="ISQ59" s="154"/>
      <c r="ISR59" s="154"/>
      <c r="ISS59" s="154"/>
      <c r="IST59" s="154"/>
      <c r="ISU59" s="154"/>
      <c r="ISV59" s="154"/>
      <c r="ISW59" s="154"/>
      <c r="ISX59" s="154"/>
      <c r="ISY59" s="154"/>
      <c r="ISZ59" s="154"/>
      <c r="ITA59" s="154"/>
      <c r="ITB59" s="154"/>
      <c r="ITC59" s="154"/>
      <c r="ITD59" s="154"/>
      <c r="ITE59" s="154"/>
      <c r="ITF59" s="154"/>
      <c r="ITG59" s="154"/>
      <c r="ITH59" s="154"/>
      <c r="ITI59" s="154"/>
      <c r="ITJ59" s="154"/>
      <c r="ITK59" s="154"/>
      <c r="ITL59" s="154"/>
      <c r="ITM59" s="154"/>
      <c r="ITN59" s="154"/>
      <c r="ITO59" s="154"/>
      <c r="ITP59" s="154"/>
      <c r="ITQ59" s="154"/>
      <c r="ITR59" s="154"/>
      <c r="ITS59" s="154"/>
      <c r="ITT59" s="154"/>
      <c r="ITU59" s="154"/>
      <c r="ITV59" s="154"/>
      <c r="ITW59" s="154"/>
      <c r="ITX59" s="154"/>
      <c r="ITY59" s="154"/>
      <c r="ITZ59" s="154"/>
      <c r="IUA59" s="154"/>
      <c r="IUB59" s="154"/>
      <c r="IUC59" s="154"/>
      <c r="IUD59" s="154"/>
      <c r="IUE59" s="154"/>
      <c r="IUF59" s="154"/>
      <c r="IUG59" s="154"/>
      <c r="IUH59" s="154"/>
      <c r="IUI59" s="154"/>
      <c r="IUJ59" s="154"/>
      <c r="IUK59" s="154"/>
      <c r="IUL59" s="154"/>
      <c r="IUM59" s="154"/>
      <c r="IUN59" s="154"/>
      <c r="IUO59" s="154"/>
      <c r="IUP59" s="154"/>
      <c r="IUQ59" s="154"/>
      <c r="IUR59" s="154"/>
      <c r="IUS59" s="154"/>
      <c r="IUT59" s="154"/>
      <c r="IUU59" s="154"/>
      <c r="IUV59" s="154"/>
      <c r="IUW59" s="154"/>
      <c r="IUX59" s="154"/>
      <c r="IUY59" s="154"/>
      <c r="IUZ59" s="154"/>
      <c r="IVA59" s="154"/>
      <c r="IVB59" s="154"/>
      <c r="IVC59" s="154"/>
      <c r="IVD59" s="154"/>
      <c r="IVE59" s="154"/>
      <c r="IVF59" s="154"/>
      <c r="IVG59" s="154"/>
      <c r="IVH59" s="154"/>
      <c r="IVI59" s="154"/>
      <c r="IVJ59" s="154"/>
      <c r="IVK59" s="154"/>
      <c r="IVL59" s="154"/>
      <c r="IVM59" s="154"/>
      <c r="IVN59" s="154"/>
      <c r="IVO59" s="154"/>
      <c r="IVP59" s="154"/>
      <c r="IVQ59" s="154"/>
      <c r="IVR59" s="154"/>
      <c r="IVS59" s="154"/>
      <c r="IVT59" s="154"/>
      <c r="IVU59" s="154"/>
      <c r="IVV59" s="154"/>
      <c r="IVW59" s="154"/>
      <c r="IVX59" s="154"/>
      <c r="IVY59" s="154"/>
      <c r="IVZ59" s="154"/>
      <c r="IWA59" s="154"/>
      <c r="IWB59" s="154"/>
      <c r="IWC59" s="154"/>
      <c r="IWD59" s="154"/>
      <c r="IWE59" s="154"/>
      <c r="IWF59" s="154"/>
      <c r="IWG59" s="154"/>
      <c r="IWH59" s="154"/>
      <c r="IWI59" s="154"/>
      <c r="IWJ59" s="154"/>
      <c r="IWK59" s="154"/>
      <c r="IWL59" s="154"/>
      <c r="IWM59" s="154"/>
      <c r="IWN59" s="154"/>
      <c r="IWO59" s="154"/>
      <c r="IWP59" s="154"/>
      <c r="IWQ59" s="154"/>
      <c r="IWR59" s="154"/>
      <c r="IWS59" s="154"/>
      <c r="IWT59" s="154"/>
      <c r="IWU59" s="154"/>
      <c r="IWV59" s="154"/>
      <c r="IWW59" s="154"/>
      <c r="IWX59" s="154"/>
      <c r="IWY59" s="154"/>
      <c r="IWZ59" s="154"/>
      <c r="IXA59" s="154"/>
      <c r="IXB59" s="154"/>
      <c r="IXC59" s="154"/>
      <c r="IXD59" s="154"/>
      <c r="IXE59" s="154"/>
      <c r="IXF59" s="154"/>
      <c r="IXG59" s="154"/>
      <c r="IXH59" s="154"/>
      <c r="IXI59" s="154"/>
      <c r="IXJ59" s="154"/>
      <c r="IXK59" s="154"/>
      <c r="IXL59" s="154"/>
      <c r="IXM59" s="154"/>
      <c r="IXN59" s="154"/>
      <c r="IXO59" s="154"/>
      <c r="IXP59" s="154"/>
      <c r="IXQ59" s="154"/>
      <c r="IXR59" s="154"/>
      <c r="IXS59" s="154"/>
      <c r="IXT59" s="154"/>
      <c r="IXU59" s="154"/>
      <c r="IXV59" s="154"/>
      <c r="IXW59" s="154"/>
      <c r="IXX59" s="154"/>
      <c r="IXY59" s="154"/>
      <c r="IXZ59" s="154"/>
      <c r="IYA59" s="154"/>
      <c r="IYB59" s="154"/>
      <c r="IYC59" s="154"/>
      <c r="IYD59" s="154"/>
      <c r="IYE59" s="154"/>
      <c r="IYF59" s="154"/>
      <c r="IYG59" s="154"/>
      <c r="IYH59" s="154"/>
      <c r="IYI59" s="154"/>
      <c r="IYJ59" s="154"/>
      <c r="IYK59" s="154"/>
      <c r="IYL59" s="154"/>
      <c r="IYM59" s="154"/>
      <c r="IYN59" s="154"/>
      <c r="IYO59" s="154"/>
      <c r="IYP59" s="154"/>
      <c r="IYQ59" s="154"/>
      <c r="IYR59" s="154"/>
      <c r="IYS59" s="154"/>
      <c r="IYT59" s="154"/>
      <c r="IYU59" s="154"/>
      <c r="IYV59" s="154"/>
      <c r="IYW59" s="154"/>
      <c r="IYX59" s="154"/>
      <c r="IYY59" s="154"/>
      <c r="IYZ59" s="154"/>
      <c r="IZA59" s="154"/>
      <c r="IZB59" s="154"/>
      <c r="IZC59" s="154"/>
      <c r="IZD59" s="154"/>
      <c r="IZE59" s="154"/>
      <c r="IZF59" s="154"/>
      <c r="IZG59" s="154"/>
      <c r="IZH59" s="154"/>
      <c r="IZI59" s="154"/>
      <c r="IZJ59" s="154"/>
      <c r="IZK59" s="154"/>
      <c r="IZL59" s="154"/>
      <c r="IZM59" s="154"/>
      <c r="IZN59" s="154"/>
      <c r="IZO59" s="154"/>
      <c r="IZP59" s="154"/>
      <c r="IZQ59" s="154"/>
      <c r="IZR59" s="154"/>
      <c r="IZS59" s="154"/>
      <c r="IZT59" s="154"/>
      <c r="IZU59" s="154"/>
      <c r="IZV59" s="154"/>
      <c r="IZW59" s="154"/>
      <c r="IZX59" s="154"/>
      <c r="IZY59" s="154"/>
      <c r="IZZ59" s="154"/>
      <c r="JAA59" s="154"/>
      <c r="JAB59" s="154"/>
      <c r="JAC59" s="154"/>
      <c r="JAD59" s="154"/>
      <c r="JAE59" s="154"/>
      <c r="JAF59" s="154"/>
      <c r="JAG59" s="154"/>
      <c r="JAH59" s="154"/>
      <c r="JAI59" s="154"/>
      <c r="JAJ59" s="154"/>
      <c r="JAK59" s="154"/>
      <c r="JAL59" s="154"/>
      <c r="JAM59" s="154"/>
      <c r="JAN59" s="154"/>
      <c r="JAO59" s="154"/>
      <c r="JAP59" s="154"/>
      <c r="JAQ59" s="154"/>
      <c r="JAR59" s="154"/>
      <c r="JAS59" s="154"/>
      <c r="JAT59" s="154"/>
      <c r="JAU59" s="154"/>
      <c r="JAV59" s="154"/>
      <c r="JAW59" s="154"/>
      <c r="JAX59" s="154"/>
      <c r="JAY59" s="154"/>
      <c r="JAZ59" s="154"/>
      <c r="JBA59" s="154"/>
      <c r="JBB59" s="154"/>
      <c r="JBC59" s="154"/>
      <c r="JBD59" s="154"/>
      <c r="JBE59" s="154"/>
      <c r="JBF59" s="154"/>
      <c r="JBG59" s="154"/>
      <c r="JBH59" s="154"/>
      <c r="JBI59" s="154"/>
      <c r="JBJ59" s="154"/>
      <c r="JBK59" s="154"/>
      <c r="JBL59" s="154"/>
      <c r="JBM59" s="154"/>
      <c r="JBN59" s="154"/>
      <c r="JBO59" s="154"/>
      <c r="JBP59" s="154"/>
      <c r="JBQ59" s="154"/>
      <c r="JBR59" s="154"/>
      <c r="JBS59" s="154"/>
      <c r="JBT59" s="154"/>
      <c r="JBU59" s="154"/>
      <c r="JBV59" s="154"/>
      <c r="JBW59" s="154"/>
      <c r="JBX59" s="154"/>
      <c r="JBY59" s="154"/>
      <c r="JBZ59" s="154"/>
      <c r="JCA59" s="154"/>
      <c r="JCB59" s="154"/>
      <c r="JCC59" s="154"/>
      <c r="JCD59" s="154"/>
      <c r="JCE59" s="154"/>
      <c r="JCF59" s="154"/>
      <c r="JCG59" s="154"/>
      <c r="JCH59" s="154"/>
      <c r="JCI59" s="154"/>
      <c r="JCJ59" s="154"/>
      <c r="JCK59" s="154"/>
      <c r="JCL59" s="154"/>
      <c r="JCM59" s="154"/>
      <c r="JCN59" s="154"/>
      <c r="JCO59" s="154"/>
      <c r="JCP59" s="154"/>
      <c r="JCQ59" s="154"/>
      <c r="JCR59" s="154"/>
      <c r="JCS59" s="154"/>
      <c r="JCT59" s="154"/>
      <c r="JCU59" s="154"/>
      <c r="JCV59" s="154"/>
      <c r="JCW59" s="154"/>
      <c r="JCX59" s="154"/>
      <c r="JCY59" s="154"/>
      <c r="JCZ59" s="154"/>
      <c r="JDA59" s="154"/>
      <c r="JDB59" s="154"/>
      <c r="JDC59" s="154"/>
      <c r="JDD59" s="154"/>
      <c r="JDE59" s="154"/>
      <c r="JDF59" s="154"/>
      <c r="JDG59" s="154"/>
      <c r="JDH59" s="154"/>
      <c r="JDI59" s="154"/>
      <c r="JDJ59" s="154"/>
      <c r="JDK59" s="154"/>
      <c r="JDL59" s="154"/>
      <c r="JDM59" s="154"/>
      <c r="JDN59" s="154"/>
      <c r="JDO59" s="154"/>
      <c r="JDP59" s="154"/>
      <c r="JDQ59" s="154"/>
      <c r="JDR59" s="154"/>
      <c r="JDS59" s="154"/>
      <c r="JDT59" s="154"/>
      <c r="JDU59" s="154"/>
      <c r="JDV59" s="154"/>
      <c r="JDW59" s="154"/>
      <c r="JDX59" s="154"/>
      <c r="JDY59" s="154"/>
      <c r="JDZ59" s="154"/>
      <c r="JEA59" s="154"/>
      <c r="JEB59" s="154"/>
      <c r="JEC59" s="154"/>
      <c r="JED59" s="154"/>
      <c r="JEE59" s="154"/>
      <c r="JEF59" s="154"/>
      <c r="JEG59" s="154"/>
      <c r="JEH59" s="154"/>
      <c r="JEI59" s="154"/>
      <c r="JEJ59" s="154"/>
      <c r="JEK59" s="154"/>
      <c r="JEL59" s="154"/>
      <c r="JEM59" s="154"/>
      <c r="JEN59" s="154"/>
      <c r="JEO59" s="154"/>
      <c r="JEP59" s="154"/>
      <c r="JEQ59" s="154"/>
      <c r="JER59" s="154"/>
      <c r="JES59" s="154"/>
      <c r="JET59" s="154"/>
      <c r="JEU59" s="154"/>
      <c r="JEV59" s="154"/>
      <c r="JEW59" s="154"/>
      <c r="JEX59" s="154"/>
      <c r="JEY59" s="154"/>
      <c r="JEZ59" s="154"/>
      <c r="JFA59" s="154"/>
      <c r="JFB59" s="154"/>
      <c r="JFC59" s="154"/>
      <c r="JFD59" s="154"/>
      <c r="JFE59" s="154"/>
      <c r="JFF59" s="154"/>
      <c r="JFG59" s="154"/>
      <c r="JFH59" s="154"/>
      <c r="JFI59" s="154"/>
      <c r="JFJ59" s="154"/>
      <c r="JFK59" s="154"/>
      <c r="JFL59" s="154"/>
      <c r="JFM59" s="154"/>
      <c r="JFN59" s="154"/>
      <c r="JFO59" s="154"/>
      <c r="JFP59" s="154"/>
      <c r="JFQ59" s="154"/>
      <c r="JFR59" s="154"/>
      <c r="JFS59" s="154"/>
      <c r="JFT59" s="154"/>
      <c r="JFU59" s="154"/>
      <c r="JFV59" s="154"/>
      <c r="JFW59" s="154"/>
      <c r="JFX59" s="154"/>
      <c r="JFY59" s="154"/>
      <c r="JFZ59" s="154"/>
      <c r="JGA59" s="154"/>
      <c r="JGB59" s="154"/>
      <c r="JGC59" s="154"/>
      <c r="JGD59" s="154"/>
      <c r="JGE59" s="154"/>
      <c r="JGF59" s="154"/>
      <c r="JGG59" s="154"/>
      <c r="JGH59" s="154"/>
      <c r="JGI59" s="154"/>
      <c r="JGJ59" s="154"/>
      <c r="JGK59" s="154"/>
      <c r="JGL59" s="154"/>
      <c r="JGM59" s="154"/>
      <c r="JGN59" s="154"/>
      <c r="JGO59" s="154"/>
      <c r="JGP59" s="154"/>
      <c r="JGQ59" s="154"/>
      <c r="JGR59" s="154"/>
      <c r="JGS59" s="154"/>
      <c r="JGT59" s="154"/>
      <c r="JGU59" s="154"/>
      <c r="JGV59" s="154"/>
      <c r="JGW59" s="154"/>
      <c r="JGX59" s="154"/>
      <c r="JGY59" s="154"/>
      <c r="JGZ59" s="154"/>
      <c r="JHA59" s="154"/>
      <c r="JHB59" s="154"/>
      <c r="JHC59" s="154"/>
      <c r="JHD59" s="154"/>
      <c r="JHE59" s="154"/>
      <c r="JHF59" s="154"/>
      <c r="JHG59" s="154"/>
      <c r="JHH59" s="154"/>
      <c r="JHI59" s="154"/>
      <c r="JHJ59" s="154"/>
      <c r="JHK59" s="154"/>
      <c r="JHL59" s="154"/>
      <c r="JHM59" s="154"/>
      <c r="JHN59" s="154"/>
      <c r="JHO59" s="154"/>
      <c r="JHP59" s="154"/>
      <c r="JHQ59" s="154"/>
      <c r="JHR59" s="154"/>
      <c r="JHS59" s="154"/>
      <c r="JHT59" s="154"/>
      <c r="JHU59" s="154"/>
      <c r="JHV59" s="154"/>
      <c r="JHW59" s="154"/>
      <c r="JHX59" s="154"/>
      <c r="JHY59" s="154"/>
      <c r="JHZ59" s="154"/>
      <c r="JIA59" s="154"/>
      <c r="JIB59" s="154"/>
      <c r="JIC59" s="154"/>
      <c r="JID59" s="154"/>
      <c r="JIE59" s="154"/>
      <c r="JIF59" s="154"/>
      <c r="JIG59" s="154"/>
      <c r="JIH59" s="154"/>
      <c r="JII59" s="154"/>
      <c r="JIJ59" s="154"/>
      <c r="JIK59" s="154"/>
      <c r="JIL59" s="154"/>
      <c r="JIM59" s="154"/>
      <c r="JIN59" s="154"/>
      <c r="JIO59" s="154"/>
      <c r="JIP59" s="154"/>
      <c r="JIQ59" s="154"/>
      <c r="JIR59" s="154"/>
      <c r="JIS59" s="154"/>
      <c r="JIT59" s="154"/>
      <c r="JIU59" s="154"/>
      <c r="JIV59" s="154"/>
      <c r="JIW59" s="154"/>
      <c r="JIX59" s="154"/>
      <c r="JIY59" s="154"/>
      <c r="JIZ59" s="154"/>
      <c r="JJA59" s="154"/>
      <c r="JJB59" s="154"/>
      <c r="JJC59" s="154"/>
      <c r="JJD59" s="154"/>
      <c r="JJE59" s="154"/>
      <c r="JJF59" s="154"/>
      <c r="JJG59" s="154"/>
      <c r="JJH59" s="154"/>
      <c r="JJI59" s="154"/>
      <c r="JJJ59" s="154"/>
      <c r="JJK59" s="154"/>
      <c r="JJL59" s="154"/>
      <c r="JJM59" s="154"/>
      <c r="JJN59" s="154"/>
      <c r="JJO59" s="154"/>
      <c r="JJP59" s="154"/>
      <c r="JJQ59" s="154"/>
      <c r="JJR59" s="154"/>
      <c r="JJS59" s="154"/>
      <c r="JJT59" s="154"/>
      <c r="JJU59" s="154"/>
      <c r="JJV59" s="154"/>
      <c r="JJW59" s="154"/>
      <c r="JJX59" s="154"/>
      <c r="JJY59" s="154"/>
      <c r="JJZ59" s="154"/>
      <c r="JKA59" s="154"/>
      <c r="JKB59" s="154"/>
      <c r="JKC59" s="154"/>
      <c r="JKD59" s="154"/>
      <c r="JKE59" s="154"/>
      <c r="JKF59" s="154"/>
      <c r="JKG59" s="154"/>
      <c r="JKH59" s="154"/>
      <c r="JKI59" s="154"/>
      <c r="JKJ59" s="154"/>
      <c r="JKK59" s="154"/>
      <c r="JKL59" s="154"/>
      <c r="JKM59" s="154"/>
      <c r="JKN59" s="154"/>
      <c r="JKO59" s="154"/>
      <c r="JKP59" s="154"/>
      <c r="JKQ59" s="154"/>
      <c r="JKR59" s="154"/>
      <c r="JKS59" s="154"/>
      <c r="JKT59" s="154"/>
      <c r="JKU59" s="154"/>
      <c r="JKV59" s="154"/>
      <c r="JKW59" s="154"/>
      <c r="JKX59" s="154"/>
      <c r="JKY59" s="154"/>
      <c r="JKZ59" s="154"/>
      <c r="JLA59" s="154"/>
      <c r="JLB59" s="154"/>
      <c r="JLC59" s="154"/>
      <c r="JLD59" s="154"/>
      <c r="JLE59" s="154"/>
      <c r="JLF59" s="154"/>
      <c r="JLG59" s="154"/>
      <c r="JLH59" s="154"/>
      <c r="JLI59" s="154"/>
      <c r="JLJ59" s="154"/>
      <c r="JLK59" s="154"/>
      <c r="JLL59" s="154"/>
      <c r="JLM59" s="154"/>
      <c r="JLN59" s="154"/>
      <c r="JLO59" s="154"/>
      <c r="JLP59" s="154"/>
      <c r="JLQ59" s="154"/>
      <c r="JLR59" s="154"/>
      <c r="JLS59" s="154"/>
      <c r="JLT59" s="154"/>
      <c r="JLU59" s="154"/>
      <c r="JLV59" s="154"/>
      <c r="JLW59" s="154"/>
      <c r="JLX59" s="154"/>
      <c r="JLY59" s="154"/>
      <c r="JLZ59" s="154"/>
      <c r="JMA59" s="154"/>
      <c r="JMB59" s="154"/>
      <c r="JMC59" s="154"/>
      <c r="JMD59" s="154"/>
      <c r="JME59" s="154"/>
      <c r="JMF59" s="154"/>
      <c r="JMG59" s="154"/>
      <c r="JMH59" s="154"/>
      <c r="JMI59" s="154"/>
      <c r="JMJ59" s="154"/>
      <c r="JMK59" s="154"/>
      <c r="JML59" s="154"/>
      <c r="JMM59" s="154"/>
      <c r="JMN59" s="154"/>
      <c r="JMO59" s="154"/>
      <c r="JMP59" s="154"/>
      <c r="JMQ59" s="154"/>
      <c r="JMR59" s="154"/>
      <c r="JMS59" s="154"/>
      <c r="JMT59" s="154"/>
      <c r="JMU59" s="154"/>
      <c r="JMV59" s="154"/>
      <c r="JMW59" s="154"/>
      <c r="JMX59" s="154"/>
      <c r="JMY59" s="154"/>
      <c r="JMZ59" s="154"/>
      <c r="JNA59" s="154"/>
      <c r="JNB59" s="154"/>
      <c r="JNC59" s="154"/>
      <c r="JND59" s="154"/>
      <c r="JNE59" s="154"/>
      <c r="JNF59" s="154"/>
      <c r="JNG59" s="154"/>
      <c r="JNH59" s="154"/>
      <c r="JNI59" s="154"/>
      <c r="JNJ59" s="154"/>
      <c r="JNK59" s="154"/>
      <c r="JNL59" s="154"/>
      <c r="JNM59" s="154"/>
      <c r="JNN59" s="154"/>
      <c r="JNO59" s="154"/>
      <c r="JNP59" s="154"/>
      <c r="JNQ59" s="154"/>
      <c r="JNR59" s="154"/>
      <c r="JNS59" s="154"/>
      <c r="JNT59" s="154"/>
      <c r="JNU59" s="154"/>
      <c r="JNV59" s="154"/>
      <c r="JNW59" s="154"/>
      <c r="JNX59" s="154"/>
      <c r="JNY59" s="154"/>
      <c r="JNZ59" s="154"/>
      <c r="JOA59" s="154"/>
      <c r="JOB59" s="154"/>
      <c r="JOC59" s="154"/>
      <c r="JOD59" s="154"/>
      <c r="JOE59" s="154"/>
      <c r="JOF59" s="154"/>
      <c r="JOG59" s="154"/>
      <c r="JOH59" s="154"/>
      <c r="JOI59" s="154"/>
      <c r="JOJ59" s="154"/>
      <c r="JOK59" s="154"/>
      <c r="JOL59" s="154"/>
      <c r="JOM59" s="154"/>
      <c r="JON59" s="154"/>
      <c r="JOO59" s="154"/>
      <c r="JOP59" s="154"/>
      <c r="JOQ59" s="154"/>
      <c r="JOR59" s="154"/>
      <c r="JOS59" s="154"/>
      <c r="JOT59" s="154"/>
      <c r="JOU59" s="154"/>
      <c r="JOV59" s="154"/>
      <c r="JOW59" s="154"/>
      <c r="JOX59" s="154"/>
      <c r="JOY59" s="154"/>
      <c r="JOZ59" s="154"/>
      <c r="JPA59" s="154"/>
      <c r="JPB59" s="154"/>
      <c r="JPC59" s="154"/>
      <c r="JPD59" s="154"/>
      <c r="JPE59" s="154"/>
      <c r="JPF59" s="154"/>
      <c r="JPG59" s="154"/>
      <c r="JPH59" s="154"/>
      <c r="JPI59" s="154"/>
      <c r="JPJ59" s="154"/>
      <c r="JPK59" s="154"/>
      <c r="JPL59" s="154"/>
      <c r="JPM59" s="154"/>
      <c r="JPN59" s="154"/>
      <c r="JPO59" s="154"/>
      <c r="JPP59" s="154"/>
      <c r="JPQ59" s="154"/>
      <c r="JPR59" s="154"/>
      <c r="JPS59" s="154"/>
      <c r="JPT59" s="154"/>
      <c r="JPU59" s="154"/>
      <c r="JPV59" s="154"/>
      <c r="JPW59" s="154"/>
      <c r="JPX59" s="154"/>
      <c r="JPY59" s="154"/>
      <c r="JPZ59" s="154"/>
      <c r="JQA59" s="154"/>
      <c r="JQB59" s="154"/>
      <c r="JQC59" s="154"/>
      <c r="JQD59" s="154"/>
      <c r="JQE59" s="154"/>
      <c r="JQF59" s="154"/>
      <c r="JQG59" s="154"/>
      <c r="JQH59" s="154"/>
      <c r="JQI59" s="154"/>
      <c r="JQJ59" s="154"/>
      <c r="JQK59" s="154"/>
      <c r="JQL59" s="154"/>
      <c r="JQM59" s="154"/>
      <c r="JQN59" s="154"/>
      <c r="JQO59" s="154"/>
      <c r="JQP59" s="154"/>
      <c r="JQQ59" s="154"/>
      <c r="JQR59" s="154"/>
      <c r="JQS59" s="154"/>
      <c r="JQT59" s="154"/>
      <c r="JQU59" s="154"/>
      <c r="JQV59" s="154"/>
      <c r="JQW59" s="154"/>
      <c r="JQX59" s="154"/>
      <c r="JQY59" s="154"/>
      <c r="JQZ59" s="154"/>
      <c r="JRA59" s="154"/>
      <c r="JRB59" s="154"/>
      <c r="JRC59" s="154"/>
      <c r="JRD59" s="154"/>
      <c r="JRE59" s="154"/>
      <c r="JRF59" s="154"/>
      <c r="JRG59" s="154"/>
      <c r="JRH59" s="154"/>
      <c r="JRI59" s="154"/>
      <c r="JRJ59" s="154"/>
      <c r="JRK59" s="154"/>
      <c r="JRL59" s="154"/>
      <c r="JRM59" s="154"/>
      <c r="JRN59" s="154"/>
      <c r="JRO59" s="154"/>
      <c r="JRP59" s="154"/>
      <c r="JRQ59" s="154"/>
      <c r="JRR59" s="154"/>
      <c r="JRS59" s="154"/>
      <c r="JRT59" s="154"/>
      <c r="JRU59" s="154"/>
      <c r="JRV59" s="154"/>
      <c r="JRW59" s="154"/>
      <c r="JRX59" s="154"/>
      <c r="JRY59" s="154"/>
      <c r="JRZ59" s="154"/>
      <c r="JSA59" s="154"/>
      <c r="JSB59" s="154"/>
      <c r="JSC59" s="154"/>
      <c r="JSD59" s="154"/>
      <c r="JSE59" s="154"/>
      <c r="JSF59" s="154"/>
      <c r="JSG59" s="154"/>
      <c r="JSH59" s="154"/>
      <c r="JSI59" s="154"/>
      <c r="JSJ59" s="154"/>
      <c r="JSK59" s="154"/>
      <c r="JSL59" s="154"/>
      <c r="JSM59" s="154"/>
      <c r="JSN59" s="154"/>
      <c r="JSO59" s="154"/>
      <c r="JSP59" s="154"/>
      <c r="JSQ59" s="154"/>
      <c r="JSR59" s="154"/>
      <c r="JSS59" s="154"/>
      <c r="JST59" s="154"/>
      <c r="JSU59" s="154"/>
      <c r="JSV59" s="154"/>
      <c r="JSW59" s="154"/>
      <c r="JSX59" s="154"/>
      <c r="JSY59" s="154"/>
      <c r="JSZ59" s="154"/>
      <c r="JTA59" s="154"/>
      <c r="JTB59" s="154"/>
      <c r="JTC59" s="154"/>
      <c r="JTD59" s="154"/>
      <c r="JTE59" s="154"/>
      <c r="JTF59" s="154"/>
      <c r="JTG59" s="154"/>
      <c r="JTH59" s="154"/>
      <c r="JTI59" s="154"/>
      <c r="JTJ59" s="154"/>
      <c r="JTK59" s="154"/>
      <c r="JTL59" s="154"/>
      <c r="JTM59" s="154"/>
      <c r="JTN59" s="154"/>
      <c r="JTO59" s="154"/>
      <c r="JTP59" s="154"/>
      <c r="JTQ59" s="154"/>
      <c r="JTR59" s="154"/>
      <c r="JTS59" s="154"/>
      <c r="JTT59" s="154"/>
      <c r="JTU59" s="154"/>
      <c r="JTV59" s="154"/>
      <c r="JTW59" s="154"/>
      <c r="JTX59" s="154"/>
      <c r="JTY59" s="154"/>
      <c r="JTZ59" s="154"/>
      <c r="JUA59" s="154"/>
      <c r="JUB59" s="154"/>
      <c r="JUC59" s="154"/>
      <c r="JUD59" s="154"/>
      <c r="JUE59" s="154"/>
      <c r="JUF59" s="154"/>
      <c r="JUG59" s="154"/>
      <c r="JUH59" s="154"/>
      <c r="JUI59" s="154"/>
      <c r="JUJ59" s="154"/>
      <c r="JUK59" s="154"/>
      <c r="JUL59" s="154"/>
      <c r="JUM59" s="154"/>
      <c r="JUN59" s="154"/>
      <c r="JUO59" s="154"/>
      <c r="JUP59" s="154"/>
      <c r="JUQ59" s="154"/>
      <c r="JUR59" s="154"/>
      <c r="JUS59" s="154"/>
      <c r="JUT59" s="154"/>
      <c r="JUU59" s="154"/>
      <c r="JUV59" s="154"/>
      <c r="JUW59" s="154"/>
      <c r="JUX59" s="154"/>
      <c r="JUY59" s="154"/>
      <c r="JUZ59" s="154"/>
      <c r="JVA59" s="154"/>
      <c r="JVB59" s="154"/>
      <c r="JVC59" s="154"/>
      <c r="JVD59" s="154"/>
      <c r="JVE59" s="154"/>
      <c r="JVF59" s="154"/>
      <c r="JVG59" s="154"/>
      <c r="JVH59" s="154"/>
      <c r="JVI59" s="154"/>
      <c r="JVJ59" s="154"/>
      <c r="JVK59" s="154"/>
      <c r="JVL59" s="154"/>
      <c r="JVM59" s="154"/>
      <c r="JVN59" s="154"/>
      <c r="JVO59" s="154"/>
      <c r="JVP59" s="154"/>
      <c r="JVQ59" s="154"/>
      <c r="JVR59" s="154"/>
      <c r="JVS59" s="154"/>
      <c r="JVT59" s="154"/>
      <c r="JVU59" s="154"/>
      <c r="JVV59" s="154"/>
      <c r="JVW59" s="154"/>
      <c r="JVX59" s="154"/>
      <c r="JVY59" s="154"/>
      <c r="JVZ59" s="154"/>
      <c r="JWA59" s="154"/>
      <c r="JWB59" s="154"/>
      <c r="JWC59" s="154"/>
      <c r="JWD59" s="154"/>
      <c r="JWE59" s="154"/>
      <c r="JWF59" s="154"/>
      <c r="JWG59" s="154"/>
      <c r="JWH59" s="154"/>
      <c r="JWI59" s="154"/>
      <c r="JWJ59" s="154"/>
      <c r="JWK59" s="154"/>
      <c r="JWL59" s="154"/>
      <c r="JWM59" s="154"/>
      <c r="JWN59" s="154"/>
      <c r="JWO59" s="154"/>
      <c r="JWP59" s="154"/>
      <c r="JWQ59" s="154"/>
      <c r="JWR59" s="154"/>
      <c r="JWS59" s="154"/>
      <c r="JWT59" s="154"/>
      <c r="JWU59" s="154"/>
      <c r="JWV59" s="154"/>
      <c r="JWW59" s="154"/>
      <c r="JWX59" s="154"/>
      <c r="JWY59" s="154"/>
      <c r="JWZ59" s="154"/>
      <c r="JXA59" s="154"/>
      <c r="JXB59" s="154"/>
      <c r="JXC59" s="154"/>
      <c r="JXD59" s="154"/>
      <c r="JXE59" s="154"/>
      <c r="JXF59" s="154"/>
      <c r="JXG59" s="154"/>
      <c r="JXH59" s="154"/>
      <c r="JXI59" s="154"/>
      <c r="JXJ59" s="154"/>
      <c r="JXK59" s="154"/>
      <c r="JXL59" s="154"/>
      <c r="JXM59" s="154"/>
      <c r="JXN59" s="154"/>
      <c r="JXO59" s="154"/>
      <c r="JXP59" s="154"/>
      <c r="JXQ59" s="154"/>
      <c r="JXR59" s="154"/>
      <c r="JXS59" s="154"/>
      <c r="JXT59" s="154"/>
      <c r="JXU59" s="154"/>
      <c r="JXV59" s="154"/>
      <c r="JXW59" s="154"/>
      <c r="JXX59" s="154"/>
      <c r="JXY59" s="154"/>
      <c r="JXZ59" s="154"/>
      <c r="JYA59" s="154"/>
      <c r="JYB59" s="154"/>
      <c r="JYC59" s="154"/>
      <c r="JYD59" s="154"/>
      <c r="JYE59" s="154"/>
      <c r="JYF59" s="154"/>
      <c r="JYG59" s="154"/>
      <c r="JYH59" s="154"/>
      <c r="JYI59" s="154"/>
      <c r="JYJ59" s="154"/>
      <c r="JYK59" s="154"/>
      <c r="JYL59" s="154"/>
      <c r="JYM59" s="154"/>
      <c r="JYN59" s="154"/>
      <c r="JYO59" s="154"/>
      <c r="JYP59" s="154"/>
      <c r="JYQ59" s="154"/>
      <c r="JYR59" s="154"/>
      <c r="JYS59" s="154"/>
      <c r="JYT59" s="154"/>
      <c r="JYU59" s="154"/>
      <c r="JYV59" s="154"/>
      <c r="JYW59" s="154"/>
      <c r="JYX59" s="154"/>
      <c r="JYY59" s="154"/>
      <c r="JYZ59" s="154"/>
      <c r="JZA59" s="154"/>
      <c r="JZB59" s="154"/>
      <c r="JZC59" s="154"/>
      <c r="JZD59" s="154"/>
      <c r="JZE59" s="154"/>
      <c r="JZF59" s="154"/>
      <c r="JZG59" s="154"/>
      <c r="JZH59" s="154"/>
      <c r="JZI59" s="154"/>
      <c r="JZJ59" s="154"/>
      <c r="JZK59" s="154"/>
      <c r="JZL59" s="154"/>
      <c r="JZM59" s="154"/>
      <c r="JZN59" s="154"/>
      <c r="JZO59" s="154"/>
      <c r="JZP59" s="154"/>
      <c r="JZQ59" s="154"/>
      <c r="JZR59" s="154"/>
      <c r="JZS59" s="154"/>
      <c r="JZT59" s="154"/>
      <c r="JZU59" s="154"/>
      <c r="JZV59" s="154"/>
      <c r="JZW59" s="154"/>
      <c r="JZX59" s="154"/>
      <c r="JZY59" s="154"/>
      <c r="JZZ59" s="154"/>
      <c r="KAA59" s="154"/>
      <c r="KAB59" s="154"/>
      <c r="KAC59" s="154"/>
      <c r="KAD59" s="154"/>
      <c r="KAE59" s="154"/>
      <c r="KAF59" s="154"/>
      <c r="KAG59" s="154"/>
      <c r="KAH59" s="154"/>
      <c r="KAI59" s="154"/>
      <c r="KAJ59" s="154"/>
      <c r="KAK59" s="154"/>
      <c r="KAL59" s="154"/>
      <c r="KAM59" s="154"/>
      <c r="KAN59" s="154"/>
      <c r="KAO59" s="154"/>
      <c r="KAP59" s="154"/>
      <c r="KAQ59" s="154"/>
      <c r="KAR59" s="154"/>
      <c r="KAS59" s="154"/>
      <c r="KAT59" s="154"/>
      <c r="KAU59" s="154"/>
      <c r="KAV59" s="154"/>
      <c r="KAW59" s="154"/>
      <c r="KAX59" s="154"/>
      <c r="KAY59" s="154"/>
      <c r="KAZ59" s="154"/>
      <c r="KBA59" s="154"/>
      <c r="KBB59" s="154"/>
      <c r="KBC59" s="154"/>
      <c r="KBD59" s="154"/>
      <c r="KBE59" s="154"/>
      <c r="KBF59" s="154"/>
      <c r="KBG59" s="154"/>
      <c r="KBH59" s="154"/>
      <c r="KBI59" s="154"/>
      <c r="KBJ59" s="154"/>
      <c r="KBK59" s="154"/>
      <c r="KBL59" s="154"/>
      <c r="KBM59" s="154"/>
      <c r="KBN59" s="154"/>
      <c r="KBO59" s="154"/>
      <c r="KBP59" s="154"/>
      <c r="KBQ59" s="154"/>
      <c r="KBR59" s="154"/>
      <c r="KBS59" s="154"/>
      <c r="KBT59" s="154"/>
      <c r="KBU59" s="154"/>
      <c r="KBV59" s="154"/>
      <c r="KBW59" s="154"/>
      <c r="KBX59" s="154"/>
      <c r="KBY59" s="154"/>
      <c r="KBZ59" s="154"/>
      <c r="KCA59" s="154"/>
      <c r="KCB59" s="154"/>
      <c r="KCC59" s="154"/>
      <c r="KCD59" s="154"/>
      <c r="KCE59" s="154"/>
      <c r="KCF59" s="154"/>
      <c r="KCG59" s="154"/>
      <c r="KCH59" s="154"/>
      <c r="KCI59" s="154"/>
      <c r="KCJ59" s="154"/>
      <c r="KCK59" s="154"/>
      <c r="KCL59" s="154"/>
      <c r="KCM59" s="154"/>
      <c r="KCN59" s="154"/>
      <c r="KCO59" s="154"/>
      <c r="KCP59" s="154"/>
      <c r="KCQ59" s="154"/>
      <c r="KCR59" s="154"/>
      <c r="KCS59" s="154"/>
      <c r="KCT59" s="154"/>
      <c r="KCU59" s="154"/>
      <c r="KCV59" s="154"/>
      <c r="KCW59" s="154"/>
      <c r="KCX59" s="154"/>
      <c r="KCY59" s="154"/>
      <c r="KCZ59" s="154"/>
      <c r="KDA59" s="154"/>
      <c r="KDB59" s="154"/>
      <c r="KDC59" s="154"/>
      <c r="KDD59" s="154"/>
      <c r="KDE59" s="154"/>
      <c r="KDF59" s="154"/>
      <c r="KDG59" s="154"/>
      <c r="KDH59" s="154"/>
      <c r="KDI59" s="154"/>
      <c r="KDJ59" s="154"/>
      <c r="KDK59" s="154"/>
      <c r="KDL59" s="154"/>
      <c r="KDM59" s="154"/>
      <c r="KDN59" s="154"/>
      <c r="KDO59" s="154"/>
      <c r="KDP59" s="154"/>
      <c r="KDQ59" s="154"/>
      <c r="KDR59" s="154"/>
      <c r="KDS59" s="154"/>
      <c r="KDT59" s="154"/>
      <c r="KDU59" s="154"/>
      <c r="KDV59" s="154"/>
      <c r="KDW59" s="154"/>
      <c r="KDX59" s="154"/>
      <c r="KDY59" s="154"/>
      <c r="KDZ59" s="154"/>
      <c r="KEA59" s="154"/>
      <c r="KEB59" s="154"/>
      <c r="KEC59" s="154"/>
      <c r="KED59" s="154"/>
      <c r="KEE59" s="154"/>
      <c r="KEF59" s="154"/>
      <c r="KEG59" s="154"/>
      <c r="KEH59" s="154"/>
      <c r="KEI59" s="154"/>
      <c r="KEJ59" s="154"/>
      <c r="KEK59" s="154"/>
      <c r="KEL59" s="154"/>
      <c r="KEM59" s="154"/>
      <c r="KEN59" s="154"/>
      <c r="KEO59" s="154"/>
      <c r="KEP59" s="154"/>
      <c r="KEQ59" s="154"/>
      <c r="KER59" s="154"/>
      <c r="KES59" s="154"/>
      <c r="KET59" s="154"/>
      <c r="KEU59" s="154"/>
      <c r="KEV59" s="154"/>
      <c r="KEW59" s="154"/>
      <c r="KEX59" s="154"/>
      <c r="KEY59" s="154"/>
      <c r="KEZ59" s="154"/>
      <c r="KFA59" s="154"/>
      <c r="KFB59" s="154"/>
      <c r="KFC59" s="154"/>
      <c r="KFD59" s="154"/>
      <c r="KFE59" s="154"/>
      <c r="KFF59" s="154"/>
      <c r="KFG59" s="154"/>
      <c r="KFH59" s="154"/>
      <c r="KFI59" s="154"/>
      <c r="KFJ59" s="154"/>
      <c r="KFK59" s="154"/>
      <c r="KFL59" s="154"/>
      <c r="KFM59" s="154"/>
      <c r="KFN59" s="154"/>
      <c r="KFO59" s="154"/>
      <c r="KFP59" s="154"/>
      <c r="KFQ59" s="154"/>
      <c r="KFR59" s="154"/>
      <c r="KFS59" s="154"/>
      <c r="KFT59" s="154"/>
      <c r="KFU59" s="154"/>
      <c r="KFV59" s="154"/>
      <c r="KFW59" s="154"/>
      <c r="KFX59" s="154"/>
      <c r="KFY59" s="154"/>
      <c r="KFZ59" s="154"/>
      <c r="KGA59" s="154"/>
      <c r="KGB59" s="154"/>
      <c r="KGC59" s="154"/>
      <c r="KGD59" s="154"/>
      <c r="KGE59" s="154"/>
      <c r="KGF59" s="154"/>
      <c r="KGG59" s="154"/>
      <c r="KGH59" s="154"/>
      <c r="KGI59" s="154"/>
      <c r="KGJ59" s="154"/>
      <c r="KGK59" s="154"/>
      <c r="KGL59" s="154"/>
      <c r="KGM59" s="154"/>
      <c r="KGN59" s="154"/>
      <c r="KGO59" s="154"/>
      <c r="KGP59" s="154"/>
      <c r="KGQ59" s="154"/>
      <c r="KGR59" s="154"/>
      <c r="KGS59" s="154"/>
      <c r="KGT59" s="154"/>
      <c r="KGU59" s="154"/>
      <c r="KGV59" s="154"/>
      <c r="KGW59" s="154"/>
      <c r="KGX59" s="154"/>
      <c r="KGY59" s="154"/>
      <c r="KGZ59" s="154"/>
      <c r="KHA59" s="154"/>
      <c r="KHB59" s="154"/>
      <c r="KHC59" s="154"/>
      <c r="KHD59" s="154"/>
      <c r="KHE59" s="154"/>
      <c r="KHF59" s="154"/>
      <c r="KHG59" s="154"/>
      <c r="KHH59" s="154"/>
      <c r="KHI59" s="154"/>
      <c r="KHJ59" s="154"/>
      <c r="KHK59" s="154"/>
      <c r="KHL59" s="154"/>
      <c r="KHM59" s="154"/>
      <c r="KHN59" s="154"/>
      <c r="KHO59" s="154"/>
      <c r="KHP59" s="154"/>
      <c r="KHQ59" s="154"/>
      <c r="KHR59" s="154"/>
      <c r="KHS59" s="154"/>
      <c r="KHT59" s="154"/>
      <c r="KHU59" s="154"/>
      <c r="KHV59" s="154"/>
      <c r="KHW59" s="154"/>
      <c r="KHX59" s="154"/>
      <c r="KHY59" s="154"/>
      <c r="KHZ59" s="154"/>
      <c r="KIA59" s="154"/>
      <c r="KIB59" s="154"/>
      <c r="KIC59" s="154"/>
      <c r="KID59" s="154"/>
      <c r="KIE59" s="154"/>
      <c r="KIF59" s="154"/>
      <c r="KIG59" s="154"/>
      <c r="KIH59" s="154"/>
      <c r="KII59" s="154"/>
      <c r="KIJ59" s="154"/>
      <c r="KIK59" s="154"/>
      <c r="KIL59" s="154"/>
      <c r="KIM59" s="154"/>
      <c r="KIN59" s="154"/>
      <c r="KIO59" s="154"/>
      <c r="KIP59" s="154"/>
      <c r="KIQ59" s="154"/>
      <c r="KIR59" s="154"/>
      <c r="KIS59" s="154"/>
      <c r="KIT59" s="154"/>
      <c r="KIU59" s="154"/>
      <c r="KIV59" s="154"/>
      <c r="KIW59" s="154"/>
      <c r="KIX59" s="154"/>
      <c r="KIY59" s="154"/>
      <c r="KIZ59" s="154"/>
      <c r="KJA59" s="154"/>
      <c r="KJB59" s="154"/>
      <c r="KJC59" s="154"/>
      <c r="KJD59" s="154"/>
      <c r="KJE59" s="154"/>
      <c r="KJF59" s="154"/>
      <c r="KJG59" s="154"/>
      <c r="KJH59" s="154"/>
      <c r="KJI59" s="154"/>
      <c r="KJJ59" s="154"/>
      <c r="KJK59" s="154"/>
      <c r="KJL59" s="154"/>
      <c r="KJM59" s="154"/>
      <c r="KJN59" s="154"/>
      <c r="KJO59" s="154"/>
      <c r="KJP59" s="154"/>
      <c r="KJQ59" s="154"/>
      <c r="KJR59" s="154"/>
      <c r="KJS59" s="154"/>
      <c r="KJT59" s="154"/>
      <c r="KJU59" s="154"/>
      <c r="KJV59" s="154"/>
      <c r="KJW59" s="154"/>
      <c r="KJX59" s="154"/>
      <c r="KJY59" s="154"/>
      <c r="KJZ59" s="154"/>
      <c r="KKA59" s="154"/>
      <c r="KKB59" s="154"/>
      <c r="KKC59" s="154"/>
      <c r="KKD59" s="154"/>
      <c r="KKE59" s="154"/>
      <c r="KKF59" s="154"/>
      <c r="KKG59" s="154"/>
      <c r="KKH59" s="154"/>
      <c r="KKI59" s="154"/>
      <c r="KKJ59" s="154"/>
      <c r="KKK59" s="154"/>
      <c r="KKL59" s="154"/>
      <c r="KKM59" s="154"/>
      <c r="KKN59" s="154"/>
      <c r="KKO59" s="154"/>
      <c r="KKP59" s="154"/>
      <c r="KKQ59" s="154"/>
      <c r="KKR59" s="154"/>
      <c r="KKS59" s="154"/>
      <c r="KKT59" s="154"/>
      <c r="KKU59" s="154"/>
      <c r="KKV59" s="154"/>
      <c r="KKW59" s="154"/>
      <c r="KKX59" s="154"/>
      <c r="KKY59" s="154"/>
      <c r="KKZ59" s="154"/>
      <c r="KLA59" s="154"/>
      <c r="KLB59" s="154"/>
      <c r="KLC59" s="154"/>
      <c r="KLD59" s="154"/>
      <c r="KLE59" s="154"/>
      <c r="KLF59" s="154"/>
      <c r="KLG59" s="154"/>
      <c r="KLH59" s="154"/>
      <c r="KLI59" s="154"/>
      <c r="KLJ59" s="154"/>
      <c r="KLK59" s="154"/>
      <c r="KLL59" s="154"/>
      <c r="KLM59" s="154"/>
      <c r="KLN59" s="154"/>
      <c r="KLO59" s="154"/>
      <c r="KLP59" s="154"/>
      <c r="KLQ59" s="154"/>
      <c r="KLR59" s="154"/>
      <c r="KLS59" s="154"/>
      <c r="KLT59" s="154"/>
      <c r="KLU59" s="154"/>
      <c r="KLV59" s="154"/>
      <c r="KLW59" s="154"/>
      <c r="KLX59" s="154"/>
      <c r="KLY59" s="154"/>
      <c r="KLZ59" s="154"/>
      <c r="KMA59" s="154"/>
      <c r="KMB59" s="154"/>
      <c r="KMC59" s="154"/>
      <c r="KMD59" s="154"/>
      <c r="KME59" s="154"/>
      <c r="KMF59" s="154"/>
      <c r="KMG59" s="154"/>
      <c r="KMH59" s="154"/>
      <c r="KMI59" s="154"/>
      <c r="KMJ59" s="154"/>
      <c r="KMK59" s="154"/>
      <c r="KML59" s="154"/>
      <c r="KMM59" s="154"/>
      <c r="KMN59" s="154"/>
      <c r="KMO59" s="154"/>
      <c r="KMP59" s="154"/>
      <c r="KMQ59" s="154"/>
      <c r="KMR59" s="154"/>
      <c r="KMS59" s="154"/>
      <c r="KMT59" s="154"/>
      <c r="KMU59" s="154"/>
      <c r="KMV59" s="154"/>
      <c r="KMW59" s="154"/>
      <c r="KMX59" s="154"/>
      <c r="KMY59" s="154"/>
      <c r="KMZ59" s="154"/>
      <c r="KNA59" s="154"/>
      <c r="KNB59" s="154"/>
      <c r="KNC59" s="154"/>
      <c r="KND59" s="154"/>
      <c r="KNE59" s="154"/>
      <c r="KNF59" s="154"/>
      <c r="KNG59" s="154"/>
      <c r="KNH59" s="154"/>
      <c r="KNI59" s="154"/>
      <c r="KNJ59" s="154"/>
      <c r="KNK59" s="154"/>
      <c r="KNL59" s="154"/>
      <c r="KNM59" s="154"/>
      <c r="KNN59" s="154"/>
      <c r="KNO59" s="154"/>
      <c r="KNP59" s="154"/>
      <c r="KNQ59" s="154"/>
      <c r="KNR59" s="154"/>
      <c r="KNS59" s="154"/>
      <c r="KNT59" s="154"/>
      <c r="KNU59" s="154"/>
      <c r="KNV59" s="154"/>
      <c r="KNW59" s="154"/>
      <c r="KNX59" s="154"/>
      <c r="KNY59" s="154"/>
      <c r="KNZ59" s="154"/>
      <c r="KOA59" s="154"/>
      <c r="KOB59" s="154"/>
      <c r="KOC59" s="154"/>
      <c r="KOD59" s="154"/>
      <c r="KOE59" s="154"/>
      <c r="KOF59" s="154"/>
      <c r="KOG59" s="154"/>
      <c r="KOH59" s="154"/>
      <c r="KOI59" s="154"/>
      <c r="KOJ59" s="154"/>
      <c r="KOK59" s="154"/>
      <c r="KOL59" s="154"/>
      <c r="KOM59" s="154"/>
      <c r="KON59" s="154"/>
      <c r="KOO59" s="154"/>
      <c r="KOP59" s="154"/>
      <c r="KOQ59" s="154"/>
      <c r="KOR59" s="154"/>
      <c r="KOS59" s="154"/>
      <c r="KOT59" s="154"/>
      <c r="KOU59" s="154"/>
      <c r="KOV59" s="154"/>
      <c r="KOW59" s="154"/>
      <c r="KOX59" s="154"/>
      <c r="KOY59" s="154"/>
      <c r="KOZ59" s="154"/>
      <c r="KPA59" s="154"/>
      <c r="KPB59" s="154"/>
      <c r="KPC59" s="154"/>
      <c r="KPD59" s="154"/>
      <c r="KPE59" s="154"/>
      <c r="KPF59" s="154"/>
      <c r="KPG59" s="154"/>
      <c r="KPH59" s="154"/>
      <c r="KPI59" s="154"/>
      <c r="KPJ59" s="154"/>
      <c r="KPK59" s="154"/>
      <c r="KPL59" s="154"/>
      <c r="KPM59" s="154"/>
      <c r="KPN59" s="154"/>
      <c r="KPO59" s="154"/>
      <c r="KPP59" s="154"/>
      <c r="KPQ59" s="154"/>
      <c r="KPR59" s="154"/>
      <c r="KPS59" s="154"/>
      <c r="KPT59" s="154"/>
      <c r="KPU59" s="154"/>
      <c r="KPV59" s="154"/>
      <c r="KPW59" s="154"/>
      <c r="KPX59" s="154"/>
      <c r="KPY59" s="154"/>
      <c r="KPZ59" s="154"/>
      <c r="KQA59" s="154"/>
      <c r="KQB59" s="154"/>
      <c r="KQC59" s="154"/>
      <c r="KQD59" s="154"/>
      <c r="KQE59" s="154"/>
      <c r="KQF59" s="154"/>
      <c r="KQG59" s="154"/>
      <c r="KQH59" s="154"/>
      <c r="KQI59" s="154"/>
      <c r="KQJ59" s="154"/>
      <c r="KQK59" s="154"/>
      <c r="KQL59" s="154"/>
      <c r="KQM59" s="154"/>
      <c r="KQN59" s="154"/>
      <c r="KQO59" s="154"/>
      <c r="KQP59" s="154"/>
      <c r="KQQ59" s="154"/>
      <c r="KQR59" s="154"/>
      <c r="KQS59" s="154"/>
      <c r="KQT59" s="154"/>
      <c r="KQU59" s="154"/>
      <c r="KQV59" s="154"/>
      <c r="KQW59" s="154"/>
      <c r="KQX59" s="154"/>
      <c r="KQY59" s="154"/>
      <c r="KQZ59" s="154"/>
      <c r="KRA59" s="154"/>
      <c r="KRB59" s="154"/>
      <c r="KRC59" s="154"/>
      <c r="KRD59" s="154"/>
      <c r="KRE59" s="154"/>
      <c r="KRF59" s="154"/>
      <c r="KRG59" s="154"/>
      <c r="KRH59" s="154"/>
      <c r="KRI59" s="154"/>
      <c r="KRJ59" s="154"/>
      <c r="KRK59" s="154"/>
      <c r="KRL59" s="154"/>
      <c r="KRM59" s="154"/>
      <c r="KRN59" s="154"/>
      <c r="KRO59" s="154"/>
      <c r="KRP59" s="154"/>
      <c r="KRQ59" s="154"/>
      <c r="KRR59" s="154"/>
      <c r="KRS59" s="154"/>
      <c r="KRT59" s="154"/>
      <c r="KRU59" s="154"/>
      <c r="KRV59" s="154"/>
      <c r="KRW59" s="154"/>
      <c r="KRX59" s="154"/>
      <c r="KRY59" s="154"/>
      <c r="KRZ59" s="154"/>
      <c r="KSA59" s="154"/>
      <c r="KSB59" s="154"/>
      <c r="KSC59" s="154"/>
      <c r="KSD59" s="154"/>
      <c r="KSE59" s="154"/>
      <c r="KSF59" s="154"/>
      <c r="KSG59" s="154"/>
      <c r="KSH59" s="154"/>
      <c r="KSI59" s="154"/>
      <c r="KSJ59" s="154"/>
      <c r="KSK59" s="154"/>
      <c r="KSL59" s="154"/>
      <c r="KSM59" s="154"/>
      <c r="KSN59" s="154"/>
      <c r="KSO59" s="154"/>
      <c r="KSP59" s="154"/>
      <c r="KSQ59" s="154"/>
      <c r="KSR59" s="154"/>
      <c r="KSS59" s="154"/>
      <c r="KST59" s="154"/>
      <c r="KSU59" s="154"/>
      <c r="KSV59" s="154"/>
      <c r="KSW59" s="154"/>
      <c r="KSX59" s="154"/>
      <c r="KSY59" s="154"/>
      <c r="KSZ59" s="154"/>
      <c r="KTA59" s="154"/>
      <c r="KTB59" s="154"/>
      <c r="KTC59" s="154"/>
      <c r="KTD59" s="154"/>
      <c r="KTE59" s="154"/>
      <c r="KTF59" s="154"/>
      <c r="KTG59" s="154"/>
      <c r="KTH59" s="154"/>
      <c r="KTI59" s="154"/>
      <c r="KTJ59" s="154"/>
      <c r="KTK59" s="154"/>
      <c r="KTL59" s="154"/>
      <c r="KTM59" s="154"/>
      <c r="KTN59" s="154"/>
      <c r="KTO59" s="154"/>
      <c r="KTP59" s="154"/>
      <c r="KTQ59" s="154"/>
      <c r="KTR59" s="154"/>
      <c r="KTS59" s="154"/>
      <c r="KTT59" s="154"/>
      <c r="KTU59" s="154"/>
      <c r="KTV59" s="154"/>
      <c r="KTW59" s="154"/>
      <c r="KTX59" s="154"/>
      <c r="KTY59" s="154"/>
      <c r="KTZ59" s="154"/>
      <c r="KUA59" s="154"/>
      <c r="KUB59" s="154"/>
      <c r="KUC59" s="154"/>
      <c r="KUD59" s="154"/>
      <c r="KUE59" s="154"/>
      <c r="KUF59" s="154"/>
      <c r="KUG59" s="154"/>
      <c r="KUH59" s="154"/>
      <c r="KUI59" s="154"/>
      <c r="KUJ59" s="154"/>
      <c r="KUK59" s="154"/>
      <c r="KUL59" s="154"/>
      <c r="KUM59" s="154"/>
      <c r="KUN59" s="154"/>
      <c r="KUO59" s="154"/>
      <c r="KUP59" s="154"/>
      <c r="KUQ59" s="154"/>
      <c r="KUR59" s="154"/>
      <c r="KUS59" s="154"/>
      <c r="KUT59" s="154"/>
      <c r="KUU59" s="154"/>
      <c r="KUV59" s="154"/>
      <c r="KUW59" s="154"/>
      <c r="KUX59" s="154"/>
      <c r="KUY59" s="154"/>
      <c r="KUZ59" s="154"/>
      <c r="KVA59" s="154"/>
      <c r="KVB59" s="154"/>
      <c r="KVC59" s="154"/>
      <c r="KVD59" s="154"/>
      <c r="KVE59" s="154"/>
      <c r="KVF59" s="154"/>
      <c r="KVG59" s="154"/>
      <c r="KVH59" s="154"/>
      <c r="KVI59" s="154"/>
      <c r="KVJ59" s="154"/>
      <c r="KVK59" s="154"/>
      <c r="KVL59" s="154"/>
      <c r="KVM59" s="154"/>
      <c r="KVN59" s="154"/>
      <c r="KVO59" s="154"/>
      <c r="KVP59" s="154"/>
      <c r="KVQ59" s="154"/>
      <c r="KVR59" s="154"/>
      <c r="KVS59" s="154"/>
      <c r="KVT59" s="154"/>
      <c r="KVU59" s="154"/>
      <c r="KVV59" s="154"/>
      <c r="KVW59" s="154"/>
      <c r="KVX59" s="154"/>
      <c r="KVY59" s="154"/>
      <c r="KVZ59" s="154"/>
      <c r="KWA59" s="154"/>
      <c r="KWB59" s="154"/>
      <c r="KWC59" s="154"/>
      <c r="KWD59" s="154"/>
      <c r="KWE59" s="154"/>
      <c r="KWF59" s="154"/>
      <c r="KWG59" s="154"/>
      <c r="KWH59" s="154"/>
      <c r="KWI59" s="154"/>
      <c r="KWJ59" s="154"/>
      <c r="KWK59" s="154"/>
      <c r="KWL59" s="154"/>
      <c r="KWM59" s="154"/>
      <c r="KWN59" s="154"/>
      <c r="KWO59" s="154"/>
      <c r="KWP59" s="154"/>
      <c r="KWQ59" s="154"/>
      <c r="KWR59" s="154"/>
      <c r="KWS59" s="154"/>
      <c r="KWT59" s="154"/>
      <c r="KWU59" s="154"/>
      <c r="KWV59" s="154"/>
      <c r="KWW59" s="154"/>
      <c r="KWX59" s="154"/>
      <c r="KWY59" s="154"/>
      <c r="KWZ59" s="154"/>
      <c r="KXA59" s="154"/>
      <c r="KXB59" s="154"/>
      <c r="KXC59" s="154"/>
      <c r="KXD59" s="154"/>
      <c r="KXE59" s="154"/>
      <c r="KXF59" s="154"/>
      <c r="KXG59" s="154"/>
      <c r="KXH59" s="154"/>
      <c r="KXI59" s="154"/>
      <c r="KXJ59" s="154"/>
      <c r="KXK59" s="154"/>
      <c r="KXL59" s="154"/>
      <c r="KXM59" s="154"/>
      <c r="KXN59" s="154"/>
      <c r="KXO59" s="154"/>
      <c r="KXP59" s="154"/>
      <c r="KXQ59" s="154"/>
      <c r="KXR59" s="154"/>
      <c r="KXS59" s="154"/>
      <c r="KXT59" s="154"/>
      <c r="KXU59" s="154"/>
      <c r="KXV59" s="154"/>
      <c r="KXW59" s="154"/>
      <c r="KXX59" s="154"/>
      <c r="KXY59" s="154"/>
      <c r="KXZ59" s="154"/>
      <c r="KYA59" s="154"/>
      <c r="KYB59" s="154"/>
      <c r="KYC59" s="154"/>
      <c r="KYD59" s="154"/>
      <c r="KYE59" s="154"/>
      <c r="KYF59" s="154"/>
      <c r="KYG59" s="154"/>
      <c r="KYH59" s="154"/>
      <c r="KYI59" s="154"/>
      <c r="KYJ59" s="154"/>
      <c r="KYK59" s="154"/>
      <c r="KYL59" s="154"/>
      <c r="KYM59" s="154"/>
      <c r="KYN59" s="154"/>
      <c r="KYO59" s="154"/>
      <c r="KYP59" s="154"/>
      <c r="KYQ59" s="154"/>
      <c r="KYR59" s="154"/>
      <c r="KYS59" s="154"/>
      <c r="KYT59" s="154"/>
      <c r="KYU59" s="154"/>
      <c r="KYV59" s="154"/>
      <c r="KYW59" s="154"/>
      <c r="KYX59" s="154"/>
      <c r="KYY59" s="154"/>
      <c r="KYZ59" s="154"/>
      <c r="KZA59" s="154"/>
      <c r="KZB59" s="154"/>
      <c r="KZC59" s="154"/>
      <c r="KZD59" s="154"/>
      <c r="KZE59" s="154"/>
      <c r="KZF59" s="154"/>
      <c r="KZG59" s="154"/>
      <c r="KZH59" s="154"/>
      <c r="KZI59" s="154"/>
      <c r="KZJ59" s="154"/>
      <c r="KZK59" s="154"/>
      <c r="KZL59" s="154"/>
      <c r="KZM59" s="154"/>
      <c r="KZN59" s="154"/>
      <c r="KZO59" s="154"/>
      <c r="KZP59" s="154"/>
      <c r="KZQ59" s="154"/>
      <c r="KZR59" s="154"/>
      <c r="KZS59" s="154"/>
      <c r="KZT59" s="154"/>
      <c r="KZU59" s="154"/>
      <c r="KZV59" s="154"/>
      <c r="KZW59" s="154"/>
      <c r="KZX59" s="154"/>
      <c r="KZY59" s="154"/>
      <c r="KZZ59" s="154"/>
      <c r="LAA59" s="154"/>
      <c r="LAB59" s="154"/>
      <c r="LAC59" s="154"/>
      <c r="LAD59" s="154"/>
      <c r="LAE59" s="154"/>
      <c r="LAF59" s="154"/>
      <c r="LAG59" s="154"/>
      <c r="LAH59" s="154"/>
      <c r="LAI59" s="154"/>
      <c r="LAJ59" s="154"/>
      <c r="LAK59" s="154"/>
      <c r="LAL59" s="154"/>
      <c r="LAM59" s="154"/>
      <c r="LAN59" s="154"/>
      <c r="LAO59" s="154"/>
      <c r="LAP59" s="154"/>
      <c r="LAQ59" s="154"/>
      <c r="LAR59" s="154"/>
      <c r="LAS59" s="154"/>
      <c r="LAT59" s="154"/>
      <c r="LAU59" s="154"/>
      <c r="LAV59" s="154"/>
      <c r="LAW59" s="154"/>
      <c r="LAX59" s="154"/>
      <c r="LAY59" s="154"/>
      <c r="LAZ59" s="154"/>
      <c r="LBA59" s="154"/>
      <c r="LBB59" s="154"/>
      <c r="LBC59" s="154"/>
      <c r="LBD59" s="154"/>
      <c r="LBE59" s="154"/>
      <c r="LBF59" s="154"/>
      <c r="LBG59" s="154"/>
      <c r="LBH59" s="154"/>
      <c r="LBI59" s="154"/>
      <c r="LBJ59" s="154"/>
      <c r="LBK59" s="154"/>
      <c r="LBL59" s="154"/>
      <c r="LBM59" s="154"/>
      <c r="LBN59" s="154"/>
      <c r="LBO59" s="154"/>
      <c r="LBP59" s="154"/>
      <c r="LBQ59" s="154"/>
      <c r="LBR59" s="154"/>
      <c r="LBS59" s="154"/>
      <c r="LBT59" s="154"/>
      <c r="LBU59" s="154"/>
      <c r="LBV59" s="154"/>
      <c r="LBW59" s="154"/>
      <c r="LBX59" s="154"/>
      <c r="LBY59" s="154"/>
      <c r="LBZ59" s="154"/>
      <c r="LCA59" s="154"/>
      <c r="LCB59" s="154"/>
      <c r="LCC59" s="154"/>
      <c r="LCD59" s="154"/>
      <c r="LCE59" s="154"/>
      <c r="LCF59" s="154"/>
      <c r="LCG59" s="154"/>
      <c r="LCH59" s="154"/>
      <c r="LCI59" s="154"/>
      <c r="LCJ59" s="154"/>
      <c r="LCK59" s="154"/>
      <c r="LCL59" s="154"/>
      <c r="LCM59" s="154"/>
      <c r="LCN59" s="154"/>
      <c r="LCO59" s="154"/>
      <c r="LCP59" s="154"/>
      <c r="LCQ59" s="154"/>
      <c r="LCR59" s="154"/>
      <c r="LCS59" s="154"/>
      <c r="LCT59" s="154"/>
      <c r="LCU59" s="154"/>
      <c r="LCV59" s="154"/>
      <c r="LCW59" s="154"/>
      <c r="LCX59" s="154"/>
      <c r="LCY59" s="154"/>
      <c r="LCZ59" s="154"/>
      <c r="LDA59" s="154"/>
      <c r="LDB59" s="154"/>
      <c r="LDC59" s="154"/>
      <c r="LDD59" s="154"/>
      <c r="LDE59" s="154"/>
      <c r="LDF59" s="154"/>
      <c r="LDG59" s="154"/>
      <c r="LDH59" s="154"/>
      <c r="LDI59" s="154"/>
      <c r="LDJ59" s="154"/>
      <c r="LDK59" s="154"/>
      <c r="LDL59" s="154"/>
      <c r="LDM59" s="154"/>
      <c r="LDN59" s="154"/>
      <c r="LDO59" s="154"/>
      <c r="LDP59" s="154"/>
      <c r="LDQ59" s="154"/>
      <c r="LDR59" s="154"/>
      <c r="LDS59" s="154"/>
      <c r="LDT59" s="154"/>
      <c r="LDU59" s="154"/>
      <c r="LDV59" s="154"/>
      <c r="LDW59" s="154"/>
      <c r="LDX59" s="154"/>
      <c r="LDY59" s="154"/>
      <c r="LDZ59" s="154"/>
      <c r="LEA59" s="154"/>
      <c r="LEB59" s="154"/>
      <c r="LEC59" s="154"/>
      <c r="LED59" s="154"/>
      <c r="LEE59" s="154"/>
      <c r="LEF59" s="154"/>
      <c r="LEG59" s="154"/>
      <c r="LEH59" s="154"/>
      <c r="LEI59" s="154"/>
      <c r="LEJ59" s="154"/>
      <c r="LEK59" s="154"/>
      <c r="LEL59" s="154"/>
      <c r="LEM59" s="154"/>
      <c r="LEN59" s="154"/>
      <c r="LEO59" s="154"/>
      <c r="LEP59" s="154"/>
      <c r="LEQ59" s="154"/>
      <c r="LER59" s="154"/>
      <c r="LES59" s="154"/>
      <c r="LET59" s="154"/>
      <c r="LEU59" s="154"/>
      <c r="LEV59" s="154"/>
      <c r="LEW59" s="154"/>
      <c r="LEX59" s="154"/>
      <c r="LEY59" s="154"/>
      <c r="LEZ59" s="154"/>
      <c r="LFA59" s="154"/>
      <c r="LFB59" s="154"/>
      <c r="LFC59" s="154"/>
      <c r="LFD59" s="154"/>
      <c r="LFE59" s="154"/>
      <c r="LFF59" s="154"/>
      <c r="LFG59" s="154"/>
      <c r="LFH59" s="154"/>
      <c r="LFI59" s="154"/>
      <c r="LFJ59" s="154"/>
      <c r="LFK59" s="154"/>
      <c r="LFL59" s="154"/>
      <c r="LFM59" s="154"/>
      <c r="LFN59" s="154"/>
      <c r="LFO59" s="154"/>
      <c r="LFP59" s="154"/>
      <c r="LFQ59" s="154"/>
      <c r="LFR59" s="154"/>
      <c r="LFS59" s="154"/>
      <c r="LFT59" s="154"/>
      <c r="LFU59" s="154"/>
      <c r="LFV59" s="154"/>
      <c r="LFW59" s="154"/>
      <c r="LFX59" s="154"/>
      <c r="LFY59" s="154"/>
      <c r="LFZ59" s="154"/>
      <c r="LGA59" s="154"/>
      <c r="LGB59" s="154"/>
      <c r="LGC59" s="154"/>
      <c r="LGD59" s="154"/>
      <c r="LGE59" s="154"/>
      <c r="LGF59" s="154"/>
      <c r="LGG59" s="154"/>
      <c r="LGH59" s="154"/>
      <c r="LGI59" s="154"/>
      <c r="LGJ59" s="154"/>
      <c r="LGK59" s="154"/>
      <c r="LGL59" s="154"/>
      <c r="LGM59" s="154"/>
      <c r="LGN59" s="154"/>
      <c r="LGO59" s="154"/>
      <c r="LGP59" s="154"/>
      <c r="LGQ59" s="154"/>
      <c r="LGR59" s="154"/>
      <c r="LGS59" s="154"/>
      <c r="LGT59" s="154"/>
      <c r="LGU59" s="154"/>
      <c r="LGV59" s="154"/>
      <c r="LGW59" s="154"/>
      <c r="LGX59" s="154"/>
      <c r="LGY59" s="154"/>
      <c r="LGZ59" s="154"/>
      <c r="LHA59" s="154"/>
      <c r="LHB59" s="154"/>
      <c r="LHC59" s="154"/>
      <c r="LHD59" s="154"/>
      <c r="LHE59" s="154"/>
      <c r="LHF59" s="154"/>
      <c r="LHG59" s="154"/>
      <c r="LHH59" s="154"/>
      <c r="LHI59" s="154"/>
      <c r="LHJ59" s="154"/>
      <c r="LHK59" s="154"/>
      <c r="LHL59" s="154"/>
      <c r="LHM59" s="154"/>
      <c r="LHN59" s="154"/>
      <c r="LHO59" s="154"/>
      <c r="LHP59" s="154"/>
      <c r="LHQ59" s="154"/>
      <c r="LHR59" s="154"/>
      <c r="LHS59" s="154"/>
      <c r="LHT59" s="154"/>
      <c r="LHU59" s="154"/>
      <c r="LHV59" s="154"/>
      <c r="LHW59" s="154"/>
      <c r="LHX59" s="154"/>
      <c r="LHY59" s="154"/>
      <c r="LHZ59" s="154"/>
      <c r="LIA59" s="154"/>
      <c r="LIB59" s="154"/>
      <c r="LIC59" s="154"/>
      <c r="LID59" s="154"/>
      <c r="LIE59" s="154"/>
      <c r="LIF59" s="154"/>
      <c r="LIG59" s="154"/>
      <c r="LIH59" s="154"/>
      <c r="LII59" s="154"/>
      <c r="LIJ59" s="154"/>
      <c r="LIK59" s="154"/>
      <c r="LIL59" s="154"/>
      <c r="LIM59" s="154"/>
      <c r="LIN59" s="154"/>
      <c r="LIO59" s="154"/>
      <c r="LIP59" s="154"/>
      <c r="LIQ59" s="154"/>
      <c r="LIR59" s="154"/>
      <c r="LIS59" s="154"/>
      <c r="LIT59" s="154"/>
      <c r="LIU59" s="154"/>
      <c r="LIV59" s="154"/>
      <c r="LIW59" s="154"/>
      <c r="LIX59" s="154"/>
      <c r="LIY59" s="154"/>
      <c r="LIZ59" s="154"/>
      <c r="LJA59" s="154"/>
      <c r="LJB59" s="154"/>
      <c r="LJC59" s="154"/>
      <c r="LJD59" s="154"/>
      <c r="LJE59" s="154"/>
      <c r="LJF59" s="154"/>
      <c r="LJG59" s="154"/>
      <c r="LJH59" s="154"/>
      <c r="LJI59" s="154"/>
      <c r="LJJ59" s="154"/>
      <c r="LJK59" s="154"/>
      <c r="LJL59" s="154"/>
      <c r="LJM59" s="154"/>
      <c r="LJN59" s="154"/>
      <c r="LJO59" s="154"/>
      <c r="LJP59" s="154"/>
      <c r="LJQ59" s="154"/>
      <c r="LJR59" s="154"/>
      <c r="LJS59" s="154"/>
      <c r="LJT59" s="154"/>
      <c r="LJU59" s="154"/>
      <c r="LJV59" s="154"/>
      <c r="LJW59" s="154"/>
      <c r="LJX59" s="154"/>
      <c r="LJY59" s="154"/>
      <c r="LJZ59" s="154"/>
      <c r="LKA59" s="154"/>
      <c r="LKB59" s="154"/>
      <c r="LKC59" s="154"/>
      <c r="LKD59" s="154"/>
      <c r="LKE59" s="154"/>
      <c r="LKF59" s="154"/>
      <c r="LKG59" s="154"/>
      <c r="LKH59" s="154"/>
      <c r="LKI59" s="154"/>
      <c r="LKJ59" s="154"/>
      <c r="LKK59" s="154"/>
      <c r="LKL59" s="154"/>
      <c r="LKM59" s="154"/>
      <c r="LKN59" s="154"/>
      <c r="LKO59" s="154"/>
      <c r="LKP59" s="154"/>
      <c r="LKQ59" s="154"/>
      <c r="LKR59" s="154"/>
      <c r="LKS59" s="154"/>
      <c r="LKT59" s="154"/>
      <c r="LKU59" s="154"/>
      <c r="LKV59" s="154"/>
      <c r="LKW59" s="154"/>
      <c r="LKX59" s="154"/>
      <c r="LKY59" s="154"/>
      <c r="LKZ59" s="154"/>
      <c r="LLA59" s="154"/>
      <c r="LLB59" s="154"/>
      <c r="LLC59" s="154"/>
      <c r="LLD59" s="154"/>
      <c r="LLE59" s="154"/>
      <c r="LLF59" s="154"/>
      <c r="LLG59" s="154"/>
      <c r="LLH59" s="154"/>
      <c r="LLI59" s="154"/>
      <c r="LLJ59" s="154"/>
      <c r="LLK59" s="154"/>
      <c r="LLL59" s="154"/>
      <c r="LLM59" s="154"/>
      <c r="LLN59" s="154"/>
      <c r="LLO59" s="154"/>
      <c r="LLP59" s="154"/>
      <c r="LLQ59" s="154"/>
      <c r="LLR59" s="154"/>
      <c r="LLS59" s="154"/>
      <c r="LLT59" s="154"/>
      <c r="LLU59" s="154"/>
      <c r="LLV59" s="154"/>
      <c r="LLW59" s="154"/>
      <c r="LLX59" s="154"/>
      <c r="LLY59" s="154"/>
      <c r="LLZ59" s="154"/>
      <c r="LMA59" s="154"/>
      <c r="LMB59" s="154"/>
      <c r="LMC59" s="154"/>
      <c r="LMD59" s="154"/>
      <c r="LME59" s="154"/>
      <c r="LMF59" s="154"/>
      <c r="LMG59" s="154"/>
      <c r="LMH59" s="154"/>
      <c r="LMI59" s="154"/>
      <c r="LMJ59" s="154"/>
      <c r="LMK59" s="154"/>
      <c r="LML59" s="154"/>
      <c r="LMM59" s="154"/>
      <c r="LMN59" s="154"/>
      <c r="LMO59" s="154"/>
      <c r="LMP59" s="154"/>
      <c r="LMQ59" s="154"/>
      <c r="LMR59" s="154"/>
      <c r="LMS59" s="154"/>
      <c r="LMT59" s="154"/>
      <c r="LMU59" s="154"/>
      <c r="LMV59" s="154"/>
      <c r="LMW59" s="154"/>
      <c r="LMX59" s="154"/>
      <c r="LMY59" s="154"/>
      <c r="LMZ59" s="154"/>
      <c r="LNA59" s="154"/>
      <c r="LNB59" s="154"/>
      <c r="LNC59" s="154"/>
      <c r="LND59" s="154"/>
      <c r="LNE59" s="154"/>
      <c r="LNF59" s="154"/>
      <c r="LNG59" s="154"/>
      <c r="LNH59" s="154"/>
      <c r="LNI59" s="154"/>
      <c r="LNJ59" s="154"/>
      <c r="LNK59" s="154"/>
      <c r="LNL59" s="154"/>
      <c r="LNM59" s="154"/>
      <c r="LNN59" s="154"/>
      <c r="LNO59" s="154"/>
      <c r="LNP59" s="154"/>
      <c r="LNQ59" s="154"/>
      <c r="LNR59" s="154"/>
      <c r="LNS59" s="154"/>
      <c r="LNT59" s="154"/>
      <c r="LNU59" s="154"/>
      <c r="LNV59" s="154"/>
      <c r="LNW59" s="154"/>
      <c r="LNX59" s="154"/>
      <c r="LNY59" s="154"/>
      <c r="LNZ59" s="154"/>
      <c r="LOA59" s="154"/>
      <c r="LOB59" s="154"/>
      <c r="LOC59" s="154"/>
      <c r="LOD59" s="154"/>
      <c r="LOE59" s="154"/>
      <c r="LOF59" s="154"/>
      <c r="LOG59" s="154"/>
      <c r="LOH59" s="154"/>
      <c r="LOI59" s="154"/>
      <c r="LOJ59" s="154"/>
      <c r="LOK59" s="154"/>
      <c r="LOL59" s="154"/>
      <c r="LOM59" s="154"/>
      <c r="LON59" s="154"/>
      <c r="LOO59" s="154"/>
      <c r="LOP59" s="154"/>
      <c r="LOQ59" s="154"/>
      <c r="LOR59" s="154"/>
      <c r="LOS59" s="154"/>
      <c r="LOT59" s="154"/>
      <c r="LOU59" s="154"/>
      <c r="LOV59" s="154"/>
      <c r="LOW59" s="154"/>
      <c r="LOX59" s="154"/>
      <c r="LOY59" s="154"/>
      <c r="LOZ59" s="154"/>
      <c r="LPA59" s="154"/>
      <c r="LPB59" s="154"/>
      <c r="LPC59" s="154"/>
      <c r="LPD59" s="154"/>
      <c r="LPE59" s="154"/>
      <c r="LPF59" s="154"/>
      <c r="LPG59" s="154"/>
      <c r="LPH59" s="154"/>
      <c r="LPI59" s="154"/>
      <c r="LPJ59" s="154"/>
      <c r="LPK59" s="154"/>
      <c r="LPL59" s="154"/>
      <c r="LPM59" s="154"/>
      <c r="LPN59" s="154"/>
      <c r="LPO59" s="154"/>
      <c r="LPP59" s="154"/>
      <c r="LPQ59" s="154"/>
      <c r="LPR59" s="154"/>
      <c r="LPS59" s="154"/>
      <c r="LPT59" s="154"/>
      <c r="LPU59" s="154"/>
      <c r="LPV59" s="154"/>
      <c r="LPW59" s="154"/>
      <c r="LPX59" s="154"/>
      <c r="LPY59" s="154"/>
      <c r="LPZ59" s="154"/>
      <c r="LQA59" s="154"/>
      <c r="LQB59" s="154"/>
      <c r="LQC59" s="154"/>
      <c r="LQD59" s="154"/>
      <c r="LQE59" s="154"/>
      <c r="LQF59" s="154"/>
      <c r="LQG59" s="154"/>
      <c r="LQH59" s="154"/>
      <c r="LQI59" s="154"/>
      <c r="LQJ59" s="154"/>
      <c r="LQK59" s="154"/>
      <c r="LQL59" s="154"/>
      <c r="LQM59" s="154"/>
      <c r="LQN59" s="154"/>
      <c r="LQO59" s="154"/>
      <c r="LQP59" s="154"/>
      <c r="LQQ59" s="154"/>
      <c r="LQR59" s="154"/>
      <c r="LQS59" s="154"/>
      <c r="LQT59" s="154"/>
      <c r="LQU59" s="154"/>
      <c r="LQV59" s="154"/>
      <c r="LQW59" s="154"/>
      <c r="LQX59" s="154"/>
      <c r="LQY59" s="154"/>
      <c r="LQZ59" s="154"/>
      <c r="LRA59" s="154"/>
      <c r="LRB59" s="154"/>
      <c r="LRC59" s="154"/>
      <c r="LRD59" s="154"/>
      <c r="LRE59" s="154"/>
      <c r="LRF59" s="154"/>
      <c r="LRG59" s="154"/>
      <c r="LRH59" s="154"/>
      <c r="LRI59" s="154"/>
      <c r="LRJ59" s="154"/>
      <c r="LRK59" s="154"/>
      <c r="LRL59" s="154"/>
      <c r="LRM59" s="154"/>
      <c r="LRN59" s="154"/>
      <c r="LRO59" s="154"/>
      <c r="LRP59" s="154"/>
      <c r="LRQ59" s="154"/>
      <c r="LRR59" s="154"/>
      <c r="LRS59" s="154"/>
      <c r="LRT59" s="154"/>
      <c r="LRU59" s="154"/>
      <c r="LRV59" s="154"/>
      <c r="LRW59" s="154"/>
      <c r="LRX59" s="154"/>
      <c r="LRY59" s="154"/>
      <c r="LRZ59" s="154"/>
      <c r="LSA59" s="154"/>
      <c r="LSB59" s="154"/>
      <c r="LSC59" s="154"/>
      <c r="LSD59" s="154"/>
      <c r="LSE59" s="154"/>
      <c r="LSF59" s="154"/>
      <c r="LSG59" s="154"/>
      <c r="LSH59" s="154"/>
      <c r="LSI59" s="154"/>
      <c r="LSJ59" s="154"/>
      <c r="LSK59" s="154"/>
      <c r="LSL59" s="154"/>
      <c r="LSM59" s="154"/>
      <c r="LSN59" s="154"/>
      <c r="LSO59" s="154"/>
      <c r="LSP59" s="154"/>
      <c r="LSQ59" s="154"/>
      <c r="LSR59" s="154"/>
      <c r="LSS59" s="154"/>
      <c r="LST59" s="154"/>
      <c r="LSU59" s="154"/>
      <c r="LSV59" s="154"/>
      <c r="LSW59" s="154"/>
      <c r="LSX59" s="154"/>
      <c r="LSY59" s="154"/>
      <c r="LSZ59" s="154"/>
      <c r="LTA59" s="154"/>
      <c r="LTB59" s="154"/>
      <c r="LTC59" s="154"/>
      <c r="LTD59" s="154"/>
      <c r="LTE59" s="154"/>
      <c r="LTF59" s="154"/>
      <c r="LTG59" s="154"/>
      <c r="LTH59" s="154"/>
      <c r="LTI59" s="154"/>
      <c r="LTJ59" s="154"/>
      <c r="LTK59" s="154"/>
      <c r="LTL59" s="154"/>
      <c r="LTM59" s="154"/>
      <c r="LTN59" s="154"/>
      <c r="LTO59" s="154"/>
      <c r="LTP59" s="154"/>
      <c r="LTQ59" s="154"/>
      <c r="LTR59" s="154"/>
      <c r="LTS59" s="154"/>
      <c r="LTT59" s="154"/>
      <c r="LTU59" s="154"/>
      <c r="LTV59" s="154"/>
      <c r="LTW59" s="154"/>
      <c r="LTX59" s="154"/>
      <c r="LTY59" s="154"/>
      <c r="LTZ59" s="154"/>
      <c r="LUA59" s="154"/>
      <c r="LUB59" s="154"/>
      <c r="LUC59" s="154"/>
      <c r="LUD59" s="154"/>
      <c r="LUE59" s="154"/>
      <c r="LUF59" s="154"/>
      <c r="LUG59" s="154"/>
      <c r="LUH59" s="154"/>
      <c r="LUI59" s="154"/>
      <c r="LUJ59" s="154"/>
      <c r="LUK59" s="154"/>
      <c r="LUL59" s="154"/>
      <c r="LUM59" s="154"/>
      <c r="LUN59" s="154"/>
      <c r="LUO59" s="154"/>
      <c r="LUP59" s="154"/>
      <c r="LUQ59" s="154"/>
      <c r="LUR59" s="154"/>
      <c r="LUS59" s="154"/>
      <c r="LUT59" s="154"/>
      <c r="LUU59" s="154"/>
      <c r="LUV59" s="154"/>
      <c r="LUW59" s="154"/>
      <c r="LUX59" s="154"/>
      <c r="LUY59" s="154"/>
      <c r="LUZ59" s="154"/>
      <c r="LVA59" s="154"/>
      <c r="LVB59" s="154"/>
      <c r="LVC59" s="154"/>
      <c r="LVD59" s="154"/>
      <c r="LVE59" s="154"/>
      <c r="LVF59" s="154"/>
      <c r="LVG59" s="154"/>
      <c r="LVH59" s="154"/>
      <c r="LVI59" s="154"/>
      <c r="LVJ59" s="154"/>
      <c r="LVK59" s="154"/>
      <c r="LVL59" s="154"/>
      <c r="LVM59" s="154"/>
      <c r="LVN59" s="154"/>
      <c r="LVO59" s="154"/>
      <c r="LVP59" s="154"/>
      <c r="LVQ59" s="154"/>
      <c r="LVR59" s="154"/>
      <c r="LVS59" s="154"/>
      <c r="LVT59" s="154"/>
      <c r="LVU59" s="154"/>
      <c r="LVV59" s="154"/>
      <c r="LVW59" s="154"/>
      <c r="LVX59" s="154"/>
      <c r="LVY59" s="154"/>
      <c r="LVZ59" s="154"/>
      <c r="LWA59" s="154"/>
      <c r="LWB59" s="154"/>
      <c r="LWC59" s="154"/>
      <c r="LWD59" s="154"/>
      <c r="LWE59" s="154"/>
      <c r="LWF59" s="154"/>
      <c r="LWG59" s="154"/>
      <c r="LWH59" s="154"/>
      <c r="LWI59" s="154"/>
      <c r="LWJ59" s="154"/>
      <c r="LWK59" s="154"/>
      <c r="LWL59" s="154"/>
      <c r="LWM59" s="154"/>
      <c r="LWN59" s="154"/>
      <c r="LWO59" s="154"/>
      <c r="LWP59" s="154"/>
      <c r="LWQ59" s="154"/>
      <c r="LWR59" s="154"/>
      <c r="LWS59" s="154"/>
      <c r="LWT59" s="154"/>
      <c r="LWU59" s="154"/>
      <c r="LWV59" s="154"/>
      <c r="LWW59" s="154"/>
      <c r="LWX59" s="154"/>
      <c r="LWY59" s="154"/>
      <c r="LWZ59" s="154"/>
      <c r="LXA59" s="154"/>
      <c r="LXB59" s="154"/>
      <c r="LXC59" s="154"/>
      <c r="LXD59" s="154"/>
      <c r="LXE59" s="154"/>
      <c r="LXF59" s="154"/>
      <c r="LXG59" s="154"/>
      <c r="LXH59" s="154"/>
      <c r="LXI59" s="154"/>
      <c r="LXJ59" s="154"/>
      <c r="LXK59" s="154"/>
      <c r="LXL59" s="154"/>
      <c r="LXM59" s="154"/>
      <c r="LXN59" s="154"/>
      <c r="LXO59" s="154"/>
      <c r="LXP59" s="154"/>
      <c r="LXQ59" s="154"/>
      <c r="LXR59" s="154"/>
      <c r="LXS59" s="154"/>
      <c r="LXT59" s="154"/>
      <c r="LXU59" s="154"/>
      <c r="LXV59" s="154"/>
      <c r="LXW59" s="154"/>
      <c r="LXX59" s="154"/>
      <c r="LXY59" s="154"/>
      <c r="LXZ59" s="154"/>
      <c r="LYA59" s="154"/>
      <c r="LYB59" s="154"/>
      <c r="LYC59" s="154"/>
      <c r="LYD59" s="154"/>
      <c r="LYE59" s="154"/>
      <c r="LYF59" s="154"/>
      <c r="LYG59" s="154"/>
      <c r="LYH59" s="154"/>
      <c r="LYI59" s="154"/>
      <c r="LYJ59" s="154"/>
      <c r="LYK59" s="154"/>
      <c r="LYL59" s="154"/>
      <c r="LYM59" s="154"/>
      <c r="LYN59" s="154"/>
      <c r="LYO59" s="154"/>
      <c r="LYP59" s="154"/>
      <c r="LYQ59" s="154"/>
      <c r="LYR59" s="154"/>
      <c r="LYS59" s="154"/>
      <c r="LYT59" s="154"/>
      <c r="LYU59" s="154"/>
      <c r="LYV59" s="154"/>
      <c r="LYW59" s="154"/>
      <c r="LYX59" s="154"/>
      <c r="LYY59" s="154"/>
      <c r="LYZ59" s="154"/>
      <c r="LZA59" s="154"/>
      <c r="LZB59" s="154"/>
      <c r="LZC59" s="154"/>
      <c r="LZD59" s="154"/>
      <c r="LZE59" s="154"/>
      <c r="LZF59" s="154"/>
      <c r="LZG59" s="154"/>
      <c r="LZH59" s="154"/>
      <c r="LZI59" s="154"/>
      <c r="LZJ59" s="154"/>
      <c r="LZK59" s="154"/>
      <c r="LZL59" s="154"/>
      <c r="LZM59" s="154"/>
      <c r="LZN59" s="154"/>
      <c r="LZO59" s="154"/>
      <c r="LZP59" s="154"/>
      <c r="LZQ59" s="154"/>
      <c r="LZR59" s="154"/>
      <c r="LZS59" s="154"/>
      <c r="LZT59" s="154"/>
      <c r="LZU59" s="154"/>
      <c r="LZV59" s="154"/>
      <c r="LZW59" s="154"/>
      <c r="LZX59" s="154"/>
      <c r="LZY59" s="154"/>
      <c r="LZZ59" s="154"/>
      <c r="MAA59" s="154"/>
      <c r="MAB59" s="154"/>
      <c r="MAC59" s="154"/>
      <c r="MAD59" s="154"/>
      <c r="MAE59" s="154"/>
      <c r="MAF59" s="154"/>
      <c r="MAG59" s="154"/>
      <c r="MAH59" s="154"/>
      <c r="MAI59" s="154"/>
      <c r="MAJ59" s="154"/>
      <c r="MAK59" s="154"/>
      <c r="MAL59" s="154"/>
      <c r="MAM59" s="154"/>
      <c r="MAN59" s="154"/>
      <c r="MAO59" s="154"/>
      <c r="MAP59" s="154"/>
      <c r="MAQ59" s="154"/>
      <c r="MAR59" s="154"/>
      <c r="MAS59" s="154"/>
      <c r="MAT59" s="154"/>
      <c r="MAU59" s="154"/>
      <c r="MAV59" s="154"/>
      <c r="MAW59" s="154"/>
      <c r="MAX59" s="154"/>
      <c r="MAY59" s="154"/>
      <c r="MAZ59" s="154"/>
      <c r="MBA59" s="154"/>
      <c r="MBB59" s="154"/>
      <c r="MBC59" s="154"/>
      <c r="MBD59" s="154"/>
      <c r="MBE59" s="154"/>
      <c r="MBF59" s="154"/>
      <c r="MBG59" s="154"/>
      <c r="MBH59" s="154"/>
      <c r="MBI59" s="154"/>
      <c r="MBJ59" s="154"/>
      <c r="MBK59" s="154"/>
      <c r="MBL59" s="154"/>
      <c r="MBM59" s="154"/>
      <c r="MBN59" s="154"/>
      <c r="MBO59" s="154"/>
      <c r="MBP59" s="154"/>
      <c r="MBQ59" s="154"/>
      <c r="MBR59" s="154"/>
      <c r="MBS59" s="154"/>
      <c r="MBT59" s="154"/>
      <c r="MBU59" s="154"/>
      <c r="MBV59" s="154"/>
      <c r="MBW59" s="154"/>
      <c r="MBX59" s="154"/>
      <c r="MBY59" s="154"/>
      <c r="MBZ59" s="154"/>
      <c r="MCA59" s="154"/>
      <c r="MCB59" s="154"/>
      <c r="MCC59" s="154"/>
      <c r="MCD59" s="154"/>
      <c r="MCE59" s="154"/>
      <c r="MCF59" s="154"/>
      <c r="MCG59" s="154"/>
      <c r="MCH59" s="154"/>
      <c r="MCI59" s="154"/>
      <c r="MCJ59" s="154"/>
      <c r="MCK59" s="154"/>
      <c r="MCL59" s="154"/>
      <c r="MCM59" s="154"/>
      <c r="MCN59" s="154"/>
      <c r="MCO59" s="154"/>
      <c r="MCP59" s="154"/>
      <c r="MCQ59" s="154"/>
      <c r="MCR59" s="154"/>
      <c r="MCS59" s="154"/>
      <c r="MCT59" s="154"/>
      <c r="MCU59" s="154"/>
      <c r="MCV59" s="154"/>
      <c r="MCW59" s="154"/>
      <c r="MCX59" s="154"/>
      <c r="MCY59" s="154"/>
      <c r="MCZ59" s="154"/>
      <c r="MDA59" s="154"/>
      <c r="MDB59" s="154"/>
      <c r="MDC59" s="154"/>
      <c r="MDD59" s="154"/>
      <c r="MDE59" s="154"/>
      <c r="MDF59" s="154"/>
      <c r="MDG59" s="154"/>
      <c r="MDH59" s="154"/>
      <c r="MDI59" s="154"/>
      <c r="MDJ59" s="154"/>
      <c r="MDK59" s="154"/>
      <c r="MDL59" s="154"/>
      <c r="MDM59" s="154"/>
      <c r="MDN59" s="154"/>
      <c r="MDO59" s="154"/>
      <c r="MDP59" s="154"/>
      <c r="MDQ59" s="154"/>
      <c r="MDR59" s="154"/>
      <c r="MDS59" s="154"/>
      <c r="MDT59" s="154"/>
      <c r="MDU59" s="154"/>
      <c r="MDV59" s="154"/>
      <c r="MDW59" s="154"/>
      <c r="MDX59" s="154"/>
      <c r="MDY59" s="154"/>
      <c r="MDZ59" s="154"/>
      <c r="MEA59" s="154"/>
      <c r="MEB59" s="154"/>
      <c r="MEC59" s="154"/>
      <c r="MED59" s="154"/>
      <c r="MEE59" s="154"/>
      <c r="MEF59" s="154"/>
      <c r="MEG59" s="154"/>
      <c r="MEH59" s="154"/>
      <c r="MEI59" s="154"/>
      <c r="MEJ59" s="154"/>
      <c r="MEK59" s="154"/>
      <c r="MEL59" s="154"/>
      <c r="MEM59" s="154"/>
      <c r="MEN59" s="154"/>
      <c r="MEO59" s="154"/>
      <c r="MEP59" s="154"/>
      <c r="MEQ59" s="154"/>
      <c r="MER59" s="154"/>
      <c r="MES59" s="154"/>
      <c r="MET59" s="154"/>
      <c r="MEU59" s="154"/>
      <c r="MEV59" s="154"/>
      <c r="MEW59" s="154"/>
      <c r="MEX59" s="154"/>
      <c r="MEY59" s="154"/>
      <c r="MEZ59" s="154"/>
      <c r="MFA59" s="154"/>
      <c r="MFB59" s="154"/>
      <c r="MFC59" s="154"/>
      <c r="MFD59" s="154"/>
      <c r="MFE59" s="154"/>
      <c r="MFF59" s="154"/>
      <c r="MFG59" s="154"/>
      <c r="MFH59" s="154"/>
      <c r="MFI59" s="154"/>
      <c r="MFJ59" s="154"/>
      <c r="MFK59" s="154"/>
      <c r="MFL59" s="154"/>
      <c r="MFM59" s="154"/>
      <c r="MFN59" s="154"/>
      <c r="MFO59" s="154"/>
      <c r="MFP59" s="154"/>
      <c r="MFQ59" s="154"/>
      <c r="MFR59" s="154"/>
      <c r="MFS59" s="154"/>
      <c r="MFT59" s="154"/>
      <c r="MFU59" s="154"/>
      <c r="MFV59" s="154"/>
      <c r="MFW59" s="154"/>
      <c r="MFX59" s="154"/>
      <c r="MFY59" s="154"/>
      <c r="MFZ59" s="154"/>
      <c r="MGA59" s="154"/>
      <c r="MGB59" s="154"/>
      <c r="MGC59" s="154"/>
      <c r="MGD59" s="154"/>
      <c r="MGE59" s="154"/>
      <c r="MGF59" s="154"/>
      <c r="MGG59" s="154"/>
      <c r="MGH59" s="154"/>
      <c r="MGI59" s="154"/>
      <c r="MGJ59" s="154"/>
      <c r="MGK59" s="154"/>
      <c r="MGL59" s="154"/>
      <c r="MGM59" s="154"/>
      <c r="MGN59" s="154"/>
      <c r="MGO59" s="154"/>
      <c r="MGP59" s="154"/>
      <c r="MGQ59" s="154"/>
      <c r="MGR59" s="154"/>
      <c r="MGS59" s="154"/>
      <c r="MGT59" s="154"/>
      <c r="MGU59" s="154"/>
      <c r="MGV59" s="154"/>
      <c r="MGW59" s="154"/>
      <c r="MGX59" s="154"/>
      <c r="MGY59" s="154"/>
      <c r="MGZ59" s="154"/>
      <c r="MHA59" s="154"/>
      <c r="MHB59" s="154"/>
      <c r="MHC59" s="154"/>
      <c r="MHD59" s="154"/>
      <c r="MHE59" s="154"/>
      <c r="MHF59" s="154"/>
      <c r="MHG59" s="154"/>
      <c r="MHH59" s="154"/>
      <c r="MHI59" s="154"/>
      <c r="MHJ59" s="154"/>
      <c r="MHK59" s="154"/>
      <c r="MHL59" s="154"/>
      <c r="MHM59" s="154"/>
      <c r="MHN59" s="154"/>
      <c r="MHO59" s="154"/>
      <c r="MHP59" s="154"/>
      <c r="MHQ59" s="154"/>
      <c r="MHR59" s="154"/>
      <c r="MHS59" s="154"/>
      <c r="MHT59" s="154"/>
      <c r="MHU59" s="154"/>
      <c r="MHV59" s="154"/>
      <c r="MHW59" s="154"/>
      <c r="MHX59" s="154"/>
      <c r="MHY59" s="154"/>
      <c r="MHZ59" s="154"/>
      <c r="MIA59" s="154"/>
      <c r="MIB59" s="154"/>
      <c r="MIC59" s="154"/>
      <c r="MID59" s="154"/>
      <c r="MIE59" s="154"/>
      <c r="MIF59" s="154"/>
      <c r="MIG59" s="154"/>
      <c r="MIH59" s="154"/>
      <c r="MII59" s="154"/>
      <c r="MIJ59" s="154"/>
      <c r="MIK59" s="154"/>
      <c r="MIL59" s="154"/>
      <c r="MIM59" s="154"/>
      <c r="MIN59" s="154"/>
      <c r="MIO59" s="154"/>
      <c r="MIP59" s="154"/>
      <c r="MIQ59" s="154"/>
      <c r="MIR59" s="154"/>
      <c r="MIS59" s="154"/>
      <c r="MIT59" s="154"/>
      <c r="MIU59" s="154"/>
      <c r="MIV59" s="154"/>
      <c r="MIW59" s="154"/>
      <c r="MIX59" s="154"/>
      <c r="MIY59" s="154"/>
      <c r="MIZ59" s="154"/>
      <c r="MJA59" s="154"/>
      <c r="MJB59" s="154"/>
      <c r="MJC59" s="154"/>
      <c r="MJD59" s="154"/>
      <c r="MJE59" s="154"/>
      <c r="MJF59" s="154"/>
      <c r="MJG59" s="154"/>
      <c r="MJH59" s="154"/>
      <c r="MJI59" s="154"/>
      <c r="MJJ59" s="154"/>
      <c r="MJK59" s="154"/>
      <c r="MJL59" s="154"/>
      <c r="MJM59" s="154"/>
      <c r="MJN59" s="154"/>
      <c r="MJO59" s="154"/>
      <c r="MJP59" s="154"/>
      <c r="MJQ59" s="154"/>
      <c r="MJR59" s="154"/>
      <c r="MJS59" s="154"/>
      <c r="MJT59" s="154"/>
      <c r="MJU59" s="154"/>
      <c r="MJV59" s="154"/>
      <c r="MJW59" s="154"/>
      <c r="MJX59" s="154"/>
      <c r="MJY59" s="154"/>
      <c r="MJZ59" s="154"/>
      <c r="MKA59" s="154"/>
      <c r="MKB59" s="154"/>
      <c r="MKC59" s="154"/>
      <c r="MKD59" s="154"/>
      <c r="MKE59" s="154"/>
      <c r="MKF59" s="154"/>
      <c r="MKG59" s="154"/>
      <c r="MKH59" s="154"/>
      <c r="MKI59" s="154"/>
      <c r="MKJ59" s="154"/>
      <c r="MKK59" s="154"/>
      <c r="MKL59" s="154"/>
      <c r="MKM59" s="154"/>
      <c r="MKN59" s="154"/>
      <c r="MKO59" s="154"/>
      <c r="MKP59" s="154"/>
      <c r="MKQ59" s="154"/>
      <c r="MKR59" s="154"/>
      <c r="MKS59" s="154"/>
      <c r="MKT59" s="154"/>
      <c r="MKU59" s="154"/>
      <c r="MKV59" s="154"/>
      <c r="MKW59" s="154"/>
      <c r="MKX59" s="154"/>
      <c r="MKY59" s="154"/>
      <c r="MKZ59" s="154"/>
      <c r="MLA59" s="154"/>
      <c r="MLB59" s="154"/>
      <c r="MLC59" s="154"/>
      <c r="MLD59" s="154"/>
      <c r="MLE59" s="154"/>
      <c r="MLF59" s="154"/>
      <c r="MLG59" s="154"/>
      <c r="MLH59" s="154"/>
      <c r="MLI59" s="154"/>
      <c r="MLJ59" s="154"/>
      <c r="MLK59" s="154"/>
      <c r="MLL59" s="154"/>
      <c r="MLM59" s="154"/>
      <c r="MLN59" s="154"/>
      <c r="MLO59" s="154"/>
      <c r="MLP59" s="154"/>
      <c r="MLQ59" s="154"/>
      <c r="MLR59" s="154"/>
      <c r="MLS59" s="154"/>
      <c r="MLT59" s="154"/>
      <c r="MLU59" s="154"/>
      <c r="MLV59" s="154"/>
      <c r="MLW59" s="154"/>
      <c r="MLX59" s="154"/>
      <c r="MLY59" s="154"/>
      <c r="MLZ59" s="154"/>
      <c r="MMA59" s="154"/>
      <c r="MMB59" s="154"/>
      <c r="MMC59" s="154"/>
      <c r="MMD59" s="154"/>
      <c r="MME59" s="154"/>
      <c r="MMF59" s="154"/>
      <c r="MMG59" s="154"/>
      <c r="MMH59" s="154"/>
      <c r="MMI59" s="154"/>
      <c r="MMJ59" s="154"/>
      <c r="MMK59" s="154"/>
      <c r="MML59" s="154"/>
      <c r="MMM59" s="154"/>
      <c r="MMN59" s="154"/>
      <c r="MMO59" s="154"/>
      <c r="MMP59" s="154"/>
      <c r="MMQ59" s="154"/>
      <c r="MMR59" s="154"/>
      <c r="MMS59" s="154"/>
      <c r="MMT59" s="154"/>
      <c r="MMU59" s="154"/>
      <c r="MMV59" s="154"/>
      <c r="MMW59" s="154"/>
      <c r="MMX59" s="154"/>
      <c r="MMY59" s="154"/>
      <c r="MMZ59" s="154"/>
      <c r="MNA59" s="154"/>
      <c r="MNB59" s="154"/>
      <c r="MNC59" s="154"/>
      <c r="MND59" s="154"/>
      <c r="MNE59" s="154"/>
      <c r="MNF59" s="154"/>
      <c r="MNG59" s="154"/>
      <c r="MNH59" s="154"/>
      <c r="MNI59" s="154"/>
      <c r="MNJ59" s="154"/>
      <c r="MNK59" s="154"/>
      <c r="MNL59" s="154"/>
      <c r="MNM59" s="154"/>
      <c r="MNN59" s="154"/>
      <c r="MNO59" s="154"/>
      <c r="MNP59" s="154"/>
      <c r="MNQ59" s="154"/>
      <c r="MNR59" s="154"/>
      <c r="MNS59" s="154"/>
      <c r="MNT59" s="154"/>
      <c r="MNU59" s="154"/>
      <c r="MNV59" s="154"/>
      <c r="MNW59" s="154"/>
      <c r="MNX59" s="154"/>
      <c r="MNY59" s="154"/>
      <c r="MNZ59" s="154"/>
      <c r="MOA59" s="154"/>
      <c r="MOB59" s="154"/>
      <c r="MOC59" s="154"/>
      <c r="MOD59" s="154"/>
      <c r="MOE59" s="154"/>
      <c r="MOF59" s="154"/>
      <c r="MOG59" s="154"/>
      <c r="MOH59" s="154"/>
      <c r="MOI59" s="154"/>
      <c r="MOJ59" s="154"/>
      <c r="MOK59" s="154"/>
      <c r="MOL59" s="154"/>
      <c r="MOM59" s="154"/>
      <c r="MON59" s="154"/>
      <c r="MOO59" s="154"/>
      <c r="MOP59" s="154"/>
      <c r="MOQ59" s="154"/>
      <c r="MOR59" s="154"/>
      <c r="MOS59" s="154"/>
      <c r="MOT59" s="154"/>
      <c r="MOU59" s="154"/>
      <c r="MOV59" s="154"/>
      <c r="MOW59" s="154"/>
      <c r="MOX59" s="154"/>
      <c r="MOY59" s="154"/>
      <c r="MOZ59" s="154"/>
      <c r="MPA59" s="154"/>
      <c r="MPB59" s="154"/>
      <c r="MPC59" s="154"/>
      <c r="MPD59" s="154"/>
      <c r="MPE59" s="154"/>
      <c r="MPF59" s="154"/>
      <c r="MPG59" s="154"/>
      <c r="MPH59" s="154"/>
      <c r="MPI59" s="154"/>
      <c r="MPJ59" s="154"/>
      <c r="MPK59" s="154"/>
      <c r="MPL59" s="154"/>
      <c r="MPM59" s="154"/>
      <c r="MPN59" s="154"/>
      <c r="MPO59" s="154"/>
      <c r="MPP59" s="154"/>
      <c r="MPQ59" s="154"/>
      <c r="MPR59" s="154"/>
      <c r="MPS59" s="154"/>
      <c r="MPT59" s="154"/>
      <c r="MPU59" s="154"/>
      <c r="MPV59" s="154"/>
      <c r="MPW59" s="154"/>
      <c r="MPX59" s="154"/>
      <c r="MPY59" s="154"/>
      <c r="MPZ59" s="154"/>
      <c r="MQA59" s="154"/>
      <c r="MQB59" s="154"/>
      <c r="MQC59" s="154"/>
      <c r="MQD59" s="154"/>
      <c r="MQE59" s="154"/>
      <c r="MQF59" s="154"/>
      <c r="MQG59" s="154"/>
      <c r="MQH59" s="154"/>
      <c r="MQI59" s="154"/>
      <c r="MQJ59" s="154"/>
      <c r="MQK59" s="154"/>
      <c r="MQL59" s="154"/>
      <c r="MQM59" s="154"/>
      <c r="MQN59" s="154"/>
      <c r="MQO59" s="154"/>
      <c r="MQP59" s="154"/>
      <c r="MQQ59" s="154"/>
      <c r="MQR59" s="154"/>
      <c r="MQS59" s="154"/>
      <c r="MQT59" s="154"/>
      <c r="MQU59" s="154"/>
      <c r="MQV59" s="154"/>
      <c r="MQW59" s="154"/>
      <c r="MQX59" s="154"/>
      <c r="MQY59" s="154"/>
      <c r="MQZ59" s="154"/>
      <c r="MRA59" s="154"/>
      <c r="MRB59" s="154"/>
      <c r="MRC59" s="154"/>
      <c r="MRD59" s="154"/>
      <c r="MRE59" s="154"/>
      <c r="MRF59" s="154"/>
      <c r="MRG59" s="154"/>
      <c r="MRH59" s="154"/>
      <c r="MRI59" s="154"/>
      <c r="MRJ59" s="154"/>
      <c r="MRK59" s="154"/>
      <c r="MRL59" s="154"/>
      <c r="MRM59" s="154"/>
      <c r="MRN59" s="154"/>
      <c r="MRO59" s="154"/>
      <c r="MRP59" s="154"/>
      <c r="MRQ59" s="154"/>
      <c r="MRR59" s="154"/>
      <c r="MRS59" s="154"/>
      <c r="MRT59" s="154"/>
      <c r="MRU59" s="154"/>
      <c r="MRV59" s="154"/>
      <c r="MRW59" s="154"/>
      <c r="MRX59" s="154"/>
      <c r="MRY59" s="154"/>
      <c r="MRZ59" s="154"/>
      <c r="MSA59" s="154"/>
      <c r="MSB59" s="154"/>
      <c r="MSC59" s="154"/>
      <c r="MSD59" s="154"/>
      <c r="MSE59" s="154"/>
      <c r="MSF59" s="154"/>
      <c r="MSG59" s="154"/>
      <c r="MSH59" s="154"/>
      <c r="MSI59" s="154"/>
      <c r="MSJ59" s="154"/>
      <c r="MSK59" s="154"/>
      <c r="MSL59" s="154"/>
      <c r="MSM59" s="154"/>
      <c r="MSN59" s="154"/>
      <c r="MSO59" s="154"/>
      <c r="MSP59" s="154"/>
      <c r="MSQ59" s="154"/>
      <c r="MSR59" s="154"/>
      <c r="MSS59" s="154"/>
      <c r="MST59" s="154"/>
      <c r="MSU59" s="154"/>
      <c r="MSV59" s="154"/>
      <c r="MSW59" s="154"/>
      <c r="MSX59" s="154"/>
      <c r="MSY59" s="154"/>
      <c r="MSZ59" s="154"/>
      <c r="MTA59" s="154"/>
      <c r="MTB59" s="154"/>
      <c r="MTC59" s="154"/>
      <c r="MTD59" s="154"/>
      <c r="MTE59" s="154"/>
      <c r="MTF59" s="154"/>
      <c r="MTG59" s="154"/>
      <c r="MTH59" s="154"/>
      <c r="MTI59" s="154"/>
      <c r="MTJ59" s="154"/>
      <c r="MTK59" s="154"/>
      <c r="MTL59" s="154"/>
      <c r="MTM59" s="154"/>
      <c r="MTN59" s="154"/>
      <c r="MTO59" s="154"/>
      <c r="MTP59" s="154"/>
      <c r="MTQ59" s="154"/>
      <c r="MTR59" s="154"/>
      <c r="MTS59" s="154"/>
      <c r="MTT59" s="154"/>
      <c r="MTU59" s="154"/>
      <c r="MTV59" s="154"/>
      <c r="MTW59" s="154"/>
      <c r="MTX59" s="154"/>
      <c r="MTY59" s="154"/>
      <c r="MTZ59" s="154"/>
      <c r="MUA59" s="154"/>
      <c r="MUB59" s="154"/>
      <c r="MUC59" s="154"/>
      <c r="MUD59" s="154"/>
      <c r="MUE59" s="154"/>
      <c r="MUF59" s="154"/>
      <c r="MUG59" s="154"/>
      <c r="MUH59" s="154"/>
      <c r="MUI59" s="154"/>
      <c r="MUJ59" s="154"/>
      <c r="MUK59" s="154"/>
      <c r="MUL59" s="154"/>
      <c r="MUM59" s="154"/>
      <c r="MUN59" s="154"/>
      <c r="MUO59" s="154"/>
      <c r="MUP59" s="154"/>
      <c r="MUQ59" s="154"/>
      <c r="MUR59" s="154"/>
      <c r="MUS59" s="154"/>
      <c r="MUT59" s="154"/>
      <c r="MUU59" s="154"/>
      <c r="MUV59" s="154"/>
      <c r="MUW59" s="154"/>
      <c r="MUX59" s="154"/>
      <c r="MUY59" s="154"/>
      <c r="MUZ59" s="154"/>
      <c r="MVA59" s="154"/>
      <c r="MVB59" s="154"/>
      <c r="MVC59" s="154"/>
      <c r="MVD59" s="154"/>
      <c r="MVE59" s="154"/>
      <c r="MVF59" s="154"/>
      <c r="MVG59" s="154"/>
      <c r="MVH59" s="154"/>
      <c r="MVI59" s="154"/>
      <c r="MVJ59" s="154"/>
      <c r="MVK59" s="154"/>
      <c r="MVL59" s="154"/>
      <c r="MVM59" s="154"/>
      <c r="MVN59" s="154"/>
      <c r="MVO59" s="154"/>
      <c r="MVP59" s="154"/>
      <c r="MVQ59" s="154"/>
      <c r="MVR59" s="154"/>
      <c r="MVS59" s="154"/>
      <c r="MVT59" s="154"/>
      <c r="MVU59" s="154"/>
      <c r="MVV59" s="154"/>
      <c r="MVW59" s="154"/>
      <c r="MVX59" s="154"/>
      <c r="MVY59" s="154"/>
      <c r="MVZ59" s="154"/>
      <c r="MWA59" s="154"/>
      <c r="MWB59" s="154"/>
      <c r="MWC59" s="154"/>
      <c r="MWD59" s="154"/>
      <c r="MWE59" s="154"/>
      <c r="MWF59" s="154"/>
      <c r="MWG59" s="154"/>
      <c r="MWH59" s="154"/>
      <c r="MWI59" s="154"/>
      <c r="MWJ59" s="154"/>
      <c r="MWK59" s="154"/>
      <c r="MWL59" s="154"/>
      <c r="MWM59" s="154"/>
      <c r="MWN59" s="154"/>
      <c r="MWO59" s="154"/>
      <c r="MWP59" s="154"/>
      <c r="MWQ59" s="154"/>
      <c r="MWR59" s="154"/>
      <c r="MWS59" s="154"/>
      <c r="MWT59" s="154"/>
      <c r="MWU59" s="154"/>
      <c r="MWV59" s="154"/>
      <c r="MWW59" s="154"/>
      <c r="MWX59" s="154"/>
      <c r="MWY59" s="154"/>
      <c r="MWZ59" s="154"/>
      <c r="MXA59" s="154"/>
      <c r="MXB59" s="154"/>
      <c r="MXC59" s="154"/>
      <c r="MXD59" s="154"/>
      <c r="MXE59" s="154"/>
      <c r="MXF59" s="154"/>
      <c r="MXG59" s="154"/>
      <c r="MXH59" s="154"/>
      <c r="MXI59" s="154"/>
      <c r="MXJ59" s="154"/>
      <c r="MXK59" s="154"/>
      <c r="MXL59" s="154"/>
      <c r="MXM59" s="154"/>
      <c r="MXN59" s="154"/>
      <c r="MXO59" s="154"/>
      <c r="MXP59" s="154"/>
      <c r="MXQ59" s="154"/>
      <c r="MXR59" s="154"/>
      <c r="MXS59" s="154"/>
      <c r="MXT59" s="154"/>
      <c r="MXU59" s="154"/>
      <c r="MXV59" s="154"/>
      <c r="MXW59" s="154"/>
      <c r="MXX59" s="154"/>
      <c r="MXY59" s="154"/>
      <c r="MXZ59" s="154"/>
      <c r="MYA59" s="154"/>
      <c r="MYB59" s="154"/>
      <c r="MYC59" s="154"/>
      <c r="MYD59" s="154"/>
      <c r="MYE59" s="154"/>
      <c r="MYF59" s="154"/>
      <c r="MYG59" s="154"/>
      <c r="MYH59" s="154"/>
      <c r="MYI59" s="154"/>
      <c r="MYJ59" s="154"/>
      <c r="MYK59" s="154"/>
      <c r="MYL59" s="154"/>
      <c r="MYM59" s="154"/>
      <c r="MYN59" s="154"/>
      <c r="MYO59" s="154"/>
      <c r="MYP59" s="154"/>
      <c r="MYQ59" s="154"/>
      <c r="MYR59" s="154"/>
      <c r="MYS59" s="154"/>
      <c r="MYT59" s="154"/>
      <c r="MYU59" s="154"/>
      <c r="MYV59" s="154"/>
      <c r="MYW59" s="154"/>
      <c r="MYX59" s="154"/>
      <c r="MYY59" s="154"/>
      <c r="MYZ59" s="154"/>
      <c r="MZA59" s="154"/>
      <c r="MZB59" s="154"/>
      <c r="MZC59" s="154"/>
      <c r="MZD59" s="154"/>
      <c r="MZE59" s="154"/>
      <c r="MZF59" s="154"/>
      <c r="MZG59" s="154"/>
      <c r="MZH59" s="154"/>
      <c r="MZI59" s="154"/>
      <c r="MZJ59" s="154"/>
      <c r="MZK59" s="154"/>
      <c r="MZL59" s="154"/>
      <c r="MZM59" s="154"/>
      <c r="MZN59" s="154"/>
      <c r="MZO59" s="154"/>
      <c r="MZP59" s="154"/>
      <c r="MZQ59" s="154"/>
      <c r="MZR59" s="154"/>
      <c r="MZS59" s="154"/>
      <c r="MZT59" s="154"/>
      <c r="MZU59" s="154"/>
      <c r="MZV59" s="154"/>
      <c r="MZW59" s="154"/>
      <c r="MZX59" s="154"/>
      <c r="MZY59" s="154"/>
      <c r="MZZ59" s="154"/>
      <c r="NAA59" s="154"/>
      <c r="NAB59" s="154"/>
      <c r="NAC59" s="154"/>
      <c r="NAD59" s="154"/>
      <c r="NAE59" s="154"/>
      <c r="NAF59" s="154"/>
      <c r="NAG59" s="154"/>
      <c r="NAH59" s="154"/>
      <c r="NAI59" s="154"/>
      <c r="NAJ59" s="154"/>
      <c r="NAK59" s="154"/>
      <c r="NAL59" s="154"/>
      <c r="NAM59" s="154"/>
      <c r="NAN59" s="154"/>
      <c r="NAO59" s="154"/>
      <c r="NAP59" s="154"/>
      <c r="NAQ59" s="154"/>
      <c r="NAR59" s="154"/>
      <c r="NAS59" s="154"/>
      <c r="NAT59" s="154"/>
      <c r="NAU59" s="154"/>
      <c r="NAV59" s="154"/>
      <c r="NAW59" s="154"/>
      <c r="NAX59" s="154"/>
      <c r="NAY59" s="154"/>
      <c r="NAZ59" s="154"/>
      <c r="NBA59" s="154"/>
      <c r="NBB59" s="154"/>
      <c r="NBC59" s="154"/>
      <c r="NBD59" s="154"/>
      <c r="NBE59" s="154"/>
      <c r="NBF59" s="154"/>
      <c r="NBG59" s="154"/>
      <c r="NBH59" s="154"/>
      <c r="NBI59" s="154"/>
      <c r="NBJ59" s="154"/>
      <c r="NBK59" s="154"/>
      <c r="NBL59" s="154"/>
      <c r="NBM59" s="154"/>
      <c r="NBN59" s="154"/>
      <c r="NBO59" s="154"/>
      <c r="NBP59" s="154"/>
      <c r="NBQ59" s="154"/>
      <c r="NBR59" s="154"/>
      <c r="NBS59" s="154"/>
      <c r="NBT59" s="154"/>
      <c r="NBU59" s="154"/>
      <c r="NBV59" s="154"/>
      <c r="NBW59" s="154"/>
      <c r="NBX59" s="154"/>
      <c r="NBY59" s="154"/>
      <c r="NBZ59" s="154"/>
      <c r="NCA59" s="154"/>
      <c r="NCB59" s="154"/>
      <c r="NCC59" s="154"/>
      <c r="NCD59" s="154"/>
      <c r="NCE59" s="154"/>
      <c r="NCF59" s="154"/>
      <c r="NCG59" s="154"/>
      <c r="NCH59" s="154"/>
      <c r="NCI59" s="154"/>
      <c r="NCJ59" s="154"/>
      <c r="NCK59" s="154"/>
      <c r="NCL59" s="154"/>
      <c r="NCM59" s="154"/>
      <c r="NCN59" s="154"/>
      <c r="NCO59" s="154"/>
      <c r="NCP59" s="154"/>
      <c r="NCQ59" s="154"/>
      <c r="NCR59" s="154"/>
      <c r="NCS59" s="154"/>
      <c r="NCT59" s="154"/>
      <c r="NCU59" s="154"/>
      <c r="NCV59" s="154"/>
      <c r="NCW59" s="154"/>
      <c r="NCX59" s="154"/>
      <c r="NCY59" s="154"/>
      <c r="NCZ59" s="154"/>
      <c r="NDA59" s="154"/>
      <c r="NDB59" s="154"/>
      <c r="NDC59" s="154"/>
      <c r="NDD59" s="154"/>
      <c r="NDE59" s="154"/>
      <c r="NDF59" s="154"/>
      <c r="NDG59" s="154"/>
      <c r="NDH59" s="154"/>
      <c r="NDI59" s="154"/>
      <c r="NDJ59" s="154"/>
      <c r="NDK59" s="154"/>
      <c r="NDL59" s="154"/>
      <c r="NDM59" s="154"/>
      <c r="NDN59" s="154"/>
      <c r="NDO59" s="154"/>
      <c r="NDP59" s="154"/>
      <c r="NDQ59" s="154"/>
      <c r="NDR59" s="154"/>
      <c r="NDS59" s="154"/>
      <c r="NDT59" s="154"/>
      <c r="NDU59" s="154"/>
      <c r="NDV59" s="154"/>
      <c r="NDW59" s="154"/>
      <c r="NDX59" s="154"/>
      <c r="NDY59" s="154"/>
      <c r="NDZ59" s="154"/>
      <c r="NEA59" s="154"/>
      <c r="NEB59" s="154"/>
      <c r="NEC59" s="154"/>
      <c r="NED59" s="154"/>
      <c r="NEE59" s="154"/>
      <c r="NEF59" s="154"/>
      <c r="NEG59" s="154"/>
      <c r="NEH59" s="154"/>
      <c r="NEI59" s="154"/>
      <c r="NEJ59" s="154"/>
      <c r="NEK59" s="154"/>
      <c r="NEL59" s="154"/>
      <c r="NEM59" s="154"/>
      <c r="NEN59" s="154"/>
      <c r="NEO59" s="154"/>
      <c r="NEP59" s="154"/>
      <c r="NEQ59" s="154"/>
      <c r="NER59" s="154"/>
      <c r="NES59" s="154"/>
      <c r="NET59" s="154"/>
      <c r="NEU59" s="154"/>
      <c r="NEV59" s="154"/>
      <c r="NEW59" s="154"/>
      <c r="NEX59" s="154"/>
      <c r="NEY59" s="154"/>
      <c r="NEZ59" s="154"/>
      <c r="NFA59" s="154"/>
      <c r="NFB59" s="154"/>
      <c r="NFC59" s="154"/>
      <c r="NFD59" s="154"/>
      <c r="NFE59" s="154"/>
      <c r="NFF59" s="154"/>
      <c r="NFG59" s="154"/>
      <c r="NFH59" s="154"/>
      <c r="NFI59" s="154"/>
      <c r="NFJ59" s="154"/>
      <c r="NFK59" s="154"/>
      <c r="NFL59" s="154"/>
      <c r="NFM59" s="154"/>
      <c r="NFN59" s="154"/>
      <c r="NFO59" s="154"/>
      <c r="NFP59" s="154"/>
      <c r="NFQ59" s="154"/>
      <c r="NFR59" s="154"/>
      <c r="NFS59" s="154"/>
      <c r="NFT59" s="154"/>
      <c r="NFU59" s="154"/>
      <c r="NFV59" s="154"/>
      <c r="NFW59" s="154"/>
      <c r="NFX59" s="154"/>
      <c r="NFY59" s="154"/>
      <c r="NFZ59" s="154"/>
      <c r="NGA59" s="154"/>
      <c r="NGB59" s="154"/>
      <c r="NGC59" s="154"/>
      <c r="NGD59" s="154"/>
      <c r="NGE59" s="154"/>
      <c r="NGF59" s="154"/>
      <c r="NGG59" s="154"/>
      <c r="NGH59" s="154"/>
      <c r="NGI59" s="154"/>
      <c r="NGJ59" s="154"/>
      <c r="NGK59" s="154"/>
      <c r="NGL59" s="154"/>
      <c r="NGM59" s="154"/>
      <c r="NGN59" s="154"/>
      <c r="NGO59" s="154"/>
      <c r="NGP59" s="154"/>
      <c r="NGQ59" s="154"/>
      <c r="NGR59" s="154"/>
      <c r="NGS59" s="154"/>
      <c r="NGT59" s="154"/>
      <c r="NGU59" s="154"/>
      <c r="NGV59" s="154"/>
      <c r="NGW59" s="154"/>
      <c r="NGX59" s="154"/>
      <c r="NGY59" s="154"/>
      <c r="NGZ59" s="154"/>
      <c r="NHA59" s="154"/>
      <c r="NHB59" s="154"/>
      <c r="NHC59" s="154"/>
      <c r="NHD59" s="154"/>
      <c r="NHE59" s="154"/>
      <c r="NHF59" s="154"/>
      <c r="NHG59" s="154"/>
      <c r="NHH59" s="154"/>
      <c r="NHI59" s="154"/>
      <c r="NHJ59" s="154"/>
      <c r="NHK59" s="154"/>
      <c r="NHL59" s="154"/>
      <c r="NHM59" s="154"/>
      <c r="NHN59" s="154"/>
      <c r="NHO59" s="154"/>
      <c r="NHP59" s="154"/>
      <c r="NHQ59" s="154"/>
      <c r="NHR59" s="154"/>
      <c r="NHS59" s="154"/>
      <c r="NHT59" s="154"/>
      <c r="NHU59" s="154"/>
      <c r="NHV59" s="154"/>
      <c r="NHW59" s="154"/>
      <c r="NHX59" s="154"/>
      <c r="NHY59" s="154"/>
      <c r="NHZ59" s="154"/>
      <c r="NIA59" s="154"/>
      <c r="NIB59" s="154"/>
      <c r="NIC59" s="154"/>
      <c r="NID59" s="154"/>
      <c r="NIE59" s="154"/>
      <c r="NIF59" s="154"/>
      <c r="NIG59" s="154"/>
      <c r="NIH59" s="154"/>
      <c r="NII59" s="154"/>
      <c r="NIJ59" s="154"/>
      <c r="NIK59" s="154"/>
      <c r="NIL59" s="154"/>
      <c r="NIM59" s="154"/>
      <c r="NIN59" s="154"/>
      <c r="NIO59" s="154"/>
      <c r="NIP59" s="154"/>
      <c r="NIQ59" s="154"/>
      <c r="NIR59" s="154"/>
      <c r="NIS59" s="154"/>
      <c r="NIT59" s="154"/>
      <c r="NIU59" s="154"/>
      <c r="NIV59" s="154"/>
      <c r="NIW59" s="154"/>
      <c r="NIX59" s="154"/>
      <c r="NIY59" s="154"/>
      <c r="NIZ59" s="154"/>
      <c r="NJA59" s="154"/>
      <c r="NJB59" s="154"/>
      <c r="NJC59" s="154"/>
      <c r="NJD59" s="154"/>
      <c r="NJE59" s="154"/>
      <c r="NJF59" s="154"/>
      <c r="NJG59" s="154"/>
      <c r="NJH59" s="154"/>
      <c r="NJI59" s="154"/>
      <c r="NJJ59" s="154"/>
      <c r="NJK59" s="154"/>
      <c r="NJL59" s="154"/>
      <c r="NJM59" s="154"/>
      <c r="NJN59" s="154"/>
      <c r="NJO59" s="154"/>
      <c r="NJP59" s="154"/>
      <c r="NJQ59" s="154"/>
      <c r="NJR59" s="154"/>
      <c r="NJS59" s="154"/>
      <c r="NJT59" s="154"/>
      <c r="NJU59" s="154"/>
      <c r="NJV59" s="154"/>
      <c r="NJW59" s="154"/>
      <c r="NJX59" s="154"/>
      <c r="NJY59" s="154"/>
      <c r="NJZ59" s="154"/>
      <c r="NKA59" s="154"/>
      <c r="NKB59" s="154"/>
      <c r="NKC59" s="154"/>
      <c r="NKD59" s="154"/>
      <c r="NKE59" s="154"/>
      <c r="NKF59" s="154"/>
      <c r="NKG59" s="154"/>
      <c r="NKH59" s="154"/>
      <c r="NKI59" s="154"/>
      <c r="NKJ59" s="154"/>
      <c r="NKK59" s="154"/>
      <c r="NKL59" s="154"/>
      <c r="NKM59" s="154"/>
      <c r="NKN59" s="154"/>
      <c r="NKO59" s="154"/>
      <c r="NKP59" s="154"/>
      <c r="NKQ59" s="154"/>
      <c r="NKR59" s="154"/>
      <c r="NKS59" s="154"/>
      <c r="NKT59" s="154"/>
      <c r="NKU59" s="154"/>
      <c r="NKV59" s="154"/>
      <c r="NKW59" s="154"/>
      <c r="NKX59" s="154"/>
      <c r="NKY59" s="154"/>
      <c r="NKZ59" s="154"/>
      <c r="NLA59" s="154"/>
      <c r="NLB59" s="154"/>
      <c r="NLC59" s="154"/>
      <c r="NLD59" s="154"/>
      <c r="NLE59" s="154"/>
      <c r="NLF59" s="154"/>
      <c r="NLG59" s="154"/>
      <c r="NLH59" s="154"/>
      <c r="NLI59" s="154"/>
      <c r="NLJ59" s="154"/>
      <c r="NLK59" s="154"/>
      <c r="NLL59" s="154"/>
      <c r="NLM59" s="154"/>
      <c r="NLN59" s="154"/>
      <c r="NLO59" s="154"/>
      <c r="NLP59" s="154"/>
      <c r="NLQ59" s="154"/>
      <c r="NLR59" s="154"/>
      <c r="NLS59" s="154"/>
      <c r="NLT59" s="154"/>
      <c r="NLU59" s="154"/>
      <c r="NLV59" s="154"/>
      <c r="NLW59" s="154"/>
      <c r="NLX59" s="154"/>
      <c r="NLY59" s="154"/>
      <c r="NLZ59" s="154"/>
      <c r="NMA59" s="154"/>
      <c r="NMB59" s="154"/>
      <c r="NMC59" s="154"/>
      <c r="NMD59" s="154"/>
      <c r="NME59" s="154"/>
      <c r="NMF59" s="154"/>
      <c r="NMG59" s="154"/>
      <c r="NMH59" s="154"/>
      <c r="NMI59" s="154"/>
      <c r="NMJ59" s="154"/>
      <c r="NMK59" s="154"/>
      <c r="NML59" s="154"/>
      <c r="NMM59" s="154"/>
      <c r="NMN59" s="154"/>
      <c r="NMO59" s="154"/>
      <c r="NMP59" s="154"/>
      <c r="NMQ59" s="154"/>
      <c r="NMR59" s="154"/>
      <c r="NMS59" s="154"/>
      <c r="NMT59" s="154"/>
      <c r="NMU59" s="154"/>
      <c r="NMV59" s="154"/>
      <c r="NMW59" s="154"/>
      <c r="NMX59" s="154"/>
      <c r="NMY59" s="154"/>
      <c r="NMZ59" s="154"/>
      <c r="NNA59" s="154"/>
      <c r="NNB59" s="154"/>
      <c r="NNC59" s="154"/>
      <c r="NND59" s="154"/>
      <c r="NNE59" s="154"/>
      <c r="NNF59" s="154"/>
      <c r="NNG59" s="154"/>
      <c r="NNH59" s="154"/>
      <c r="NNI59" s="154"/>
      <c r="NNJ59" s="154"/>
      <c r="NNK59" s="154"/>
      <c r="NNL59" s="154"/>
      <c r="NNM59" s="154"/>
      <c r="NNN59" s="154"/>
      <c r="NNO59" s="154"/>
      <c r="NNP59" s="154"/>
      <c r="NNQ59" s="154"/>
      <c r="NNR59" s="154"/>
      <c r="NNS59" s="154"/>
      <c r="NNT59" s="154"/>
      <c r="NNU59" s="154"/>
      <c r="NNV59" s="154"/>
      <c r="NNW59" s="154"/>
      <c r="NNX59" s="154"/>
      <c r="NNY59" s="154"/>
      <c r="NNZ59" s="154"/>
      <c r="NOA59" s="154"/>
      <c r="NOB59" s="154"/>
      <c r="NOC59" s="154"/>
      <c r="NOD59" s="154"/>
      <c r="NOE59" s="154"/>
      <c r="NOF59" s="154"/>
      <c r="NOG59" s="154"/>
      <c r="NOH59" s="154"/>
      <c r="NOI59" s="154"/>
      <c r="NOJ59" s="154"/>
      <c r="NOK59" s="154"/>
      <c r="NOL59" s="154"/>
      <c r="NOM59" s="154"/>
      <c r="NON59" s="154"/>
      <c r="NOO59" s="154"/>
      <c r="NOP59" s="154"/>
      <c r="NOQ59" s="154"/>
      <c r="NOR59" s="154"/>
      <c r="NOS59" s="154"/>
      <c r="NOT59" s="154"/>
      <c r="NOU59" s="154"/>
      <c r="NOV59" s="154"/>
      <c r="NOW59" s="154"/>
      <c r="NOX59" s="154"/>
      <c r="NOY59" s="154"/>
      <c r="NOZ59" s="154"/>
      <c r="NPA59" s="154"/>
      <c r="NPB59" s="154"/>
      <c r="NPC59" s="154"/>
      <c r="NPD59" s="154"/>
      <c r="NPE59" s="154"/>
      <c r="NPF59" s="154"/>
      <c r="NPG59" s="154"/>
      <c r="NPH59" s="154"/>
      <c r="NPI59" s="154"/>
      <c r="NPJ59" s="154"/>
      <c r="NPK59" s="154"/>
      <c r="NPL59" s="154"/>
      <c r="NPM59" s="154"/>
      <c r="NPN59" s="154"/>
      <c r="NPO59" s="154"/>
      <c r="NPP59" s="154"/>
      <c r="NPQ59" s="154"/>
      <c r="NPR59" s="154"/>
      <c r="NPS59" s="154"/>
      <c r="NPT59" s="154"/>
      <c r="NPU59" s="154"/>
      <c r="NPV59" s="154"/>
      <c r="NPW59" s="154"/>
      <c r="NPX59" s="154"/>
      <c r="NPY59" s="154"/>
      <c r="NPZ59" s="154"/>
      <c r="NQA59" s="154"/>
      <c r="NQB59" s="154"/>
      <c r="NQC59" s="154"/>
      <c r="NQD59" s="154"/>
      <c r="NQE59" s="154"/>
      <c r="NQF59" s="154"/>
      <c r="NQG59" s="154"/>
      <c r="NQH59" s="154"/>
      <c r="NQI59" s="154"/>
      <c r="NQJ59" s="154"/>
      <c r="NQK59" s="154"/>
      <c r="NQL59" s="154"/>
      <c r="NQM59" s="154"/>
      <c r="NQN59" s="154"/>
      <c r="NQO59" s="154"/>
      <c r="NQP59" s="154"/>
      <c r="NQQ59" s="154"/>
      <c r="NQR59" s="154"/>
      <c r="NQS59" s="154"/>
      <c r="NQT59" s="154"/>
      <c r="NQU59" s="154"/>
      <c r="NQV59" s="154"/>
      <c r="NQW59" s="154"/>
      <c r="NQX59" s="154"/>
      <c r="NQY59" s="154"/>
      <c r="NQZ59" s="154"/>
      <c r="NRA59" s="154"/>
      <c r="NRB59" s="154"/>
      <c r="NRC59" s="154"/>
      <c r="NRD59" s="154"/>
      <c r="NRE59" s="154"/>
      <c r="NRF59" s="154"/>
      <c r="NRG59" s="154"/>
      <c r="NRH59" s="154"/>
      <c r="NRI59" s="154"/>
      <c r="NRJ59" s="154"/>
      <c r="NRK59" s="154"/>
      <c r="NRL59" s="154"/>
      <c r="NRM59" s="154"/>
      <c r="NRN59" s="154"/>
      <c r="NRO59" s="154"/>
      <c r="NRP59" s="154"/>
      <c r="NRQ59" s="154"/>
      <c r="NRR59" s="154"/>
      <c r="NRS59" s="154"/>
      <c r="NRT59" s="154"/>
      <c r="NRU59" s="154"/>
      <c r="NRV59" s="154"/>
      <c r="NRW59" s="154"/>
      <c r="NRX59" s="154"/>
      <c r="NRY59" s="154"/>
      <c r="NRZ59" s="154"/>
      <c r="NSA59" s="154"/>
      <c r="NSB59" s="154"/>
      <c r="NSC59" s="154"/>
      <c r="NSD59" s="154"/>
      <c r="NSE59" s="154"/>
      <c r="NSF59" s="154"/>
      <c r="NSG59" s="154"/>
      <c r="NSH59" s="154"/>
      <c r="NSI59" s="154"/>
      <c r="NSJ59" s="154"/>
      <c r="NSK59" s="154"/>
      <c r="NSL59" s="154"/>
      <c r="NSM59" s="154"/>
      <c r="NSN59" s="154"/>
      <c r="NSO59" s="154"/>
      <c r="NSP59" s="154"/>
      <c r="NSQ59" s="154"/>
      <c r="NSR59" s="154"/>
      <c r="NSS59" s="154"/>
      <c r="NST59" s="154"/>
      <c r="NSU59" s="154"/>
      <c r="NSV59" s="154"/>
      <c r="NSW59" s="154"/>
      <c r="NSX59" s="154"/>
      <c r="NSY59" s="154"/>
      <c r="NSZ59" s="154"/>
      <c r="NTA59" s="154"/>
      <c r="NTB59" s="154"/>
      <c r="NTC59" s="154"/>
      <c r="NTD59" s="154"/>
      <c r="NTE59" s="154"/>
      <c r="NTF59" s="154"/>
      <c r="NTG59" s="154"/>
      <c r="NTH59" s="154"/>
      <c r="NTI59" s="154"/>
      <c r="NTJ59" s="154"/>
      <c r="NTK59" s="154"/>
      <c r="NTL59" s="154"/>
      <c r="NTM59" s="154"/>
      <c r="NTN59" s="154"/>
      <c r="NTO59" s="154"/>
      <c r="NTP59" s="154"/>
      <c r="NTQ59" s="154"/>
      <c r="NTR59" s="154"/>
      <c r="NTS59" s="154"/>
      <c r="NTT59" s="154"/>
      <c r="NTU59" s="154"/>
      <c r="NTV59" s="154"/>
      <c r="NTW59" s="154"/>
      <c r="NTX59" s="154"/>
      <c r="NTY59" s="154"/>
      <c r="NTZ59" s="154"/>
      <c r="NUA59" s="154"/>
      <c r="NUB59" s="154"/>
      <c r="NUC59" s="154"/>
      <c r="NUD59" s="154"/>
      <c r="NUE59" s="154"/>
      <c r="NUF59" s="154"/>
      <c r="NUG59" s="154"/>
      <c r="NUH59" s="154"/>
      <c r="NUI59" s="154"/>
      <c r="NUJ59" s="154"/>
      <c r="NUK59" s="154"/>
      <c r="NUL59" s="154"/>
      <c r="NUM59" s="154"/>
      <c r="NUN59" s="154"/>
      <c r="NUO59" s="154"/>
      <c r="NUP59" s="154"/>
      <c r="NUQ59" s="154"/>
      <c r="NUR59" s="154"/>
      <c r="NUS59" s="154"/>
      <c r="NUT59" s="154"/>
      <c r="NUU59" s="154"/>
      <c r="NUV59" s="154"/>
      <c r="NUW59" s="154"/>
      <c r="NUX59" s="154"/>
      <c r="NUY59" s="154"/>
      <c r="NUZ59" s="154"/>
      <c r="NVA59" s="154"/>
      <c r="NVB59" s="154"/>
      <c r="NVC59" s="154"/>
      <c r="NVD59" s="154"/>
      <c r="NVE59" s="154"/>
      <c r="NVF59" s="154"/>
      <c r="NVG59" s="154"/>
      <c r="NVH59" s="154"/>
      <c r="NVI59" s="154"/>
      <c r="NVJ59" s="154"/>
      <c r="NVK59" s="154"/>
      <c r="NVL59" s="154"/>
      <c r="NVM59" s="154"/>
      <c r="NVN59" s="154"/>
      <c r="NVO59" s="154"/>
      <c r="NVP59" s="154"/>
      <c r="NVQ59" s="154"/>
      <c r="NVR59" s="154"/>
      <c r="NVS59" s="154"/>
      <c r="NVT59" s="154"/>
      <c r="NVU59" s="154"/>
      <c r="NVV59" s="154"/>
      <c r="NVW59" s="154"/>
      <c r="NVX59" s="154"/>
      <c r="NVY59" s="154"/>
      <c r="NVZ59" s="154"/>
      <c r="NWA59" s="154"/>
      <c r="NWB59" s="154"/>
      <c r="NWC59" s="154"/>
      <c r="NWD59" s="154"/>
      <c r="NWE59" s="154"/>
      <c r="NWF59" s="154"/>
      <c r="NWG59" s="154"/>
      <c r="NWH59" s="154"/>
      <c r="NWI59" s="154"/>
      <c r="NWJ59" s="154"/>
      <c r="NWK59" s="154"/>
      <c r="NWL59" s="154"/>
      <c r="NWM59" s="154"/>
      <c r="NWN59" s="154"/>
      <c r="NWO59" s="154"/>
      <c r="NWP59" s="154"/>
      <c r="NWQ59" s="154"/>
      <c r="NWR59" s="154"/>
      <c r="NWS59" s="154"/>
      <c r="NWT59" s="154"/>
      <c r="NWU59" s="154"/>
      <c r="NWV59" s="154"/>
      <c r="NWW59" s="154"/>
      <c r="NWX59" s="154"/>
      <c r="NWY59" s="154"/>
      <c r="NWZ59" s="154"/>
      <c r="NXA59" s="154"/>
      <c r="NXB59" s="154"/>
      <c r="NXC59" s="154"/>
      <c r="NXD59" s="154"/>
      <c r="NXE59" s="154"/>
      <c r="NXF59" s="154"/>
      <c r="NXG59" s="154"/>
      <c r="NXH59" s="154"/>
      <c r="NXI59" s="154"/>
      <c r="NXJ59" s="154"/>
      <c r="NXK59" s="154"/>
      <c r="NXL59" s="154"/>
      <c r="NXM59" s="154"/>
      <c r="NXN59" s="154"/>
      <c r="NXO59" s="154"/>
      <c r="NXP59" s="154"/>
      <c r="NXQ59" s="154"/>
      <c r="NXR59" s="154"/>
      <c r="NXS59" s="154"/>
      <c r="NXT59" s="154"/>
      <c r="NXU59" s="154"/>
      <c r="NXV59" s="154"/>
      <c r="NXW59" s="154"/>
      <c r="NXX59" s="154"/>
      <c r="NXY59" s="154"/>
      <c r="NXZ59" s="154"/>
      <c r="NYA59" s="154"/>
      <c r="NYB59" s="154"/>
      <c r="NYC59" s="154"/>
      <c r="NYD59" s="154"/>
      <c r="NYE59" s="154"/>
      <c r="NYF59" s="154"/>
      <c r="NYG59" s="154"/>
      <c r="NYH59" s="154"/>
      <c r="NYI59" s="154"/>
      <c r="NYJ59" s="154"/>
      <c r="NYK59" s="154"/>
      <c r="NYL59" s="154"/>
      <c r="NYM59" s="154"/>
      <c r="NYN59" s="154"/>
      <c r="NYO59" s="154"/>
      <c r="NYP59" s="154"/>
      <c r="NYQ59" s="154"/>
      <c r="NYR59" s="154"/>
      <c r="NYS59" s="154"/>
      <c r="NYT59" s="154"/>
      <c r="NYU59" s="154"/>
      <c r="NYV59" s="154"/>
      <c r="NYW59" s="154"/>
      <c r="NYX59" s="154"/>
      <c r="NYY59" s="154"/>
      <c r="NYZ59" s="154"/>
      <c r="NZA59" s="154"/>
      <c r="NZB59" s="154"/>
      <c r="NZC59" s="154"/>
      <c r="NZD59" s="154"/>
      <c r="NZE59" s="154"/>
      <c r="NZF59" s="154"/>
      <c r="NZG59" s="154"/>
      <c r="NZH59" s="154"/>
      <c r="NZI59" s="154"/>
      <c r="NZJ59" s="154"/>
      <c r="NZK59" s="154"/>
      <c r="NZL59" s="154"/>
      <c r="NZM59" s="154"/>
      <c r="NZN59" s="154"/>
      <c r="NZO59" s="154"/>
      <c r="NZP59" s="154"/>
      <c r="NZQ59" s="154"/>
      <c r="NZR59" s="154"/>
      <c r="NZS59" s="154"/>
      <c r="NZT59" s="154"/>
      <c r="NZU59" s="154"/>
      <c r="NZV59" s="154"/>
      <c r="NZW59" s="154"/>
      <c r="NZX59" s="154"/>
      <c r="NZY59" s="154"/>
      <c r="NZZ59" s="154"/>
      <c r="OAA59" s="154"/>
      <c r="OAB59" s="154"/>
      <c r="OAC59" s="154"/>
      <c r="OAD59" s="154"/>
      <c r="OAE59" s="154"/>
      <c r="OAF59" s="154"/>
      <c r="OAG59" s="154"/>
      <c r="OAH59" s="154"/>
      <c r="OAI59" s="154"/>
      <c r="OAJ59" s="154"/>
      <c r="OAK59" s="154"/>
      <c r="OAL59" s="154"/>
      <c r="OAM59" s="154"/>
      <c r="OAN59" s="154"/>
      <c r="OAO59" s="154"/>
      <c r="OAP59" s="154"/>
      <c r="OAQ59" s="154"/>
      <c r="OAR59" s="154"/>
      <c r="OAS59" s="154"/>
      <c r="OAT59" s="154"/>
      <c r="OAU59" s="154"/>
      <c r="OAV59" s="154"/>
      <c r="OAW59" s="154"/>
      <c r="OAX59" s="154"/>
      <c r="OAY59" s="154"/>
      <c r="OAZ59" s="154"/>
      <c r="OBA59" s="154"/>
      <c r="OBB59" s="154"/>
      <c r="OBC59" s="154"/>
      <c r="OBD59" s="154"/>
      <c r="OBE59" s="154"/>
      <c r="OBF59" s="154"/>
      <c r="OBG59" s="154"/>
      <c r="OBH59" s="154"/>
      <c r="OBI59" s="154"/>
      <c r="OBJ59" s="154"/>
      <c r="OBK59" s="154"/>
      <c r="OBL59" s="154"/>
      <c r="OBM59" s="154"/>
      <c r="OBN59" s="154"/>
      <c r="OBO59" s="154"/>
      <c r="OBP59" s="154"/>
      <c r="OBQ59" s="154"/>
      <c r="OBR59" s="154"/>
      <c r="OBS59" s="154"/>
      <c r="OBT59" s="154"/>
      <c r="OBU59" s="154"/>
      <c r="OBV59" s="154"/>
      <c r="OBW59" s="154"/>
      <c r="OBX59" s="154"/>
      <c r="OBY59" s="154"/>
      <c r="OBZ59" s="154"/>
      <c r="OCA59" s="154"/>
      <c r="OCB59" s="154"/>
      <c r="OCC59" s="154"/>
      <c r="OCD59" s="154"/>
      <c r="OCE59" s="154"/>
      <c r="OCF59" s="154"/>
      <c r="OCG59" s="154"/>
      <c r="OCH59" s="154"/>
      <c r="OCI59" s="154"/>
      <c r="OCJ59" s="154"/>
      <c r="OCK59" s="154"/>
      <c r="OCL59" s="154"/>
      <c r="OCM59" s="154"/>
      <c r="OCN59" s="154"/>
      <c r="OCO59" s="154"/>
      <c r="OCP59" s="154"/>
      <c r="OCQ59" s="154"/>
      <c r="OCR59" s="154"/>
      <c r="OCS59" s="154"/>
      <c r="OCT59" s="154"/>
      <c r="OCU59" s="154"/>
      <c r="OCV59" s="154"/>
      <c r="OCW59" s="154"/>
      <c r="OCX59" s="154"/>
      <c r="OCY59" s="154"/>
      <c r="OCZ59" s="154"/>
      <c r="ODA59" s="154"/>
      <c r="ODB59" s="154"/>
      <c r="ODC59" s="154"/>
      <c r="ODD59" s="154"/>
      <c r="ODE59" s="154"/>
      <c r="ODF59" s="154"/>
      <c r="ODG59" s="154"/>
      <c r="ODH59" s="154"/>
      <c r="ODI59" s="154"/>
      <c r="ODJ59" s="154"/>
      <c r="ODK59" s="154"/>
      <c r="ODL59" s="154"/>
      <c r="ODM59" s="154"/>
      <c r="ODN59" s="154"/>
      <c r="ODO59" s="154"/>
      <c r="ODP59" s="154"/>
      <c r="ODQ59" s="154"/>
      <c r="ODR59" s="154"/>
      <c r="ODS59" s="154"/>
      <c r="ODT59" s="154"/>
      <c r="ODU59" s="154"/>
      <c r="ODV59" s="154"/>
      <c r="ODW59" s="154"/>
      <c r="ODX59" s="154"/>
      <c r="ODY59" s="154"/>
      <c r="ODZ59" s="154"/>
      <c r="OEA59" s="154"/>
      <c r="OEB59" s="154"/>
      <c r="OEC59" s="154"/>
      <c r="OED59" s="154"/>
      <c r="OEE59" s="154"/>
      <c r="OEF59" s="154"/>
      <c r="OEG59" s="154"/>
      <c r="OEH59" s="154"/>
      <c r="OEI59" s="154"/>
      <c r="OEJ59" s="154"/>
      <c r="OEK59" s="154"/>
      <c r="OEL59" s="154"/>
      <c r="OEM59" s="154"/>
      <c r="OEN59" s="154"/>
      <c r="OEO59" s="154"/>
      <c r="OEP59" s="154"/>
      <c r="OEQ59" s="154"/>
      <c r="OER59" s="154"/>
      <c r="OES59" s="154"/>
      <c r="OET59" s="154"/>
      <c r="OEU59" s="154"/>
      <c r="OEV59" s="154"/>
      <c r="OEW59" s="154"/>
      <c r="OEX59" s="154"/>
      <c r="OEY59" s="154"/>
      <c r="OEZ59" s="154"/>
      <c r="OFA59" s="154"/>
      <c r="OFB59" s="154"/>
      <c r="OFC59" s="154"/>
      <c r="OFD59" s="154"/>
      <c r="OFE59" s="154"/>
      <c r="OFF59" s="154"/>
      <c r="OFG59" s="154"/>
      <c r="OFH59" s="154"/>
      <c r="OFI59" s="154"/>
      <c r="OFJ59" s="154"/>
      <c r="OFK59" s="154"/>
      <c r="OFL59" s="154"/>
      <c r="OFM59" s="154"/>
      <c r="OFN59" s="154"/>
      <c r="OFO59" s="154"/>
      <c r="OFP59" s="154"/>
      <c r="OFQ59" s="154"/>
      <c r="OFR59" s="154"/>
      <c r="OFS59" s="154"/>
      <c r="OFT59" s="154"/>
      <c r="OFU59" s="154"/>
      <c r="OFV59" s="154"/>
      <c r="OFW59" s="154"/>
      <c r="OFX59" s="154"/>
      <c r="OFY59" s="154"/>
      <c r="OFZ59" s="154"/>
      <c r="OGA59" s="154"/>
      <c r="OGB59" s="154"/>
      <c r="OGC59" s="154"/>
      <c r="OGD59" s="154"/>
      <c r="OGE59" s="154"/>
      <c r="OGF59" s="154"/>
      <c r="OGG59" s="154"/>
      <c r="OGH59" s="154"/>
      <c r="OGI59" s="154"/>
      <c r="OGJ59" s="154"/>
      <c r="OGK59" s="154"/>
      <c r="OGL59" s="154"/>
      <c r="OGM59" s="154"/>
      <c r="OGN59" s="154"/>
      <c r="OGO59" s="154"/>
      <c r="OGP59" s="154"/>
      <c r="OGQ59" s="154"/>
      <c r="OGR59" s="154"/>
      <c r="OGS59" s="154"/>
      <c r="OGT59" s="154"/>
      <c r="OGU59" s="154"/>
      <c r="OGV59" s="154"/>
      <c r="OGW59" s="154"/>
      <c r="OGX59" s="154"/>
      <c r="OGY59" s="154"/>
      <c r="OGZ59" s="154"/>
      <c r="OHA59" s="154"/>
      <c r="OHB59" s="154"/>
      <c r="OHC59" s="154"/>
      <c r="OHD59" s="154"/>
      <c r="OHE59" s="154"/>
      <c r="OHF59" s="154"/>
      <c r="OHG59" s="154"/>
      <c r="OHH59" s="154"/>
      <c r="OHI59" s="154"/>
      <c r="OHJ59" s="154"/>
      <c r="OHK59" s="154"/>
      <c r="OHL59" s="154"/>
      <c r="OHM59" s="154"/>
      <c r="OHN59" s="154"/>
      <c r="OHO59" s="154"/>
      <c r="OHP59" s="154"/>
      <c r="OHQ59" s="154"/>
      <c r="OHR59" s="154"/>
      <c r="OHS59" s="154"/>
      <c r="OHT59" s="154"/>
      <c r="OHU59" s="154"/>
      <c r="OHV59" s="154"/>
      <c r="OHW59" s="154"/>
      <c r="OHX59" s="154"/>
      <c r="OHY59" s="154"/>
      <c r="OHZ59" s="154"/>
      <c r="OIA59" s="154"/>
      <c r="OIB59" s="154"/>
      <c r="OIC59" s="154"/>
      <c r="OID59" s="154"/>
      <c r="OIE59" s="154"/>
      <c r="OIF59" s="154"/>
      <c r="OIG59" s="154"/>
      <c r="OIH59" s="154"/>
      <c r="OII59" s="154"/>
      <c r="OIJ59" s="154"/>
      <c r="OIK59" s="154"/>
      <c r="OIL59" s="154"/>
      <c r="OIM59" s="154"/>
      <c r="OIN59" s="154"/>
      <c r="OIO59" s="154"/>
      <c r="OIP59" s="154"/>
      <c r="OIQ59" s="154"/>
      <c r="OIR59" s="154"/>
      <c r="OIS59" s="154"/>
      <c r="OIT59" s="154"/>
      <c r="OIU59" s="154"/>
      <c r="OIV59" s="154"/>
      <c r="OIW59" s="154"/>
      <c r="OIX59" s="154"/>
      <c r="OIY59" s="154"/>
      <c r="OIZ59" s="154"/>
      <c r="OJA59" s="154"/>
      <c r="OJB59" s="154"/>
      <c r="OJC59" s="154"/>
      <c r="OJD59" s="154"/>
      <c r="OJE59" s="154"/>
      <c r="OJF59" s="154"/>
      <c r="OJG59" s="154"/>
      <c r="OJH59" s="154"/>
      <c r="OJI59" s="154"/>
      <c r="OJJ59" s="154"/>
      <c r="OJK59" s="154"/>
      <c r="OJL59" s="154"/>
      <c r="OJM59" s="154"/>
      <c r="OJN59" s="154"/>
      <c r="OJO59" s="154"/>
      <c r="OJP59" s="154"/>
      <c r="OJQ59" s="154"/>
      <c r="OJR59" s="154"/>
      <c r="OJS59" s="154"/>
      <c r="OJT59" s="154"/>
      <c r="OJU59" s="154"/>
      <c r="OJV59" s="154"/>
      <c r="OJW59" s="154"/>
      <c r="OJX59" s="154"/>
      <c r="OJY59" s="154"/>
      <c r="OJZ59" s="154"/>
      <c r="OKA59" s="154"/>
      <c r="OKB59" s="154"/>
      <c r="OKC59" s="154"/>
      <c r="OKD59" s="154"/>
      <c r="OKE59" s="154"/>
      <c r="OKF59" s="154"/>
      <c r="OKG59" s="154"/>
      <c r="OKH59" s="154"/>
      <c r="OKI59" s="154"/>
      <c r="OKJ59" s="154"/>
      <c r="OKK59" s="154"/>
      <c r="OKL59" s="154"/>
      <c r="OKM59" s="154"/>
      <c r="OKN59" s="154"/>
      <c r="OKO59" s="154"/>
      <c r="OKP59" s="154"/>
      <c r="OKQ59" s="154"/>
      <c r="OKR59" s="154"/>
      <c r="OKS59" s="154"/>
      <c r="OKT59" s="154"/>
      <c r="OKU59" s="154"/>
      <c r="OKV59" s="154"/>
      <c r="OKW59" s="154"/>
      <c r="OKX59" s="154"/>
      <c r="OKY59" s="154"/>
      <c r="OKZ59" s="154"/>
      <c r="OLA59" s="154"/>
      <c r="OLB59" s="154"/>
      <c r="OLC59" s="154"/>
      <c r="OLD59" s="154"/>
      <c r="OLE59" s="154"/>
      <c r="OLF59" s="154"/>
      <c r="OLG59" s="154"/>
      <c r="OLH59" s="154"/>
      <c r="OLI59" s="154"/>
      <c r="OLJ59" s="154"/>
      <c r="OLK59" s="154"/>
      <c r="OLL59" s="154"/>
      <c r="OLM59" s="154"/>
      <c r="OLN59" s="154"/>
      <c r="OLO59" s="154"/>
      <c r="OLP59" s="154"/>
      <c r="OLQ59" s="154"/>
      <c r="OLR59" s="154"/>
      <c r="OLS59" s="154"/>
      <c r="OLT59" s="154"/>
      <c r="OLU59" s="154"/>
      <c r="OLV59" s="154"/>
      <c r="OLW59" s="154"/>
      <c r="OLX59" s="154"/>
      <c r="OLY59" s="154"/>
      <c r="OLZ59" s="154"/>
      <c r="OMA59" s="154"/>
      <c r="OMB59" s="154"/>
      <c r="OMC59" s="154"/>
      <c r="OMD59" s="154"/>
      <c r="OME59" s="154"/>
      <c r="OMF59" s="154"/>
      <c r="OMG59" s="154"/>
      <c r="OMH59" s="154"/>
      <c r="OMI59" s="154"/>
      <c r="OMJ59" s="154"/>
      <c r="OMK59" s="154"/>
      <c r="OML59" s="154"/>
      <c r="OMM59" s="154"/>
      <c r="OMN59" s="154"/>
      <c r="OMO59" s="154"/>
      <c r="OMP59" s="154"/>
      <c r="OMQ59" s="154"/>
      <c r="OMR59" s="154"/>
      <c r="OMS59" s="154"/>
      <c r="OMT59" s="154"/>
      <c r="OMU59" s="154"/>
      <c r="OMV59" s="154"/>
      <c r="OMW59" s="154"/>
      <c r="OMX59" s="154"/>
      <c r="OMY59" s="154"/>
      <c r="OMZ59" s="154"/>
      <c r="ONA59" s="154"/>
      <c r="ONB59" s="154"/>
      <c r="ONC59" s="154"/>
      <c r="OND59" s="154"/>
      <c r="ONE59" s="154"/>
      <c r="ONF59" s="154"/>
      <c r="ONG59" s="154"/>
      <c r="ONH59" s="154"/>
      <c r="ONI59" s="154"/>
      <c r="ONJ59" s="154"/>
      <c r="ONK59" s="154"/>
      <c r="ONL59" s="154"/>
      <c r="ONM59" s="154"/>
      <c r="ONN59" s="154"/>
      <c r="ONO59" s="154"/>
      <c r="ONP59" s="154"/>
      <c r="ONQ59" s="154"/>
      <c r="ONR59" s="154"/>
      <c r="ONS59" s="154"/>
      <c r="ONT59" s="154"/>
      <c r="ONU59" s="154"/>
      <c r="ONV59" s="154"/>
      <c r="ONW59" s="154"/>
      <c r="ONX59" s="154"/>
      <c r="ONY59" s="154"/>
      <c r="ONZ59" s="154"/>
      <c r="OOA59" s="154"/>
      <c r="OOB59" s="154"/>
      <c r="OOC59" s="154"/>
      <c r="OOD59" s="154"/>
      <c r="OOE59" s="154"/>
      <c r="OOF59" s="154"/>
      <c r="OOG59" s="154"/>
      <c r="OOH59" s="154"/>
      <c r="OOI59" s="154"/>
      <c r="OOJ59" s="154"/>
      <c r="OOK59" s="154"/>
      <c r="OOL59" s="154"/>
      <c r="OOM59" s="154"/>
      <c r="OON59" s="154"/>
      <c r="OOO59" s="154"/>
      <c r="OOP59" s="154"/>
      <c r="OOQ59" s="154"/>
      <c r="OOR59" s="154"/>
      <c r="OOS59" s="154"/>
      <c r="OOT59" s="154"/>
      <c r="OOU59" s="154"/>
      <c r="OOV59" s="154"/>
      <c r="OOW59" s="154"/>
      <c r="OOX59" s="154"/>
      <c r="OOY59" s="154"/>
      <c r="OOZ59" s="154"/>
      <c r="OPA59" s="154"/>
      <c r="OPB59" s="154"/>
      <c r="OPC59" s="154"/>
      <c r="OPD59" s="154"/>
      <c r="OPE59" s="154"/>
      <c r="OPF59" s="154"/>
      <c r="OPG59" s="154"/>
      <c r="OPH59" s="154"/>
      <c r="OPI59" s="154"/>
      <c r="OPJ59" s="154"/>
      <c r="OPK59" s="154"/>
      <c r="OPL59" s="154"/>
      <c r="OPM59" s="154"/>
      <c r="OPN59" s="154"/>
      <c r="OPO59" s="154"/>
      <c r="OPP59" s="154"/>
      <c r="OPQ59" s="154"/>
      <c r="OPR59" s="154"/>
      <c r="OPS59" s="154"/>
      <c r="OPT59" s="154"/>
      <c r="OPU59" s="154"/>
      <c r="OPV59" s="154"/>
      <c r="OPW59" s="154"/>
      <c r="OPX59" s="154"/>
      <c r="OPY59" s="154"/>
      <c r="OPZ59" s="154"/>
      <c r="OQA59" s="154"/>
      <c r="OQB59" s="154"/>
      <c r="OQC59" s="154"/>
      <c r="OQD59" s="154"/>
      <c r="OQE59" s="154"/>
      <c r="OQF59" s="154"/>
      <c r="OQG59" s="154"/>
      <c r="OQH59" s="154"/>
      <c r="OQI59" s="154"/>
      <c r="OQJ59" s="154"/>
      <c r="OQK59" s="154"/>
      <c r="OQL59" s="154"/>
      <c r="OQM59" s="154"/>
      <c r="OQN59" s="154"/>
      <c r="OQO59" s="154"/>
      <c r="OQP59" s="154"/>
      <c r="OQQ59" s="154"/>
      <c r="OQR59" s="154"/>
      <c r="OQS59" s="154"/>
      <c r="OQT59" s="154"/>
      <c r="OQU59" s="154"/>
      <c r="OQV59" s="154"/>
      <c r="OQW59" s="154"/>
      <c r="OQX59" s="154"/>
      <c r="OQY59" s="154"/>
      <c r="OQZ59" s="154"/>
      <c r="ORA59" s="154"/>
      <c r="ORB59" s="154"/>
      <c r="ORC59" s="154"/>
      <c r="ORD59" s="154"/>
      <c r="ORE59" s="154"/>
      <c r="ORF59" s="154"/>
      <c r="ORG59" s="154"/>
      <c r="ORH59" s="154"/>
      <c r="ORI59" s="154"/>
      <c r="ORJ59" s="154"/>
      <c r="ORK59" s="154"/>
      <c r="ORL59" s="154"/>
      <c r="ORM59" s="154"/>
      <c r="ORN59" s="154"/>
      <c r="ORO59" s="154"/>
      <c r="ORP59" s="154"/>
      <c r="ORQ59" s="154"/>
      <c r="ORR59" s="154"/>
      <c r="ORS59" s="154"/>
      <c r="ORT59" s="154"/>
      <c r="ORU59" s="154"/>
      <c r="ORV59" s="154"/>
      <c r="ORW59" s="154"/>
      <c r="ORX59" s="154"/>
      <c r="ORY59" s="154"/>
      <c r="ORZ59" s="154"/>
      <c r="OSA59" s="154"/>
      <c r="OSB59" s="154"/>
      <c r="OSC59" s="154"/>
      <c r="OSD59" s="154"/>
      <c r="OSE59" s="154"/>
      <c r="OSF59" s="154"/>
      <c r="OSG59" s="154"/>
      <c r="OSH59" s="154"/>
      <c r="OSI59" s="154"/>
      <c r="OSJ59" s="154"/>
      <c r="OSK59" s="154"/>
      <c r="OSL59" s="154"/>
      <c r="OSM59" s="154"/>
      <c r="OSN59" s="154"/>
      <c r="OSO59" s="154"/>
      <c r="OSP59" s="154"/>
      <c r="OSQ59" s="154"/>
      <c r="OSR59" s="154"/>
      <c r="OSS59" s="154"/>
      <c r="OST59" s="154"/>
      <c r="OSU59" s="154"/>
      <c r="OSV59" s="154"/>
      <c r="OSW59" s="154"/>
      <c r="OSX59" s="154"/>
      <c r="OSY59" s="154"/>
      <c r="OSZ59" s="154"/>
      <c r="OTA59" s="154"/>
      <c r="OTB59" s="154"/>
      <c r="OTC59" s="154"/>
      <c r="OTD59" s="154"/>
      <c r="OTE59" s="154"/>
      <c r="OTF59" s="154"/>
      <c r="OTG59" s="154"/>
      <c r="OTH59" s="154"/>
      <c r="OTI59" s="154"/>
      <c r="OTJ59" s="154"/>
      <c r="OTK59" s="154"/>
      <c r="OTL59" s="154"/>
      <c r="OTM59" s="154"/>
      <c r="OTN59" s="154"/>
      <c r="OTO59" s="154"/>
      <c r="OTP59" s="154"/>
      <c r="OTQ59" s="154"/>
      <c r="OTR59" s="154"/>
      <c r="OTS59" s="154"/>
      <c r="OTT59" s="154"/>
      <c r="OTU59" s="154"/>
      <c r="OTV59" s="154"/>
      <c r="OTW59" s="154"/>
      <c r="OTX59" s="154"/>
      <c r="OTY59" s="154"/>
      <c r="OTZ59" s="154"/>
      <c r="OUA59" s="154"/>
      <c r="OUB59" s="154"/>
      <c r="OUC59" s="154"/>
      <c r="OUD59" s="154"/>
      <c r="OUE59" s="154"/>
      <c r="OUF59" s="154"/>
      <c r="OUG59" s="154"/>
      <c r="OUH59" s="154"/>
      <c r="OUI59" s="154"/>
      <c r="OUJ59" s="154"/>
      <c r="OUK59" s="154"/>
      <c r="OUL59" s="154"/>
      <c r="OUM59" s="154"/>
      <c r="OUN59" s="154"/>
      <c r="OUO59" s="154"/>
      <c r="OUP59" s="154"/>
      <c r="OUQ59" s="154"/>
      <c r="OUR59" s="154"/>
      <c r="OUS59" s="154"/>
      <c r="OUT59" s="154"/>
      <c r="OUU59" s="154"/>
      <c r="OUV59" s="154"/>
      <c r="OUW59" s="154"/>
      <c r="OUX59" s="154"/>
      <c r="OUY59" s="154"/>
      <c r="OUZ59" s="154"/>
      <c r="OVA59" s="154"/>
      <c r="OVB59" s="154"/>
      <c r="OVC59" s="154"/>
      <c r="OVD59" s="154"/>
      <c r="OVE59" s="154"/>
      <c r="OVF59" s="154"/>
      <c r="OVG59" s="154"/>
      <c r="OVH59" s="154"/>
      <c r="OVI59" s="154"/>
      <c r="OVJ59" s="154"/>
      <c r="OVK59" s="154"/>
      <c r="OVL59" s="154"/>
      <c r="OVM59" s="154"/>
      <c r="OVN59" s="154"/>
      <c r="OVO59" s="154"/>
      <c r="OVP59" s="154"/>
      <c r="OVQ59" s="154"/>
      <c r="OVR59" s="154"/>
      <c r="OVS59" s="154"/>
      <c r="OVT59" s="154"/>
      <c r="OVU59" s="154"/>
      <c r="OVV59" s="154"/>
      <c r="OVW59" s="154"/>
      <c r="OVX59" s="154"/>
      <c r="OVY59" s="154"/>
      <c r="OVZ59" s="154"/>
      <c r="OWA59" s="154"/>
      <c r="OWB59" s="154"/>
      <c r="OWC59" s="154"/>
      <c r="OWD59" s="154"/>
      <c r="OWE59" s="154"/>
      <c r="OWF59" s="154"/>
      <c r="OWG59" s="154"/>
      <c r="OWH59" s="154"/>
      <c r="OWI59" s="154"/>
      <c r="OWJ59" s="154"/>
      <c r="OWK59" s="154"/>
      <c r="OWL59" s="154"/>
      <c r="OWM59" s="154"/>
      <c r="OWN59" s="154"/>
      <c r="OWO59" s="154"/>
      <c r="OWP59" s="154"/>
      <c r="OWQ59" s="154"/>
      <c r="OWR59" s="154"/>
      <c r="OWS59" s="154"/>
      <c r="OWT59" s="154"/>
      <c r="OWU59" s="154"/>
      <c r="OWV59" s="154"/>
      <c r="OWW59" s="154"/>
      <c r="OWX59" s="154"/>
      <c r="OWY59" s="154"/>
      <c r="OWZ59" s="154"/>
      <c r="OXA59" s="154"/>
      <c r="OXB59" s="154"/>
      <c r="OXC59" s="154"/>
      <c r="OXD59" s="154"/>
      <c r="OXE59" s="154"/>
      <c r="OXF59" s="154"/>
      <c r="OXG59" s="154"/>
      <c r="OXH59" s="154"/>
      <c r="OXI59" s="154"/>
      <c r="OXJ59" s="154"/>
      <c r="OXK59" s="154"/>
      <c r="OXL59" s="154"/>
      <c r="OXM59" s="154"/>
      <c r="OXN59" s="154"/>
      <c r="OXO59" s="154"/>
      <c r="OXP59" s="154"/>
      <c r="OXQ59" s="154"/>
      <c r="OXR59" s="154"/>
      <c r="OXS59" s="154"/>
      <c r="OXT59" s="154"/>
      <c r="OXU59" s="154"/>
      <c r="OXV59" s="154"/>
      <c r="OXW59" s="154"/>
      <c r="OXX59" s="154"/>
      <c r="OXY59" s="154"/>
      <c r="OXZ59" s="154"/>
      <c r="OYA59" s="154"/>
      <c r="OYB59" s="154"/>
      <c r="OYC59" s="154"/>
      <c r="OYD59" s="154"/>
      <c r="OYE59" s="154"/>
      <c r="OYF59" s="154"/>
      <c r="OYG59" s="154"/>
      <c r="OYH59" s="154"/>
      <c r="OYI59" s="154"/>
      <c r="OYJ59" s="154"/>
      <c r="OYK59" s="154"/>
      <c r="OYL59" s="154"/>
      <c r="OYM59" s="154"/>
      <c r="OYN59" s="154"/>
      <c r="OYO59" s="154"/>
      <c r="OYP59" s="154"/>
      <c r="OYQ59" s="154"/>
      <c r="OYR59" s="154"/>
      <c r="OYS59" s="154"/>
      <c r="OYT59" s="154"/>
      <c r="OYU59" s="154"/>
      <c r="OYV59" s="154"/>
      <c r="OYW59" s="154"/>
      <c r="OYX59" s="154"/>
      <c r="OYY59" s="154"/>
      <c r="OYZ59" s="154"/>
      <c r="OZA59" s="154"/>
      <c r="OZB59" s="154"/>
      <c r="OZC59" s="154"/>
      <c r="OZD59" s="154"/>
      <c r="OZE59" s="154"/>
      <c r="OZF59" s="154"/>
      <c r="OZG59" s="154"/>
      <c r="OZH59" s="154"/>
      <c r="OZI59" s="154"/>
      <c r="OZJ59" s="154"/>
      <c r="OZK59" s="154"/>
      <c r="OZL59" s="154"/>
      <c r="OZM59" s="154"/>
      <c r="OZN59" s="154"/>
      <c r="OZO59" s="154"/>
      <c r="OZP59" s="154"/>
      <c r="OZQ59" s="154"/>
      <c r="OZR59" s="154"/>
      <c r="OZS59" s="154"/>
      <c r="OZT59" s="154"/>
      <c r="OZU59" s="154"/>
      <c r="OZV59" s="154"/>
      <c r="OZW59" s="154"/>
      <c r="OZX59" s="154"/>
      <c r="OZY59" s="154"/>
      <c r="OZZ59" s="154"/>
      <c r="PAA59" s="154"/>
      <c r="PAB59" s="154"/>
      <c r="PAC59" s="154"/>
      <c r="PAD59" s="154"/>
      <c r="PAE59" s="154"/>
      <c r="PAF59" s="154"/>
      <c r="PAG59" s="154"/>
      <c r="PAH59" s="154"/>
      <c r="PAI59" s="154"/>
      <c r="PAJ59" s="154"/>
      <c r="PAK59" s="154"/>
      <c r="PAL59" s="154"/>
      <c r="PAM59" s="154"/>
      <c r="PAN59" s="154"/>
      <c r="PAO59" s="154"/>
      <c r="PAP59" s="154"/>
      <c r="PAQ59" s="154"/>
      <c r="PAR59" s="154"/>
      <c r="PAS59" s="154"/>
      <c r="PAT59" s="154"/>
      <c r="PAU59" s="154"/>
      <c r="PAV59" s="154"/>
      <c r="PAW59" s="154"/>
      <c r="PAX59" s="154"/>
      <c r="PAY59" s="154"/>
      <c r="PAZ59" s="154"/>
      <c r="PBA59" s="154"/>
      <c r="PBB59" s="154"/>
      <c r="PBC59" s="154"/>
      <c r="PBD59" s="154"/>
      <c r="PBE59" s="154"/>
      <c r="PBF59" s="154"/>
      <c r="PBG59" s="154"/>
      <c r="PBH59" s="154"/>
      <c r="PBI59" s="154"/>
      <c r="PBJ59" s="154"/>
      <c r="PBK59" s="154"/>
      <c r="PBL59" s="154"/>
      <c r="PBM59" s="154"/>
      <c r="PBN59" s="154"/>
      <c r="PBO59" s="154"/>
      <c r="PBP59" s="154"/>
      <c r="PBQ59" s="154"/>
      <c r="PBR59" s="154"/>
      <c r="PBS59" s="154"/>
      <c r="PBT59" s="154"/>
      <c r="PBU59" s="154"/>
      <c r="PBV59" s="154"/>
      <c r="PBW59" s="154"/>
      <c r="PBX59" s="154"/>
      <c r="PBY59" s="154"/>
      <c r="PBZ59" s="154"/>
      <c r="PCA59" s="154"/>
      <c r="PCB59" s="154"/>
      <c r="PCC59" s="154"/>
      <c r="PCD59" s="154"/>
      <c r="PCE59" s="154"/>
      <c r="PCF59" s="154"/>
      <c r="PCG59" s="154"/>
      <c r="PCH59" s="154"/>
      <c r="PCI59" s="154"/>
      <c r="PCJ59" s="154"/>
      <c r="PCK59" s="154"/>
      <c r="PCL59" s="154"/>
      <c r="PCM59" s="154"/>
      <c r="PCN59" s="154"/>
      <c r="PCO59" s="154"/>
      <c r="PCP59" s="154"/>
      <c r="PCQ59" s="154"/>
      <c r="PCR59" s="154"/>
      <c r="PCS59" s="154"/>
      <c r="PCT59" s="154"/>
      <c r="PCU59" s="154"/>
      <c r="PCV59" s="154"/>
      <c r="PCW59" s="154"/>
      <c r="PCX59" s="154"/>
      <c r="PCY59" s="154"/>
      <c r="PCZ59" s="154"/>
      <c r="PDA59" s="154"/>
      <c r="PDB59" s="154"/>
      <c r="PDC59" s="154"/>
      <c r="PDD59" s="154"/>
      <c r="PDE59" s="154"/>
      <c r="PDF59" s="154"/>
      <c r="PDG59" s="154"/>
      <c r="PDH59" s="154"/>
      <c r="PDI59" s="154"/>
      <c r="PDJ59" s="154"/>
      <c r="PDK59" s="154"/>
      <c r="PDL59" s="154"/>
      <c r="PDM59" s="154"/>
      <c r="PDN59" s="154"/>
      <c r="PDO59" s="154"/>
      <c r="PDP59" s="154"/>
      <c r="PDQ59" s="154"/>
      <c r="PDR59" s="154"/>
      <c r="PDS59" s="154"/>
      <c r="PDT59" s="154"/>
      <c r="PDU59" s="154"/>
      <c r="PDV59" s="154"/>
      <c r="PDW59" s="154"/>
      <c r="PDX59" s="154"/>
      <c r="PDY59" s="154"/>
      <c r="PDZ59" s="154"/>
      <c r="PEA59" s="154"/>
      <c r="PEB59" s="154"/>
      <c r="PEC59" s="154"/>
      <c r="PED59" s="154"/>
      <c r="PEE59" s="154"/>
      <c r="PEF59" s="154"/>
      <c r="PEG59" s="154"/>
      <c r="PEH59" s="154"/>
      <c r="PEI59" s="154"/>
      <c r="PEJ59" s="154"/>
      <c r="PEK59" s="154"/>
      <c r="PEL59" s="154"/>
      <c r="PEM59" s="154"/>
      <c r="PEN59" s="154"/>
      <c r="PEO59" s="154"/>
      <c r="PEP59" s="154"/>
      <c r="PEQ59" s="154"/>
      <c r="PER59" s="154"/>
      <c r="PES59" s="154"/>
      <c r="PET59" s="154"/>
      <c r="PEU59" s="154"/>
      <c r="PEV59" s="154"/>
      <c r="PEW59" s="154"/>
      <c r="PEX59" s="154"/>
      <c r="PEY59" s="154"/>
      <c r="PEZ59" s="154"/>
      <c r="PFA59" s="154"/>
      <c r="PFB59" s="154"/>
      <c r="PFC59" s="154"/>
      <c r="PFD59" s="154"/>
      <c r="PFE59" s="154"/>
      <c r="PFF59" s="154"/>
      <c r="PFG59" s="154"/>
      <c r="PFH59" s="154"/>
      <c r="PFI59" s="154"/>
      <c r="PFJ59" s="154"/>
      <c r="PFK59" s="154"/>
      <c r="PFL59" s="154"/>
      <c r="PFM59" s="154"/>
      <c r="PFN59" s="154"/>
      <c r="PFO59" s="154"/>
      <c r="PFP59" s="154"/>
      <c r="PFQ59" s="154"/>
      <c r="PFR59" s="154"/>
      <c r="PFS59" s="154"/>
      <c r="PFT59" s="154"/>
      <c r="PFU59" s="154"/>
      <c r="PFV59" s="154"/>
      <c r="PFW59" s="154"/>
      <c r="PFX59" s="154"/>
      <c r="PFY59" s="154"/>
      <c r="PFZ59" s="154"/>
      <c r="PGA59" s="154"/>
      <c r="PGB59" s="154"/>
      <c r="PGC59" s="154"/>
      <c r="PGD59" s="154"/>
      <c r="PGE59" s="154"/>
      <c r="PGF59" s="154"/>
      <c r="PGG59" s="154"/>
      <c r="PGH59" s="154"/>
      <c r="PGI59" s="154"/>
      <c r="PGJ59" s="154"/>
      <c r="PGK59" s="154"/>
      <c r="PGL59" s="154"/>
      <c r="PGM59" s="154"/>
      <c r="PGN59" s="154"/>
      <c r="PGO59" s="154"/>
      <c r="PGP59" s="154"/>
      <c r="PGQ59" s="154"/>
      <c r="PGR59" s="154"/>
      <c r="PGS59" s="154"/>
      <c r="PGT59" s="154"/>
      <c r="PGU59" s="154"/>
      <c r="PGV59" s="154"/>
      <c r="PGW59" s="154"/>
      <c r="PGX59" s="154"/>
      <c r="PGY59" s="154"/>
      <c r="PGZ59" s="154"/>
      <c r="PHA59" s="154"/>
      <c r="PHB59" s="154"/>
      <c r="PHC59" s="154"/>
      <c r="PHD59" s="154"/>
      <c r="PHE59" s="154"/>
      <c r="PHF59" s="154"/>
      <c r="PHG59" s="154"/>
      <c r="PHH59" s="154"/>
      <c r="PHI59" s="154"/>
      <c r="PHJ59" s="154"/>
      <c r="PHK59" s="154"/>
      <c r="PHL59" s="154"/>
      <c r="PHM59" s="154"/>
      <c r="PHN59" s="154"/>
      <c r="PHO59" s="154"/>
      <c r="PHP59" s="154"/>
      <c r="PHQ59" s="154"/>
      <c r="PHR59" s="154"/>
      <c r="PHS59" s="154"/>
      <c r="PHT59" s="154"/>
      <c r="PHU59" s="154"/>
      <c r="PHV59" s="154"/>
      <c r="PHW59" s="154"/>
      <c r="PHX59" s="154"/>
      <c r="PHY59" s="154"/>
      <c r="PHZ59" s="154"/>
      <c r="PIA59" s="154"/>
      <c r="PIB59" s="154"/>
      <c r="PIC59" s="154"/>
      <c r="PID59" s="154"/>
      <c r="PIE59" s="154"/>
      <c r="PIF59" s="154"/>
      <c r="PIG59" s="154"/>
      <c r="PIH59" s="154"/>
      <c r="PII59" s="154"/>
      <c r="PIJ59" s="154"/>
      <c r="PIK59" s="154"/>
      <c r="PIL59" s="154"/>
      <c r="PIM59" s="154"/>
      <c r="PIN59" s="154"/>
      <c r="PIO59" s="154"/>
      <c r="PIP59" s="154"/>
      <c r="PIQ59" s="154"/>
      <c r="PIR59" s="154"/>
      <c r="PIS59" s="154"/>
      <c r="PIT59" s="154"/>
      <c r="PIU59" s="154"/>
      <c r="PIV59" s="154"/>
      <c r="PIW59" s="154"/>
      <c r="PIX59" s="154"/>
      <c r="PIY59" s="154"/>
      <c r="PIZ59" s="154"/>
      <c r="PJA59" s="154"/>
      <c r="PJB59" s="154"/>
      <c r="PJC59" s="154"/>
      <c r="PJD59" s="154"/>
      <c r="PJE59" s="154"/>
      <c r="PJF59" s="154"/>
      <c r="PJG59" s="154"/>
      <c r="PJH59" s="154"/>
      <c r="PJI59" s="154"/>
      <c r="PJJ59" s="154"/>
      <c r="PJK59" s="154"/>
      <c r="PJL59" s="154"/>
      <c r="PJM59" s="154"/>
      <c r="PJN59" s="154"/>
      <c r="PJO59" s="154"/>
      <c r="PJP59" s="154"/>
      <c r="PJQ59" s="154"/>
      <c r="PJR59" s="154"/>
      <c r="PJS59" s="154"/>
      <c r="PJT59" s="154"/>
      <c r="PJU59" s="154"/>
      <c r="PJV59" s="154"/>
      <c r="PJW59" s="154"/>
      <c r="PJX59" s="154"/>
      <c r="PJY59" s="154"/>
      <c r="PJZ59" s="154"/>
      <c r="PKA59" s="154"/>
      <c r="PKB59" s="154"/>
      <c r="PKC59" s="154"/>
      <c r="PKD59" s="154"/>
      <c r="PKE59" s="154"/>
      <c r="PKF59" s="154"/>
      <c r="PKG59" s="154"/>
      <c r="PKH59" s="154"/>
      <c r="PKI59" s="154"/>
      <c r="PKJ59" s="154"/>
      <c r="PKK59" s="154"/>
      <c r="PKL59" s="154"/>
      <c r="PKM59" s="154"/>
      <c r="PKN59" s="154"/>
      <c r="PKO59" s="154"/>
      <c r="PKP59" s="154"/>
      <c r="PKQ59" s="154"/>
      <c r="PKR59" s="154"/>
      <c r="PKS59" s="154"/>
      <c r="PKT59" s="154"/>
      <c r="PKU59" s="154"/>
      <c r="PKV59" s="154"/>
      <c r="PKW59" s="154"/>
      <c r="PKX59" s="154"/>
      <c r="PKY59" s="154"/>
      <c r="PKZ59" s="154"/>
      <c r="PLA59" s="154"/>
      <c r="PLB59" s="154"/>
      <c r="PLC59" s="154"/>
      <c r="PLD59" s="154"/>
      <c r="PLE59" s="154"/>
      <c r="PLF59" s="154"/>
      <c r="PLG59" s="154"/>
      <c r="PLH59" s="154"/>
      <c r="PLI59" s="154"/>
      <c r="PLJ59" s="154"/>
      <c r="PLK59" s="154"/>
      <c r="PLL59" s="154"/>
      <c r="PLM59" s="154"/>
      <c r="PLN59" s="154"/>
      <c r="PLO59" s="154"/>
      <c r="PLP59" s="154"/>
      <c r="PLQ59" s="154"/>
      <c r="PLR59" s="154"/>
      <c r="PLS59" s="154"/>
      <c r="PLT59" s="154"/>
      <c r="PLU59" s="154"/>
      <c r="PLV59" s="154"/>
      <c r="PLW59" s="154"/>
      <c r="PLX59" s="154"/>
      <c r="PLY59" s="154"/>
      <c r="PLZ59" s="154"/>
      <c r="PMA59" s="154"/>
      <c r="PMB59" s="154"/>
      <c r="PMC59" s="154"/>
      <c r="PMD59" s="154"/>
      <c r="PME59" s="154"/>
      <c r="PMF59" s="154"/>
      <c r="PMG59" s="154"/>
      <c r="PMH59" s="154"/>
      <c r="PMI59" s="154"/>
      <c r="PMJ59" s="154"/>
      <c r="PMK59" s="154"/>
      <c r="PML59" s="154"/>
      <c r="PMM59" s="154"/>
      <c r="PMN59" s="154"/>
      <c r="PMO59" s="154"/>
      <c r="PMP59" s="154"/>
      <c r="PMQ59" s="154"/>
      <c r="PMR59" s="154"/>
      <c r="PMS59" s="154"/>
      <c r="PMT59" s="154"/>
      <c r="PMU59" s="154"/>
      <c r="PMV59" s="154"/>
      <c r="PMW59" s="154"/>
      <c r="PMX59" s="154"/>
      <c r="PMY59" s="154"/>
      <c r="PMZ59" s="154"/>
      <c r="PNA59" s="154"/>
      <c r="PNB59" s="154"/>
      <c r="PNC59" s="154"/>
      <c r="PND59" s="154"/>
      <c r="PNE59" s="154"/>
      <c r="PNF59" s="154"/>
      <c r="PNG59" s="154"/>
      <c r="PNH59" s="154"/>
      <c r="PNI59" s="154"/>
      <c r="PNJ59" s="154"/>
      <c r="PNK59" s="154"/>
      <c r="PNL59" s="154"/>
      <c r="PNM59" s="154"/>
      <c r="PNN59" s="154"/>
      <c r="PNO59" s="154"/>
      <c r="PNP59" s="154"/>
      <c r="PNQ59" s="154"/>
      <c r="PNR59" s="154"/>
      <c r="PNS59" s="154"/>
      <c r="PNT59" s="154"/>
      <c r="PNU59" s="154"/>
      <c r="PNV59" s="154"/>
      <c r="PNW59" s="154"/>
      <c r="PNX59" s="154"/>
      <c r="PNY59" s="154"/>
      <c r="PNZ59" s="154"/>
      <c r="POA59" s="154"/>
      <c r="POB59" s="154"/>
      <c r="POC59" s="154"/>
      <c r="POD59" s="154"/>
      <c r="POE59" s="154"/>
      <c r="POF59" s="154"/>
      <c r="POG59" s="154"/>
      <c r="POH59" s="154"/>
      <c r="POI59" s="154"/>
      <c r="POJ59" s="154"/>
      <c r="POK59" s="154"/>
      <c r="POL59" s="154"/>
      <c r="POM59" s="154"/>
      <c r="PON59" s="154"/>
      <c r="POO59" s="154"/>
      <c r="POP59" s="154"/>
      <c r="POQ59" s="154"/>
      <c r="POR59" s="154"/>
      <c r="POS59" s="154"/>
      <c r="POT59" s="154"/>
      <c r="POU59" s="154"/>
      <c r="POV59" s="154"/>
      <c r="POW59" s="154"/>
      <c r="POX59" s="154"/>
      <c r="POY59" s="154"/>
      <c r="POZ59" s="154"/>
      <c r="PPA59" s="154"/>
      <c r="PPB59" s="154"/>
      <c r="PPC59" s="154"/>
      <c r="PPD59" s="154"/>
      <c r="PPE59" s="154"/>
      <c r="PPF59" s="154"/>
      <c r="PPG59" s="154"/>
      <c r="PPH59" s="154"/>
      <c r="PPI59" s="154"/>
      <c r="PPJ59" s="154"/>
      <c r="PPK59" s="154"/>
      <c r="PPL59" s="154"/>
      <c r="PPM59" s="154"/>
      <c r="PPN59" s="154"/>
      <c r="PPO59" s="154"/>
      <c r="PPP59" s="154"/>
      <c r="PPQ59" s="154"/>
      <c r="PPR59" s="154"/>
      <c r="PPS59" s="154"/>
      <c r="PPT59" s="154"/>
      <c r="PPU59" s="154"/>
      <c r="PPV59" s="154"/>
      <c r="PPW59" s="154"/>
      <c r="PPX59" s="154"/>
      <c r="PPY59" s="154"/>
      <c r="PPZ59" s="154"/>
      <c r="PQA59" s="154"/>
      <c r="PQB59" s="154"/>
      <c r="PQC59" s="154"/>
      <c r="PQD59" s="154"/>
      <c r="PQE59" s="154"/>
      <c r="PQF59" s="154"/>
      <c r="PQG59" s="154"/>
      <c r="PQH59" s="154"/>
      <c r="PQI59" s="154"/>
      <c r="PQJ59" s="154"/>
      <c r="PQK59" s="154"/>
      <c r="PQL59" s="154"/>
      <c r="PQM59" s="154"/>
      <c r="PQN59" s="154"/>
      <c r="PQO59" s="154"/>
      <c r="PQP59" s="154"/>
      <c r="PQQ59" s="154"/>
      <c r="PQR59" s="154"/>
      <c r="PQS59" s="154"/>
      <c r="PQT59" s="154"/>
      <c r="PQU59" s="154"/>
      <c r="PQV59" s="154"/>
      <c r="PQW59" s="154"/>
      <c r="PQX59" s="154"/>
      <c r="PQY59" s="154"/>
      <c r="PQZ59" s="154"/>
      <c r="PRA59" s="154"/>
      <c r="PRB59" s="154"/>
      <c r="PRC59" s="154"/>
      <c r="PRD59" s="154"/>
      <c r="PRE59" s="154"/>
      <c r="PRF59" s="154"/>
      <c r="PRG59" s="154"/>
      <c r="PRH59" s="154"/>
      <c r="PRI59" s="154"/>
      <c r="PRJ59" s="154"/>
      <c r="PRK59" s="154"/>
      <c r="PRL59" s="154"/>
      <c r="PRM59" s="154"/>
      <c r="PRN59" s="154"/>
      <c r="PRO59" s="154"/>
      <c r="PRP59" s="154"/>
      <c r="PRQ59" s="154"/>
      <c r="PRR59" s="154"/>
      <c r="PRS59" s="154"/>
      <c r="PRT59" s="154"/>
      <c r="PRU59" s="154"/>
      <c r="PRV59" s="154"/>
      <c r="PRW59" s="154"/>
      <c r="PRX59" s="154"/>
      <c r="PRY59" s="154"/>
      <c r="PRZ59" s="154"/>
      <c r="PSA59" s="154"/>
      <c r="PSB59" s="154"/>
      <c r="PSC59" s="154"/>
      <c r="PSD59" s="154"/>
      <c r="PSE59" s="154"/>
      <c r="PSF59" s="154"/>
      <c r="PSG59" s="154"/>
      <c r="PSH59" s="154"/>
      <c r="PSI59" s="154"/>
      <c r="PSJ59" s="154"/>
      <c r="PSK59" s="154"/>
      <c r="PSL59" s="154"/>
      <c r="PSM59" s="154"/>
      <c r="PSN59" s="154"/>
      <c r="PSO59" s="154"/>
      <c r="PSP59" s="154"/>
      <c r="PSQ59" s="154"/>
      <c r="PSR59" s="154"/>
      <c r="PSS59" s="154"/>
      <c r="PST59" s="154"/>
      <c r="PSU59" s="154"/>
      <c r="PSV59" s="154"/>
      <c r="PSW59" s="154"/>
      <c r="PSX59" s="154"/>
      <c r="PSY59" s="154"/>
      <c r="PSZ59" s="154"/>
      <c r="PTA59" s="154"/>
      <c r="PTB59" s="154"/>
      <c r="PTC59" s="154"/>
      <c r="PTD59" s="154"/>
      <c r="PTE59" s="154"/>
      <c r="PTF59" s="154"/>
      <c r="PTG59" s="154"/>
      <c r="PTH59" s="154"/>
      <c r="PTI59" s="154"/>
      <c r="PTJ59" s="154"/>
      <c r="PTK59" s="154"/>
      <c r="PTL59" s="154"/>
      <c r="PTM59" s="154"/>
      <c r="PTN59" s="154"/>
      <c r="PTO59" s="154"/>
      <c r="PTP59" s="154"/>
      <c r="PTQ59" s="154"/>
      <c r="PTR59" s="154"/>
      <c r="PTS59" s="154"/>
      <c r="PTT59" s="154"/>
      <c r="PTU59" s="154"/>
      <c r="PTV59" s="154"/>
      <c r="PTW59" s="154"/>
      <c r="PTX59" s="154"/>
      <c r="PTY59" s="154"/>
      <c r="PTZ59" s="154"/>
      <c r="PUA59" s="154"/>
      <c r="PUB59" s="154"/>
      <c r="PUC59" s="154"/>
      <c r="PUD59" s="154"/>
      <c r="PUE59" s="154"/>
      <c r="PUF59" s="154"/>
      <c r="PUG59" s="154"/>
      <c r="PUH59" s="154"/>
      <c r="PUI59" s="154"/>
      <c r="PUJ59" s="154"/>
      <c r="PUK59" s="154"/>
      <c r="PUL59" s="154"/>
      <c r="PUM59" s="154"/>
      <c r="PUN59" s="154"/>
      <c r="PUO59" s="154"/>
      <c r="PUP59" s="154"/>
      <c r="PUQ59" s="154"/>
      <c r="PUR59" s="154"/>
      <c r="PUS59" s="154"/>
      <c r="PUT59" s="154"/>
      <c r="PUU59" s="154"/>
      <c r="PUV59" s="154"/>
      <c r="PUW59" s="154"/>
      <c r="PUX59" s="154"/>
      <c r="PUY59" s="154"/>
      <c r="PUZ59" s="154"/>
      <c r="PVA59" s="154"/>
      <c r="PVB59" s="154"/>
      <c r="PVC59" s="154"/>
      <c r="PVD59" s="154"/>
      <c r="PVE59" s="154"/>
      <c r="PVF59" s="154"/>
      <c r="PVG59" s="154"/>
      <c r="PVH59" s="154"/>
      <c r="PVI59" s="154"/>
      <c r="PVJ59" s="154"/>
      <c r="PVK59" s="154"/>
      <c r="PVL59" s="154"/>
      <c r="PVM59" s="154"/>
      <c r="PVN59" s="154"/>
      <c r="PVO59" s="154"/>
      <c r="PVP59" s="154"/>
      <c r="PVQ59" s="154"/>
      <c r="PVR59" s="154"/>
      <c r="PVS59" s="154"/>
      <c r="PVT59" s="154"/>
      <c r="PVU59" s="154"/>
      <c r="PVV59" s="154"/>
      <c r="PVW59" s="154"/>
      <c r="PVX59" s="154"/>
      <c r="PVY59" s="154"/>
      <c r="PVZ59" s="154"/>
      <c r="PWA59" s="154"/>
      <c r="PWB59" s="154"/>
      <c r="PWC59" s="154"/>
      <c r="PWD59" s="154"/>
      <c r="PWE59" s="154"/>
      <c r="PWF59" s="154"/>
      <c r="PWG59" s="154"/>
      <c r="PWH59" s="154"/>
      <c r="PWI59" s="154"/>
      <c r="PWJ59" s="154"/>
      <c r="PWK59" s="154"/>
      <c r="PWL59" s="154"/>
      <c r="PWM59" s="154"/>
      <c r="PWN59" s="154"/>
      <c r="PWO59" s="154"/>
      <c r="PWP59" s="154"/>
      <c r="PWQ59" s="154"/>
      <c r="PWR59" s="154"/>
      <c r="PWS59" s="154"/>
      <c r="PWT59" s="154"/>
      <c r="PWU59" s="154"/>
      <c r="PWV59" s="154"/>
      <c r="PWW59" s="154"/>
      <c r="PWX59" s="154"/>
      <c r="PWY59" s="154"/>
      <c r="PWZ59" s="154"/>
      <c r="PXA59" s="154"/>
      <c r="PXB59" s="154"/>
      <c r="PXC59" s="154"/>
      <c r="PXD59" s="154"/>
      <c r="PXE59" s="154"/>
      <c r="PXF59" s="154"/>
      <c r="PXG59" s="154"/>
      <c r="PXH59" s="154"/>
      <c r="PXI59" s="154"/>
      <c r="PXJ59" s="154"/>
      <c r="PXK59" s="154"/>
      <c r="PXL59" s="154"/>
      <c r="PXM59" s="154"/>
      <c r="PXN59" s="154"/>
      <c r="PXO59" s="154"/>
      <c r="PXP59" s="154"/>
      <c r="PXQ59" s="154"/>
      <c r="PXR59" s="154"/>
      <c r="PXS59" s="154"/>
      <c r="PXT59" s="154"/>
      <c r="PXU59" s="154"/>
      <c r="PXV59" s="154"/>
      <c r="PXW59" s="154"/>
      <c r="PXX59" s="154"/>
      <c r="PXY59" s="154"/>
      <c r="PXZ59" s="154"/>
      <c r="PYA59" s="154"/>
      <c r="PYB59" s="154"/>
      <c r="PYC59" s="154"/>
      <c r="PYD59" s="154"/>
      <c r="PYE59" s="154"/>
      <c r="PYF59" s="154"/>
      <c r="PYG59" s="154"/>
      <c r="PYH59" s="154"/>
      <c r="PYI59" s="154"/>
      <c r="PYJ59" s="154"/>
      <c r="PYK59" s="154"/>
      <c r="PYL59" s="154"/>
      <c r="PYM59" s="154"/>
      <c r="PYN59" s="154"/>
      <c r="PYO59" s="154"/>
      <c r="PYP59" s="154"/>
      <c r="PYQ59" s="154"/>
      <c r="PYR59" s="154"/>
      <c r="PYS59" s="154"/>
      <c r="PYT59" s="154"/>
      <c r="PYU59" s="154"/>
      <c r="PYV59" s="154"/>
      <c r="PYW59" s="154"/>
      <c r="PYX59" s="154"/>
      <c r="PYY59" s="154"/>
      <c r="PYZ59" s="154"/>
      <c r="PZA59" s="154"/>
      <c r="PZB59" s="154"/>
      <c r="PZC59" s="154"/>
      <c r="PZD59" s="154"/>
      <c r="PZE59" s="154"/>
      <c r="PZF59" s="154"/>
      <c r="PZG59" s="154"/>
      <c r="PZH59" s="154"/>
      <c r="PZI59" s="154"/>
      <c r="PZJ59" s="154"/>
      <c r="PZK59" s="154"/>
      <c r="PZL59" s="154"/>
      <c r="PZM59" s="154"/>
      <c r="PZN59" s="154"/>
      <c r="PZO59" s="154"/>
      <c r="PZP59" s="154"/>
      <c r="PZQ59" s="154"/>
      <c r="PZR59" s="154"/>
      <c r="PZS59" s="154"/>
      <c r="PZT59" s="154"/>
      <c r="PZU59" s="154"/>
      <c r="PZV59" s="154"/>
      <c r="PZW59" s="154"/>
      <c r="PZX59" s="154"/>
      <c r="PZY59" s="154"/>
      <c r="PZZ59" s="154"/>
      <c r="QAA59" s="154"/>
      <c r="QAB59" s="154"/>
      <c r="QAC59" s="154"/>
      <c r="QAD59" s="154"/>
      <c r="QAE59" s="154"/>
      <c r="QAF59" s="154"/>
      <c r="QAG59" s="154"/>
      <c r="QAH59" s="154"/>
      <c r="QAI59" s="154"/>
      <c r="QAJ59" s="154"/>
      <c r="QAK59" s="154"/>
      <c r="QAL59" s="154"/>
      <c r="QAM59" s="154"/>
      <c r="QAN59" s="154"/>
      <c r="QAO59" s="154"/>
      <c r="QAP59" s="154"/>
      <c r="QAQ59" s="154"/>
      <c r="QAR59" s="154"/>
      <c r="QAS59" s="154"/>
      <c r="QAT59" s="154"/>
      <c r="QAU59" s="154"/>
      <c r="QAV59" s="154"/>
      <c r="QAW59" s="154"/>
      <c r="QAX59" s="154"/>
      <c r="QAY59" s="154"/>
      <c r="QAZ59" s="154"/>
      <c r="QBA59" s="154"/>
      <c r="QBB59" s="154"/>
      <c r="QBC59" s="154"/>
      <c r="QBD59" s="154"/>
      <c r="QBE59" s="154"/>
      <c r="QBF59" s="154"/>
      <c r="QBG59" s="154"/>
      <c r="QBH59" s="154"/>
      <c r="QBI59" s="154"/>
      <c r="QBJ59" s="154"/>
      <c r="QBK59" s="154"/>
      <c r="QBL59" s="154"/>
      <c r="QBM59" s="154"/>
      <c r="QBN59" s="154"/>
      <c r="QBO59" s="154"/>
      <c r="QBP59" s="154"/>
      <c r="QBQ59" s="154"/>
      <c r="QBR59" s="154"/>
      <c r="QBS59" s="154"/>
      <c r="QBT59" s="154"/>
      <c r="QBU59" s="154"/>
      <c r="QBV59" s="154"/>
      <c r="QBW59" s="154"/>
      <c r="QBX59" s="154"/>
      <c r="QBY59" s="154"/>
      <c r="QBZ59" s="154"/>
      <c r="QCA59" s="154"/>
      <c r="QCB59" s="154"/>
      <c r="QCC59" s="154"/>
      <c r="QCD59" s="154"/>
      <c r="QCE59" s="154"/>
      <c r="QCF59" s="154"/>
      <c r="QCG59" s="154"/>
      <c r="QCH59" s="154"/>
      <c r="QCI59" s="154"/>
      <c r="QCJ59" s="154"/>
      <c r="QCK59" s="154"/>
      <c r="QCL59" s="154"/>
      <c r="QCM59" s="154"/>
      <c r="QCN59" s="154"/>
      <c r="QCO59" s="154"/>
      <c r="QCP59" s="154"/>
      <c r="QCQ59" s="154"/>
      <c r="QCR59" s="154"/>
      <c r="QCS59" s="154"/>
      <c r="QCT59" s="154"/>
      <c r="QCU59" s="154"/>
      <c r="QCV59" s="154"/>
      <c r="QCW59" s="154"/>
      <c r="QCX59" s="154"/>
      <c r="QCY59" s="154"/>
      <c r="QCZ59" s="154"/>
      <c r="QDA59" s="154"/>
      <c r="QDB59" s="154"/>
      <c r="QDC59" s="154"/>
      <c r="QDD59" s="154"/>
      <c r="QDE59" s="154"/>
      <c r="QDF59" s="154"/>
      <c r="QDG59" s="154"/>
      <c r="QDH59" s="154"/>
      <c r="QDI59" s="154"/>
      <c r="QDJ59" s="154"/>
      <c r="QDK59" s="154"/>
      <c r="QDL59" s="154"/>
      <c r="QDM59" s="154"/>
      <c r="QDN59" s="154"/>
      <c r="QDO59" s="154"/>
      <c r="QDP59" s="154"/>
      <c r="QDQ59" s="154"/>
      <c r="QDR59" s="154"/>
      <c r="QDS59" s="154"/>
      <c r="QDT59" s="154"/>
      <c r="QDU59" s="154"/>
      <c r="QDV59" s="154"/>
      <c r="QDW59" s="154"/>
      <c r="QDX59" s="154"/>
      <c r="QDY59" s="154"/>
      <c r="QDZ59" s="154"/>
      <c r="QEA59" s="154"/>
      <c r="QEB59" s="154"/>
      <c r="QEC59" s="154"/>
      <c r="QED59" s="154"/>
      <c r="QEE59" s="154"/>
      <c r="QEF59" s="154"/>
      <c r="QEG59" s="154"/>
      <c r="QEH59" s="154"/>
      <c r="QEI59" s="154"/>
      <c r="QEJ59" s="154"/>
      <c r="QEK59" s="154"/>
      <c r="QEL59" s="154"/>
      <c r="QEM59" s="154"/>
      <c r="QEN59" s="154"/>
      <c r="QEO59" s="154"/>
      <c r="QEP59" s="154"/>
      <c r="QEQ59" s="154"/>
      <c r="QER59" s="154"/>
      <c r="QES59" s="154"/>
      <c r="QET59" s="154"/>
      <c r="QEU59" s="154"/>
      <c r="QEV59" s="154"/>
      <c r="QEW59" s="154"/>
      <c r="QEX59" s="154"/>
      <c r="QEY59" s="154"/>
      <c r="QEZ59" s="154"/>
      <c r="QFA59" s="154"/>
      <c r="QFB59" s="154"/>
      <c r="QFC59" s="154"/>
      <c r="QFD59" s="154"/>
      <c r="QFE59" s="154"/>
      <c r="QFF59" s="154"/>
      <c r="QFG59" s="154"/>
      <c r="QFH59" s="154"/>
      <c r="QFI59" s="154"/>
      <c r="QFJ59" s="154"/>
      <c r="QFK59" s="154"/>
      <c r="QFL59" s="154"/>
      <c r="QFM59" s="154"/>
      <c r="QFN59" s="154"/>
      <c r="QFO59" s="154"/>
      <c r="QFP59" s="154"/>
      <c r="QFQ59" s="154"/>
      <c r="QFR59" s="154"/>
      <c r="QFS59" s="154"/>
      <c r="QFT59" s="154"/>
      <c r="QFU59" s="154"/>
      <c r="QFV59" s="154"/>
      <c r="QFW59" s="154"/>
      <c r="QFX59" s="154"/>
      <c r="QFY59" s="154"/>
      <c r="QFZ59" s="154"/>
      <c r="QGA59" s="154"/>
      <c r="QGB59" s="154"/>
      <c r="QGC59" s="154"/>
      <c r="QGD59" s="154"/>
      <c r="QGE59" s="154"/>
      <c r="QGF59" s="154"/>
      <c r="QGG59" s="154"/>
      <c r="QGH59" s="154"/>
      <c r="QGI59" s="154"/>
      <c r="QGJ59" s="154"/>
      <c r="QGK59" s="154"/>
      <c r="QGL59" s="154"/>
      <c r="QGM59" s="154"/>
      <c r="QGN59" s="154"/>
      <c r="QGO59" s="154"/>
      <c r="QGP59" s="154"/>
      <c r="QGQ59" s="154"/>
      <c r="QGR59" s="154"/>
      <c r="QGS59" s="154"/>
      <c r="QGT59" s="154"/>
      <c r="QGU59" s="154"/>
      <c r="QGV59" s="154"/>
      <c r="QGW59" s="154"/>
      <c r="QGX59" s="154"/>
      <c r="QGY59" s="154"/>
      <c r="QGZ59" s="154"/>
      <c r="QHA59" s="154"/>
      <c r="QHB59" s="154"/>
      <c r="QHC59" s="154"/>
      <c r="QHD59" s="154"/>
      <c r="QHE59" s="154"/>
      <c r="QHF59" s="154"/>
      <c r="QHG59" s="154"/>
      <c r="QHH59" s="154"/>
      <c r="QHI59" s="154"/>
      <c r="QHJ59" s="154"/>
      <c r="QHK59" s="154"/>
      <c r="QHL59" s="154"/>
      <c r="QHM59" s="154"/>
      <c r="QHN59" s="154"/>
      <c r="QHO59" s="154"/>
      <c r="QHP59" s="154"/>
      <c r="QHQ59" s="154"/>
      <c r="QHR59" s="154"/>
      <c r="QHS59" s="154"/>
      <c r="QHT59" s="154"/>
      <c r="QHU59" s="154"/>
      <c r="QHV59" s="154"/>
      <c r="QHW59" s="154"/>
      <c r="QHX59" s="154"/>
      <c r="QHY59" s="154"/>
      <c r="QHZ59" s="154"/>
      <c r="QIA59" s="154"/>
      <c r="QIB59" s="154"/>
      <c r="QIC59" s="154"/>
      <c r="QID59" s="154"/>
      <c r="QIE59" s="154"/>
      <c r="QIF59" s="154"/>
      <c r="QIG59" s="154"/>
      <c r="QIH59" s="154"/>
      <c r="QII59" s="154"/>
      <c r="QIJ59" s="154"/>
      <c r="QIK59" s="154"/>
      <c r="QIL59" s="154"/>
      <c r="QIM59" s="154"/>
      <c r="QIN59" s="154"/>
      <c r="QIO59" s="154"/>
      <c r="QIP59" s="154"/>
      <c r="QIQ59" s="154"/>
      <c r="QIR59" s="154"/>
      <c r="QIS59" s="154"/>
      <c r="QIT59" s="154"/>
      <c r="QIU59" s="154"/>
      <c r="QIV59" s="154"/>
      <c r="QIW59" s="154"/>
      <c r="QIX59" s="154"/>
      <c r="QIY59" s="154"/>
      <c r="QIZ59" s="154"/>
      <c r="QJA59" s="154"/>
      <c r="QJB59" s="154"/>
      <c r="QJC59" s="154"/>
      <c r="QJD59" s="154"/>
      <c r="QJE59" s="154"/>
      <c r="QJF59" s="154"/>
      <c r="QJG59" s="154"/>
      <c r="QJH59" s="154"/>
      <c r="QJI59" s="154"/>
      <c r="QJJ59" s="154"/>
      <c r="QJK59" s="154"/>
      <c r="QJL59" s="154"/>
      <c r="QJM59" s="154"/>
      <c r="QJN59" s="154"/>
      <c r="QJO59" s="154"/>
      <c r="QJP59" s="154"/>
      <c r="QJQ59" s="154"/>
      <c r="QJR59" s="154"/>
      <c r="QJS59" s="154"/>
      <c r="QJT59" s="154"/>
      <c r="QJU59" s="154"/>
      <c r="QJV59" s="154"/>
      <c r="QJW59" s="154"/>
      <c r="QJX59" s="154"/>
      <c r="QJY59" s="154"/>
      <c r="QJZ59" s="154"/>
      <c r="QKA59" s="154"/>
      <c r="QKB59" s="154"/>
      <c r="QKC59" s="154"/>
      <c r="QKD59" s="154"/>
      <c r="QKE59" s="154"/>
      <c r="QKF59" s="154"/>
      <c r="QKG59" s="154"/>
      <c r="QKH59" s="154"/>
      <c r="QKI59" s="154"/>
      <c r="QKJ59" s="154"/>
      <c r="QKK59" s="154"/>
      <c r="QKL59" s="154"/>
      <c r="QKM59" s="154"/>
      <c r="QKN59" s="154"/>
      <c r="QKO59" s="154"/>
      <c r="QKP59" s="154"/>
      <c r="QKQ59" s="154"/>
      <c r="QKR59" s="154"/>
      <c r="QKS59" s="154"/>
      <c r="QKT59" s="154"/>
      <c r="QKU59" s="154"/>
      <c r="QKV59" s="154"/>
      <c r="QKW59" s="154"/>
      <c r="QKX59" s="154"/>
      <c r="QKY59" s="154"/>
      <c r="QKZ59" s="154"/>
      <c r="QLA59" s="154"/>
      <c r="QLB59" s="154"/>
      <c r="QLC59" s="154"/>
      <c r="QLD59" s="154"/>
      <c r="QLE59" s="154"/>
      <c r="QLF59" s="154"/>
      <c r="QLG59" s="154"/>
      <c r="QLH59" s="154"/>
      <c r="QLI59" s="154"/>
      <c r="QLJ59" s="154"/>
      <c r="QLK59" s="154"/>
      <c r="QLL59" s="154"/>
      <c r="QLM59" s="154"/>
      <c r="QLN59" s="154"/>
      <c r="QLO59" s="154"/>
      <c r="QLP59" s="154"/>
      <c r="QLQ59" s="154"/>
      <c r="QLR59" s="154"/>
      <c r="QLS59" s="154"/>
      <c r="QLT59" s="154"/>
      <c r="QLU59" s="154"/>
      <c r="QLV59" s="154"/>
      <c r="QLW59" s="154"/>
      <c r="QLX59" s="154"/>
      <c r="QLY59" s="154"/>
      <c r="QLZ59" s="154"/>
      <c r="QMA59" s="154"/>
      <c r="QMB59" s="154"/>
      <c r="QMC59" s="154"/>
      <c r="QMD59" s="154"/>
      <c r="QME59" s="154"/>
      <c r="QMF59" s="154"/>
      <c r="QMG59" s="154"/>
      <c r="QMH59" s="154"/>
      <c r="QMI59" s="154"/>
      <c r="QMJ59" s="154"/>
      <c r="QMK59" s="154"/>
      <c r="QML59" s="154"/>
      <c r="QMM59" s="154"/>
      <c r="QMN59" s="154"/>
      <c r="QMO59" s="154"/>
      <c r="QMP59" s="154"/>
      <c r="QMQ59" s="154"/>
      <c r="QMR59" s="154"/>
      <c r="QMS59" s="154"/>
      <c r="QMT59" s="154"/>
      <c r="QMU59" s="154"/>
      <c r="QMV59" s="154"/>
      <c r="QMW59" s="154"/>
      <c r="QMX59" s="154"/>
      <c r="QMY59" s="154"/>
      <c r="QMZ59" s="154"/>
      <c r="QNA59" s="154"/>
      <c r="QNB59" s="154"/>
      <c r="QNC59" s="154"/>
      <c r="QND59" s="154"/>
      <c r="QNE59" s="154"/>
      <c r="QNF59" s="154"/>
      <c r="QNG59" s="154"/>
      <c r="QNH59" s="154"/>
      <c r="QNI59" s="154"/>
      <c r="QNJ59" s="154"/>
      <c r="QNK59" s="154"/>
      <c r="QNL59" s="154"/>
      <c r="QNM59" s="154"/>
      <c r="QNN59" s="154"/>
      <c r="QNO59" s="154"/>
      <c r="QNP59" s="154"/>
      <c r="QNQ59" s="154"/>
      <c r="QNR59" s="154"/>
      <c r="QNS59" s="154"/>
      <c r="QNT59" s="154"/>
      <c r="QNU59" s="154"/>
      <c r="QNV59" s="154"/>
      <c r="QNW59" s="154"/>
      <c r="QNX59" s="154"/>
      <c r="QNY59" s="154"/>
      <c r="QNZ59" s="154"/>
      <c r="QOA59" s="154"/>
      <c r="QOB59" s="154"/>
      <c r="QOC59" s="154"/>
      <c r="QOD59" s="154"/>
      <c r="QOE59" s="154"/>
      <c r="QOF59" s="154"/>
      <c r="QOG59" s="154"/>
      <c r="QOH59" s="154"/>
      <c r="QOI59" s="154"/>
      <c r="QOJ59" s="154"/>
      <c r="QOK59" s="154"/>
      <c r="QOL59" s="154"/>
      <c r="QOM59" s="154"/>
      <c r="QON59" s="154"/>
      <c r="QOO59" s="154"/>
      <c r="QOP59" s="154"/>
      <c r="QOQ59" s="154"/>
      <c r="QOR59" s="154"/>
      <c r="QOS59" s="154"/>
      <c r="QOT59" s="154"/>
      <c r="QOU59" s="154"/>
      <c r="QOV59" s="154"/>
      <c r="QOW59" s="154"/>
      <c r="QOX59" s="154"/>
      <c r="QOY59" s="154"/>
      <c r="QOZ59" s="154"/>
      <c r="QPA59" s="154"/>
      <c r="QPB59" s="154"/>
      <c r="QPC59" s="154"/>
      <c r="QPD59" s="154"/>
      <c r="QPE59" s="154"/>
      <c r="QPF59" s="154"/>
      <c r="QPG59" s="154"/>
      <c r="QPH59" s="154"/>
      <c r="QPI59" s="154"/>
      <c r="QPJ59" s="154"/>
      <c r="QPK59" s="154"/>
      <c r="QPL59" s="154"/>
      <c r="QPM59" s="154"/>
      <c r="QPN59" s="154"/>
      <c r="QPO59" s="154"/>
      <c r="QPP59" s="154"/>
      <c r="QPQ59" s="154"/>
      <c r="QPR59" s="154"/>
      <c r="QPS59" s="154"/>
      <c r="QPT59" s="154"/>
      <c r="QPU59" s="154"/>
      <c r="QPV59" s="154"/>
      <c r="QPW59" s="154"/>
      <c r="QPX59" s="154"/>
      <c r="QPY59" s="154"/>
      <c r="QPZ59" s="154"/>
      <c r="QQA59" s="154"/>
      <c r="QQB59" s="154"/>
      <c r="QQC59" s="154"/>
      <c r="QQD59" s="154"/>
      <c r="QQE59" s="154"/>
      <c r="QQF59" s="154"/>
      <c r="QQG59" s="154"/>
      <c r="QQH59" s="154"/>
      <c r="QQI59" s="154"/>
      <c r="QQJ59" s="154"/>
      <c r="QQK59" s="154"/>
      <c r="QQL59" s="154"/>
      <c r="QQM59" s="154"/>
      <c r="QQN59" s="154"/>
      <c r="QQO59" s="154"/>
      <c r="QQP59" s="154"/>
      <c r="QQQ59" s="154"/>
      <c r="QQR59" s="154"/>
      <c r="QQS59" s="154"/>
      <c r="QQT59" s="154"/>
      <c r="QQU59" s="154"/>
      <c r="QQV59" s="154"/>
      <c r="QQW59" s="154"/>
      <c r="QQX59" s="154"/>
      <c r="QQY59" s="154"/>
      <c r="QQZ59" s="154"/>
      <c r="QRA59" s="154"/>
      <c r="QRB59" s="154"/>
      <c r="QRC59" s="154"/>
      <c r="QRD59" s="154"/>
      <c r="QRE59" s="154"/>
      <c r="QRF59" s="154"/>
      <c r="QRG59" s="154"/>
      <c r="QRH59" s="154"/>
      <c r="QRI59" s="154"/>
      <c r="QRJ59" s="154"/>
      <c r="QRK59" s="154"/>
      <c r="QRL59" s="154"/>
      <c r="QRM59" s="154"/>
      <c r="QRN59" s="154"/>
      <c r="QRO59" s="154"/>
      <c r="QRP59" s="154"/>
      <c r="QRQ59" s="154"/>
      <c r="QRR59" s="154"/>
      <c r="QRS59" s="154"/>
      <c r="QRT59" s="154"/>
      <c r="QRU59" s="154"/>
      <c r="QRV59" s="154"/>
      <c r="QRW59" s="154"/>
      <c r="QRX59" s="154"/>
      <c r="QRY59" s="154"/>
      <c r="QRZ59" s="154"/>
      <c r="QSA59" s="154"/>
      <c r="QSB59" s="154"/>
      <c r="QSC59" s="154"/>
      <c r="QSD59" s="154"/>
      <c r="QSE59" s="154"/>
      <c r="QSF59" s="154"/>
      <c r="QSG59" s="154"/>
      <c r="QSH59" s="154"/>
      <c r="QSI59" s="154"/>
      <c r="QSJ59" s="154"/>
      <c r="QSK59" s="154"/>
      <c r="QSL59" s="154"/>
      <c r="QSM59" s="154"/>
      <c r="QSN59" s="154"/>
      <c r="QSO59" s="154"/>
      <c r="QSP59" s="154"/>
      <c r="QSQ59" s="154"/>
      <c r="QSR59" s="154"/>
      <c r="QSS59" s="154"/>
      <c r="QST59" s="154"/>
      <c r="QSU59" s="154"/>
      <c r="QSV59" s="154"/>
      <c r="QSW59" s="154"/>
      <c r="QSX59" s="154"/>
      <c r="QSY59" s="154"/>
      <c r="QSZ59" s="154"/>
      <c r="QTA59" s="154"/>
      <c r="QTB59" s="154"/>
      <c r="QTC59" s="154"/>
      <c r="QTD59" s="154"/>
      <c r="QTE59" s="154"/>
      <c r="QTF59" s="154"/>
      <c r="QTG59" s="154"/>
      <c r="QTH59" s="154"/>
      <c r="QTI59" s="154"/>
      <c r="QTJ59" s="154"/>
      <c r="QTK59" s="154"/>
      <c r="QTL59" s="154"/>
      <c r="QTM59" s="154"/>
      <c r="QTN59" s="154"/>
      <c r="QTO59" s="154"/>
      <c r="QTP59" s="154"/>
      <c r="QTQ59" s="154"/>
      <c r="QTR59" s="154"/>
      <c r="QTS59" s="154"/>
      <c r="QTT59" s="154"/>
      <c r="QTU59" s="154"/>
      <c r="QTV59" s="154"/>
      <c r="QTW59" s="154"/>
      <c r="QTX59" s="154"/>
      <c r="QTY59" s="154"/>
      <c r="QTZ59" s="154"/>
      <c r="QUA59" s="154"/>
      <c r="QUB59" s="154"/>
      <c r="QUC59" s="154"/>
      <c r="QUD59" s="154"/>
      <c r="QUE59" s="154"/>
      <c r="QUF59" s="154"/>
      <c r="QUG59" s="154"/>
      <c r="QUH59" s="154"/>
      <c r="QUI59" s="154"/>
      <c r="QUJ59" s="154"/>
      <c r="QUK59" s="154"/>
      <c r="QUL59" s="154"/>
      <c r="QUM59" s="154"/>
      <c r="QUN59" s="154"/>
      <c r="QUO59" s="154"/>
      <c r="QUP59" s="154"/>
      <c r="QUQ59" s="154"/>
      <c r="QUR59" s="154"/>
      <c r="QUS59" s="154"/>
      <c r="QUT59" s="154"/>
      <c r="QUU59" s="154"/>
      <c r="QUV59" s="154"/>
      <c r="QUW59" s="154"/>
      <c r="QUX59" s="154"/>
      <c r="QUY59" s="154"/>
      <c r="QUZ59" s="154"/>
      <c r="QVA59" s="154"/>
      <c r="QVB59" s="154"/>
      <c r="QVC59" s="154"/>
      <c r="QVD59" s="154"/>
      <c r="QVE59" s="154"/>
      <c r="QVF59" s="154"/>
      <c r="QVG59" s="154"/>
      <c r="QVH59" s="154"/>
      <c r="QVI59" s="154"/>
      <c r="QVJ59" s="154"/>
      <c r="QVK59" s="154"/>
      <c r="QVL59" s="154"/>
      <c r="QVM59" s="154"/>
      <c r="QVN59" s="154"/>
      <c r="QVO59" s="154"/>
      <c r="QVP59" s="154"/>
      <c r="QVQ59" s="154"/>
      <c r="QVR59" s="154"/>
      <c r="QVS59" s="154"/>
      <c r="QVT59" s="154"/>
      <c r="QVU59" s="154"/>
      <c r="QVV59" s="154"/>
      <c r="QVW59" s="154"/>
      <c r="QVX59" s="154"/>
      <c r="QVY59" s="154"/>
      <c r="QVZ59" s="154"/>
      <c r="QWA59" s="154"/>
      <c r="QWB59" s="154"/>
      <c r="QWC59" s="154"/>
      <c r="QWD59" s="154"/>
      <c r="QWE59" s="154"/>
      <c r="QWF59" s="154"/>
      <c r="QWG59" s="154"/>
      <c r="QWH59" s="154"/>
      <c r="QWI59" s="154"/>
      <c r="QWJ59" s="154"/>
      <c r="QWK59" s="154"/>
      <c r="QWL59" s="154"/>
      <c r="QWM59" s="154"/>
      <c r="QWN59" s="154"/>
      <c r="QWO59" s="154"/>
      <c r="QWP59" s="154"/>
      <c r="QWQ59" s="154"/>
      <c r="QWR59" s="154"/>
      <c r="QWS59" s="154"/>
      <c r="QWT59" s="154"/>
      <c r="QWU59" s="154"/>
      <c r="QWV59" s="154"/>
      <c r="QWW59" s="154"/>
      <c r="QWX59" s="154"/>
      <c r="QWY59" s="154"/>
      <c r="QWZ59" s="154"/>
      <c r="QXA59" s="154"/>
      <c r="QXB59" s="154"/>
      <c r="QXC59" s="154"/>
      <c r="QXD59" s="154"/>
      <c r="QXE59" s="154"/>
      <c r="QXF59" s="154"/>
      <c r="QXG59" s="154"/>
      <c r="QXH59" s="154"/>
      <c r="QXI59" s="154"/>
      <c r="QXJ59" s="154"/>
      <c r="QXK59" s="154"/>
      <c r="QXL59" s="154"/>
      <c r="QXM59" s="154"/>
      <c r="QXN59" s="154"/>
      <c r="QXO59" s="154"/>
      <c r="QXP59" s="154"/>
      <c r="QXQ59" s="154"/>
      <c r="QXR59" s="154"/>
      <c r="QXS59" s="154"/>
      <c r="QXT59" s="154"/>
      <c r="QXU59" s="154"/>
      <c r="QXV59" s="154"/>
      <c r="QXW59" s="154"/>
      <c r="QXX59" s="154"/>
      <c r="QXY59" s="154"/>
      <c r="QXZ59" s="154"/>
      <c r="QYA59" s="154"/>
      <c r="QYB59" s="154"/>
      <c r="QYC59" s="154"/>
      <c r="QYD59" s="154"/>
      <c r="QYE59" s="154"/>
      <c r="QYF59" s="154"/>
      <c r="QYG59" s="154"/>
      <c r="QYH59" s="154"/>
      <c r="QYI59" s="154"/>
      <c r="QYJ59" s="154"/>
      <c r="QYK59" s="154"/>
      <c r="QYL59" s="154"/>
      <c r="QYM59" s="154"/>
      <c r="QYN59" s="154"/>
      <c r="QYO59" s="154"/>
      <c r="QYP59" s="154"/>
      <c r="QYQ59" s="154"/>
      <c r="QYR59" s="154"/>
      <c r="QYS59" s="154"/>
      <c r="QYT59" s="154"/>
      <c r="QYU59" s="154"/>
      <c r="QYV59" s="154"/>
      <c r="QYW59" s="154"/>
      <c r="QYX59" s="154"/>
      <c r="QYY59" s="154"/>
      <c r="QYZ59" s="154"/>
      <c r="QZA59" s="154"/>
      <c r="QZB59" s="154"/>
      <c r="QZC59" s="154"/>
      <c r="QZD59" s="154"/>
      <c r="QZE59" s="154"/>
      <c r="QZF59" s="154"/>
      <c r="QZG59" s="154"/>
      <c r="QZH59" s="154"/>
      <c r="QZI59" s="154"/>
      <c r="QZJ59" s="154"/>
      <c r="QZK59" s="154"/>
      <c r="QZL59" s="154"/>
      <c r="QZM59" s="154"/>
      <c r="QZN59" s="154"/>
      <c r="QZO59" s="154"/>
      <c r="QZP59" s="154"/>
      <c r="QZQ59" s="154"/>
      <c r="QZR59" s="154"/>
      <c r="QZS59" s="154"/>
      <c r="QZT59" s="154"/>
      <c r="QZU59" s="154"/>
      <c r="QZV59" s="154"/>
      <c r="QZW59" s="154"/>
      <c r="QZX59" s="154"/>
      <c r="QZY59" s="154"/>
      <c r="QZZ59" s="154"/>
      <c r="RAA59" s="154"/>
      <c r="RAB59" s="154"/>
      <c r="RAC59" s="154"/>
      <c r="RAD59" s="154"/>
      <c r="RAE59" s="154"/>
      <c r="RAF59" s="154"/>
      <c r="RAG59" s="154"/>
      <c r="RAH59" s="154"/>
      <c r="RAI59" s="154"/>
      <c r="RAJ59" s="154"/>
      <c r="RAK59" s="154"/>
      <c r="RAL59" s="154"/>
      <c r="RAM59" s="154"/>
      <c r="RAN59" s="154"/>
      <c r="RAO59" s="154"/>
      <c r="RAP59" s="154"/>
      <c r="RAQ59" s="154"/>
      <c r="RAR59" s="154"/>
      <c r="RAS59" s="154"/>
      <c r="RAT59" s="154"/>
      <c r="RAU59" s="154"/>
      <c r="RAV59" s="154"/>
      <c r="RAW59" s="154"/>
      <c r="RAX59" s="154"/>
      <c r="RAY59" s="154"/>
      <c r="RAZ59" s="154"/>
      <c r="RBA59" s="154"/>
      <c r="RBB59" s="154"/>
      <c r="RBC59" s="154"/>
      <c r="RBD59" s="154"/>
      <c r="RBE59" s="154"/>
      <c r="RBF59" s="154"/>
      <c r="RBG59" s="154"/>
      <c r="RBH59" s="154"/>
      <c r="RBI59" s="154"/>
      <c r="RBJ59" s="154"/>
      <c r="RBK59" s="154"/>
      <c r="RBL59" s="154"/>
      <c r="RBM59" s="154"/>
      <c r="RBN59" s="154"/>
      <c r="RBO59" s="154"/>
      <c r="RBP59" s="154"/>
      <c r="RBQ59" s="154"/>
      <c r="RBR59" s="154"/>
      <c r="RBS59" s="154"/>
      <c r="RBT59" s="154"/>
      <c r="RBU59" s="154"/>
      <c r="RBV59" s="154"/>
      <c r="RBW59" s="154"/>
      <c r="RBX59" s="154"/>
      <c r="RBY59" s="154"/>
      <c r="RBZ59" s="154"/>
      <c r="RCA59" s="154"/>
      <c r="RCB59" s="154"/>
      <c r="RCC59" s="154"/>
      <c r="RCD59" s="154"/>
      <c r="RCE59" s="154"/>
      <c r="RCF59" s="154"/>
      <c r="RCG59" s="154"/>
      <c r="RCH59" s="154"/>
      <c r="RCI59" s="154"/>
      <c r="RCJ59" s="154"/>
      <c r="RCK59" s="154"/>
      <c r="RCL59" s="154"/>
      <c r="RCM59" s="154"/>
      <c r="RCN59" s="154"/>
      <c r="RCO59" s="154"/>
      <c r="RCP59" s="154"/>
      <c r="RCQ59" s="154"/>
      <c r="RCR59" s="154"/>
      <c r="RCS59" s="154"/>
      <c r="RCT59" s="154"/>
      <c r="RCU59" s="154"/>
      <c r="RCV59" s="154"/>
      <c r="RCW59" s="154"/>
      <c r="RCX59" s="154"/>
      <c r="RCY59" s="154"/>
      <c r="RCZ59" s="154"/>
      <c r="RDA59" s="154"/>
      <c r="RDB59" s="154"/>
      <c r="RDC59" s="154"/>
      <c r="RDD59" s="154"/>
      <c r="RDE59" s="154"/>
      <c r="RDF59" s="154"/>
      <c r="RDG59" s="154"/>
      <c r="RDH59" s="154"/>
      <c r="RDI59" s="154"/>
      <c r="RDJ59" s="154"/>
      <c r="RDK59" s="154"/>
      <c r="RDL59" s="154"/>
      <c r="RDM59" s="154"/>
      <c r="RDN59" s="154"/>
      <c r="RDO59" s="154"/>
      <c r="RDP59" s="154"/>
      <c r="RDQ59" s="154"/>
      <c r="RDR59" s="154"/>
      <c r="RDS59" s="154"/>
      <c r="RDT59" s="154"/>
      <c r="RDU59" s="154"/>
      <c r="RDV59" s="154"/>
      <c r="RDW59" s="154"/>
      <c r="RDX59" s="154"/>
      <c r="RDY59" s="154"/>
      <c r="RDZ59" s="154"/>
      <c r="REA59" s="154"/>
      <c r="REB59" s="154"/>
      <c r="REC59" s="154"/>
      <c r="RED59" s="154"/>
      <c r="REE59" s="154"/>
      <c r="REF59" s="154"/>
      <c r="REG59" s="154"/>
      <c r="REH59" s="154"/>
      <c r="REI59" s="154"/>
      <c r="REJ59" s="154"/>
      <c r="REK59" s="154"/>
      <c r="REL59" s="154"/>
      <c r="REM59" s="154"/>
      <c r="REN59" s="154"/>
      <c r="REO59" s="154"/>
      <c r="REP59" s="154"/>
      <c r="REQ59" s="154"/>
      <c r="RER59" s="154"/>
      <c r="RES59" s="154"/>
      <c r="RET59" s="154"/>
      <c r="REU59" s="154"/>
      <c r="REV59" s="154"/>
      <c r="REW59" s="154"/>
      <c r="REX59" s="154"/>
      <c r="REY59" s="154"/>
      <c r="REZ59" s="154"/>
      <c r="RFA59" s="154"/>
      <c r="RFB59" s="154"/>
      <c r="RFC59" s="154"/>
      <c r="RFD59" s="154"/>
      <c r="RFE59" s="154"/>
      <c r="RFF59" s="154"/>
      <c r="RFG59" s="154"/>
      <c r="RFH59" s="154"/>
      <c r="RFI59" s="154"/>
      <c r="RFJ59" s="154"/>
      <c r="RFK59" s="154"/>
      <c r="RFL59" s="154"/>
      <c r="RFM59" s="154"/>
      <c r="RFN59" s="154"/>
      <c r="RFO59" s="154"/>
      <c r="RFP59" s="154"/>
      <c r="RFQ59" s="154"/>
      <c r="RFR59" s="154"/>
      <c r="RFS59" s="154"/>
      <c r="RFT59" s="154"/>
      <c r="RFU59" s="154"/>
      <c r="RFV59" s="154"/>
      <c r="RFW59" s="154"/>
      <c r="RFX59" s="154"/>
      <c r="RFY59" s="154"/>
      <c r="RFZ59" s="154"/>
      <c r="RGA59" s="154"/>
      <c r="RGB59" s="154"/>
      <c r="RGC59" s="154"/>
      <c r="RGD59" s="154"/>
      <c r="RGE59" s="154"/>
      <c r="RGF59" s="154"/>
      <c r="RGG59" s="154"/>
      <c r="RGH59" s="154"/>
      <c r="RGI59" s="154"/>
      <c r="RGJ59" s="154"/>
      <c r="RGK59" s="154"/>
      <c r="RGL59" s="154"/>
      <c r="RGM59" s="154"/>
      <c r="RGN59" s="154"/>
      <c r="RGO59" s="154"/>
      <c r="RGP59" s="154"/>
      <c r="RGQ59" s="154"/>
      <c r="RGR59" s="154"/>
      <c r="RGS59" s="154"/>
      <c r="RGT59" s="154"/>
      <c r="RGU59" s="154"/>
      <c r="RGV59" s="154"/>
      <c r="RGW59" s="154"/>
      <c r="RGX59" s="154"/>
      <c r="RGY59" s="154"/>
      <c r="RGZ59" s="154"/>
      <c r="RHA59" s="154"/>
      <c r="RHB59" s="154"/>
      <c r="RHC59" s="154"/>
      <c r="RHD59" s="154"/>
      <c r="RHE59" s="154"/>
      <c r="RHF59" s="154"/>
      <c r="RHG59" s="154"/>
      <c r="RHH59" s="154"/>
      <c r="RHI59" s="154"/>
      <c r="RHJ59" s="154"/>
      <c r="RHK59" s="154"/>
      <c r="RHL59" s="154"/>
      <c r="RHM59" s="154"/>
      <c r="RHN59" s="154"/>
      <c r="RHO59" s="154"/>
      <c r="RHP59" s="154"/>
      <c r="RHQ59" s="154"/>
      <c r="RHR59" s="154"/>
      <c r="RHS59" s="154"/>
      <c r="RHT59" s="154"/>
      <c r="RHU59" s="154"/>
      <c r="RHV59" s="154"/>
      <c r="RHW59" s="154"/>
      <c r="RHX59" s="154"/>
      <c r="RHY59" s="154"/>
      <c r="RHZ59" s="154"/>
      <c r="RIA59" s="154"/>
      <c r="RIB59" s="154"/>
      <c r="RIC59" s="154"/>
      <c r="RID59" s="154"/>
      <c r="RIE59" s="154"/>
      <c r="RIF59" s="154"/>
      <c r="RIG59" s="154"/>
      <c r="RIH59" s="154"/>
      <c r="RII59" s="154"/>
      <c r="RIJ59" s="154"/>
      <c r="RIK59" s="154"/>
      <c r="RIL59" s="154"/>
      <c r="RIM59" s="154"/>
      <c r="RIN59" s="154"/>
      <c r="RIO59" s="154"/>
      <c r="RIP59" s="154"/>
      <c r="RIQ59" s="154"/>
      <c r="RIR59" s="154"/>
      <c r="RIS59" s="154"/>
      <c r="RIT59" s="154"/>
      <c r="RIU59" s="154"/>
      <c r="RIV59" s="154"/>
      <c r="RIW59" s="154"/>
      <c r="RIX59" s="154"/>
      <c r="RIY59" s="154"/>
      <c r="RIZ59" s="154"/>
      <c r="RJA59" s="154"/>
      <c r="RJB59" s="154"/>
      <c r="RJC59" s="154"/>
      <c r="RJD59" s="154"/>
      <c r="RJE59" s="154"/>
      <c r="RJF59" s="154"/>
      <c r="RJG59" s="154"/>
      <c r="RJH59" s="154"/>
      <c r="RJI59" s="154"/>
      <c r="RJJ59" s="154"/>
      <c r="RJK59" s="154"/>
      <c r="RJL59" s="154"/>
      <c r="RJM59" s="154"/>
      <c r="RJN59" s="154"/>
      <c r="RJO59" s="154"/>
      <c r="RJP59" s="154"/>
      <c r="RJQ59" s="154"/>
      <c r="RJR59" s="154"/>
      <c r="RJS59" s="154"/>
      <c r="RJT59" s="154"/>
      <c r="RJU59" s="154"/>
      <c r="RJV59" s="154"/>
      <c r="RJW59" s="154"/>
      <c r="RJX59" s="154"/>
      <c r="RJY59" s="154"/>
      <c r="RJZ59" s="154"/>
      <c r="RKA59" s="154"/>
      <c r="RKB59" s="154"/>
      <c r="RKC59" s="154"/>
      <c r="RKD59" s="154"/>
      <c r="RKE59" s="154"/>
      <c r="RKF59" s="154"/>
      <c r="RKG59" s="154"/>
      <c r="RKH59" s="154"/>
      <c r="RKI59" s="154"/>
      <c r="RKJ59" s="154"/>
      <c r="RKK59" s="154"/>
      <c r="RKL59" s="154"/>
      <c r="RKM59" s="154"/>
      <c r="RKN59" s="154"/>
      <c r="RKO59" s="154"/>
      <c r="RKP59" s="154"/>
      <c r="RKQ59" s="154"/>
      <c r="RKR59" s="154"/>
      <c r="RKS59" s="154"/>
      <c r="RKT59" s="154"/>
      <c r="RKU59" s="154"/>
      <c r="RKV59" s="154"/>
      <c r="RKW59" s="154"/>
      <c r="RKX59" s="154"/>
      <c r="RKY59" s="154"/>
      <c r="RKZ59" s="154"/>
      <c r="RLA59" s="154"/>
      <c r="RLB59" s="154"/>
      <c r="RLC59" s="154"/>
      <c r="RLD59" s="154"/>
      <c r="RLE59" s="154"/>
      <c r="RLF59" s="154"/>
      <c r="RLG59" s="154"/>
      <c r="RLH59" s="154"/>
      <c r="RLI59" s="154"/>
      <c r="RLJ59" s="154"/>
      <c r="RLK59" s="154"/>
      <c r="RLL59" s="154"/>
      <c r="RLM59" s="154"/>
      <c r="RLN59" s="154"/>
      <c r="RLO59" s="154"/>
      <c r="RLP59" s="154"/>
      <c r="RLQ59" s="154"/>
      <c r="RLR59" s="154"/>
      <c r="RLS59" s="154"/>
      <c r="RLT59" s="154"/>
      <c r="RLU59" s="154"/>
      <c r="RLV59" s="154"/>
      <c r="RLW59" s="154"/>
      <c r="RLX59" s="154"/>
      <c r="RLY59" s="154"/>
      <c r="RLZ59" s="154"/>
      <c r="RMA59" s="154"/>
      <c r="RMB59" s="154"/>
      <c r="RMC59" s="154"/>
      <c r="RMD59" s="154"/>
      <c r="RME59" s="154"/>
      <c r="RMF59" s="154"/>
      <c r="RMG59" s="154"/>
      <c r="RMH59" s="154"/>
      <c r="RMI59" s="154"/>
      <c r="RMJ59" s="154"/>
      <c r="RMK59" s="154"/>
      <c r="RML59" s="154"/>
      <c r="RMM59" s="154"/>
      <c r="RMN59" s="154"/>
      <c r="RMO59" s="154"/>
      <c r="RMP59" s="154"/>
      <c r="RMQ59" s="154"/>
      <c r="RMR59" s="154"/>
      <c r="RMS59" s="154"/>
      <c r="RMT59" s="154"/>
      <c r="RMU59" s="154"/>
      <c r="RMV59" s="154"/>
      <c r="RMW59" s="154"/>
      <c r="RMX59" s="154"/>
      <c r="RMY59" s="154"/>
      <c r="RMZ59" s="154"/>
      <c r="RNA59" s="154"/>
      <c r="RNB59" s="154"/>
      <c r="RNC59" s="154"/>
      <c r="RND59" s="154"/>
      <c r="RNE59" s="154"/>
      <c r="RNF59" s="154"/>
      <c r="RNG59" s="154"/>
      <c r="RNH59" s="154"/>
      <c r="RNI59" s="154"/>
      <c r="RNJ59" s="154"/>
      <c r="RNK59" s="154"/>
      <c r="RNL59" s="154"/>
      <c r="RNM59" s="154"/>
      <c r="RNN59" s="154"/>
      <c r="RNO59" s="154"/>
      <c r="RNP59" s="154"/>
      <c r="RNQ59" s="154"/>
      <c r="RNR59" s="154"/>
      <c r="RNS59" s="154"/>
      <c r="RNT59" s="154"/>
      <c r="RNU59" s="154"/>
      <c r="RNV59" s="154"/>
      <c r="RNW59" s="154"/>
      <c r="RNX59" s="154"/>
      <c r="RNY59" s="154"/>
      <c r="RNZ59" s="154"/>
      <c r="ROA59" s="154"/>
      <c r="ROB59" s="154"/>
      <c r="ROC59" s="154"/>
      <c r="ROD59" s="154"/>
      <c r="ROE59" s="154"/>
      <c r="ROF59" s="154"/>
      <c r="ROG59" s="154"/>
      <c r="ROH59" s="154"/>
      <c r="ROI59" s="154"/>
      <c r="ROJ59" s="154"/>
      <c r="ROK59" s="154"/>
      <c r="ROL59" s="154"/>
      <c r="ROM59" s="154"/>
      <c r="RON59" s="154"/>
      <c r="ROO59" s="154"/>
      <c r="ROP59" s="154"/>
      <c r="ROQ59" s="154"/>
      <c r="ROR59" s="154"/>
      <c r="ROS59" s="154"/>
      <c r="ROT59" s="154"/>
      <c r="ROU59" s="154"/>
      <c r="ROV59" s="154"/>
      <c r="ROW59" s="154"/>
      <c r="ROX59" s="154"/>
      <c r="ROY59" s="154"/>
      <c r="ROZ59" s="154"/>
      <c r="RPA59" s="154"/>
      <c r="RPB59" s="154"/>
      <c r="RPC59" s="154"/>
      <c r="RPD59" s="154"/>
      <c r="RPE59" s="154"/>
      <c r="RPF59" s="154"/>
      <c r="RPG59" s="154"/>
      <c r="RPH59" s="154"/>
      <c r="RPI59" s="154"/>
      <c r="RPJ59" s="154"/>
      <c r="RPK59" s="154"/>
      <c r="RPL59" s="154"/>
      <c r="RPM59" s="154"/>
      <c r="RPN59" s="154"/>
      <c r="RPO59" s="154"/>
      <c r="RPP59" s="154"/>
      <c r="RPQ59" s="154"/>
      <c r="RPR59" s="154"/>
      <c r="RPS59" s="154"/>
      <c r="RPT59" s="154"/>
      <c r="RPU59" s="154"/>
      <c r="RPV59" s="154"/>
      <c r="RPW59" s="154"/>
      <c r="RPX59" s="154"/>
      <c r="RPY59" s="154"/>
      <c r="RPZ59" s="154"/>
      <c r="RQA59" s="154"/>
      <c r="RQB59" s="154"/>
      <c r="RQC59" s="154"/>
      <c r="RQD59" s="154"/>
      <c r="RQE59" s="154"/>
      <c r="RQF59" s="154"/>
      <c r="RQG59" s="154"/>
      <c r="RQH59" s="154"/>
      <c r="RQI59" s="154"/>
      <c r="RQJ59" s="154"/>
      <c r="RQK59" s="154"/>
      <c r="RQL59" s="154"/>
      <c r="RQM59" s="154"/>
      <c r="RQN59" s="154"/>
      <c r="RQO59" s="154"/>
      <c r="RQP59" s="154"/>
      <c r="RQQ59" s="154"/>
      <c r="RQR59" s="154"/>
      <c r="RQS59" s="154"/>
      <c r="RQT59" s="154"/>
      <c r="RQU59" s="154"/>
      <c r="RQV59" s="154"/>
      <c r="RQW59" s="154"/>
      <c r="RQX59" s="154"/>
      <c r="RQY59" s="154"/>
      <c r="RQZ59" s="154"/>
      <c r="RRA59" s="154"/>
      <c r="RRB59" s="154"/>
      <c r="RRC59" s="154"/>
      <c r="RRD59" s="154"/>
      <c r="RRE59" s="154"/>
      <c r="RRF59" s="154"/>
      <c r="RRG59" s="154"/>
      <c r="RRH59" s="154"/>
      <c r="RRI59" s="154"/>
      <c r="RRJ59" s="154"/>
      <c r="RRK59" s="154"/>
      <c r="RRL59" s="154"/>
      <c r="RRM59" s="154"/>
      <c r="RRN59" s="154"/>
      <c r="RRO59" s="154"/>
      <c r="RRP59" s="154"/>
      <c r="RRQ59" s="154"/>
      <c r="RRR59" s="154"/>
      <c r="RRS59" s="154"/>
      <c r="RRT59" s="154"/>
      <c r="RRU59" s="154"/>
      <c r="RRV59" s="154"/>
      <c r="RRW59" s="154"/>
      <c r="RRX59" s="154"/>
      <c r="RRY59" s="154"/>
      <c r="RRZ59" s="154"/>
      <c r="RSA59" s="154"/>
      <c r="RSB59" s="154"/>
      <c r="RSC59" s="154"/>
      <c r="RSD59" s="154"/>
      <c r="RSE59" s="154"/>
      <c r="RSF59" s="154"/>
      <c r="RSG59" s="154"/>
      <c r="RSH59" s="154"/>
      <c r="RSI59" s="154"/>
      <c r="RSJ59" s="154"/>
      <c r="RSK59" s="154"/>
      <c r="RSL59" s="154"/>
      <c r="RSM59" s="154"/>
      <c r="RSN59" s="154"/>
      <c r="RSO59" s="154"/>
      <c r="RSP59" s="154"/>
      <c r="RSQ59" s="154"/>
      <c r="RSR59" s="154"/>
      <c r="RSS59" s="154"/>
      <c r="RST59" s="154"/>
      <c r="RSU59" s="154"/>
      <c r="RSV59" s="154"/>
      <c r="RSW59" s="154"/>
      <c r="RSX59" s="154"/>
      <c r="RSY59" s="154"/>
      <c r="RSZ59" s="154"/>
      <c r="RTA59" s="154"/>
      <c r="RTB59" s="154"/>
      <c r="RTC59" s="154"/>
      <c r="RTD59" s="154"/>
      <c r="RTE59" s="154"/>
      <c r="RTF59" s="154"/>
      <c r="RTG59" s="154"/>
      <c r="RTH59" s="154"/>
      <c r="RTI59" s="154"/>
      <c r="RTJ59" s="154"/>
      <c r="RTK59" s="154"/>
      <c r="RTL59" s="154"/>
      <c r="RTM59" s="154"/>
      <c r="RTN59" s="154"/>
      <c r="RTO59" s="154"/>
      <c r="RTP59" s="154"/>
      <c r="RTQ59" s="154"/>
      <c r="RTR59" s="154"/>
      <c r="RTS59" s="154"/>
      <c r="RTT59" s="154"/>
      <c r="RTU59" s="154"/>
      <c r="RTV59" s="154"/>
      <c r="RTW59" s="154"/>
      <c r="RTX59" s="154"/>
      <c r="RTY59" s="154"/>
      <c r="RTZ59" s="154"/>
      <c r="RUA59" s="154"/>
      <c r="RUB59" s="154"/>
      <c r="RUC59" s="154"/>
      <c r="RUD59" s="154"/>
      <c r="RUE59" s="154"/>
      <c r="RUF59" s="154"/>
      <c r="RUG59" s="154"/>
      <c r="RUH59" s="154"/>
      <c r="RUI59" s="154"/>
      <c r="RUJ59" s="154"/>
      <c r="RUK59" s="154"/>
      <c r="RUL59" s="154"/>
      <c r="RUM59" s="154"/>
      <c r="RUN59" s="154"/>
      <c r="RUO59" s="154"/>
      <c r="RUP59" s="154"/>
      <c r="RUQ59" s="154"/>
      <c r="RUR59" s="154"/>
      <c r="RUS59" s="154"/>
      <c r="RUT59" s="154"/>
      <c r="RUU59" s="154"/>
      <c r="RUV59" s="154"/>
      <c r="RUW59" s="154"/>
      <c r="RUX59" s="154"/>
      <c r="RUY59" s="154"/>
      <c r="RUZ59" s="154"/>
      <c r="RVA59" s="154"/>
      <c r="RVB59" s="154"/>
      <c r="RVC59" s="154"/>
      <c r="RVD59" s="154"/>
      <c r="RVE59" s="154"/>
      <c r="RVF59" s="154"/>
      <c r="RVG59" s="154"/>
      <c r="RVH59" s="154"/>
      <c r="RVI59" s="154"/>
      <c r="RVJ59" s="154"/>
      <c r="RVK59" s="154"/>
      <c r="RVL59" s="154"/>
      <c r="RVM59" s="154"/>
      <c r="RVN59" s="154"/>
      <c r="RVO59" s="154"/>
      <c r="RVP59" s="154"/>
      <c r="RVQ59" s="154"/>
      <c r="RVR59" s="154"/>
      <c r="RVS59" s="154"/>
      <c r="RVT59" s="154"/>
      <c r="RVU59" s="154"/>
      <c r="RVV59" s="154"/>
      <c r="RVW59" s="154"/>
      <c r="RVX59" s="154"/>
      <c r="RVY59" s="154"/>
      <c r="RVZ59" s="154"/>
      <c r="RWA59" s="154"/>
      <c r="RWB59" s="154"/>
      <c r="RWC59" s="154"/>
      <c r="RWD59" s="154"/>
      <c r="RWE59" s="154"/>
      <c r="RWF59" s="154"/>
      <c r="RWG59" s="154"/>
      <c r="RWH59" s="154"/>
      <c r="RWI59" s="154"/>
      <c r="RWJ59" s="154"/>
      <c r="RWK59" s="154"/>
      <c r="RWL59" s="154"/>
      <c r="RWM59" s="154"/>
      <c r="RWN59" s="154"/>
      <c r="RWO59" s="154"/>
      <c r="RWP59" s="154"/>
      <c r="RWQ59" s="154"/>
      <c r="RWR59" s="154"/>
      <c r="RWS59" s="154"/>
      <c r="RWT59" s="154"/>
      <c r="RWU59" s="154"/>
      <c r="RWV59" s="154"/>
      <c r="RWW59" s="154"/>
      <c r="RWX59" s="154"/>
      <c r="RWY59" s="154"/>
      <c r="RWZ59" s="154"/>
      <c r="RXA59" s="154"/>
      <c r="RXB59" s="154"/>
      <c r="RXC59" s="154"/>
      <c r="RXD59" s="154"/>
      <c r="RXE59" s="154"/>
      <c r="RXF59" s="154"/>
      <c r="RXG59" s="154"/>
      <c r="RXH59" s="154"/>
      <c r="RXI59" s="154"/>
      <c r="RXJ59" s="154"/>
      <c r="RXK59" s="154"/>
      <c r="RXL59" s="154"/>
      <c r="RXM59" s="154"/>
      <c r="RXN59" s="154"/>
      <c r="RXO59" s="154"/>
      <c r="RXP59" s="154"/>
      <c r="RXQ59" s="154"/>
      <c r="RXR59" s="154"/>
      <c r="RXS59" s="154"/>
      <c r="RXT59" s="154"/>
      <c r="RXU59" s="154"/>
      <c r="RXV59" s="154"/>
      <c r="RXW59" s="154"/>
      <c r="RXX59" s="154"/>
      <c r="RXY59" s="154"/>
      <c r="RXZ59" s="154"/>
      <c r="RYA59" s="154"/>
      <c r="RYB59" s="154"/>
      <c r="RYC59" s="154"/>
      <c r="RYD59" s="154"/>
      <c r="RYE59" s="154"/>
      <c r="RYF59" s="154"/>
      <c r="RYG59" s="154"/>
      <c r="RYH59" s="154"/>
      <c r="RYI59" s="154"/>
      <c r="RYJ59" s="154"/>
      <c r="RYK59" s="154"/>
      <c r="RYL59" s="154"/>
      <c r="RYM59" s="154"/>
      <c r="RYN59" s="154"/>
      <c r="RYO59" s="154"/>
      <c r="RYP59" s="154"/>
      <c r="RYQ59" s="154"/>
      <c r="RYR59" s="154"/>
      <c r="RYS59" s="154"/>
      <c r="RYT59" s="154"/>
      <c r="RYU59" s="154"/>
      <c r="RYV59" s="154"/>
      <c r="RYW59" s="154"/>
      <c r="RYX59" s="154"/>
      <c r="RYY59" s="154"/>
      <c r="RYZ59" s="154"/>
      <c r="RZA59" s="154"/>
      <c r="RZB59" s="154"/>
      <c r="RZC59" s="154"/>
      <c r="RZD59" s="154"/>
      <c r="RZE59" s="154"/>
      <c r="RZF59" s="154"/>
      <c r="RZG59" s="154"/>
      <c r="RZH59" s="154"/>
      <c r="RZI59" s="154"/>
      <c r="RZJ59" s="154"/>
      <c r="RZK59" s="154"/>
      <c r="RZL59" s="154"/>
      <c r="RZM59" s="154"/>
      <c r="RZN59" s="154"/>
      <c r="RZO59" s="154"/>
      <c r="RZP59" s="154"/>
      <c r="RZQ59" s="154"/>
      <c r="RZR59" s="154"/>
      <c r="RZS59" s="154"/>
      <c r="RZT59" s="154"/>
      <c r="RZU59" s="154"/>
      <c r="RZV59" s="154"/>
      <c r="RZW59" s="154"/>
      <c r="RZX59" s="154"/>
      <c r="RZY59" s="154"/>
      <c r="RZZ59" s="154"/>
      <c r="SAA59" s="154"/>
      <c r="SAB59" s="154"/>
      <c r="SAC59" s="154"/>
      <c r="SAD59" s="154"/>
      <c r="SAE59" s="154"/>
      <c r="SAF59" s="154"/>
      <c r="SAG59" s="154"/>
      <c r="SAH59" s="154"/>
      <c r="SAI59" s="154"/>
      <c r="SAJ59" s="154"/>
      <c r="SAK59" s="154"/>
      <c r="SAL59" s="154"/>
      <c r="SAM59" s="154"/>
      <c r="SAN59" s="154"/>
      <c r="SAO59" s="154"/>
      <c r="SAP59" s="154"/>
      <c r="SAQ59" s="154"/>
      <c r="SAR59" s="154"/>
      <c r="SAS59" s="154"/>
      <c r="SAT59" s="154"/>
      <c r="SAU59" s="154"/>
      <c r="SAV59" s="154"/>
      <c r="SAW59" s="154"/>
      <c r="SAX59" s="154"/>
      <c r="SAY59" s="154"/>
      <c r="SAZ59" s="154"/>
      <c r="SBA59" s="154"/>
      <c r="SBB59" s="154"/>
      <c r="SBC59" s="154"/>
      <c r="SBD59" s="154"/>
      <c r="SBE59" s="154"/>
      <c r="SBF59" s="154"/>
      <c r="SBG59" s="154"/>
      <c r="SBH59" s="154"/>
      <c r="SBI59" s="154"/>
      <c r="SBJ59" s="154"/>
      <c r="SBK59" s="154"/>
      <c r="SBL59" s="154"/>
      <c r="SBM59" s="154"/>
      <c r="SBN59" s="154"/>
      <c r="SBO59" s="154"/>
      <c r="SBP59" s="154"/>
      <c r="SBQ59" s="154"/>
      <c r="SBR59" s="154"/>
      <c r="SBS59" s="154"/>
      <c r="SBT59" s="154"/>
      <c r="SBU59" s="154"/>
      <c r="SBV59" s="154"/>
      <c r="SBW59" s="154"/>
      <c r="SBX59" s="154"/>
      <c r="SBY59" s="154"/>
      <c r="SBZ59" s="154"/>
      <c r="SCA59" s="154"/>
      <c r="SCB59" s="154"/>
      <c r="SCC59" s="154"/>
      <c r="SCD59" s="154"/>
      <c r="SCE59" s="154"/>
      <c r="SCF59" s="154"/>
      <c r="SCG59" s="154"/>
      <c r="SCH59" s="154"/>
      <c r="SCI59" s="154"/>
      <c r="SCJ59" s="154"/>
      <c r="SCK59" s="154"/>
      <c r="SCL59" s="154"/>
      <c r="SCM59" s="154"/>
      <c r="SCN59" s="154"/>
      <c r="SCO59" s="154"/>
      <c r="SCP59" s="154"/>
      <c r="SCQ59" s="154"/>
      <c r="SCR59" s="154"/>
      <c r="SCS59" s="154"/>
      <c r="SCT59" s="154"/>
      <c r="SCU59" s="154"/>
      <c r="SCV59" s="154"/>
      <c r="SCW59" s="154"/>
      <c r="SCX59" s="154"/>
      <c r="SCY59" s="154"/>
      <c r="SCZ59" s="154"/>
      <c r="SDA59" s="154"/>
      <c r="SDB59" s="154"/>
      <c r="SDC59" s="154"/>
      <c r="SDD59" s="154"/>
      <c r="SDE59" s="154"/>
      <c r="SDF59" s="154"/>
      <c r="SDG59" s="154"/>
      <c r="SDH59" s="154"/>
      <c r="SDI59" s="154"/>
      <c r="SDJ59" s="154"/>
      <c r="SDK59" s="154"/>
      <c r="SDL59" s="154"/>
      <c r="SDM59" s="154"/>
      <c r="SDN59" s="154"/>
      <c r="SDO59" s="154"/>
      <c r="SDP59" s="154"/>
      <c r="SDQ59" s="154"/>
      <c r="SDR59" s="154"/>
      <c r="SDS59" s="154"/>
      <c r="SDT59" s="154"/>
      <c r="SDU59" s="154"/>
      <c r="SDV59" s="154"/>
      <c r="SDW59" s="154"/>
      <c r="SDX59" s="154"/>
      <c r="SDY59" s="154"/>
      <c r="SDZ59" s="154"/>
      <c r="SEA59" s="154"/>
      <c r="SEB59" s="154"/>
      <c r="SEC59" s="154"/>
      <c r="SED59" s="154"/>
      <c r="SEE59" s="154"/>
      <c r="SEF59" s="154"/>
      <c r="SEG59" s="154"/>
      <c r="SEH59" s="154"/>
      <c r="SEI59" s="154"/>
      <c r="SEJ59" s="154"/>
      <c r="SEK59" s="154"/>
      <c r="SEL59" s="154"/>
      <c r="SEM59" s="154"/>
      <c r="SEN59" s="154"/>
      <c r="SEO59" s="154"/>
      <c r="SEP59" s="154"/>
      <c r="SEQ59" s="154"/>
      <c r="SER59" s="154"/>
      <c r="SES59" s="154"/>
      <c r="SET59" s="154"/>
      <c r="SEU59" s="154"/>
      <c r="SEV59" s="154"/>
      <c r="SEW59" s="154"/>
      <c r="SEX59" s="154"/>
      <c r="SEY59" s="154"/>
      <c r="SEZ59" s="154"/>
      <c r="SFA59" s="154"/>
      <c r="SFB59" s="154"/>
      <c r="SFC59" s="154"/>
      <c r="SFD59" s="154"/>
      <c r="SFE59" s="154"/>
      <c r="SFF59" s="154"/>
      <c r="SFG59" s="154"/>
      <c r="SFH59" s="154"/>
      <c r="SFI59" s="154"/>
      <c r="SFJ59" s="154"/>
      <c r="SFK59" s="154"/>
      <c r="SFL59" s="154"/>
      <c r="SFM59" s="154"/>
      <c r="SFN59" s="154"/>
      <c r="SFO59" s="154"/>
      <c r="SFP59" s="154"/>
      <c r="SFQ59" s="154"/>
      <c r="SFR59" s="154"/>
      <c r="SFS59" s="154"/>
      <c r="SFT59" s="154"/>
      <c r="SFU59" s="154"/>
      <c r="SFV59" s="154"/>
      <c r="SFW59" s="154"/>
      <c r="SFX59" s="154"/>
      <c r="SFY59" s="154"/>
      <c r="SFZ59" s="154"/>
      <c r="SGA59" s="154"/>
      <c r="SGB59" s="154"/>
      <c r="SGC59" s="154"/>
      <c r="SGD59" s="154"/>
      <c r="SGE59" s="154"/>
      <c r="SGF59" s="154"/>
      <c r="SGG59" s="154"/>
      <c r="SGH59" s="154"/>
      <c r="SGI59" s="154"/>
      <c r="SGJ59" s="154"/>
      <c r="SGK59" s="154"/>
      <c r="SGL59" s="154"/>
      <c r="SGM59" s="154"/>
      <c r="SGN59" s="154"/>
      <c r="SGO59" s="154"/>
      <c r="SGP59" s="154"/>
      <c r="SGQ59" s="154"/>
      <c r="SGR59" s="154"/>
      <c r="SGS59" s="154"/>
      <c r="SGT59" s="154"/>
      <c r="SGU59" s="154"/>
      <c r="SGV59" s="154"/>
      <c r="SGW59" s="154"/>
      <c r="SGX59" s="154"/>
      <c r="SGY59" s="154"/>
      <c r="SGZ59" s="154"/>
      <c r="SHA59" s="154"/>
      <c r="SHB59" s="154"/>
      <c r="SHC59" s="154"/>
      <c r="SHD59" s="154"/>
      <c r="SHE59" s="154"/>
      <c r="SHF59" s="154"/>
      <c r="SHG59" s="154"/>
      <c r="SHH59" s="154"/>
      <c r="SHI59" s="154"/>
      <c r="SHJ59" s="154"/>
      <c r="SHK59" s="154"/>
      <c r="SHL59" s="154"/>
      <c r="SHM59" s="154"/>
      <c r="SHN59" s="154"/>
      <c r="SHO59" s="154"/>
      <c r="SHP59" s="154"/>
      <c r="SHQ59" s="154"/>
      <c r="SHR59" s="154"/>
      <c r="SHS59" s="154"/>
      <c r="SHT59" s="154"/>
      <c r="SHU59" s="154"/>
      <c r="SHV59" s="154"/>
      <c r="SHW59" s="154"/>
      <c r="SHX59" s="154"/>
      <c r="SHY59" s="154"/>
      <c r="SHZ59" s="154"/>
      <c r="SIA59" s="154"/>
      <c r="SIB59" s="154"/>
      <c r="SIC59" s="154"/>
      <c r="SID59" s="154"/>
      <c r="SIE59" s="154"/>
      <c r="SIF59" s="154"/>
      <c r="SIG59" s="154"/>
      <c r="SIH59" s="154"/>
      <c r="SII59" s="154"/>
      <c r="SIJ59" s="154"/>
      <c r="SIK59" s="154"/>
      <c r="SIL59" s="154"/>
      <c r="SIM59" s="154"/>
      <c r="SIN59" s="154"/>
      <c r="SIO59" s="154"/>
      <c r="SIP59" s="154"/>
      <c r="SIQ59" s="154"/>
      <c r="SIR59" s="154"/>
      <c r="SIS59" s="154"/>
      <c r="SIT59" s="154"/>
      <c r="SIU59" s="154"/>
      <c r="SIV59" s="154"/>
      <c r="SIW59" s="154"/>
      <c r="SIX59" s="154"/>
      <c r="SIY59" s="154"/>
      <c r="SIZ59" s="154"/>
      <c r="SJA59" s="154"/>
      <c r="SJB59" s="154"/>
      <c r="SJC59" s="154"/>
      <c r="SJD59" s="154"/>
      <c r="SJE59" s="154"/>
      <c r="SJF59" s="154"/>
      <c r="SJG59" s="154"/>
      <c r="SJH59" s="154"/>
      <c r="SJI59" s="154"/>
      <c r="SJJ59" s="154"/>
      <c r="SJK59" s="154"/>
      <c r="SJL59" s="154"/>
      <c r="SJM59" s="154"/>
      <c r="SJN59" s="154"/>
      <c r="SJO59" s="154"/>
      <c r="SJP59" s="154"/>
      <c r="SJQ59" s="154"/>
      <c r="SJR59" s="154"/>
      <c r="SJS59" s="154"/>
      <c r="SJT59" s="154"/>
      <c r="SJU59" s="154"/>
      <c r="SJV59" s="154"/>
      <c r="SJW59" s="154"/>
      <c r="SJX59" s="154"/>
      <c r="SJY59" s="154"/>
      <c r="SJZ59" s="154"/>
      <c r="SKA59" s="154"/>
      <c r="SKB59" s="154"/>
      <c r="SKC59" s="154"/>
      <c r="SKD59" s="154"/>
      <c r="SKE59" s="154"/>
      <c r="SKF59" s="154"/>
      <c r="SKG59" s="154"/>
      <c r="SKH59" s="154"/>
      <c r="SKI59" s="154"/>
      <c r="SKJ59" s="154"/>
      <c r="SKK59" s="154"/>
      <c r="SKL59" s="154"/>
      <c r="SKM59" s="154"/>
      <c r="SKN59" s="154"/>
      <c r="SKO59" s="154"/>
      <c r="SKP59" s="154"/>
      <c r="SKQ59" s="154"/>
      <c r="SKR59" s="154"/>
      <c r="SKS59" s="154"/>
      <c r="SKT59" s="154"/>
      <c r="SKU59" s="154"/>
      <c r="SKV59" s="154"/>
      <c r="SKW59" s="154"/>
      <c r="SKX59" s="154"/>
      <c r="SKY59" s="154"/>
      <c r="SKZ59" s="154"/>
      <c r="SLA59" s="154"/>
      <c r="SLB59" s="154"/>
      <c r="SLC59" s="154"/>
      <c r="SLD59" s="154"/>
      <c r="SLE59" s="154"/>
      <c r="SLF59" s="154"/>
      <c r="SLG59" s="154"/>
      <c r="SLH59" s="154"/>
      <c r="SLI59" s="154"/>
      <c r="SLJ59" s="154"/>
      <c r="SLK59" s="154"/>
      <c r="SLL59" s="154"/>
      <c r="SLM59" s="154"/>
      <c r="SLN59" s="154"/>
      <c r="SLO59" s="154"/>
      <c r="SLP59" s="154"/>
      <c r="SLQ59" s="154"/>
      <c r="SLR59" s="154"/>
      <c r="SLS59" s="154"/>
      <c r="SLT59" s="154"/>
      <c r="SLU59" s="154"/>
      <c r="SLV59" s="154"/>
      <c r="SLW59" s="154"/>
      <c r="SLX59" s="154"/>
      <c r="SLY59" s="154"/>
      <c r="SLZ59" s="154"/>
      <c r="SMA59" s="154"/>
      <c r="SMB59" s="154"/>
      <c r="SMC59" s="154"/>
      <c r="SMD59" s="154"/>
      <c r="SME59" s="154"/>
      <c r="SMF59" s="154"/>
      <c r="SMG59" s="154"/>
      <c r="SMH59" s="154"/>
      <c r="SMI59" s="154"/>
      <c r="SMJ59" s="154"/>
      <c r="SMK59" s="154"/>
      <c r="SML59" s="154"/>
      <c r="SMM59" s="154"/>
      <c r="SMN59" s="154"/>
      <c r="SMO59" s="154"/>
      <c r="SMP59" s="154"/>
      <c r="SMQ59" s="154"/>
      <c r="SMR59" s="154"/>
      <c r="SMS59" s="154"/>
      <c r="SMT59" s="154"/>
      <c r="SMU59" s="154"/>
      <c r="SMV59" s="154"/>
      <c r="SMW59" s="154"/>
      <c r="SMX59" s="154"/>
      <c r="SMY59" s="154"/>
      <c r="SMZ59" s="154"/>
      <c r="SNA59" s="154"/>
      <c r="SNB59" s="154"/>
      <c r="SNC59" s="154"/>
      <c r="SND59" s="154"/>
      <c r="SNE59" s="154"/>
      <c r="SNF59" s="154"/>
      <c r="SNG59" s="154"/>
      <c r="SNH59" s="154"/>
      <c r="SNI59" s="154"/>
      <c r="SNJ59" s="154"/>
      <c r="SNK59" s="154"/>
      <c r="SNL59" s="154"/>
      <c r="SNM59" s="154"/>
      <c r="SNN59" s="154"/>
      <c r="SNO59" s="154"/>
      <c r="SNP59" s="154"/>
      <c r="SNQ59" s="154"/>
      <c r="SNR59" s="154"/>
      <c r="SNS59" s="154"/>
      <c r="SNT59" s="154"/>
      <c r="SNU59" s="154"/>
      <c r="SNV59" s="154"/>
      <c r="SNW59" s="154"/>
      <c r="SNX59" s="154"/>
      <c r="SNY59" s="154"/>
      <c r="SNZ59" s="154"/>
      <c r="SOA59" s="154"/>
      <c r="SOB59" s="154"/>
      <c r="SOC59" s="154"/>
      <c r="SOD59" s="154"/>
      <c r="SOE59" s="154"/>
      <c r="SOF59" s="154"/>
      <c r="SOG59" s="154"/>
      <c r="SOH59" s="154"/>
      <c r="SOI59" s="154"/>
      <c r="SOJ59" s="154"/>
      <c r="SOK59" s="154"/>
      <c r="SOL59" s="154"/>
      <c r="SOM59" s="154"/>
      <c r="SON59" s="154"/>
      <c r="SOO59" s="154"/>
      <c r="SOP59" s="154"/>
      <c r="SOQ59" s="154"/>
      <c r="SOR59" s="154"/>
      <c r="SOS59" s="154"/>
      <c r="SOT59" s="154"/>
      <c r="SOU59" s="154"/>
      <c r="SOV59" s="154"/>
      <c r="SOW59" s="154"/>
      <c r="SOX59" s="154"/>
      <c r="SOY59" s="154"/>
      <c r="SOZ59" s="154"/>
      <c r="SPA59" s="154"/>
      <c r="SPB59" s="154"/>
      <c r="SPC59" s="154"/>
      <c r="SPD59" s="154"/>
      <c r="SPE59" s="154"/>
      <c r="SPF59" s="154"/>
      <c r="SPG59" s="154"/>
      <c r="SPH59" s="154"/>
      <c r="SPI59" s="154"/>
      <c r="SPJ59" s="154"/>
      <c r="SPK59" s="154"/>
      <c r="SPL59" s="154"/>
      <c r="SPM59" s="154"/>
      <c r="SPN59" s="154"/>
      <c r="SPO59" s="154"/>
      <c r="SPP59" s="154"/>
      <c r="SPQ59" s="154"/>
      <c r="SPR59" s="154"/>
      <c r="SPS59" s="154"/>
      <c r="SPT59" s="154"/>
      <c r="SPU59" s="154"/>
      <c r="SPV59" s="154"/>
      <c r="SPW59" s="154"/>
      <c r="SPX59" s="154"/>
      <c r="SPY59" s="154"/>
      <c r="SPZ59" s="154"/>
      <c r="SQA59" s="154"/>
      <c r="SQB59" s="154"/>
      <c r="SQC59" s="154"/>
      <c r="SQD59" s="154"/>
      <c r="SQE59" s="154"/>
      <c r="SQF59" s="154"/>
      <c r="SQG59" s="154"/>
      <c r="SQH59" s="154"/>
      <c r="SQI59" s="154"/>
      <c r="SQJ59" s="154"/>
      <c r="SQK59" s="154"/>
      <c r="SQL59" s="154"/>
      <c r="SQM59" s="154"/>
      <c r="SQN59" s="154"/>
      <c r="SQO59" s="154"/>
      <c r="SQP59" s="154"/>
      <c r="SQQ59" s="154"/>
      <c r="SQR59" s="154"/>
      <c r="SQS59" s="154"/>
      <c r="SQT59" s="154"/>
      <c r="SQU59" s="154"/>
      <c r="SQV59" s="154"/>
      <c r="SQW59" s="154"/>
      <c r="SQX59" s="154"/>
      <c r="SQY59" s="154"/>
      <c r="SQZ59" s="154"/>
      <c r="SRA59" s="154"/>
      <c r="SRB59" s="154"/>
      <c r="SRC59" s="154"/>
      <c r="SRD59" s="154"/>
      <c r="SRE59" s="154"/>
      <c r="SRF59" s="154"/>
      <c r="SRG59" s="154"/>
      <c r="SRH59" s="154"/>
      <c r="SRI59" s="154"/>
      <c r="SRJ59" s="154"/>
      <c r="SRK59" s="154"/>
      <c r="SRL59" s="154"/>
      <c r="SRM59" s="154"/>
      <c r="SRN59" s="154"/>
      <c r="SRO59" s="154"/>
      <c r="SRP59" s="154"/>
      <c r="SRQ59" s="154"/>
      <c r="SRR59" s="154"/>
      <c r="SRS59" s="154"/>
      <c r="SRT59" s="154"/>
      <c r="SRU59" s="154"/>
      <c r="SRV59" s="154"/>
      <c r="SRW59" s="154"/>
      <c r="SRX59" s="154"/>
      <c r="SRY59" s="154"/>
      <c r="SRZ59" s="154"/>
      <c r="SSA59" s="154"/>
      <c r="SSB59" s="154"/>
      <c r="SSC59" s="154"/>
      <c r="SSD59" s="154"/>
      <c r="SSE59" s="154"/>
      <c r="SSF59" s="154"/>
      <c r="SSG59" s="154"/>
      <c r="SSH59" s="154"/>
      <c r="SSI59" s="154"/>
      <c r="SSJ59" s="154"/>
      <c r="SSK59" s="154"/>
      <c r="SSL59" s="154"/>
      <c r="SSM59" s="154"/>
      <c r="SSN59" s="154"/>
      <c r="SSO59" s="154"/>
      <c r="SSP59" s="154"/>
      <c r="SSQ59" s="154"/>
      <c r="SSR59" s="154"/>
      <c r="SSS59" s="154"/>
      <c r="SST59" s="154"/>
      <c r="SSU59" s="154"/>
      <c r="SSV59" s="154"/>
      <c r="SSW59" s="154"/>
      <c r="SSX59" s="154"/>
      <c r="SSY59" s="154"/>
      <c r="SSZ59" s="154"/>
      <c r="STA59" s="154"/>
      <c r="STB59" s="154"/>
      <c r="STC59" s="154"/>
      <c r="STD59" s="154"/>
      <c r="STE59" s="154"/>
      <c r="STF59" s="154"/>
      <c r="STG59" s="154"/>
      <c r="STH59" s="154"/>
      <c r="STI59" s="154"/>
      <c r="STJ59" s="154"/>
      <c r="STK59" s="154"/>
      <c r="STL59" s="154"/>
      <c r="STM59" s="154"/>
      <c r="STN59" s="154"/>
      <c r="STO59" s="154"/>
      <c r="STP59" s="154"/>
      <c r="STQ59" s="154"/>
      <c r="STR59" s="154"/>
      <c r="STS59" s="154"/>
      <c r="STT59" s="154"/>
      <c r="STU59" s="154"/>
      <c r="STV59" s="154"/>
      <c r="STW59" s="154"/>
      <c r="STX59" s="154"/>
      <c r="STY59" s="154"/>
      <c r="STZ59" s="154"/>
      <c r="SUA59" s="154"/>
      <c r="SUB59" s="154"/>
      <c r="SUC59" s="154"/>
      <c r="SUD59" s="154"/>
      <c r="SUE59" s="154"/>
      <c r="SUF59" s="154"/>
      <c r="SUG59" s="154"/>
      <c r="SUH59" s="154"/>
      <c r="SUI59" s="154"/>
      <c r="SUJ59" s="154"/>
      <c r="SUK59" s="154"/>
      <c r="SUL59" s="154"/>
      <c r="SUM59" s="154"/>
      <c r="SUN59" s="154"/>
      <c r="SUO59" s="154"/>
      <c r="SUP59" s="154"/>
      <c r="SUQ59" s="154"/>
      <c r="SUR59" s="154"/>
      <c r="SUS59" s="154"/>
      <c r="SUT59" s="154"/>
      <c r="SUU59" s="154"/>
      <c r="SUV59" s="154"/>
      <c r="SUW59" s="154"/>
      <c r="SUX59" s="154"/>
      <c r="SUY59" s="154"/>
      <c r="SUZ59" s="154"/>
      <c r="SVA59" s="154"/>
      <c r="SVB59" s="154"/>
      <c r="SVC59" s="154"/>
      <c r="SVD59" s="154"/>
      <c r="SVE59" s="154"/>
      <c r="SVF59" s="154"/>
      <c r="SVG59" s="154"/>
      <c r="SVH59" s="154"/>
      <c r="SVI59" s="154"/>
      <c r="SVJ59" s="154"/>
      <c r="SVK59" s="154"/>
      <c r="SVL59" s="154"/>
      <c r="SVM59" s="154"/>
      <c r="SVN59" s="154"/>
      <c r="SVO59" s="154"/>
      <c r="SVP59" s="154"/>
      <c r="SVQ59" s="154"/>
      <c r="SVR59" s="154"/>
      <c r="SVS59" s="154"/>
      <c r="SVT59" s="154"/>
      <c r="SVU59" s="154"/>
      <c r="SVV59" s="154"/>
      <c r="SVW59" s="154"/>
      <c r="SVX59" s="154"/>
      <c r="SVY59" s="154"/>
      <c r="SVZ59" s="154"/>
      <c r="SWA59" s="154"/>
      <c r="SWB59" s="154"/>
      <c r="SWC59" s="154"/>
      <c r="SWD59" s="154"/>
      <c r="SWE59" s="154"/>
      <c r="SWF59" s="154"/>
      <c r="SWG59" s="154"/>
      <c r="SWH59" s="154"/>
      <c r="SWI59" s="154"/>
      <c r="SWJ59" s="154"/>
      <c r="SWK59" s="154"/>
      <c r="SWL59" s="154"/>
      <c r="SWM59" s="154"/>
      <c r="SWN59" s="154"/>
      <c r="SWO59" s="154"/>
      <c r="SWP59" s="154"/>
      <c r="SWQ59" s="154"/>
      <c r="SWR59" s="154"/>
      <c r="SWS59" s="154"/>
      <c r="SWT59" s="154"/>
      <c r="SWU59" s="154"/>
      <c r="SWV59" s="154"/>
      <c r="SWW59" s="154"/>
      <c r="SWX59" s="154"/>
      <c r="SWY59" s="154"/>
      <c r="SWZ59" s="154"/>
      <c r="SXA59" s="154"/>
      <c r="SXB59" s="154"/>
      <c r="SXC59" s="154"/>
      <c r="SXD59" s="154"/>
      <c r="SXE59" s="154"/>
      <c r="SXF59" s="154"/>
      <c r="SXG59" s="154"/>
      <c r="SXH59" s="154"/>
      <c r="SXI59" s="154"/>
      <c r="SXJ59" s="154"/>
      <c r="SXK59" s="154"/>
      <c r="SXL59" s="154"/>
      <c r="SXM59" s="154"/>
      <c r="SXN59" s="154"/>
      <c r="SXO59" s="154"/>
      <c r="SXP59" s="154"/>
      <c r="SXQ59" s="154"/>
      <c r="SXR59" s="154"/>
      <c r="SXS59" s="154"/>
      <c r="SXT59" s="154"/>
      <c r="SXU59" s="154"/>
      <c r="SXV59" s="154"/>
      <c r="SXW59" s="154"/>
      <c r="SXX59" s="154"/>
      <c r="SXY59" s="154"/>
      <c r="SXZ59" s="154"/>
      <c r="SYA59" s="154"/>
      <c r="SYB59" s="154"/>
      <c r="SYC59" s="154"/>
      <c r="SYD59" s="154"/>
      <c r="SYE59" s="154"/>
      <c r="SYF59" s="154"/>
      <c r="SYG59" s="154"/>
      <c r="SYH59" s="154"/>
      <c r="SYI59" s="154"/>
      <c r="SYJ59" s="154"/>
      <c r="SYK59" s="154"/>
      <c r="SYL59" s="154"/>
      <c r="SYM59" s="154"/>
      <c r="SYN59" s="154"/>
      <c r="SYO59" s="154"/>
      <c r="SYP59" s="154"/>
      <c r="SYQ59" s="154"/>
      <c r="SYR59" s="154"/>
      <c r="SYS59" s="154"/>
      <c r="SYT59" s="154"/>
      <c r="SYU59" s="154"/>
      <c r="SYV59" s="154"/>
      <c r="SYW59" s="154"/>
      <c r="SYX59" s="154"/>
      <c r="SYY59" s="154"/>
      <c r="SYZ59" s="154"/>
      <c r="SZA59" s="154"/>
      <c r="SZB59" s="154"/>
      <c r="SZC59" s="154"/>
      <c r="SZD59" s="154"/>
      <c r="SZE59" s="154"/>
      <c r="SZF59" s="154"/>
      <c r="SZG59" s="154"/>
      <c r="SZH59" s="154"/>
      <c r="SZI59" s="154"/>
      <c r="SZJ59" s="154"/>
      <c r="SZK59" s="154"/>
      <c r="SZL59" s="154"/>
      <c r="SZM59" s="154"/>
      <c r="SZN59" s="154"/>
      <c r="SZO59" s="154"/>
      <c r="SZP59" s="154"/>
      <c r="SZQ59" s="154"/>
      <c r="SZR59" s="154"/>
      <c r="SZS59" s="154"/>
      <c r="SZT59" s="154"/>
      <c r="SZU59" s="154"/>
      <c r="SZV59" s="154"/>
      <c r="SZW59" s="154"/>
      <c r="SZX59" s="154"/>
      <c r="SZY59" s="154"/>
      <c r="SZZ59" s="154"/>
      <c r="TAA59" s="154"/>
      <c r="TAB59" s="154"/>
      <c r="TAC59" s="154"/>
      <c r="TAD59" s="154"/>
      <c r="TAE59" s="154"/>
      <c r="TAF59" s="154"/>
      <c r="TAG59" s="154"/>
      <c r="TAH59" s="154"/>
      <c r="TAI59" s="154"/>
      <c r="TAJ59" s="154"/>
      <c r="TAK59" s="154"/>
      <c r="TAL59" s="154"/>
      <c r="TAM59" s="154"/>
      <c r="TAN59" s="154"/>
      <c r="TAO59" s="154"/>
      <c r="TAP59" s="154"/>
      <c r="TAQ59" s="154"/>
      <c r="TAR59" s="154"/>
      <c r="TAS59" s="154"/>
      <c r="TAT59" s="154"/>
      <c r="TAU59" s="154"/>
      <c r="TAV59" s="154"/>
      <c r="TAW59" s="154"/>
      <c r="TAX59" s="154"/>
      <c r="TAY59" s="154"/>
      <c r="TAZ59" s="154"/>
      <c r="TBA59" s="154"/>
      <c r="TBB59" s="154"/>
      <c r="TBC59" s="154"/>
      <c r="TBD59" s="154"/>
      <c r="TBE59" s="154"/>
      <c r="TBF59" s="154"/>
      <c r="TBG59" s="154"/>
      <c r="TBH59" s="154"/>
      <c r="TBI59" s="154"/>
      <c r="TBJ59" s="154"/>
      <c r="TBK59" s="154"/>
      <c r="TBL59" s="154"/>
      <c r="TBM59" s="154"/>
      <c r="TBN59" s="154"/>
      <c r="TBO59" s="154"/>
      <c r="TBP59" s="154"/>
      <c r="TBQ59" s="154"/>
      <c r="TBR59" s="154"/>
      <c r="TBS59" s="154"/>
      <c r="TBT59" s="154"/>
      <c r="TBU59" s="154"/>
      <c r="TBV59" s="154"/>
      <c r="TBW59" s="154"/>
      <c r="TBX59" s="154"/>
      <c r="TBY59" s="154"/>
      <c r="TBZ59" s="154"/>
      <c r="TCA59" s="154"/>
      <c r="TCB59" s="154"/>
      <c r="TCC59" s="154"/>
      <c r="TCD59" s="154"/>
      <c r="TCE59" s="154"/>
      <c r="TCF59" s="154"/>
      <c r="TCG59" s="154"/>
      <c r="TCH59" s="154"/>
      <c r="TCI59" s="154"/>
      <c r="TCJ59" s="154"/>
      <c r="TCK59" s="154"/>
      <c r="TCL59" s="154"/>
      <c r="TCM59" s="154"/>
      <c r="TCN59" s="154"/>
      <c r="TCO59" s="154"/>
      <c r="TCP59" s="154"/>
      <c r="TCQ59" s="154"/>
      <c r="TCR59" s="154"/>
      <c r="TCS59" s="154"/>
      <c r="TCT59" s="154"/>
      <c r="TCU59" s="154"/>
      <c r="TCV59" s="154"/>
      <c r="TCW59" s="154"/>
      <c r="TCX59" s="154"/>
      <c r="TCY59" s="154"/>
      <c r="TCZ59" s="154"/>
      <c r="TDA59" s="154"/>
      <c r="TDB59" s="154"/>
      <c r="TDC59" s="154"/>
      <c r="TDD59" s="154"/>
      <c r="TDE59" s="154"/>
      <c r="TDF59" s="154"/>
      <c r="TDG59" s="154"/>
      <c r="TDH59" s="154"/>
      <c r="TDI59" s="154"/>
      <c r="TDJ59" s="154"/>
      <c r="TDK59" s="154"/>
      <c r="TDL59" s="154"/>
      <c r="TDM59" s="154"/>
      <c r="TDN59" s="154"/>
      <c r="TDO59" s="154"/>
      <c r="TDP59" s="154"/>
      <c r="TDQ59" s="154"/>
      <c r="TDR59" s="154"/>
      <c r="TDS59" s="154"/>
      <c r="TDT59" s="154"/>
      <c r="TDU59" s="154"/>
      <c r="TDV59" s="154"/>
      <c r="TDW59" s="154"/>
      <c r="TDX59" s="154"/>
      <c r="TDY59" s="154"/>
      <c r="TDZ59" s="154"/>
      <c r="TEA59" s="154"/>
      <c r="TEB59" s="154"/>
      <c r="TEC59" s="154"/>
      <c r="TED59" s="154"/>
      <c r="TEE59" s="154"/>
      <c r="TEF59" s="154"/>
      <c r="TEG59" s="154"/>
      <c r="TEH59" s="154"/>
      <c r="TEI59" s="154"/>
      <c r="TEJ59" s="154"/>
      <c r="TEK59" s="154"/>
      <c r="TEL59" s="154"/>
      <c r="TEM59" s="154"/>
      <c r="TEN59" s="154"/>
      <c r="TEO59" s="154"/>
      <c r="TEP59" s="154"/>
      <c r="TEQ59" s="154"/>
      <c r="TER59" s="154"/>
      <c r="TES59" s="154"/>
      <c r="TET59" s="154"/>
      <c r="TEU59" s="154"/>
      <c r="TEV59" s="154"/>
      <c r="TEW59" s="154"/>
      <c r="TEX59" s="154"/>
      <c r="TEY59" s="154"/>
      <c r="TEZ59" s="154"/>
      <c r="TFA59" s="154"/>
      <c r="TFB59" s="154"/>
      <c r="TFC59" s="154"/>
      <c r="TFD59" s="154"/>
      <c r="TFE59" s="154"/>
      <c r="TFF59" s="154"/>
      <c r="TFG59" s="154"/>
      <c r="TFH59" s="154"/>
      <c r="TFI59" s="154"/>
      <c r="TFJ59" s="154"/>
      <c r="TFK59" s="154"/>
      <c r="TFL59" s="154"/>
      <c r="TFM59" s="154"/>
      <c r="TFN59" s="154"/>
      <c r="TFO59" s="154"/>
      <c r="TFP59" s="154"/>
      <c r="TFQ59" s="154"/>
      <c r="TFR59" s="154"/>
      <c r="TFS59" s="154"/>
      <c r="TFT59" s="154"/>
      <c r="TFU59" s="154"/>
      <c r="TFV59" s="154"/>
      <c r="TFW59" s="154"/>
      <c r="TFX59" s="154"/>
      <c r="TFY59" s="154"/>
      <c r="TFZ59" s="154"/>
      <c r="TGA59" s="154"/>
      <c r="TGB59" s="154"/>
      <c r="TGC59" s="154"/>
      <c r="TGD59" s="154"/>
      <c r="TGE59" s="154"/>
      <c r="TGF59" s="154"/>
      <c r="TGG59" s="154"/>
      <c r="TGH59" s="154"/>
      <c r="TGI59" s="154"/>
      <c r="TGJ59" s="154"/>
      <c r="TGK59" s="154"/>
      <c r="TGL59" s="154"/>
      <c r="TGM59" s="154"/>
      <c r="TGN59" s="154"/>
      <c r="TGO59" s="154"/>
      <c r="TGP59" s="154"/>
      <c r="TGQ59" s="154"/>
      <c r="TGR59" s="154"/>
      <c r="TGS59" s="154"/>
      <c r="TGT59" s="154"/>
      <c r="TGU59" s="154"/>
      <c r="TGV59" s="154"/>
      <c r="TGW59" s="154"/>
      <c r="TGX59" s="154"/>
      <c r="TGY59" s="154"/>
      <c r="TGZ59" s="154"/>
      <c r="THA59" s="154"/>
      <c r="THB59" s="154"/>
      <c r="THC59" s="154"/>
      <c r="THD59" s="154"/>
      <c r="THE59" s="154"/>
      <c r="THF59" s="154"/>
      <c r="THG59" s="154"/>
      <c r="THH59" s="154"/>
      <c r="THI59" s="154"/>
      <c r="THJ59" s="154"/>
      <c r="THK59" s="154"/>
      <c r="THL59" s="154"/>
      <c r="THM59" s="154"/>
      <c r="THN59" s="154"/>
      <c r="THO59" s="154"/>
      <c r="THP59" s="154"/>
      <c r="THQ59" s="154"/>
      <c r="THR59" s="154"/>
      <c r="THS59" s="154"/>
      <c r="THT59" s="154"/>
      <c r="THU59" s="154"/>
      <c r="THV59" s="154"/>
      <c r="THW59" s="154"/>
      <c r="THX59" s="154"/>
      <c r="THY59" s="154"/>
      <c r="THZ59" s="154"/>
      <c r="TIA59" s="154"/>
      <c r="TIB59" s="154"/>
      <c r="TIC59" s="154"/>
      <c r="TID59" s="154"/>
      <c r="TIE59" s="154"/>
      <c r="TIF59" s="154"/>
      <c r="TIG59" s="154"/>
      <c r="TIH59" s="154"/>
      <c r="TII59" s="154"/>
      <c r="TIJ59" s="154"/>
      <c r="TIK59" s="154"/>
      <c r="TIL59" s="154"/>
      <c r="TIM59" s="154"/>
      <c r="TIN59" s="154"/>
      <c r="TIO59" s="154"/>
      <c r="TIP59" s="154"/>
      <c r="TIQ59" s="154"/>
      <c r="TIR59" s="154"/>
      <c r="TIS59" s="154"/>
      <c r="TIT59" s="154"/>
      <c r="TIU59" s="154"/>
      <c r="TIV59" s="154"/>
      <c r="TIW59" s="154"/>
      <c r="TIX59" s="154"/>
      <c r="TIY59" s="154"/>
      <c r="TIZ59" s="154"/>
      <c r="TJA59" s="154"/>
      <c r="TJB59" s="154"/>
      <c r="TJC59" s="154"/>
      <c r="TJD59" s="154"/>
      <c r="TJE59" s="154"/>
      <c r="TJF59" s="154"/>
      <c r="TJG59" s="154"/>
      <c r="TJH59" s="154"/>
      <c r="TJI59" s="154"/>
      <c r="TJJ59" s="154"/>
      <c r="TJK59" s="154"/>
      <c r="TJL59" s="154"/>
      <c r="TJM59" s="154"/>
      <c r="TJN59" s="154"/>
      <c r="TJO59" s="154"/>
      <c r="TJP59" s="154"/>
      <c r="TJQ59" s="154"/>
      <c r="TJR59" s="154"/>
      <c r="TJS59" s="154"/>
      <c r="TJT59" s="154"/>
      <c r="TJU59" s="154"/>
      <c r="TJV59" s="154"/>
      <c r="TJW59" s="154"/>
      <c r="TJX59" s="154"/>
      <c r="TJY59" s="154"/>
      <c r="TJZ59" s="154"/>
      <c r="TKA59" s="154"/>
      <c r="TKB59" s="154"/>
      <c r="TKC59" s="154"/>
      <c r="TKD59" s="154"/>
      <c r="TKE59" s="154"/>
      <c r="TKF59" s="154"/>
      <c r="TKG59" s="154"/>
      <c r="TKH59" s="154"/>
      <c r="TKI59" s="154"/>
      <c r="TKJ59" s="154"/>
      <c r="TKK59" s="154"/>
      <c r="TKL59" s="154"/>
      <c r="TKM59" s="154"/>
      <c r="TKN59" s="154"/>
      <c r="TKO59" s="154"/>
      <c r="TKP59" s="154"/>
      <c r="TKQ59" s="154"/>
      <c r="TKR59" s="154"/>
      <c r="TKS59" s="154"/>
      <c r="TKT59" s="154"/>
      <c r="TKU59" s="154"/>
      <c r="TKV59" s="154"/>
      <c r="TKW59" s="154"/>
      <c r="TKX59" s="154"/>
      <c r="TKY59" s="154"/>
      <c r="TKZ59" s="154"/>
      <c r="TLA59" s="154"/>
      <c r="TLB59" s="154"/>
      <c r="TLC59" s="154"/>
      <c r="TLD59" s="154"/>
      <c r="TLE59" s="154"/>
      <c r="TLF59" s="154"/>
      <c r="TLG59" s="154"/>
      <c r="TLH59" s="154"/>
      <c r="TLI59" s="154"/>
      <c r="TLJ59" s="154"/>
      <c r="TLK59" s="154"/>
      <c r="TLL59" s="154"/>
      <c r="TLM59" s="154"/>
      <c r="TLN59" s="154"/>
      <c r="TLO59" s="154"/>
      <c r="TLP59" s="154"/>
      <c r="TLQ59" s="154"/>
      <c r="TLR59" s="154"/>
      <c r="TLS59" s="154"/>
      <c r="TLT59" s="154"/>
      <c r="TLU59" s="154"/>
      <c r="TLV59" s="154"/>
      <c r="TLW59" s="154"/>
      <c r="TLX59" s="154"/>
      <c r="TLY59" s="154"/>
      <c r="TLZ59" s="154"/>
      <c r="TMA59" s="154"/>
      <c r="TMB59" s="154"/>
      <c r="TMC59" s="154"/>
      <c r="TMD59" s="154"/>
      <c r="TME59" s="154"/>
      <c r="TMF59" s="154"/>
      <c r="TMG59" s="154"/>
      <c r="TMH59" s="154"/>
      <c r="TMI59" s="154"/>
      <c r="TMJ59" s="154"/>
      <c r="TMK59" s="154"/>
      <c r="TML59" s="154"/>
      <c r="TMM59" s="154"/>
      <c r="TMN59" s="154"/>
      <c r="TMO59" s="154"/>
      <c r="TMP59" s="154"/>
      <c r="TMQ59" s="154"/>
      <c r="TMR59" s="154"/>
      <c r="TMS59" s="154"/>
      <c r="TMT59" s="154"/>
      <c r="TMU59" s="154"/>
      <c r="TMV59" s="154"/>
      <c r="TMW59" s="154"/>
      <c r="TMX59" s="154"/>
      <c r="TMY59" s="154"/>
      <c r="TMZ59" s="154"/>
      <c r="TNA59" s="154"/>
      <c r="TNB59" s="154"/>
      <c r="TNC59" s="154"/>
      <c r="TND59" s="154"/>
      <c r="TNE59" s="154"/>
      <c r="TNF59" s="154"/>
      <c r="TNG59" s="154"/>
      <c r="TNH59" s="154"/>
      <c r="TNI59" s="154"/>
      <c r="TNJ59" s="154"/>
      <c r="TNK59" s="154"/>
      <c r="TNL59" s="154"/>
      <c r="TNM59" s="154"/>
      <c r="TNN59" s="154"/>
      <c r="TNO59" s="154"/>
      <c r="TNP59" s="154"/>
      <c r="TNQ59" s="154"/>
      <c r="TNR59" s="154"/>
      <c r="TNS59" s="154"/>
      <c r="TNT59" s="154"/>
      <c r="TNU59" s="154"/>
      <c r="TNV59" s="154"/>
      <c r="TNW59" s="154"/>
      <c r="TNX59" s="154"/>
      <c r="TNY59" s="154"/>
      <c r="TNZ59" s="154"/>
      <c r="TOA59" s="154"/>
      <c r="TOB59" s="154"/>
      <c r="TOC59" s="154"/>
      <c r="TOD59" s="154"/>
      <c r="TOE59" s="154"/>
      <c r="TOF59" s="154"/>
      <c r="TOG59" s="154"/>
      <c r="TOH59" s="154"/>
      <c r="TOI59" s="154"/>
      <c r="TOJ59" s="154"/>
      <c r="TOK59" s="154"/>
      <c r="TOL59" s="154"/>
      <c r="TOM59" s="154"/>
      <c r="TON59" s="154"/>
      <c r="TOO59" s="154"/>
      <c r="TOP59" s="154"/>
      <c r="TOQ59" s="154"/>
      <c r="TOR59" s="154"/>
      <c r="TOS59" s="154"/>
      <c r="TOT59" s="154"/>
      <c r="TOU59" s="154"/>
      <c r="TOV59" s="154"/>
      <c r="TOW59" s="154"/>
      <c r="TOX59" s="154"/>
      <c r="TOY59" s="154"/>
      <c r="TOZ59" s="154"/>
      <c r="TPA59" s="154"/>
      <c r="TPB59" s="154"/>
      <c r="TPC59" s="154"/>
      <c r="TPD59" s="154"/>
      <c r="TPE59" s="154"/>
      <c r="TPF59" s="154"/>
      <c r="TPG59" s="154"/>
      <c r="TPH59" s="154"/>
      <c r="TPI59" s="154"/>
      <c r="TPJ59" s="154"/>
      <c r="TPK59" s="154"/>
      <c r="TPL59" s="154"/>
      <c r="TPM59" s="154"/>
      <c r="TPN59" s="154"/>
      <c r="TPO59" s="154"/>
      <c r="TPP59" s="154"/>
      <c r="TPQ59" s="154"/>
      <c r="TPR59" s="154"/>
      <c r="TPS59" s="154"/>
      <c r="TPT59" s="154"/>
      <c r="TPU59" s="154"/>
      <c r="TPV59" s="154"/>
      <c r="TPW59" s="154"/>
      <c r="TPX59" s="154"/>
      <c r="TPY59" s="154"/>
      <c r="TPZ59" s="154"/>
      <c r="TQA59" s="154"/>
      <c r="TQB59" s="154"/>
      <c r="TQC59" s="154"/>
      <c r="TQD59" s="154"/>
      <c r="TQE59" s="154"/>
      <c r="TQF59" s="154"/>
      <c r="TQG59" s="154"/>
      <c r="TQH59" s="154"/>
      <c r="TQI59" s="154"/>
      <c r="TQJ59" s="154"/>
      <c r="TQK59" s="154"/>
      <c r="TQL59" s="154"/>
      <c r="TQM59" s="154"/>
      <c r="TQN59" s="154"/>
      <c r="TQO59" s="154"/>
      <c r="TQP59" s="154"/>
      <c r="TQQ59" s="154"/>
      <c r="TQR59" s="154"/>
      <c r="TQS59" s="154"/>
      <c r="TQT59" s="154"/>
      <c r="TQU59" s="154"/>
      <c r="TQV59" s="154"/>
      <c r="TQW59" s="154"/>
      <c r="TQX59" s="154"/>
      <c r="TQY59" s="154"/>
      <c r="TQZ59" s="154"/>
      <c r="TRA59" s="154"/>
      <c r="TRB59" s="154"/>
      <c r="TRC59" s="154"/>
      <c r="TRD59" s="154"/>
      <c r="TRE59" s="154"/>
      <c r="TRF59" s="154"/>
      <c r="TRG59" s="154"/>
      <c r="TRH59" s="154"/>
      <c r="TRI59" s="154"/>
      <c r="TRJ59" s="154"/>
      <c r="TRK59" s="154"/>
      <c r="TRL59" s="154"/>
      <c r="TRM59" s="154"/>
      <c r="TRN59" s="154"/>
      <c r="TRO59" s="154"/>
      <c r="TRP59" s="154"/>
      <c r="TRQ59" s="154"/>
      <c r="TRR59" s="154"/>
      <c r="TRS59" s="154"/>
      <c r="TRT59" s="154"/>
      <c r="TRU59" s="154"/>
      <c r="TRV59" s="154"/>
      <c r="TRW59" s="154"/>
      <c r="TRX59" s="154"/>
      <c r="TRY59" s="154"/>
      <c r="TRZ59" s="154"/>
      <c r="TSA59" s="154"/>
      <c r="TSB59" s="154"/>
      <c r="TSC59" s="154"/>
      <c r="TSD59" s="154"/>
      <c r="TSE59" s="154"/>
      <c r="TSF59" s="154"/>
      <c r="TSG59" s="154"/>
      <c r="TSH59" s="154"/>
      <c r="TSI59" s="154"/>
      <c r="TSJ59" s="154"/>
      <c r="TSK59" s="154"/>
      <c r="TSL59" s="154"/>
      <c r="TSM59" s="154"/>
      <c r="TSN59" s="154"/>
      <c r="TSO59" s="154"/>
      <c r="TSP59" s="154"/>
      <c r="TSQ59" s="154"/>
      <c r="TSR59" s="154"/>
      <c r="TSS59" s="154"/>
      <c r="TST59" s="154"/>
      <c r="TSU59" s="154"/>
      <c r="TSV59" s="154"/>
      <c r="TSW59" s="154"/>
      <c r="TSX59" s="154"/>
      <c r="TSY59" s="154"/>
      <c r="TSZ59" s="154"/>
      <c r="TTA59" s="154"/>
      <c r="TTB59" s="154"/>
      <c r="TTC59" s="154"/>
      <c r="TTD59" s="154"/>
      <c r="TTE59" s="154"/>
      <c r="TTF59" s="154"/>
      <c r="TTG59" s="154"/>
      <c r="TTH59" s="154"/>
      <c r="TTI59" s="154"/>
      <c r="TTJ59" s="154"/>
      <c r="TTK59" s="154"/>
      <c r="TTL59" s="154"/>
      <c r="TTM59" s="154"/>
      <c r="TTN59" s="154"/>
      <c r="TTO59" s="154"/>
      <c r="TTP59" s="154"/>
      <c r="TTQ59" s="154"/>
      <c r="TTR59" s="154"/>
      <c r="TTS59" s="154"/>
      <c r="TTT59" s="154"/>
      <c r="TTU59" s="154"/>
      <c r="TTV59" s="154"/>
      <c r="TTW59" s="154"/>
      <c r="TTX59" s="154"/>
      <c r="TTY59" s="154"/>
      <c r="TTZ59" s="154"/>
      <c r="TUA59" s="154"/>
      <c r="TUB59" s="154"/>
      <c r="TUC59" s="154"/>
      <c r="TUD59" s="154"/>
      <c r="TUE59" s="154"/>
      <c r="TUF59" s="154"/>
      <c r="TUG59" s="154"/>
      <c r="TUH59" s="154"/>
      <c r="TUI59" s="154"/>
      <c r="TUJ59" s="154"/>
      <c r="TUK59" s="154"/>
      <c r="TUL59" s="154"/>
      <c r="TUM59" s="154"/>
      <c r="TUN59" s="154"/>
      <c r="TUO59" s="154"/>
      <c r="TUP59" s="154"/>
      <c r="TUQ59" s="154"/>
      <c r="TUR59" s="154"/>
      <c r="TUS59" s="154"/>
      <c r="TUT59" s="154"/>
      <c r="TUU59" s="154"/>
      <c r="TUV59" s="154"/>
      <c r="TUW59" s="154"/>
      <c r="TUX59" s="154"/>
      <c r="TUY59" s="154"/>
      <c r="TUZ59" s="154"/>
      <c r="TVA59" s="154"/>
      <c r="TVB59" s="154"/>
      <c r="TVC59" s="154"/>
      <c r="TVD59" s="154"/>
      <c r="TVE59" s="154"/>
      <c r="TVF59" s="154"/>
      <c r="TVG59" s="154"/>
      <c r="TVH59" s="154"/>
      <c r="TVI59" s="154"/>
      <c r="TVJ59" s="154"/>
      <c r="TVK59" s="154"/>
      <c r="TVL59" s="154"/>
      <c r="TVM59" s="154"/>
      <c r="TVN59" s="154"/>
      <c r="TVO59" s="154"/>
      <c r="TVP59" s="154"/>
      <c r="TVQ59" s="154"/>
      <c r="TVR59" s="154"/>
      <c r="TVS59" s="154"/>
      <c r="TVT59" s="154"/>
      <c r="TVU59" s="154"/>
      <c r="TVV59" s="154"/>
      <c r="TVW59" s="154"/>
      <c r="TVX59" s="154"/>
      <c r="TVY59" s="154"/>
      <c r="TVZ59" s="154"/>
      <c r="TWA59" s="154"/>
      <c r="TWB59" s="154"/>
      <c r="TWC59" s="154"/>
      <c r="TWD59" s="154"/>
      <c r="TWE59" s="154"/>
      <c r="TWF59" s="154"/>
      <c r="TWG59" s="154"/>
      <c r="TWH59" s="154"/>
      <c r="TWI59" s="154"/>
      <c r="TWJ59" s="154"/>
      <c r="TWK59" s="154"/>
      <c r="TWL59" s="154"/>
      <c r="TWM59" s="154"/>
      <c r="TWN59" s="154"/>
      <c r="TWO59" s="154"/>
      <c r="TWP59" s="154"/>
      <c r="TWQ59" s="154"/>
      <c r="TWR59" s="154"/>
      <c r="TWS59" s="154"/>
      <c r="TWT59" s="154"/>
      <c r="TWU59" s="154"/>
      <c r="TWV59" s="154"/>
      <c r="TWW59" s="154"/>
      <c r="TWX59" s="154"/>
      <c r="TWY59" s="154"/>
      <c r="TWZ59" s="154"/>
      <c r="TXA59" s="154"/>
      <c r="TXB59" s="154"/>
      <c r="TXC59" s="154"/>
      <c r="TXD59" s="154"/>
      <c r="TXE59" s="154"/>
      <c r="TXF59" s="154"/>
      <c r="TXG59" s="154"/>
      <c r="TXH59" s="154"/>
      <c r="TXI59" s="154"/>
      <c r="TXJ59" s="154"/>
      <c r="TXK59" s="154"/>
      <c r="TXL59" s="154"/>
      <c r="TXM59" s="154"/>
      <c r="TXN59" s="154"/>
      <c r="TXO59" s="154"/>
      <c r="TXP59" s="154"/>
      <c r="TXQ59" s="154"/>
      <c r="TXR59" s="154"/>
      <c r="TXS59" s="154"/>
      <c r="TXT59" s="154"/>
      <c r="TXU59" s="154"/>
      <c r="TXV59" s="154"/>
      <c r="TXW59" s="154"/>
      <c r="TXX59" s="154"/>
      <c r="TXY59" s="154"/>
      <c r="TXZ59" s="154"/>
      <c r="TYA59" s="154"/>
      <c r="TYB59" s="154"/>
      <c r="TYC59" s="154"/>
      <c r="TYD59" s="154"/>
      <c r="TYE59" s="154"/>
      <c r="TYF59" s="154"/>
      <c r="TYG59" s="154"/>
      <c r="TYH59" s="154"/>
      <c r="TYI59" s="154"/>
      <c r="TYJ59" s="154"/>
      <c r="TYK59" s="154"/>
      <c r="TYL59" s="154"/>
      <c r="TYM59" s="154"/>
      <c r="TYN59" s="154"/>
      <c r="TYO59" s="154"/>
      <c r="TYP59" s="154"/>
      <c r="TYQ59" s="154"/>
      <c r="TYR59" s="154"/>
      <c r="TYS59" s="154"/>
      <c r="TYT59" s="154"/>
      <c r="TYU59" s="154"/>
      <c r="TYV59" s="154"/>
      <c r="TYW59" s="154"/>
      <c r="TYX59" s="154"/>
      <c r="TYY59" s="154"/>
      <c r="TYZ59" s="154"/>
      <c r="TZA59" s="154"/>
      <c r="TZB59" s="154"/>
      <c r="TZC59" s="154"/>
      <c r="TZD59" s="154"/>
      <c r="TZE59" s="154"/>
      <c r="TZF59" s="154"/>
      <c r="TZG59" s="154"/>
      <c r="TZH59" s="154"/>
      <c r="TZI59" s="154"/>
      <c r="TZJ59" s="154"/>
      <c r="TZK59" s="154"/>
      <c r="TZL59" s="154"/>
      <c r="TZM59" s="154"/>
      <c r="TZN59" s="154"/>
      <c r="TZO59" s="154"/>
      <c r="TZP59" s="154"/>
      <c r="TZQ59" s="154"/>
      <c r="TZR59" s="154"/>
      <c r="TZS59" s="154"/>
      <c r="TZT59" s="154"/>
      <c r="TZU59" s="154"/>
      <c r="TZV59" s="154"/>
      <c r="TZW59" s="154"/>
      <c r="TZX59" s="154"/>
      <c r="TZY59" s="154"/>
      <c r="TZZ59" s="154"/>
      <c r="UAA59" s="154"/>
      <c r="UAB59" s="154"/>
      <c r="UAC59" s="154"/>
      <c r="UAD59" s="154"/>
      <c r="UAE59" s="154"/>
      <c r="UAF59" s="154"/>
      <c r="UAG59" s="154"/>
      <c r="UAH59" s="154"/>
      <c r="UAI59" s="154"/>
      <c r="UAJ59" s="154"/>
      <c r="UAK59" s="154"/>
      <c r="UAL59" s="154"/>
      <c r="UAM59" s="154"/>
      <c r="UAN59" s="154"/>
      <c r="UAO59" s="154"/>
      <c r="UAP59" s="154"/>
      <c r="UAQ59" s="154"/>
      <c r="UAR59" s="154"/>
      <c r="UAS59" s="154"/>
      <c r="UAT59" s="154"/>
      <c r="UAU59" s="154"/>
      <c r="UAV59" s="154"/>
      <c r="UAW59" s="154"/>
      <c r="UAX59" s="154"/>
      <c r="UAY59" s="154"/>
      <c r="UAZ59" s="154"/>
      <c r="UBA59" s="154"/>
      <c r="UBB59" s="154"/>
      <c r="UBC59" s="154"/>
      <c r="UBD59" s="154"/>
      <c r="UBE59" s="154"/>
      <c r="UBF59" s="154"/>
      <c r="UBG59" s="154"/>
      <c r="UBH59" s="154"/>
      <c r="UBI59" s="154"/>
      <c r="UBJ59" s="154"/>
      <c r="UBK59" s="154"/>
      <c r="UBL59" s="154"/>
      <c r="UBM59" s="154"/>
      <c r="UBN59" s="154"/>
      <c r="UBO59" s="154"/>
      <c r="UBP59" s="154"/>
      <c r="UBQ59" s="154"/>
      <c r="UBR59" s="154"/>
      <c r="UBS59" s="154"/>
      <c r="UBT59" s="154"/>
      <c r="UBU59" s="154"/>
      <c r="UBV59" s="154"/>
      <c r="UBW59" s="154"/>
      <c r="UBX59" s="154"/>
      <c r="UBY59" s="154"/>
      <c r="UBZ59" s="154"/>
      <c r="UCA59" s="154"/>
      <c r="UCB59" s="154"/>
      <c r="UCC59" s="154"/>
      <c r="UCD59" s="154"/>
      <c r="UCE59" s="154"/>
      <c r="UCF59" s="154"/>
      <c r="UCG59" s="154"/>
      <c r="UCH59" s="154"/>
      <c r="UCI59" s="154"/>
      <c r="UCJ59" s="154"/>
      <c r="UCK59" s="154"/>
      <c r="UCL59" s="154"/>
      <c r="UCM59" s="154"/>
      <c r="UCN59" s="154"/>
      <c r="UCO59" s="154"/>
      <c r="UCP59" s="154"/>
      <c r="UCQ59" s="154"/>
      <c r="UCR59" s="154"/>
      <c r="UCS59" s="154"/>
      <c r="UCT59" s="154"/>
      <c r="UCU59" s="154"/>
      <c r="UCV59" s="154"/>
      <c r="UCW59" s="154"/>
      <c r="UCX59" s="154"/>
      <c r="UCY59" s="154"/>
      <c r="UCZ59" s="154"/>
      <c r="UDA59" s="154"/>
      <c r="UDB59" s="154"/>
      <c r="UDC59" s="154"/>
      <c r="UDD59" s="154"/>
      <c r="UDE59" s="154"/>
      <c r="UDF59" s="154"/>
      <c r="UDG59" s="154"/>
      <c r="UDH59" s="154"/>
      <c r="UDI59" s="154"/>
      <c r="UDJ59" s="154"/>
      <c r="UDK59" s="154"/>
      <c r="UDL59" s="154"/>
      <c r="UDM59" s="154"/>
      <c r="UDN59" s="154"/>
      <c r="UDO59" s="154"/>
      <c r="UDP59" s="154"/>
      <c r="UDQ59" s="154"/>
      <c r="UDR59" s="154"/>
      <c r="UDS59" s="154"/>
      <c r="UDT59" s="154"/>
      <c r="UDU59" s="154"/>
      <c r="UDV59" s="154"/>
      <c r="UDW59" s="154"/>
      <c r="UDX59" s="154"/>
      <c r="UDY59" s="154"/>
      <c r="UDZ59" s="154"/>
      <c r="UEA59" s="154"/>
      <c r="UEB59" s="154"/>
      <c r="UEC59" s="154"/>
      <c r="UED59" s="154"/>
      <c r="UEE59" s="154"/>
      <c r="UEF59" s="154"/>
      <c r="UEG59" s="154"/>
      <c r="UEH59" s="154"/>
      <c r="UEI59" s="154"/>
      <c r="UEJ59" s="154"/>
      <c r="UEK59" s="154"/>
      <c r="UEL59" s="154"/>
      <c r="UEM59" s="154"/>
      <c r="UEN59" s="154"/>
      <c r="UEO59" s="154"/>
      <c r="UEP59" s="154"/>
      <c r="UEQ59" s="154"/>
      <c r="UER59" s="154"/>
      <c r="UES59" s="154"/>
      <c r="UET59" s="154"/>
      <c r="UEU59" s="154"/>
      <c r="UEV59" s="154"/>
      <c r="UEW59" s="154"/>
      <c r="UEX59" s="154"/>
      <c r="UEY59" s="154"/>
      <c r="UEZ59" s="154"/>
      <c r="UFA59" s="154"/>
      <c r="UFB59" s="154"/>
      <c r="UFC59" s="154"/>
      <c r="UFD59" s="154"/>
      <c r="UFE59" s="154"/>
      <c r="UFF59" s="154"/>
      <c r="UFG59" s="154"/>
      <c r="UFH59" s="154"/>
      <c r="UFI59" s="154"/>
      <c r="UFJ59" s="154"/>
      <c r="UFK59" s="154"/>
      <c r="UFL59" s="154"/>
      <c r="UFM59" s="154"/>
      <c r="UFN59" s="154"/>
      <c r="UFO59" s="154"/>
      <c r="UFP59" s="154"/>
      <c r="UFQ59" s="154"/>
      <c r="UFR59" s="154"/>
      <c r="UFS59" s="154"/>
      <c r="UFT59" s="154"/>
      <c r="UFU59" s="154"/>
      <c r="UFV59" s="154"/>
      <c r="UFW59" s="154"/>
      <c r="UFX59" s="154"/>
      <c r="UFY59" s="154"/>
      <c r="UFZ59" s="154"/>
      <c r="UGA59" s="154"/>
      <c r="UGB59" s="154"/>
      <c r="UGC59" s="154"/>
      <c r="UGD59" s="154"/>
      <c r="UGE59" s="154"/>
      <c r="UGF59" s="154"/>
      <c r="UGG59" s="154"/>
      <c r="UGH59" s="154"/>
      <c r="UGI59" s="154"/>
      <c r="UGJ59" s="154"/>
      <c r="UGK59" s="154"/>
      <c r="UGL59" s="154"/>
      <c r="UGM59" s="154"/>
      <c r="UGN59" s="154"/>
      <c r="UGO59" s="154"/>
      <c r="UGP59" s="154"/>
      <c r="UGQ59" s="154"/>
      <c r="UGR59" s="154"/>
      <c r="UGS59" s="154"/>
      <c r="UGT59" s="154"/>
      <c r="UGU59" s="154"/>
      <c r="UGV59" s="154"/>
      <c r="UGW59" s="154"/>
      <c r="UGX59" s="154"/>
      <c r="UGY59" s="154"/>
      <c r="UGZ59" s="154"/>
      <c r="UHA59" s="154"/>
      <c r="UHB59" s="154"/>
      <c r="UHC59" s="154"/>
      <c r="UHD59" s="154"/>
      <c r="UHE59" s="154"/>
      <c r="UHF59" s="154"/>
      <c r="UHG59" s="154"/>
      <c r="UHH59" s="154"/>
      <c r="UHI59" s="154"/>
      <c r="UHJ59" s="154"/>
      <c r="UHK59" s="154"/>
      <c r="UHL59" s="154"/>
      <c r="UHM59" s="154"/>
      <c r="UHN59" s="154"/>
      <c r="UHO59" s="154"/>
      <c r="UHP59" s="154"/>
      <c r="UHQ59" s="154"/>
      <c r="UHR59" s="154"/>
      <c r="UHS59" s="154"/>
      <c r="UHT59" s="154"/>
      <c r="UHU59" s="154"/>
      <c r="UHV59" s="154"/>
      <c r="UHW59" s="154"/>
      <c r="UHX59" s="154"/>
      <c r="UHY59" s="154"/>
      <c r="UHZ59" s="154"/>
      <c r="UIA59" s="154"/>
      <c r="UIB59" s="154"/>
      <c r="UIC59" s="154"/>
      <c r="UID59" s="154"/>
      <c r="UIE59" s="154"/>
      <c r="UIF59" s="154"/>
      <c r="UIG59" s="154"/>
      <c r="UIH59" s="154"/>
      <c r="UII59" s="154"/>
      <c r="UIJ59" s="154"/>
      <c r="UIK59" s="154"/>
      <c r="UIL59" s="154"/>
      <c r="UIM59" s="154"/>
      <c r="UIN59" s="154"/>
      <c r="UIO59" s="154"/>
      <c r="UIP59" s="154"/>
      <c r="UIQ59" s="154"/>
      <c r="UIR59" s="154"/>
      <c r="UIS59" s="154"/>
      <c r="UIT59" s="154"/>
      <c r="UIU59" s="154"/>
      <c r="UIV59" s="154"/>
      <c r="UIW59" s="154"/>
      <c r="UIX59" s="154"/>
      <c r="UIY59" s="154"/>
      <c r="UIZ59" s="154"/>
      <c r="UJA59" s="154"/>
      <c r="UJB59" s="154"/>
      <c r="UJC59" s="154"/>
      <c r="UJD59" s="154"/>
      <c r="UJE59" s="154"/>
      <c r="UJF59" s="154"/>
      <c r="UJG59" s="154"/>
      <c r="UJH59" s="154"/>
      <c r="UJI59" s="154"/>
      <c r="UJJ59" s="154"/>
      <c r="UJK59" s="154"/>
      <c r="UJL59" s="154"/>
      <c r="UJM59" s="154"/>
      <c r="UJN59" s="154"/>
      <c r="UJO59" s="154"/>
      <c r="UJP59" s="154"/>
      <c r="UJQ59" s="154"/>
      <c r="UJR59" s="154"/>
      <c r="UJS59" s="154"/>
      <c r="UJT59" s="154"/>
      <c r="UJU59" s="154"/>
      <c r="UJV59" s="154"/>
      <c r="UJW59" s="154"/>
      <c r="UJX59" s="154"/>
      <c r="UJY59" s="154"/>
      <c r="UJZ59" s="154"/>
      <c r="UKA59" s="154"/>
      <c r="UKB59" s="154"/>
      <c r="UKC59" s="154"/>
      <c r="UKD59" s="154"/>
      <c r="UKE59" s="154"/>
      <c r="UKF59" s="154"/>
      <c r="UKG59" s="154"/>
      <c r="UKH59" s="154"/>
      <c r="UKI59" s="154"/>
      <c r="UKJ59" s="154"/>
      <c r="UKK59" s="154"/>
      <c r="UKL59" s="154"/>
      <c r="UKM59" s="154"/>
      <c r="UKN59" s="154"/>
      <c r="UKO59" s="154"/>
      <c r="UKP59" s="154"/>
      <c r="UKQ59" s="154"/>
      <c r="UKR59" s="154"/>
      <c r="UKS59" s="154"/>
      <c r="UKT59" s="154"/>
      <c r="UKU59" s="154"/>
      <c r="UKV59" s="154"/>
      <c r="UKW59" s="154"/>
      <c r="UKX59" s="154"/>
      <c r="UKY59" s="154"/>
      <c r="UKZ59" s="154"/>
      <c r="ULA59" s="154"/>
      <c r="ULB59" s="154"/>
      <c r="ULC59" s="154"/>
      <c r="ULD59" s="154"/>
      <c r="ULE59" s="154"/>
      <c r="ULF59" s="154"/>
      <c r="ULG59" s="154"/>
      <c r="ULH59" s="154"/>
      <c r="ULI59" s="154"/>
      <c r="ULJ59" s="154"/>
      <c r="ULK59" s="154"/>
      <c r="ULL59" s="154"/>
      <c r="ULM59" s="154"/>
      <c r="ULN59" s="154"/>
      <c r="ULO59" s="154"/>
      <c r="ULP59" s="154"/>
      <c r="ULQ59" s="154"/>
      <c r="ULR59" s="154"/>
      <c r="ULS59" s="154"/>
      <c r="ULT59" s="154"/>
      <c r="ULU59" s="154"/>
      <c r="ULV59" s="154"/>
      <c r="ULW59" s="154"/>
      <c r="ULX59" s="154"/>
      <c r="ULY59" s="154"/>
      <c r="ULZ59" s="154"/>
      <c r="UMA59" s="154"/>
      <c r="UMB59" s="154"/>
      <c r="UMC59" s="154"/>
      <c r="UMD59" s="154"/>
      <c r="UME59" s="154"/>
      <c r="UMF59" s="154"/>
      <c r="UMG59" s="154"/>
      <c r="UMH59" s="154"/>
      <c r="UMI59" s="154"/>
      <c r="UMJ59" s="154"/>
      <c r="UMK59" s="154"/>
      <c r="UML59" s="154"/>
      <c r="UMM59" s="154"/>
      <c r="UMN59" s="154"/>
      <c r="UMO59" s="154"/>
      <c r="UMP59" s="154"/>
      <c r="UMQ59" s="154"/>
      <c r="UMR59" s="154"/>
      <c r="UMS59" s="154"/>
      <c r="UMT59" s="154"/>
      <c r="UMU59" s="154"/>
      <c r="UMV59" s="154"/>
      <c r="UMW59" s="154"/>
      <c r="UMX59" s="154"/>
      <c r="UMY59" s="154"/>
      <c r="UMZ59" s="154"/>
      <c r="UNA59" s="154"/>
      <c r="UNB59" s="154"/>
      <c r="UNC59" s="154"/>
      <c r="UND59" s="154"/>
      <c r="UNE59" s="154"/>
      <c r="UNF59" s="154"/>
      <c r="UNG59" s="154"/>
      <c r="UNH59" s="154"/>
      <c r="UNI59" s="154"/>
      <c r="UNJ59" s="154"/>
      <c r="UNK59" s="154"/>
      <c r="UNL59" s="154"/>
      <c r="UNM59" s="154"/>
      <c r="UNN59" s="154"/>
      <c r="UNO59" s="154"/>
      <c r="UNP59" s="154"/>
      <c r="UNQ59" s="154"/>
      <c r="UNR59" s="154"/>
      <c r="UNS59" s="154"/>
      <c r="UNT59" s="154"/>
      <c r="UNU59" s="154"/>
      <c r="UNV59" s="154"/>
      <c r="UNW59" s="154"/>
      <c r="UNX59" s="154"/>
      <c r="UNY59" s="154"/>
      <c r="UNZ59" s="154"/>
      <c r="UOA59" s="154"/>
      <c r="UOB59" s="154"/>
      <c r="UOC59" s="154"/>
      <c r="UOD59" s="154"/>
      <c r="UOE59" s="154"/>
      <c r="UOF59" s="154"/>
      <c r="UOG59" s="154"/>
      <c r="UOH59" s="154"/>
      <c r="UOI59" s="154"/>
      <c r="UOJ59" s="154"/>
      <c r="UOK59" s="154"/>
      <c r="UOL59" s="154"/>
      <c r="UOM59" s="154"/>
      <c r="UON59" s="154"/>
      <c r="UOO59" s="154"/>
      <c r="UOP59" s="154"/>
      <c r="UOQ59" s="154"/>
      <c r="UOR59" s="154"/>
      <c r="UOS59" s="154"/>
      <c r="UOT59" s="154"/>
      <c r="UOU59" s="154"/>
      <c r="UOV59" s="154"/>
      <c r="UOW59" s="154"/>
      <c r="UOX59" s="154"/>
      <c r="UOY59" s="154"/>
      <c r="UOZ59" s="154"/>
      <c r="UPA59" s="154"/>
      <c r="UPB59" s="154"/>
      <c r="UPC59" s="154"/>
      <c r="UPD59" s="154"/>
      <c r="UPE59" s="154"/>
      <c r="UPF59" s="154"/>
      <c r="UPG59" s="154"/>
      <c r="UPH59" s="154"/>
      <c r="UPI59" s="154"/>
      <c r="UPJ59" s="154"/>
      <c r="UPK59" s="154"/>
      <c r="UPL59" s="154"/>
      <c r="UPM59" s="154"/>
      <c r="UPN59" s="154"/>
      <c r="UPO59" s="154"/>
      <c r="UPP59" s="154"/>
      <c r="UPQ59" s="154"/>
      <c r="UPR59" s="154"/>
      <c r="UPS59" s="154"/>
      <c r="UPT59" s="154"/>
      <c r="UPU59" s="154"/>
      <c r="UPV59" s="154"/>
      <c r="UPW59" s="154"/>
      <c r="UPX59" s="154"/>
      <c r="UPY59" s="154"/>
      <c r="UPZ59" s="154"/>
      <c r="UQA59" s="154"/>
      <c r="UQB59" s="154"/>
      <c r="UQC59" s="154"/>
      <c r="UQD59" s="154"/>
      <c r="UQE59" s="154"/>
      <c r="UQF59" s="154"/>
      <c r="UQG59" s="154"/>
      <c r="UQH59" s="154"/>
      <c r="UQI59" s="154"/>
      <c r="UQJ59" s="154"/>
      <c r="UQK59" s="154"/>
      <c r="UQL59" s="154"/>
      <c r="UQM59" s="154"/>
      <c r="UQN59" s="154"/>
      <c r="UQO59" s="154"/>
      <c r="UQP59" s="154"/>
      <c r="UQQ59" s="154"/>
      <c r="UQR59" s="154"/>
      <c r="UQS59" s="154"/>
      <c r="UQT59" s="154"/>
      <c r="UQU59" s="154"/>
      <c r="UQV59" s="154"/>
      <c r="UQW59" s="154"/>
      <c r="UQX59" s="154"/>
      <c r="UQY59" s="154"/>
      <c r="UQZ59" s="154"/>
      <c r="URA59" s="154"/>
      <c r="URB59" s="154"/>
      <c r="URC59" s="154"/>
      <c r="URD59" s="154"/>
      <c r="URE59" s="154"/>
      <c r="URF59" s="154"/>
      <c r="URG59" s="154"/>
      <c r="URH59" s="154"/>
      <c r="URI59" s="154"/>
      <c r="URJ59" s="154"/>
      <c r="URK59" s="154"/>
      <c r="URL59" s="154"/>
      <c r="URM59" s="154"/>
      <c r="URN59" s="154"/>
      <c r="URO59" s="154"/>
      <c r="URP59" s="154"/>
      <c r="URQ59" s="154"/>
      <c r="URR59" s="154"/>
      <c r="URS59" s="154"/>
      <c r="URT59" s="154"/>
      <c r="URU59" s="154"/>
      <c r="URV59" s="154"/>
      <c r="URW59" s="154"/>
      <c r="URX59" s="154"/>
      <c r="URY59" s="154"/>
      <c r="URZ59" s="154"/>
      <c r="USA59" s="154"/>
      <c r="USB59" s="154"/>
      <c r="USC59" s="154"/>
      <c r="USD59" s="154"/>
      <c r="USE59" s="154"/>
      <c r="USF59" s="154"/>
      <c r="USG59" s="154"/>
      <c r="USH59" s="154"/>
      <c r="USI59" s="154"/>
      <c r="USJ59" s="154"/>
      <c r="USK59" s="154"/>
      <c r="USL59" s="154"/>
      <c r="USM59" s="154"/>
      <c r="USN59" s="154"/>
      <c r="USO59" s="154"/>
      <c r="USP59" s="154"/>
      <c r="USQ59" s="154"/>
      <c r="USR59" s="154"/>
      <c r="USS59" s="154"/>
      <c r="UST59" s="154"/>
      <c r="USU59" s="154"/>
      <c r="USV59" s="154"/>
      <c r="USW59" s="154"/>
      <c r="USX59" s="154"/>
      <c r="USY59" s="154"/>
      <c r="USZ59" s="154"/>
      <c r="UTA59" s="154"/>
      <c r="UTB59" s="154"/>
      <c r="UTC59" s="154"/>
      <c r="UTD59" s="154"/>
      <c r="UTE59" s="154"/>
      <c r="UTF59" s="154"/>
      <c r="UTG59" s="154"/>
      <c r="UTH59" s="154"/>
      <c r="UTI59" s="154"/>
      <c r="UTJ59" s="154"/>
      <c r="UTK59" s="154"/>
      <c r="UTL59" s="154"/>
      <c r="UTM59" s="154"/>
      <c r="UTN59" s="154"/>
      <c r="UTO59" s="154"/>
      <c r="UTP59" s="154"/>
      <c r="UTQ59" s="154"/>
      <c r="UTR59" s="154"/>
      <c r="UTS59" s="154"/>
      <c r="UTT59" s="154"/>
      <c r="UTU59" s="154"/>
      <c r="UTV59" s="154"/>
      <c r="UTW59" s="154"/>
      <c r="UTX59" s="154"/>
      <c r="UTY59" s="154"/>
      <c r="UTZ59" s="154"/>
      <c r="UUA59" s="154"/>
      <c r="UUB59" s="154"/>
      <c r="UUC59" s="154"/>
      <c r="UUD59" s="154"/>
      <c r="UUE59" s="154"/>
      <c r="UUF59" s="154"/>
      <c r="UUG59" s="154"/>
      <c r="UUH59" s="154"/>
      <c r="UUI59" s="154"/>
      <c r="UUJ59" s="154"/>
      <c r="UUK59" s="154"/>
      <c r="UUL59" s="154"/>
      <c r="UUM59" s="154"/>
      <c r="UUN59" s="154"/>
      <c r="UUO59" s="154"/>
      <c r="UUP59" s="154"/>
      <c r="UUQ59" s="154"/>
      <c r="UUR59" s="154"/>
      <c r="UUS59" s="154"/>
      <c r="UUT59" s="154"/>
      <c r="UUU59" s="154"/>
      <c r="UUV59" s="154"/>
      <c r="UUW59" s="154"/>
      <c r="UUX59" s="154"/>
      <c r="UUY59" s="154"/>
      <c r="UUZ59" s="154"/>
      <c r="UVA59" s="154"/>
      <c r="UVB59" s="154"/>
      <c r="UVC59" s="154"/>
      <c r="UVD59" s="154"/>
      <c r="UVE59" s="154"/>
      <c r="UVF59" s="154"/>
      <c r="UVG59" s="154"/>
      <c r="UVH59" s="154"/>
      <c r="UVI59" s="154"/>
      <c r="UVJ59" s="154"/>
      <c r="UVK59" s="154"/>
      <c r="UVL59" s="154"/>
      <c r="UVM59" s="154"/>
      <c r="UVN59" s="154"/>
      <c r="UVO59" s="154"/>
      <c r="UVP59" s="154"/>
      <c r="UVQ59" s="154"/>
      <c r="UVR59" s="154"/>
      <c r="UVS59" s="154"/>
      <c r="UVT59" s="154"/>
      <c r="UVU59" s="154"/>
      <c r="UVV59" s="154"/>
      <c r="UVW59" s="154"/>
      <c r="UVX59" s="154"/>
      <c r="UVY59" s="154"/>
      <c r="UVZ59" s="154"/>
      <c r="UWA59" s="154"/>
      <c r="UWB59" s="154"/>
      <c r="UWC59" s="154"/>
      <c r="UWD59" s="154"/>
      <c r="UWE59" s="154"/>
      <c r="UWF59" s="154"/>
      <c r="UWG59" s="154"/>
      <c r="UWH59" s="154"/>
      <c r="UWI59" s="154"/>
      <c r="UWJ59" s="154"/>
      <c r="UWK59" s="154"/>
      <c r="UWL59" s="154"/>
      <c r="UWM59" s="154"/>
      <c r="UWN59" s="154"/>
      <c r="UWO59" s="154"/>
      <c r="UWP59" s="154"/>
      <c r="UWQ59" s="154"/>
      <c r="UWR59" s="154"/>
      <c r="UWS59" s="154"/>
      <c r="UWT59" s="154"/>
      <c r="UWU59" s="154"/>
      <c r="UWV59" s="154"/>
      <c r="UWW59" s="154"/>
      <c r="UWX59" s="154"/>
      <c r="UWY59" s="154"/>
      <c r="UWZ59" s="154"/>
      <c r="UXA59" s="154"/>
      <c r="UXB59" s="154"/>
      <c r="UXC59" s="154"/>
      <c r="UXD59" s="154"/>
      <c r="UXE59" s="154"/>
      <c r="UXF59" s="154"/>
      <c r="UXG59" s="154"/>
      <c r="UXH59" s="154"/>
      <c r="UXI59" s="154"/>
      <c r="UXJ59" s="154"/>
      <c r="UXK59" s="154"/>
      <c r="UXL59" s="154"/>
      <c r="UXM59" s="154"/>
      <c r="UXN59" s="154"/>
      <c r="UXO59" s="154"/>
      <c r="UXP59" s="154"/>
      <c r="UXQ59" s="154"/>
      <c r="UXR59" s="154"/>
      <c r="UXS59" s="154"/>
      <c r="UXT59" s="154"/>
      <c r="UXU59" s="154"/>
      <c r="UXV59" s="154"/>
      <c r="UXW59" s="154"/>
      <c r="UXX59" s="154"/>
      <c r="UXY59" s="154"/>
      <c r="UXZ59" s="154"/>
      <c r="UYA59" s="154"/>
      <c r="UYB59" s="154"/>
      <c r="UYC59" s="154"/>
      <c r="UYD59" s="154"/>
      <c r="UYE59" s="154"/>
      <c r="UYF59" s="154"/>
      <c r="UYG59" s="154"/>
      <c r="UYH59" s="154"/>
      <c r="UYI59" s="154"/>
      <c r="UYJ59" s="154"/>
      <c r="UYK59" s="154"/>
      <c r="UYL59" s="154"/>
      <c r="UYM59" s="154"/>
      <c r="UYN59" s="154"/>
      <c r="UYO59" s="154"/>
      <c r="UYP59" s="154"/>
      <c r="UYQ59" s="154"/>
      <c r="UYR59" s="154"/>
      <c r="UYS59" s="154"/>
      <c r="UYT59" s="154"/>
      <c r="UYU59" s="154"/>
      <c r="UYV59" s="154"/>
      <c r="UYW59" s="154"/>
      <c r="UYX59" s="154"/>
      <c r="UYY59" s="154"/>
      <c r="UYZ59" s="154"/>
      <c r="UZA59" s="154"/>
      <c r="UZB59" s="154"/>
      <c r="UZC59" s="154"/>
      <c r="UZD59" s="154"/>
      <c r="UZE59" s="154"/>
      <c r="UZF59" s="154"/>
      <c r="UZG59" s="154"/>
      <c r="UZH59" s="154"/>
      <c r="UZI59" s="154"/>
      <c r="UZJ59" s="154"/>
      <c r="UZK59" s="154"/>
      <c r="UZL59" s="154"/>
      <c r="UZM59" s="154"/>
      <c r="UZN59" s="154"/>
      <c r="UZO59" s="154"/>
      <c r="UZP59" s="154"/>
      <c r="UZQ59" s="154"/>
      <c r="UZR59" s="154"/>
      <c r="UZS59" s="154"/>
      <c r="UZT59" s="154"/>
      <c r="UZU59" s="154"/>
      <c r="UZV59" s="154"/>
      <c r="UZW59" s="154"/>
      <c r="UZX59" s="154"/>
      <c r="UZY59" s="154"/>
      <c r="UZZ59" s="154"/>
      <c r="VAA59" s="154"/>
      <c r="VAB59" s="154"/>
      <c r="VAC59" s="154"/>
      <c r="VAD59" s="154"/>
      <c r="VAE59" s="154"/>
      <c r="VAF59" s="154"/>
      <c r="VAG59" s="154"/>
      <c r="VAH59" s="154"/>
      <c r="VAI59" s="154"/>
      <c r="VAJ59" s="154"/>
      <c r="VAK59" s="154"/>
      <c r="VAL59" s="154"/>
      <c r="VAM59" s="154"/>
      <c r="VAN59" s="154"/>
      <c r="VAO59" s="154"/>
      <c r="VAP59" s="154"/>
      <c r="VAQ59" s="154"/>
      <c r="VAR59" s="154"/>
      <c r="VAS59" s="154"/>
      <c r="VAT59" s="154"/>
      <c r="VAU59" s="154"/>
      <c r="VAV59" s="154"/>
      <c r="VAW59" s="154"/>
      <c r="VAX59" s="154"/>
      <c r="VAY59" s="154"/>
      <c r="VAZ59" s="154"/>
      <c r="VBA59" s="154"/>
      <c r="VBB59" s="154"/>
      <c r="VBC59" s="154"/>
      <c r="VBD59" s="154"/>
      <c r="VBE59" s="154"/>
      <c r="VBF59" s="154"/>
      <c r="VBG59" s="154"/>
      <c r="VBH59" s="154"/>
      <c r="VBI59" s="154"/>
      <c r="VBJ59" s="154"/>
      <c r="VBK59" s="154"/>
      <c r="VBL59" s="154"/>
      <c r="VBM59" s="154"/>
      <c r="VBN59" s="154"/>
      <c r="VBO59" s="154"/>
      <c r="VBP59" s="154"/>
      <c r="VBQ59" s="154"/>
      <c r="VBR59" s="154"/>
      <c r="VBS59" s="154"/>
      <c r="VBT59" s="154"/>
      <c r="VBU59" s="154"/>
      <c r="VBV59" s="154"/>
      <c r="VBW59" s="154"/>
      <c r="VBX59" s="154"/>
      <c r="VBY59" s="154"/>
      <c r="VBZ59" s="154"/>
      <c r="VCA59" s="154"/>
      <c r="VCB59" s="154"/>
      <c r="VCC59" s="154"/>
      <c r="VCD59" s="154"/>
      <c r="VCE59" s="154"/>
      <c r="VCF59" s="154"/>
      <c r="VCG59" s="154"/>
      <c r="VCH59" s="154"/>
      <c r="VCI59" s="154"/>
      <c r="VCJ59" s="154"/>
      <c r="VCK59" s="154"/>
      <c r="VCL59" s="154"/>
      <c r="VCM59" s="154"/>
      <c r="VCN59" s="154"/>
      <c r="VCO59" s="154"/>
      <c r="VCP59" s="154"/>
      <c r="VCQ59" s="154"/>
      <c r="VCR59" s="154"/>
      <c r="VCS59" s="154"/>
      <c r="VCT59" s="154"/>
      <c r="VCU59" s="154"/>
      <c r="VCV59" s="154"/>
      <c r="VCW59" s="154"/>
      <c r="VCX59" s="154"/>
      <c r="VCY59" s="154"/>
      <c r="VCZ59" s="154"/>
      <c r="VDA59" s="154"/>
      <c r="VDB59" s="154"/>
      <c r="VDC59" s="154"/>
      <c r="VDD59" s="154"/>
      <c r="VDE59" s="154"/>
      <c r="VDF59" s="154"/>
      <c r="VDG59" s="154"/>
      <c r="VDH59" s="154"/>
      <c r="VDI59" s="154"/>
      <c r="VDJ59" s="154"/>
      <c r="VDK59" s="154"/>
      <c r="VDL59" s="154"/>
      <c r="VDM59" s="154"/>
      <c r="VDN59" s="154"/>
      <c r="VDO59" s="154"/>
      <c r="VDP59" s="154"/>
      <c r="VDQ59" s="154"/>
      <c r="VDR59" s="154"/>
      <c r="VDS59" s="154"/>
      <c r="VDT59" s="154"/>
      <c r="VDU59" s="154"/>
      <c r="VDV59" s="154"/>
      <c r="VDW59" s="154"/>
      <c r="VDX59" s="154"/>
      <c r="VDY59" s="154"/>
      <c r="VDZ59" s="154"/>
      <c r="VEA59" s="154"/>
      <c r="VEB59" s="154"/>
      <c r="VEC59" s="154"/>
      <c r="VED59" s="154"/>
      <c r="VEE59" s="154"/>
      <c r="VEF59" s="154"/>
      <c r="VEG59" s="154"/>
      <c r="VEH59" s="154"/>
      <c r="VEI59" s="154"/>
      <c r="VEJ59" s="154"/>
      <c r="VEK59" s="154"/>
      <c r="VEL59" s="154"/>
      <c r="VEM59" s="154"/>
      <c r="VEN59" s="154"/>
      <c r="VEO59" s="154"/>
      <c r="VEP59" s="154"/>
      <c r="VEQ59" s="154"/>
      <c r="VER59" s="154"/>
      <c r="VES59" s="154"/>
      <c r="VET59" s="154"/>
      <c r="VEU59" s="154"/>
      <c r="VEV59" s="154"/>
      <c r="VEW59" s="154"/>
      <c r="VEX59" s="154"/>
      <c r="VEY59" s="154"/>
      <c r="VEZ59" s="154"/>
      <c r="VFA59" s="154"/>
      <c r="VFB59" s="154"/>
      <c r="VFC59" s="154"/>
      <c r="VFD59" s="154"/>
      <c r="VFE59" s="154"/>
      <c r="VFF59" s="154"/>
      <c r="VFG59" s="154"/>
      <c r="VFH59" s="154"/>
      <c r="VFI59" s="154"/>
      <c r="VFJ59" s="154"/>
      <c r="VFK59" s="154"/>
      <c r="VFL59" s="154"/>
      <c r="VFM59" s="154"/>
      <c r="VFN59" s="154"/>
      <c r="VFO59" s="154"/>
      <c r="VFP59" s="154"/>
      <c r="VFQ59" s="154"/>
      <c r="VFR59" s="154"/>
      <c r="VFS59" s="154"/>
      <c r="VFT59" s="154"/>
      <c r="VFU59" s="154"/>
      <c r="VFV59" s="154"/>
      <c r="VFW59" s="154"/>
      <c r="VFX59" s="154"/>
      <c r="VFY59" s="154"/>
      <c r="VFZ59" s="154"/>
      <c r="VGA59" s="154"/>
      <c r="VGB59" s="154"/>
      <c r="VGC59" s="154"/>
      <c r="VGD59" s="154"/>
      <c r="VGE59" s="154"/>
      <c r="VGF59" s="154"/>
      <c r="VGG59" s="154"/>
      <c r="VGH59" s="154"/>
      <c r="VGI59" s="154"/>
      <c r="VGJ59" s="154"/>
      <c r="VGK59" s="154"/>
      <c r="VGL59" s="154"/>
      <c r="VGM59" s="154"/>
      <c r="VGN59" s="154"/>
      <c r="VGO59" s="154"/>
      <c r="VGP59" s="154"/>
      <c r="VGQ59" s="154"/>
      <c r="VGR59" s="154"/>
      <c r="VGS59" s="154"/>
      <c r="VGT59" s="154"/>
      <c r="VGU59" s="154"/>
      <c r="VGV59" s="154"/>
      <c r="VGW59" s="154"/>
      <c r="VGX59" s="154"/>
      <c r="VGY59" s="154"/>
      <c r="VGZ59" s="154"/>
      <c r="VHA59" s="154"/>
      <c r="VHB59" s="154"/>
      <c r="VHC59" s="154"/>
      <c r="VHD59" s="154"/>
      <c r="VHE59" s="154"/>
      <c r="VHF59" s="154"/>
      <c r="VHG59" s="154"/>
      <c r="VHH59" s="154"/>
      <c r="VHI59" s="154"/>
      <c r="VHJ59" s="154"/>
      <c r="VHK59" s="154"/>
      <c r="VHL59" s="154"/>
      <c r="VHM59" s="154"/>
      <c r="VHN59" s="154"/>
      <c r="VHO59" s="154"/>
      <c r="VHP59" s="154"/>
      <c r="VHQ59" s="154"/>
      <c r="VHR59" s="154"/>
      <c r="VHS59" s="154"/>
      <c r="VHT59" s="154"/>
      <c r="VHU59" s="154"/>
      <c r="VHV59" s="154"/>
      <c r="VHW59" s="154"/>
      <c r="VHX59" s="154"/>
      <c r="VHY59" s="154"/>
      <c r="VHZ59" s="154"/>
      <c r="VIA59" s="154"/>
      <c r="VIB59" s="154"/>
      <c r="VIC59" s="154"/>
      <c r="VID59" s="154"/>
      <c r="VIE59" s="154"/>
      <c r="VIF59" s="154"/>
      <c r="VIG59" s="154"/>
      <c r="VIH59" s="154"/>
      <c r="VII59" s="154"/>
      <c r="VIJ59" s="154"/>
      <c r="VIK59" s="154"/>
      <c r="VIL59" s="154"/>
      <c r="VIM59" s="154"/>
      <c r="VIN59" s="154"/>
      <c r="VIO59" s="154"/>
      <c r="VIP59" s="154"/>
      <c r="VIQ59" s="154"/>
      <c r="VIR59" s="154"/>
      <c r="VIS59" s="154"/>
      <c r="VIT59" s="154"/>
      <c r="VIU59" s="154"/>
      <c r="VIV59" s="154"/>
      <c r="VIW59" s="154"/>
      <c r="VIX59" s="154"/>
      <c r="VIY59" s="154"/>
      <c r="VIZ59" s="154"/>
      <c r="VJA59" s="154"/>
      <c r="VJB59" s="154"/>
      <c r="VJC59" s="154"/>
      <c r="VJD59" s="154"/>
      <c r="VJE59" s="154"/>
      <c r="VJF59" s="154"/>
      <c r="VJG59" s="154"/>
      <c r="VJH59" s="154"/>
      <c r="VJI59" s="154"/>
      <c r="VJJ59" s="154"/>
      <c r="VJK59" s="154"/>
      <c r="VJL59" s="154"/>
      <c r="VJM59" s="154"/>
      <c r="VJN59" s="154"/>
      <c r="VJO59" s="154"/>
      <c r="VJP59" s="154"/>
      <c r="VJQ59" s="154"/>
      <c r="VJR59" s="154"/>
      <c r="VJS59" s="154"/>
      <c r="VJT59" s="154"/>
      <c r="VJU59" s="154"/>
      <c r="VJV59" s="154"/>
      <c r="VJW59" s="154"/>
      <c r="VJX59" s="154"/>
      <c r="VJY59" s="154"/>
      <c r="VJZ59" s="154"/>
      <c r="VKA59" s="154"/>
      <c r="VKB59" s="154"/>
      <c r="VKC59" s="154"/>
      <c r="VKD59" s="154"/>
      <c r="VKE59" s="154"/>
      <c r="VKF59" s="154"/>
      <c r="VKG59" s="154"/>
      <c r="VKH59" s="154"/>
      <c r="VKI59" s="154"/>
      <c r="VKJ59" s="154"/>
      <c r="VKK59" s="154"/>
      <c r="VKL59" s="154"/>
      <c r="VKM59" s="154"/>
      <c r="VKN59" s="154"/>
      <c r="VKO59" s="154"/>
      <c r="VKP59" s="154"/>
      <c r="VKQ59" s="154"/>
      <c r="VKR59" s="154"/>
      <c r="VKS59" s="154"/>
      <c r="VKT59" s="154"/>
      <c r="VKU59" s="154"/>
      <c r="VKV59" s="154"/>
      <c r="VKW59" s="154"/>
      <c r="VKX59" s="154"/>
      <c r="VKY59" s="154"/>
      <c r="VKZ59" s="154"/>
      <c r="VLA59" s="154"/>
      <c r="VLB59" s="154"/>
      <c r="VLC59" s="154"/>
      <c r="VLD59" s="154"/>
      <c r="VLE59" s="154"/>
      <c r="VLF59" s="154"/>
      <c r="VLG59" s="154"/>
      <c r="VLH59" s="154"/>
      <c r="VLI59" s="154"/>
      <c r="VLJ59" s="154"/>
      <c r="VLK59" s="154"/>
      <c r="VLL59" s="154"/>
      <c r="VLM59" s="154"/>
      <c r="VLN59" s="154"/>
      <c r="VLO59" s="154"/>
      <c r="VLP59" s="154"/>
      <c r="VLQ59" s="154"/>
      <c r="VLR59" s="154"/>
      <c r="VLS59" s="154"/>
      <c r="VLT59" s="154"/>
      <c r="VLU59" s="154"/>
      <c r="VLV59" s="154"/>
      <c r="VLW59" s="154"/>
      <c r="VLX59" s="154"/>
      <c r="VLY59" s="154"/>
      <c r="VLZ59" s="154"/>
      <c r="VMA59" s="154"/>
      <c r="VMB59" s="154"/>
      <c r="VMC59" s="154"/>
      <c r="VMD59" s="154"/>
      <c r="VME59" s="154"/>
      <c r="VMF59" s="154"/>
      <c r="VMG59" s="154"/>
      <c r="VMH59" s="154"/>
      <c r="VMI59" s="154"/>
      <c r="VMJ59" s="154"/>
      <c r="VMK59" s="154"/>
      <c r="VML59" s="154"/>
      <c r="VMM59" s="154"/>
      <c r="VMN59" s="154"/>
      <c r="VMO59" s="154"/>
      <c r="VMP59" s="154"/>
      <c r="VMQ59" s="154"/>
      <c r="VMR59" s="154"/>
      <c r="VMS59" s="154"/>
      <c r="VMT59" s="154"/>
      <c r="VMU59" s="154"/>
      <c r="VMV59" s="154"/>
      <c r="VMW59" s="154"/>
      <c r="VMX59" s="154"/>
      <c r="VMY59" s="154"/>
      <c r="VMZ59" s="154"/>
      <c r="VNA59" s="154"/>
      <c r="VNB59" s="154"/>
      <c r="VNC59" s="154"/>
      <c r="VND59" s="154"/>
      <c r="VNE59" s="154"/>
      <c r="VNF59" s="154"/>
      <c r="VNG59" s="154"/>
      <c r="VNH59" s="154"/>
      <c r="VNI59" s="154"/>
      <c r="VNJ59" s="154"/>
      <c r="VNK59" s="154"/>
      <c r="VNL59" s="154"/>
      <c r="VNM59" s="154"/>
      <c r="VNN59" s="154"/>
      <c r="VNO59" s="154"/>
      <c r="VNP59" s="154"/>
      <c r="VNQ59" s="154"/>
      <c r="VNR59" s="154"/>
      <c r="VNS59" s="154"/>
      <c r="VNT59" s="154"/>
      <c r="VNU59" s="154"/>
      <c r="VNV59" s="154"/>
      <c r="VNW59" s="154"/>
      <c r="VNX59" s="154"/>
      <c r="VNY59" s="154"/>
      <c r="VNZ59" s="154"/>
      <c r="VOA59" s="154"/>
      <c r="VOB59" s="154"/>
      <c r="VOC59" s="154"/>
      <c r="VOD59" s="154"/>
      <c r="VOE59" s="154"/>
      <c r="VOF59" s="154"/>
      <c r="VOG59" s="154"/>
      <c r="VOH59" s="154"/>
      <c r="VOI59" s="154"/>
      <c r="VOJ59" s="154"/>
      <c r="VOK59" s="154"/>
      <c r="VOL59" s="154"/>
      <c r="VOM59" s="154"/>
      <c r="VON59" s="154"/>
      <c r="VOO59" s="154"/>
      <c r="VOP59" s="154"/>
      <c r="VOQ59" s="154"/>
      <c r="VOR59" s="154"/>
      <c r="VOS59" s="154"/>
      <c r="VOT59" s="154"/>
      <c r="VOU59" s="154"/>
      <c r="VOV59" s="154"/>
      <c r="VOW59" s="154"/>
      <c r="VOX59" s="154"/>
      <c r="VOY59" s="154"/>
      <c r="VOZ59" s="154"/>
      <c r="VPA59" s="154"/>
      <c r="VPB59" s="154"/>
      <c r="VPC59" s="154"/>
      <c r="VPD59" s="154"/>
      <c r="VPE59" s="154"/>
      <c r="VPF59" s="154"/>
      <c r="VPG59" s="154"/>
      <c r="VPH59" s="154"/>
      <c r="VPI59" s="154"/>
      <c r="VPJ59" s="154"/>
      <c r="VPK59" s="154"/>
      <c r="VPL59" s="154"/>
      <c r="VPM59" s="154"/>
      <c r="VPN59" s="154"/>
      <c r="VPO59" s="154"/>
      <c r="VPP59" s="154"/>
      <c r="VPQ59" s="154"/>
      <c r="VPR59" s="154"/>
      <c r="VPS59" s="154"/>
      <c r="VPT59" s="154"/>
      <c r="VPU59" s="154"/>
      <c r="VPV59" s="154"/>
      <c r="VPW59" s="154"/>
      <c r="VPX59" s="154"/>
      <c r="VPY59" s="154"/>
      <c r="VPZ59" s="154"/>
      <c r="VQA59" s="154"/>
      <c r="VQB59" s="154"/>
      <c r="VQC59" s="154"/>
      <c r="VQD59" s="154"/>
      <c r="VQE59" s="154"/>
      <c r="VQF59" s="154"/>
      <c r="VQG59" s="154"/>
      <c r="VQH59" s="154"/>
      <c r="VQI59" s="154"/>
      <c r="VQJ59" s="154"/>
      <c r="VQK59" s="154"/>
      <c r="VQL59" s="154"/>
      <c r="VQM59" s="154"/>
      <c r="VQN59" s="154"/>
      <c r="VQO59" s="154"/>
      <c r="VQP59" s="154"/>
      <c r="VQQ59" s="154"/>
      <c r="VQR59" s="154"/>
      <c r="VQS59" s="154"/>
      <c r="VQT59" s="154"/>
      <c r="VQU59" s="154"/>
      <c r="VQV59" s="154"/>
      <c r="VQW59" s="154"/>
      <c r="VQX59" s="154"/>
      <c r="VQY59" s="154"/>
      <c r="VQZ59" s="154"/>
      <c r="VRA59" s="154"/>
      <c r="VRB59" s="154"/>
      <c r="VRC59" s="154"/>
      <c r="VRD59" s="154"/>
      <c r="VRE59" s="154"/>
      <c r="VRF59" s="154"/>
      <c r="VRG59" s="154"/>
      <c r="VRH59" s="154"/>
      <c r="VRI59" s="154"/>
      <c r="VRJ59" s="154"/>
      <c r="VRK59" s="154"/>
      <c r="VRL59" s="154"/>
      <c r="VRM59" s="154"/>
      <c r="VRN59" s="154"/>
      <c r="VRO59" s="154"/>
      <c r="VRP59" s="154"/>
      <c r="VRQ59" s="154"/>
      <c r="VRR59" s="154"/>
      <c r="VRS59" s="154"/>
      <c r="VRT59" s="154"/>
      <c r="VRU59" s="154"/>
      <c r="VRV59" s="154"/>
      <c r="VRW59" s="154"/>
      <c r="VRX59" s="154"/>
      <c r="VRY59" s="154"/>
      <c r="VRZ59" s="154"/>
      <c r="VSA59" s="154"/>
      <c r="VSB59" s="154"/>
      <c r="VSC59" s="154"/>
      <c r="VSD59" s="154"/>
      <c r="VSE59" s="154"/>
      <c r="VSF59" s="154"/>
      <c r="VSG59" s="154"/>
      <c r="VSH59" s="154"/>
      <c r="VSI59" s="154"/>
      <c r="VSJ59" s="154"/>
      <c r="VSK59" s="154"/>
      <c r="VSL59" s="154"/>
      <c r="VSM59" s="154"/>
      <c r="VSN59" s="154"/>
      <c r="VSO59" s="154"/>
      <c r="VSP59" s="154"/>
      <c r="VSQ59" s="154"/>
      <c r="VSR59" s="154"/>
      <c r="VSS59" s="154"/>
      <c r="VST59" s="154"/>
      <c r="VSU59" s="154"/>
      <c r="VSV59" s="154"/>
      <c r="VSW59" s="154"/>
      <c r="VSX59" s="154"/>
      <c r="VSY59" s="154"/>
      <c r="VSZ59" s="154"/>
      <c r="VTA59" s="154"/>
      <c r="VTB59" s="154"/>
      <c r="VTC59" s="154"/>
      <c r="VTD59" s="154"/>
      <c r="VTE59" s="154"/>
      <c r="VTF59" s="154"/>
      <c r="VTG59" s="154"/>
      <c r="VTH59" s="154"/>
      <c r="VTI59" s="154"/>
      <c r="VTJ59" s="154"/>
      <c r="VTK59" s="154"/>
      <c r="VTL59" s="154"/>
      <c r="VTM59" s="154"/>
      <c r="VTN59" s="154"/>
      <c r="VTO59" s="154"/>
      <c r="VTP59" s="154"/>
      <c r="VTQ59" s="154"/>
      <c r="VTR59" s="154"/>
      <c r="VTS59" s="154"/>
      <c r="VTT59" s="154"/>
      <c r="VTU59" s="154"/>
      <c r="VTV59" s="154"/>
      <c r="VTW59" s="154"/>
      <c r="VTX59" s="154"/>
      <c r="VTY59" s="154"/>
      <c r="VTZ59" s="154"/>
      <c r="VUA59" s="154"/>
      <c r="VUB59" s="154"/>
      <c r="VUC59" s="154"/>
      <c r="VUD59" s="154"/>
      <c r="VUE59" s="154"/>
      <c r="VUF59" s="154"/>
      <c r="VUG59" s="154"/>
      <c r="VUH59" s="154"/>
      <c r="VUI59" s="154"/>
      <c r="VUJ59" s="154"/>
      <c r="VUK59" s="154"/>
      <c r="VUL59" s="154"/>
      <c r="VUM59" s="154"/>
      <c r="VUN59" s="154"/>
      <c r="VUO59" s="154"/>
      <c r="VUP59" s="154"/>
      <c r="VUQ59" s="154"/>
      <c r="VUR59" s="154"/>
      <c r="VUS59" s="154"/>
      <c r="VUT59" s="154"/>
      <c r="VUU59" s="154"/>
      <c r="VUV59" s="154"/>
      <c r="VUW59" s="154"/>
      <c r="VUX59" s="154"/>
      <c r="VUY59" s="154"/>
      <c r="VUZ59" s="154"/>
      <c r="VVA59" s="154"/>
      <c r="VVB59" s="154"/>
      <c r="VVC59" s="154"/>
      <c r="VVD59" s="154"/>
      <c r="VVE59" s="154"/>
      <c r="VVF59" s="154"/>
      <c r="VVG59" s="154"/>
      <c r="VVH59" s="154"/>
      <c r="VVI59" s="154"/>
      <c r="VVJ59" s="154"/>
      <c r="VVK59" s="154"/>
      <c r="VVL59" s="154"/>
      <c r="VVM59" s="154"/>
      <c r="VVN59" s="154"/>
      <c r="VVO59" s="154"/>
      <c r="VVP59" s="154"/>
      <c r="VVQ59" s="154"/>
      <c r="VVR59" s="154"/>
      <c r="VVS59" s="154"/>
      <c r="VVT59" s="154"/>
      <c r="VVU59" s="154"/>
      <c r="VVV59" s="154"/>
      <c r="VVW59" s="154"/>
      <c r="VVX59" s="154"/>
      <c r="VVY59" s="154"/>
      <c r="VVZ59" s="154"/>
      <c r="VWA59" s="154"/>
      <c r="VWB59" s="154"/>
      <c r="VWC59" s="154"/>
      <c r="VWD59" s="154"/>
      <c r="VWE59" s="154"/>
      <c r="VWF59" s="154"/>
      <c r="VWG59" s="154"/>
      <c r="VWH59" s="154"/>
      <c r="VWI59" s="154"/>
      <c r="VWJ59" s="154"/>
      <c r="VWK59" s="154"/>
      <c r="VWL59" s="154"/>
      <c r="VWM59" s="154"/>
      <c r="VWN59" s="154"/>
      <c r="VWO59" s="154"/>
      <c r="VWP59" s="154"/>
      <c r="VWQ59" s="154"/>
      <c r="VWR59" s="154"/>
      <c r="VWS59" s="154"/>
      <c r="VWT59" s="154"/>
      <c r="VWU59" s="154"/>
      <c r="VWV59" s="154"/>
      <c r="VWW59" s="154"/>
      <c r="VWX59" s="154"/>
      <c r="VWY59" s="154"/>
      <c r="VWZ59" s="154"/>
      <c r="VXA59" s="154"/>
      <c r="VXB59" s="154"/>
      <c r="VXC59" s="154"/>
      <c r="VXD59" s="154"/>
      <c r="VXE59" s="154"/>
      <c r="VXF59" s="154"/>
      <c r="VXG59" s="154"/>
      <c r="VXH59" s="154"/>
      <c r="VXI59" s="154"/>
      <c r="VXJ59" s="154"/>
      <c r="VXK59" s="154"/>
      <c r="VXL59" s="154"/>
      <c r="VXM59" s="154"/>
      <c r="VXN59" s="154"/>
      <c r="VXO59" s="154"/>
      <c r="VXP59" s="154"/>
      <c r="VXQ59" s="154"/>
      <c r="VXR59" s="154"/>
      <c r="VXS59" s="154"/>
      <c r="VXT59" s="154"/>
      <c r="VXU59" s="154"/>
      <c r="VXV59" s="154"/>
      <c r="VXW59" s="154"/>
      <c r="VXX59" s="154"/>
      <c r="VXY59" s="154"/>
      <c r="VXZ59" s="154"/>
      <c r="VYA59" s="154"/>
      <c r="VYB59" s="154"/>
      <c r="VYC59" s="154"/>
      <c r="VYD59" s="154"/>
      <c r="VYE59" s="154"/>
      <c r="VYF59" s="154"/>
      <c r="VYG59" s="154"/>
      <c r="VYH59" s="154"/>
      <c r="VYI59" s="154"/>
      <c r="VYJ59" s="154"/>
      <c r="VYK59" s="154"/>
      <c r="VYL59" s="154"/>
      <c r="VYM59" s="154"/>
      <c r="VYN59" s="154"/>
      <c r="VYO59" s="154"/>
      <c r="VYP59" s="154"/>
      <c r="VYQ59" s="154"/>
      <c r="VYR59" s="154"/>
      <c r="VYS59" s="154"/>
      <c r="VYT59" s="154"/>
      <c r="VYU59" s="154"/>
      <c r="VYV59" s="154"/>
      <c r="VYW59" s="154"/>
      <c r="VYX59" s="154"/>
      <c r="VYY59" s="154"/>
      <c r="VYZ59" s="154"/>
      <c r="VZA59" s="154"/>
      <c r="VZB59" s="154"/>
      <c r="VZC59" s="154"/>
      <c r="VZD59" s="154"/>
      <c r="VZE59" s="154"/>
      <c r="VZF59" s="154"/>
      <c r="VZG59" s="154"/>
      <c r="VZH59" s="154"/>
      <c r="VZI59" s="154"/>
      <c r="VZJ59" s="154"/>
      <c r="VZK59" s="154"/>
      <c r="VZL59" s="154"/>
      <c r="VZM59" s="154"/>
      <c r="VZN59" s="154"/>
      <c r="VZO59" s="154"/>
      <c r="VZP59" s="154"/>
      <c r="VZQ59" s="154"/>
      <c r="VZR59" s="154"/>
      <c r="VZS59" s="154"/>
      <c r="VZT59" s="154"/>
      <c r="VZU59" s="154"/>
      <c r="VZV59" s="154"/>
      <c r="VZW59" s="154"/>
      <c r="VZX59" s="154"/>
      <c r="VZY59" s="154"/>
      <c r="VZZ59" s="154"/>
      <c r="WAA59" s="154"/>
      <c r="WAB59" s="154"/>
      <c r="WAC59" s="154"/>
      <c r="WAD59" s="154"/>
      <c r="WAE59" s="154"/>
      <c r="WAF59" s="154"/>
      <c r="WAG59" s="154"/>
      <c r="WAH59" s="154"/>
      <c r="WAI59" s="154"/>
      <c r="WAJ59" s="154"/>
      <c r="WAK59" s="154"/>
      <c r="WAL59" s="154"/>
      <c r="WAM59" s="154"/>
      <c r="WAN59" s="154"/>
      <c r="WAO59" s="154"/>
      <c r="WAP59" s="154"/>
      <c r="WAQ59" s="154"/>
      <c r="WAR59" s="154"/>
      <c r="WAS59" s="154"/>
      <c r="WAT59" s="154"/>
      <c r="WAU59" s="154"/>
      <c r="WAV59" s="154"/>
      <c r="WAW59" s="154"/>
      <c r="WAX59" s="154"/>
      <c r="WAY59" s="154"/>
      <c r="WAZ59" s="154"/>
      <c r="WBA59" s="154"/>
      <c r="WBB59" s="154"/>
      <c r="WBC59" s="154"/>
      <c r="WBD59" s="154"/>
      <c r="WBE59" s="154"/>
      <c r="WBF59" s="154"/>
      <c r="WBG59" s="154"/>
      <c r="WBH59" s="154"/>
      <c r="WBI59" s="154"/>
      <c r="WBJ59" s="154"/>
      <c r="WBK59" s="154"/>
      <c r="WBL59" s="154"/>
      <c r="WBM59" s="154"/>
      <c r="WBN59" s="154"/>
      <c r="WBO59" s="154"/>
      <c r="WBP59" s="154"/>
      <c r="WBQ59" s="154"/>
      <c r="WBR59" s="154"/>
      <c r="WBS59" s="154"/>
      <c r="WBT59" s="154"/>
      <c r="WBU59" s="154"/>
      <c r="WBV59" s="154"/>
      <c r="WBW59" s="154"/>
      <c r="WBX59" s="154"/>
      <c r="WBY59" s="154"/>
      <c r="WBZ59" s="154"/>
      <c r="WCA59" s="154"/>
      <c r="WCB59" s="154"/>
      <c r="WCC59" s="154"/>
      <c r="WCD59" s="154"/>
      <c r="WCE59" s="154"/>
      <c r="WCF59" s="154"/>
      <c r="WCG59" s="154"/>
      <c r="WCH59" s="154"/>
      <c r="WCI59" s="154"/>
      <c r="WCJ59" s="154"/>
      <c r="WCK59" s="154"/>
      <c r="WCL59" s="154"/>
      <c r="WCM59" s="154"/>
      <c r="WCN59" s="154"/>
      <c r="WCO59" s="154"/>
      <c r="WCP59" s="154"/>
      <c r="WCQ59" s="154"/>
      <c r="WCR59" s="154"/>
      <c r="WCS59" s="154"/>
      <c r="WCT59" s="154"/>
      <c r="WCU59" s="154"/>
      <c r="WCV59" s="154"/>
      <c r="WCW59" s="154"/>
      <c r="WCX59" s="154"/>
      <c r="WCY59" s="154"/>
      <c r="WCZ59" s="154"/>
      <c r="WDA59" s="154"/>
      <c r="WDB59" s="154"/>
      <c r="WDC59" s="154"/>
      <c r="WDD59" s="154"/>
      <c r="WDE59" s="154"/>
      <c r="WDF59" s="154"/>
      <c r="WDG59" s="154"/>
      <c r="WDH59" s="154"/>
      <c r="WDI59" s="154"/>
      <c r="WDJ59" s="154"/>
      <c r="WDK59" s="154"/>
      <c r="WDL59" s="154"/>
      <c r="WDM59" s="154"/>
      <c r="WDN59" s="154"/>
      <c r="WDO59" s="154"/>
      <c r="WDP59" s="154"/>
      <c r="WDQ59" s="154"/>
      <c r="WDR59" s="154"/>
      <c r="WDS59" s="154"/>
      <c r="WDT59" s="154"/>
      <c r="WDU59" s="154"/>
      <c r="WDV59" s="154"/>
      <c r="WDW59" s="154"/>
      <c r="WDX59" s="154"/>
      <c r="WDY59" s="154"/>
      <c r="WDZ59" s="154"/>
      <c r="WEA59" s="154"/>
      <c r="WEB59" s="154"/>
      <c r="WEC59" s="154"/>
      <c r="WED59" s="154"/>
      <c r="WEE59" s="154"/>
      <c r="WEF59" s="154"/>
      <c r="WEG59" s="154"/>
      <c r="WEH59" s="154"/>
      <c r="WEI59" s="154"/>
      <c r="WEJ59" s="154"/>
      <c r="WEK59" s="154"/>
      <c r="WEL59" s="154"/>
      <c r="WEM59" s="154"/>
      <c r="WEN59" s="154"/>
      <c r="WEO59" s="154"/>
      <c r="WEP59" s="154"/>
      <c r="WEQ59" s="154"/>
      <c r="WER59" s="154"/>
      <c r="WES59" s="154"/>
      <c r="WET59" s="154"/>
      <c r="WEU59" s="154"/>
      <c r="WEV59" s="154"/>
      <c r="WEW59" s="154"/>
      <c r="WEX59" s="154"/>
      <c r="WEY59" s="154"/>
      <c r="WEZ59" s="154"/>
      <c r="WFA59" s="154"/>
      <c r="WFB59" s="154"/>
      <c r="WFC59" s="154"/>
      <c r="WFD59" s="154"/>
      <c r="WFE59" s="154"/>
      <c r="WFF59" s="154"/>
      <c r="WFG59" s="154"/>
      <c r="WFH59" s="154"/>
      <c r="WFI59" s="154"/>
      <c r="WFJ59" s="154"/>
      <c r="WFK59" s="154"/>
      <c r="WFL59" s="154"/>
      <c r="WFM59" s="154"/>
      <c r="WFN59" s="154"/>
      <c r="WFO59" s="154"/>
      <c r="WFP59" s="154"/>
      <c r="WFQ59" s="154"/>
      <c r="WFR59" s="154"/>
      <c r="WFS59" s="154"/>
      <c r="WFT59" s="154"/>
      <c r="WFU59" s="154"/>
      <c r="WFV59" s="154"/>
      <c r="WFW59" s="154"/>
      <c r="WFX59" s="154"/>
      <c r="WFY59" s="154"/>
      <c r="WFZ59" s="154"/>
      <c r="WGA59" s="154"/>
      <c r="WGB59" s="154"/>
      <c r="WGC59" s="154"/>
      <c r="WGD59" s="154"/>
      <c r="WGE59" s="154"/>
      <c r="WGF59" s="154"/>
      <c r="WGG59" s="154"/>
      <c r="WGH59" s="154"/>
      <c r="WGI59" s="154"/>
      <c r="WGJ59" s="154"/>
      <c r="WGK59" s="154"/>
      <c r="WGL59" s="154"/>
      <c r="WGM59" s="154"/>
      <c r="WGN59" s="154"/>
      <c r="WGO59" s="154"/>
      <c r="WGP59" s="154"/>
      <c r="WGQ59" s="154"/>
      <c r="WGR59" s="154"/>
      <c r="WGS59" s="154"/>
      <c r="WGT59" s="154"/>
      <c r="WGU59" s="154"/>
      <c r="WGV59" s="154"/>
      <c r="WGW59" s="154"/>
      <c r="WGX59" s="154"/>
      <c r="WGY59" s="154"/>
      <c r="WGZ59" s="154"/>
      <c r="WHA59" s="154"/>
      <c r="WHB59" s="154"/>
      <c r="WHC59" s="154"/>
      <c r="WHD59" s="154"/>
      <c r="WHE59" s="154"/>
      <c r="WHF59" s="154"/>
      <c r="WHG59" s="154"/>
      <c r="WHH59" s="154"/>
      <c r="WHI59" s="154"/>
      <c r="WHJ59" s="154"/>
      <c r="WHK59" s="154"/>
      <c r="WHL59" s="154"/>
      <c r="WHM59" s="154"/>
      <c r="WHN59" s="154"/>
      <c r="WHO59" s="154"/>
      <c r="WHP59" s="154"/>
      <c r="WHQ59" s="154"/>
      <c r="WHR59" s="154"/>
      <c r="WHS59" s="154"/>
      <c r="WHT59" s="154"/>
      <c r="WHU59" s="154"/>
      <c r="WHV59" s="154"/>
      <c r="WHW59" s="154"/>
      <c r="WHX59" s="154"/>
      <c r="WHY59" s="154"/>
      <c r="WHZ59" s="154"/>
      <c r="WIA59" s="154"/>
      <c r="WIB59" s="154"/>
      <c r="WIC59" s="154"/>
      <c r="WID59" s="154"/>
      <c r="WIE59" s="154"/>
      <c r="WIF59" s="154"/>
      <c r="WIG59" s="154"/>
      <c r="WIH59" s="154"/>
      <c r="WII59" s="154"/>
      <c r="WIJ59" s="154"/>
      <c r="WIK59" s="154"/>
      <c r="WIL59" s="154"/>
      <c r="WIM59" s="154"/>
      <c r="WIN59" s="154"/>
      <c r="WIO59" s="154"/>
      <c r="WIP59" s="154"/>
      <c r="WIQ59" s="154"/>
      <c r="WIR59" s="154"/>
      <c r="WIS59" s="154"/>
      <c r="WIT59" s="154"/>
      <c r="WIU59" s="154"/>
      <c r="WIV59" s="154"/>
      <c r="WIW59" s="154"/>
      <c r="WIX59" s="154"/>
      <c r="WIY59" s="154"/>
      <c r="WIZ59" s="154"/>
      <c r="WJA59" s="154"/>
      <c r="WJB59" s="154"/>
      <c r="WJC59" s="154"/>
      <c r="WJD59" s="154"/>
      <c r="WJE59" s="154"/>
      <c r="WJF59" s="154"/>
      <c r="WJG59" s="154"/>
      <c r="WJH59" s="154"/>
      <c r="WJI59" s="154"/>
      <c r="WJJ59" s="154"/>
      <c r="WJK59" s="154"/>
      <c r="WJL59" s="154"/>
      <c r="WJM59" s="154"/>
      <c r="WJN59" s="154"/>
      <c r="WJO59" s="154"/>
      <c r="WJP59" s="154"/>
      <c r="WJQ59" s="154"/>
      <c r="WJR59" s="154"/>
      <c r="WJS59" s="154"/>
      <c r="WJT59" s="154"/>
      <c r="WJU59" s="154"/>
      <c r="WJV59" s="154"/>
      <c r="WJW59" s="154"/>
      <c r="WJX59" s="154"/>
      <c r="WJY59" s="154"/>
      <c r="WJZ59" s="154"/>
      <c r="WKA59" s="154"/>
      <c r="WKB59" s="154"/>
      <c r="WKC59" s="154"/>
      <c r="WKD59" s="154"/>
      <c r="WKE59" s="154"/>
      <c r="WKF59" s="154"/>
      <c r="WKG59" s="154"/>
      <c r="WKH59" s="154"/>
      <c r="WKI59" s="154"/>
      <c r="WKJ59" s="154"/>
      <c r="WKK59" s="154"/>
      <c r="WKL59" s="154"/>
      <c r="WKM59" s="154"/>
      <c r="WKN59" s="154"/>
      <c r="WKO59" s="154"/>
      <c r="WKP59" s="154"/>
      <c r="WKQ59" s="154"/>
      <c r="WKR59" s="154"/>
      <c r="WKS59" s="154"/>
      <c r="WKT59" s="154"/>
      <c r="WKU59" s="154"/>
      <c r="WKV59" s="154"/>
      <c r="WKW59" s="154"/>
      <c r="WKX59" s="154"/>
      <c r="WKY59" s="154"/>
      <c r="WKZ59" s="154"/>
      <c r="WLA59" s="154"/>
      <c r="WLB59" s="154"/>
      <c r="WLC59" s="154"/>
      <c r="WLD59" s="154"/>
      <c r="WLE59" s="154"/>
      <c r="WLF59" s="154"/>
      <c r="WLG59" s="154"/>
      <c r="WLH59" s="154"/>
      <c r="WLI59" s="154"/>
      <c r="WLJ59" s="154"/>
      <c r="WLK59" s="154"/>
      <c r="WLL59" s="154"/>
      <c r="WLM59" s="154"/>
      <c r="WLN59" s="154"/>
      <c r="WLO59" s="154"/>
      <c r="WLP59" s="154"/>
      <c r="WLQ59" s="154"/>
      <c r="WLR59" s="154"/>
      <c r="WLS59" s="154"/>
      <c r="WLT59" s="154"/>
      <c r="WLU59" s="154"/>
      <c r="WLV59" s="154"/>
      <c r="WLW59" s="154"/>
      <c r="WLX59" s="154"/>
      <c r="WLY59" s="154"/>
      <c r="WLZ59" s="154"/>
      <c r="WMA59" s="154"/>
      <c r="WMB59" s="154"/>
      <c r="WMC59" s="154"/>
      <c r="WMD59" s="154"/>
      <c r="WME59" s="154"/>
      <c r="WMF59" s="154"/>
      <c r="WMG59" s="154"/>
      <c r="WMH59" s="154"/>
      <c r="WMI59" s="154"/>
      <c r="WMJ59" s="154"/>
      <c r="WMK59" s="154"/>
      <c r="WML59" s="154"/>
      <c r="WMM59" s="154"/>
      <c r="WMN59" s="154"/>
      <c r="WMO59" s="154"/>
      <c r="WMP59" s="154"/>
      <c r="WMQ59" s="154"/>
      <c r="WMR59" s="154"/>
      <c r="WMS59" s="154"/>
      <c r="WMT59" s="154"/>
      <c r="WMU59" s="154"/>
      <c r="WMV59" s="154"/>
      <c r="WMW59" s="154"/>
      <c r="WMX59" s="154"/>
      <c r="WMY59" s="154"/>
      <c r="WMZ59" s="154"/>
      <c r="WNA59" s="154"/>
      <c r="WNB59" s="154"/>
      <c r="WNC59" s="154"/>
      <c r="WND59" s="154"/>
      <c r="WNE59" s="154"/>
      <c r="WNF59" s="154"/>
      <c r="WNG59" s="154"/>
      <c r="WNH59" s="154"/>
      <c r="WNI59" s="154"/>
      <c r="WNJ59" s="154"/>
      <c r="WNK59" s="154"/>
      <c r="WNL59" s="154"/>
      <c r="WNM59" s="154"/>
      <c r="WNN59" s="154"/>
      <c r="WNO59" s="154"/>
      <c r="WNP59" s="154"/>
      <c r="WNQ59" s="154"/>
      <c r="WNR59" s="154"/>
      <c r="WNS59" s="154"/>
      <c r="WNT59" s="154"/>
      <c r="WNU59" s="154"/>
      <c r="WNV59" s="154"/>
      <c r="WNW59" s="154"/>
      <c r="WNX59" s="154"/>
      <c r="WNY59" s="154"/>
      <c r="WNZ59" s="154"/>
      <c r="WOA59" s="154"/>
      <c r="WOB59" s="154"/>
      <c r="WOC59" s="154"/>
      <c r="WOD59" s="154"/>
      <c r="WOE59" s="154"/>
      <c r="WOF59" s="154"/>
      <c r="WOG59" s="154"/>
      <c r="WOH59" s="154"/>
      <c r="WOI59" s="154"/>
      <c r="WOJ59" s="154"/>
      <c r="WOK59" s="154"/>
      <c r="WOL59" s="154"/>
      <c r="WOM59" s="154"/>
      <c r="WON59" s="154"/>
      <c r="WOO59" s="154"/>
      <c r="WOP59" s="154"/>
      <c r="WOQ59" s="154"/>
      <c r="WOR59" s="154"/>
      <c r="WOS59" s="154"/>
      <c r="WOT59" s="154"/>
      <c r="WOU59" s="154"/>
      <c r="WOV59" s="154"/>
      <c r="WOW59" s="154"/>
      <c r="WOX59" s="154"/>
      <c r="WOY59" s="154"/>
      <c r="WOZ59" s="154"/>
      <c r="WPA59" s="154"/>
      <c r="WPB59" s="154"/>
      <c r="WPC59" s="154"/>
      <c r="WPD59" s="154"/>
      <c r="WPE59" s="154"/>
      <c r="WPF59" s="154"/>
      <c r="WPG59" s="154"/>
      <c r="WPH59" s="154"/>
      <c r="WPI59" s="154"/>
      <c r="WPJ59" s="154"/>
      <c r="WPK59" s="154"/>
      <c r="WPL59" s="154"/>
      <c r="WPM59" s="154"/>
      <c r="WPN59" s="154"/>
      <c r="WPO59" s="154"/>
      <c r="WPP59" s="154"/>
      <c r="WPQ59" s="154"/>
      <c r="WPR59" s="154"/>
      <c r="WPS59" s="154"/>
      <c r="WPT59" s="154"/>
      <c r="WPU59" s="154"/>
      <c r="WPV59" s="154"/>
      <c r="WPW59" s="154"/>
      <c r="WPX59" s="154"/>
      <c r="WPY59" s="154"/>
      <c r="WPZ59" s="154"/>
      <c r="WQA59" s="154"/>
      <c r="WQB59" s="154"/>
      <c r="WQC59" s="154"/>
      <c r="WQD59" s="154"/>
      <c r="WQE59" s="154"/>
      <c r="WQF59" s="154"/>
      <c r="WQG59" s="154"/>
      <c r="WQH59" s="154"/>
      <c r="WQI59" s="154"/>
      <c r="WQJ59" s="154"/>
      <c r="WQK59" s="154"/>
      <c r="WQL59" s="154"/>
      <c r="WQM59" s="154"/>
      <c r="WQN59" s="154"/>
      <c r="WQO59" s="154"/>
      <c r="WQP59" s="154"/>
      <c r="WQQ59" s="154"/>
      <c r="WQR59" s="154"/>
      <c r="WQS59" s="154"/>
      <c r="WQT59" s="154"/>
      <c r="WQU59" s="154"/>
      <c r="WQV59" s="154"/>
      <c r="WQW59" s="154"/>
      <c r="WQX59" s="154"/>
      <c r="WQY59" s="154"/>
      <c r="WQZ59" s="154"/>
      <c r="WRA59" s="154"/>
      <c r="WRB59" s="154"/>
      <c r="WRC59" s="154"/>
      <c r="WRD59" s="154"/>
      <c r="WRE59" s="154"/>
      <c r="WRF59" s="154"/>
      <c r="WRG59" s="154"/>
      <c r="WRH59" s="154"/>
      <c r="WRI59" s="154"/>
      <c r="WRJ59" s="154"/>
      <c r="WRK59" s="154"/>
      <c r="WRL59" s="154"/>
      <c r="WRM59" s="154"/>
      <c r="WRN59" s="154"/>
      <c r="WRO59" s="154"/>
      <c r="WRP59" s="154"/>
      <c r="WRQ59" s="154"/>
      <c r="WRR59" s="154"/>
      <c r="WRS59" s="154"/>
      <c r="WRT59" s="154"/>
      <c r="WRU59" s="154"/>
      <c r="WRV59" s="154"/>
      <c r="WRW59" s="154"/>
      <c r="WRX59" s="154"/>
      <c r="WRY59" s="154"/>
      <c r="WRZ59" s="154"/>
      <c r="WSA59" s="154"/>
      <c r="WSB59" s="154"/>
      <c r="WSC59" s="154"/>
      <c r="WSD59" s="154"/>
      <c r="WSE59" s="154"/>
      <c r="WSF59" s="154"/>
      <c r="WSG59" s="154"/>
      <c r="WSH59" s="154"/>
      <c r="WSI59" s="154"/>
      <c r="WSJ59" s="154"/>
      <c r="WSK59" s="154"/>
      <c r="WSL59" s="154"/>
      <c r="WSM59" s="154"/>
      <c r="WSN59" s="154"/>
      <c r="WSO59" s="154"/>
      <c r="WSP59" s="154"/>
      <c r="WSQ59" s="154"/>
      <c r="WSR59" s="154"/>
      <c r="WSS59" s="154"/>
      <c r="WST59" s="154"/>
      <c r="WSU59" s="154"/>
      <c r="WSV59" s="154"/>
      <c r="WSW59" s="154"/>
      <c r="WSX59" s="154"/>
      <c r="WSY59" s="154"/>
      <c r="WSZ59" s="154"/>
      <c r="WTA59" s="154"/>
      <c r="WTB59" s="154"/>
      <c r="WTC59" s="154"/>
      <c r="WTD59" s="154"/>
      <c r="WTE59" s="154"/>
      <c r="WTF59" s="154"/>
      <c r="WTG59" s="154"/>
      <c r="WTH59" s="154"/>
      <c r="WTI59" s="154"/>
      <c r="WTJ59" s="154"/>
      <c r="WTK59" s="154"/>
      <c r="WTL59" s="154"/>
      <c r="WTM59" s="154"/>
      <c r="WTN59" s="154"/>
      <c r="WTO59" s="154"/>
      <c r="WTP59" s="154"/>
      <c r="WTQ59" s="154"/>
      <c r="WTR59" s="154"/>
      <c r="WTS59" s="154"/>
      <c r="WTT59" s="154"/>
      <c r="WTU59" s="154"/>
      <c r="WTV59" s="154"/>
      <c r="WTW59" s="154"/>
      <c r="WTX59" s="154"/>
      <c r="WTY59" s="154"/>
      <c r="WTZ59" s="154"/>
      <c r="WUA59" s="154"/>
      <c r="WUB59" s="154"/>
      <c r="WUC59" s="154"/>
      <c r="WUD59" s="154"/>
      <c r="WUE59" s="154"/>
      <c r="WUF59" s="154"/>
      <c r="WUG59" s="154"/>
      <c r="WUH59" s="154"/>
      <c r="WUI59" s="154"/>
      <c r="WUJ59" s="154"/>
      <c r="WUK59" s="154"/>
      <c r="WUL59" s="154"/>
      <c r="WUM59" s="154"/>
      <c r="WUN59" s="154"/>
      <c r="WUO59" s="154"/>
      <c r="WUP59" s="154"/>
      <c r="WUQ59" s="154"/>
      <c r="WUR59" s="154"/>
      <c r="WUS59" s="154"/>
      <c r="WUT59" s="154"/>
      <c r="WUU59" s="154"/>
      <c r="WUV59" s="154"/>
      <c r="WUW59" s="154"/>
      <c r="WUX59" s="154"/>
      <c r="WUY59" s="154"/>
      <c r="WUZ59" s="154"/>
      <c r="WVA59" s="154"/>
      <c r="WVB59" s="154"/>
      <c r="WVC59" s="154"/>
      <c r="WVD59" s="154"/>
      <c r="WVE59" s="154"/>
      <c r="WVF59" s="154"/>
      <c r="WVG59" s="154"/>
      <c r="WVH59" s="154"/>
      <c r="WVI59" s="154"/>
      <c r="WVJ59" s="154"/>
      <c r="WVK59" s="154"/>
      <c r="WVL59" s="154"/>
      <c r="WVM59" s="154"/>
      <c r="WVN59" s="154"/>
      <c r="WVO59" s="154"/>
      <c r="WVP59" s="154"/>
      <c r="WVQ59" s="154"/>
      <c r="WVR59" s="154"/>
      <c r="WVS59" s="154"/>
      <c r="WVT59" s="154"/>
      <c r="WVU59" s="154"/>
      <c r="WVV59" s="154"/>
      <c r="WVW59" s="154"/>
      <c r="WVX59" s="154"/>
      <c r="WVY59" s="154"/>
      <c r="WVZ59" s="154"/>
      <c r="WWA59" s="154"/>
      <c r="WWB59" s="154"/>
      <c r="WWC59" s="154"/>
      <c r="WWD59" s="154"/>
      <c r="WWE59" s="154"/>
      <c r="WWF59" s="154"/>
      <c r="WWG59" s="154"/>
      <c r="WWH59" s="154"/>
      <c r="WWI59" s="154"/>
      <c r="WWJ59" s="154"/>
      <c r="WWK59" s="154"/>
      <c r="WWL59" s="154"/>
      <c r="WWM59" s="154"/>
      <c r="WWN59" s="154"/>
      <c r="WWO59" s="154"/>
      <c r="WWP59" s="154"/>
      <c r="WWQ59" s="154"/>
      <c r="WWR59" s="154"/>
      <c r="WWS59" s="154"/>
      <c r="WWT59" s="154"/>
      <c r="WWU59" s="154"/>
      <c r="WWV59" s="154"/>
      <c r="WWW59" s="154"/>
      <c r="WWX59" s="154"/>
      <c r="WWY59" s="154"/>
      <c r="WWZ59" s="154"/>
      <c r="WXA59" s="154"/>
      <c r="WXB59" s="154"/>
      <c r="WXC59" s="154"/>
      <c r="WXD59" s="154"/>
      <c r="WXE59" s="154"/>
      <c r="WXF59" s="154"/>
      <c r="WXG59" s="154"/>
      <c r="WXH59" s="154"/>
      <c r="WXI59" s="154"/>
      <c r="WXJ59" s="154"/>
      <c r="WXK59" s="154"/>
      <c r="WXL59" s="154"/>
      <c r="WXM59" s="154"/>
      <c r="WXN59" s="154"/>
      <c r="WXO59" s="154"/>
      <c r="WXP59" s="154"/>
      <c r="WXQ59" s="154"/>
      <c r="WXR59" s="154"/>
      <c r="WXS59" s="154"/>
      <c r="WXT59" s="154"/>
      <c r="WXU59" s="154"/>
      <c r="WXV59" s="154"/>
      <c r="WXW59" s="154"/>
      <c r="WXX59" s="154"/>
      <c r="WXY59" s="154"/>
      <c r="WXZ59" s="154"/>
      <c r="WYA59" s="154"/>
      <c r="WYB59" s="154"/>
      <c r="WYC59" s="154"/>
      <c r="WYD59" s="154"/>
      <c r="WYE59" s="154"/>
      <c r="WYF59" s="154"/>
      <c r="WYG59" s="154"/>
      <c r="WYH59" s="154"/>
      <c r="WYI59" s="154"/>
      <c r="WYJ59" s="154"/>
      <c r="WYK59" s="154"/>
      <c r="WYL59" s="154"/>
      <c r="WYM59" s="154"/>
      <c r="WYN59" s="154"/>
      <c r="WYO59" s="154"/>
      <c r="WYP59" s="154"/>
      <c r="WYQ59" s="154"/>
      <c r="WYR59" s="154"/>
      <c r="WYS59" s="154"/>
      <c r="WYT59" s="154"/>
      <c r="WYU59" s="154"/>
      <c r="WYV59" s="154"/>
      <c r="WYW59" s="154"/>
      <c r="WYX59" s="154"/>
      <c r="WYY59" s="154"/>
      <c r="WYZ59" s="154"/>
      <c r="WZA59" s="154"/>
      <c r="WZB59" s="154"/>
      <c r="WZC59" s="154"/>
      <c r="WZD59" s="154"/>
      <c r="WZE59" s="154"/>
      <c r="WZF59" s="154"/>
      <c r="WZG59" s="154"/>
      <c r="WZH59" s="154"/>
      <c r="WZI59" s="154"/>
      <c r="WZJ59" s="154"/>
      <c r="WZK59" s="154"/>
      <c r="WZL59" s="154"/>
      <c r="WZM59" s="154"/>
      <c r="WZN59" s="154"/>
      <c r="WZO59" s="154"/>
      <c r="WZP59" s="154"/>
      <c r="WZQ59" s="154"/>
      <c r="WZR59" s="154"/>
      <c r="WZS59" s="154"/>
      <c r="WZT59" s="154"/>
      <c r="WZU59" s="154"/>
      <c r="WZV59" s="154"/>
      <c r="WZW59" s="154"/>
      <c r="WZX59" s="154"/>
      <c r="WZY59" s="154"/>
      <c r="WZZ59" s="154"/>
      <c r="XAA59" s="154"/>
      <c r="XAB59" s="154"/>
      <c r="XAC59" s="154"/>
      <c r="XAD59" s="154"/>
      <c r="XAE59" s="154"/>
      <c r="XAF59" s="154"/>
      <c r="XAG59" s="154"/>
      <c r="XAH59" s="154"/>
      <c r="XAI59" s="154"/>
      <c r="XAJ59" s="154"/>
      <c r="XAK59" s="154"/>
      <c r="XAL59" s="154"/>
      <c r="XAM59" s="154"/>
      <c r="XAN59" s="154"/>
      <c r="XAO59" s="154"/>
      <c r="XAP59" s="154"/>
      <c r="XAQ59" s="154"/>
      <c r="XAR59" s="154"/>
      <c r="XAS59" s="154"/>
      <c r="XAT59" s="154"/>
      <c r="XAU59" s="154"/>
      <c r="XAV59" s="154"/>
      <c r="XAW59" s="154"/>
      <c r="XAX59" s="154"/>
      <c r="XAY59" s="154"/>
      <c r="XAZ59" s="154"/>
      <c r="XBA59" s="154"/>
      <c r="XBB59" s="154"/>
      <c r="XBC59" s="154"/>
      <c r="XBD59" s="154"/>
      <c r="XBE59" s="154"/>
      <c r="XBF59" s="154"/>
      <c r="XBG59" s="154"/>
      <c r="XBH59" s="154"/>
      <c r="XBI59" s="154"/>
      <c r="XBJ59" s="154"/>
      <c r="XBK59" s="154"/>
      <c r="XBL59" s="154"/>
      <c r="XBM59" s="154"/>
      <c r="XBN59" s="154"/>
      <c r="XBO59" s="154"/>
      <c r="XBP59" s="154"/>
      <c r="XBQ59" s="154"/>
      <c r="XBR59" s="154"/>
      <c r="XBS59" s="154"/>
      <c r="XBT59" s="154"/>
      <c r="XBU59" s="154"/>
      <c r="XBV59" s="154"/>
      <c r="XBW59" s="154"/>
      <c r="XBX59" s="154"/>
      <c r="XBY59" s="154"/>
      <c r="XBZ59" s="154"/>
      <c r="XCA59" s="154"/>
      <c r="XCB59" s="154"/>
      <c r="XCC59" s="154"/>
      <c r="XCD59" s="154"/>
      <c r="XCE59" s="154"/>
      <c r="XCF59" s="154"/>
      <c r="XCG59" s="154"/>
      <c r="XCH59" s="154"/>
      <c r="XCI59" s="154"/>
      <c r="XCJ59" s="154"/>
      <c r="XCK59" s="154"/>
      <c r="XCL59" s="154"/>
      <c r="XCM59" s="154"/>
      <c r="XCN59" s="154"/>
      <c r="XCO59" s="154"/>
      <c r="XCP59" s="154"/>
      <c r="XCQ59" s="154"/>
      <c r="XCR59" s="154"/>
      <c r="XCS59" s="154"/>
      <c r="XCT59" s="154"/>
      <c r="XCU59" s="154"/>
      <c r="XCV59" s="154"/>
      <c r="XCW59" s="154"/>
      <c r="XCX59" s="154"/>
      <c r="XCY59" s="154"/>
      <c r="XCZ59" s="154"/>
      <c r="XDA59" s="154"/>
      <c r="XDB59" s="154"/>
      <c r="XDC59" s="154"/>
      <c r="XDD59" s="154"/>
      <c r="XDE59" s="154"/>
      <c r="XDF59" s="154"/>
      <c r="XDG59" s="154"/>
      <c r="XDH59" s="154"/>
      <c r="XDI59" s="154"/>
      <c r="XDJ59" s="154"/>
      <c r="XDK59" s="154"/>
      <c r="XDL59" s="154"/>
      <c r="XDM59" s="154"/>
      <c r="XDN59" s="154"/>
      <c r="XDO59" s="154"/>
      <c r="XDP59" s="154"/>
      <c r="XDQ59" s="154"/>
      <c r="XDR59" s="154"/>
      <c r="XDS59" s="154"/>
      <c r="XDT59" s="154"/>
      <c r="XDU59" s="154"/>
      <c r="XDV59" s="154"/>
      <c r="XDW59" s="154"/>
      <c r="XDX59" s="154"/>
      <c r="XDY59" s="154"/>
      <c r="XDZ59" s="154"/>
      <c r="XEA59" s="154"/>
      <c r="XEB59" s="154"/>
      <c r="XEC59" s="154"/>
      <c r="XED59" s="154"/>
      <c r="XEE59" s="154"/>
      <c r="XEF59" s="154"/>
      <c r="XEG59" s="154"/>
      <c r="XEH59" s="154"/>
      <c r="XEI59" s="154"/>
      <c r="XEJ59" s="154"/>
      <c r="XEK59" s="154"/>
      <c r="XEL59" s="154"/>
      <c r="XEM59" s="154"/>
      <c r="XEN59" s="154"/>
      <c r="XEO59" s="154"/>
      <c r="XEP59" s="154"/>
      <c r="XEQ59" s="154"/>
      <c r="XER59" s="154"/>
      <c r="XES59" s="154"/>
      <c r="XET59" s="154"/>
      <c r="XEU59" s="154"/>
      <c r="XEV59" s="154"/>
      <c r="XEW59" s="154"/>
      <c r="XEX59" s="154"/>
      <c r="XEY59" s="154"/>
      <c r="XEZ59" s="154"/>
      <c r="XFA59" s="154"/>
      <c r="XFB59" s="154"/>
      <c r="XFC59" s="154"/>
      <c r="XFD59" s="154"/>
    </row>
    <row r="60" spans="1:16384" x14ac:dyDescent="0.4">
      <c r="B60" s="204" t="s">
        <v>190</v>
      </c>
      <c r="D60" s="219">
        <v>0</v>
      </c>
      <c r="E60" s="219">
        <v>0</v>
      </c>
      <c r="F60" s="219">
        <v>0</v>
      </c>
      <c r="G60" s="219">
        <v>0</v>
      </c>
      <c r="H60" s="219">
        <v>0</v>
      </c>
      <c r="I60" s="219">
        <v>0</v>
      </c>
      <c r="J60" s="219">
        <v>0</v>
      </c>
      <c r="K60" s="219">
        <v>0</v>
      </c>
      <c r="L60" s="219">
        <v>0</v>
      </c>
      <c r="M60" s="219">
        <v>0</v>
      </c>
      <c r="N60" s="219">
        <v>0</v>
      </c>
      <c r="O60" s="219">
        <v>0</v>
      </c>
      <c r="P60" s="219">
        <v>0</v>
      </c>
      <c r="Q60" s="219">
        <v>0</v>
      </c>
      <c r="R60" s="219">
        <v>0</v>
      </c>
      <c r="S60" s="219">
        <v>0</v>
      </c>
      <c r="T60" s="219">
        <v>0</v>
      </c>
      <c r="U60" s="219">
        <v>0</v>
      </c>
      <c r="V60" s="219">
        <v>0</v>
      </c>
      <c r="W60" s="219">
        <v>0</v>
      </c>
      <c r="X60" s="219">
        <v>0</v>
      </c>
      <c r="Y60" s="219">
        <v>0</v>
      </c>
      <c r="Z60" s="219">
        <v>0</v>
      </c>
      <c r="AA60" s="219">
        <v>0</v>
      </c>
      <c r="AB60" s="219">
        <v>0</v>
      </c>
      <c r="AC60" s="219">
        <v>0</v>
      </c>
      <c r="AD60" s="219">
        <v>0</v>
      </c>
      <c r="AE60" s="219">
        <v>0</v>
      </c>
      <c r="AF60" s="219">
        <v>0</v>
      </c>
      <c r="AG60" s="219">
        <v>0</v>
      </c>
      <c r="AH60" s="219">
        <v>0</v>
      </c>
      <c r="AI60" s="219">
        <v>0</v>
      </c>
      <c r="AJ60" s="219">
        <v>0</v>
      </c>
      <c r="AK60" s="219">
        <v>0</v>
      </c>
      <c r="AL60" s="219">
        <v>0</v>
      </c>
      <c r="AM60" s="219">
        <v>0</v>
      </c>
      <c r="AN60" s="219">
        <v>0</v>
      </c>
      <c r="AO60" s="219">
        <v>0</v>
      </c>
      <c r="AP60" s="219">
        <v>0</v>
      </c>
      <c r="AQ60" s="219">
        <v>0</v>
      </c>
      <c r="AR60" s="219">
        <v>0</v>
      </c>
      <c r="AS60" s="219">
        <v>0</v>
      </c>
      <c r="AT60" s="219">
        <v>0</v>
      </c>
      <c r="AU60" s="219">
        <v>0</v>
      </c>
      <c r="AV60" s="219">
        <v>0</v>
      </c>
      <c r="AW60" s="219">
        <v>0</v>
      </c>
      <c r="AX60" s="219">
        <v>0</v>
      </c>
      <c r="AY60" s="219">
        <v>0</v>
      </c>
      <c r="AZ60" s="219">
        <v>0</v>
      </c>
      <c r="BA60" s="219">
        <v>0</v>
      </c>
      <c r="BB60" s="219">
        <v>0</v>
      </c>
      <c r="BC60" s="219">
        <v>0</v>
      </c>
      <c r="BD60" s="219">
        <v>0</v>
      </c>
      <c r="BE60" s="219">
        <v>0</v>
      </c>
      <c r="BF60" s="219">
        <v>0</v>
      </c>
      <c r="BG60" s="219">
        <v>0</v>
      </c>
      <c r="BH60" s="219">
        <v>0</v>
      </c>
      <c r="BI60" s="219">
        <v>0</v>
      </c>
      <c r="BJ60" s="219">
        <v>0</v>
      </c>
      <c r="BK60" s="219">
        <v>0</v>
      </c>
      <c r="BL60" s="219">
        <v>0</v>
      </c>
      <c r="BM60" s="219">
        <v>0</v>
      </c>
      <c r="BN60" s="219">
        <v>0</v>
      </c>
      <c r="BO60" s="219">
        <v>0</v>
      </c>
      <c r="BP60" s="219">
        <v>0</v>
      </c>
      <c r="BQ60" s="219">
        <v>0</v>
      </c>
      <c r="BR60" s="219">
        <v>0</v>
      </c>
      <c r="BS60" s="219">
        <v>0</v>
      </c>
      <c r="BT60" s="219">
        <v>0</v>
      </c>
      <c r="BU60" s="219">
        <v>0</v>
      </c>
      <c r="BV60" s="219">
        <v>0</v>
      </c>
      <c r="BW60" s="219">
        <v>0</v>
      </c>
      <c r="BX60" s="220">
        <v>0</v>
      </c>
      <c r="BY60" s="220">
        <v>0</v>
      </c>
      <c r="BZ60" s="220">
        <v>0</v>
      </c>
      <c r="CA60" s="221">
        <v>0</v>
      </c>
    </row>
    <row r="61" spans="1:16384" x14ac:dyDescent="0.4">
      <c r="B61" s="204" t="s">
        <v>191</v>
      </c>
      <c r="D61" s="219">
        <v>0</v>
      </c>
      <c r="E61" s="219">
        <v>0</v>
      </c>
      <c r="F61" s="219">
        <v>0</v>
      </c>
      <c r="G61" s="219">
        <v>0</v>
      </c>
      <c r="H61" s="219">
        <v>0</v>
      </c>
      <c r="I61" s="219">
        <v>0</v>
      </c>
      <c r="J61" s="219">
        <v>0</v>
      </c>
      <c r="K61" s="219">
        <v>0</v>
      </c>
      <c r="L61" s="219">
        <v>0</v>
      </c>
      <c r="M61" s="219">
        <v>0</v>
      </c>
      <c r="N61" s="219">
        <v>0</v>
      </c>
      <c r="O61" s="219">
        <v>0</v>
      </c>
      <c r="P61" s="219">
        <v>0</v>
      </c>
      <c r="Q61" s="219">
        <v>0</v>
      </c>
      <c r="R61" s="219">
        <v>0</v>
      </c>
      <c r="S61" s="219">
        <v>0</v>
      </c>
      <c r="T61" s="219">
        <v>0</v>
      </c>
      <c r="U61" s="219">
        <v>0</v>
      </c>
      <c r="V61" s="219">
        <v>0</v>
      </c>
      <c r="W61" s="219">
        <v>0</v>
      </c>
      <c r="X61" s="219">
        <v>0</v>
      </c>
      <c r="Y61" s="219">
        <v>0</v>
      </c>
      <c r="Z61" s="219">
        <v>0</v>
      </c>
      <c r="AA61" s="219">
        <v>0</v>
      </c>
      <c r="AB61" s="219">
        <v>0</v>
      </c>
      <c r="AC61" s="219">
        <v>0</v>
      </c>
      <c r="AD61" s="219">
        <v>0</v>
      </c>
      <c r="AE61" s="219">
        <v>0</v>
      </c>
      <c r="AF61" s="219">
        <v>0</v>
      </c>
      <c r="AG61" s="219">
        <v>0</v>
      </c>
      <c r="AH61" s="219">
        <v>0</v>
      </c>
      <c r="AI61" s="219">
        <v>0</v>
      </c>
      <c r="AJ61" s="219">
        <v>0</v>
      </c>
      <c r="AK61" s="219">
        <v>0</v>
      </c>
      <c r="AL61" s="219">
        <v>0</v>
      </c>
      <c r="AM61" s="219">
        <v>0</v>
      </c>
      <c r="AN61" s="219">
        <v>0</v>
      </c>
      <c r="AO61" s="219">
        <v>0</v>
      </c>
      <c r="AP61" s="219">
        <v>0</v>
      </c>
      <c r="AQ61" s="219">
        <v>0</v>
      </c>
      <c r="AR61" s="219">
        <v>0</v>
      </c>
      <c r="AS61" s="219">
        <v>0</v>
      </c>
      <c r="AT61" s="219">
        <v>0</v>
      </c>
      <c r="AU61" s="219">
        <v>0</v>
      </c>
      <c r="AV61" s="219">
        <v>0</v>
      </c>
      <c r="AW61" s="219">
        <v>0</v>
      </c>
      <c r="AX61" s="219">
        <v>0</v>
      </c>
      <c r="AY61" s="219">
        <v>0</v>
      </c>
      <c r="AZ61" s="219">
        <v>0</v>
      </c>
      <c r="BA61" s="219">
        <v>9759</v>
      </c>
      <c r="BB61" s="219">
        <v>9953</v>
      </c>
      <c r="BC61" s="219">
        <v>10084</v>
      </c>
      <c r="BD61" s="219">
        <v>11106</v>
      </c>
      <c r="BE61" s="219">
        <v>11202</v>
      </c>
      <c r="BF61" s="219">
        <v>11358</v>
      </c>
      <c r="BG61" s="219">
        <v>11486</v>
      </c>
      <c r="BH61" s="219">
        <v>11430</v>
      </c>
      <c r="BI61" s="219">
        <v>11555</v>
      </c>
      <c r="BJ61" s="219">
        <v>11750</v>
      </c>
      <c r="BK61" s="219">
        <v>12123</v>
      </c>
      <c r="BL61" s="219">
        <v>12421</v>
      </c>
      <c r="BM61" s="219">
        <v>12681</v>
      </c>
      <c r="BN61" s="219">
        <v>12783</v>
      </c>
      <c r="BO61" s="219">
        <v>12686</v>
      </c>
      <c r="BP61" s="219">
        <v>12683</v>
      </c>
      <c r="BQ61" s="219">
        <v>12585</v>
      </c>
      <c r="BR61" s="219">
        <v>12467</v>
      </c>
      <c r="BS61" s="219">
        <v>12215</v>
      </c>
      <c r="BT61" s="219">
        <v>12025</v>
      </c>
      <c r="BU61" s="219">
        <v>11808</v>
      </c>
      <c r="BV61" s="219">
        <v>11452</v>
      </c>
      <c r="BW61" s="219">
        <v>11214</v>
      </c>
      <c r="BX61" s="220">
        <v>11238</v>
      </c>
      <c r="BY61" s="220">
        <v>11413</v>
      </c>
      <c r="BZ61" s="220">
        <v>11609</v>
      </c>
      <c r="CA61" s="221">
        <v>11816</v>
      </c>
    </row>
    <row r="62" spans="1:16384" s="228" customFormat="1" ht="15.4" thickBot="1" x14ac:dyDescent="0.45">
      <c r="A62" s="223"/>
      <c r="B62" s="224"/>
      <c r="C62" s="225"/>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c r="BQ62" s="226"/>
      <c r="BR62" s="226"/>
      <c r="BS62" s="226"/>
      <c r="BT62" s="226"/>
      <c r="BU62" s="226"/>
      <c r="BV62" s="226"/>
      <c r="BW62" s="226"/>
      <c r="BX62" s="226"/>
      <c r="BY62" s="226"/>
      <c r="BZ62" s="226"/>
      <c r="CA62" s="227"/>
    </row>
    <row r="64" spans="1:16384" x14ac:dyDescent="0.4">
      <c r="D64" s="204"/>
      <c r="E64" s="204"/>
      <c r="F64" s="204"/>
      <c r="G64" s="204"/>
      <c r="H64" s="204"/>
      <c r="I64" s="204"/>
      <c r="J64" s="204"/>
      <c r="K64" s="204"/>
      <c r="L64" s="204"/>
      <c r="M64" s="204"/>
      <c r="N64" s="204"/>
      <c r="O64" s="204"/>
      <c r="P64" s="204"/>
      <c r="Q64" s="204"/>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c r="AX64" s="204"/>
      <c r="AY64" s="204"/>
      <c r="AZ64" s="204"/>
      <c r="BA64" s="204"/>
      <c r="BB64" s="204"/>
      <c r="BC64" s="204"/>
      <c r="BD64" s="204"/>
      <c r="BE64" s="204"/>
      <c r="BF64" s="204"/>
      <c r="BG64" s="204"/>
      <c r="BH64" s="204"/>
      <c r="BI64" s="204"/>
      <c r="BJ64" s="204"/>
      <c r="BK64" s="204"/>
      <c r="BL64" s="204"/>
      <c r="BM64" s="204"/>
      <c r="BN64" s="204"/>
      <c r="BO64" s="204"/>
      <c r="BP64" s="204"/>
      <c r="BQ64" s="204"/>
      <c r="BR64" s="204"/>
      <c r="BS64" s="204"/>
      <c r="BT64" s="204"/>
      <c r="BU64" s="204"/>
      <c r="BV64" s="204"/>
      <c r="BW64" s="204"/>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C150"/>
  <sheetViews>
    <sheetView zoomScale="70" zoomScaleNormal="70" workbookViewId="0">
      <pane xSplit="3" ySplit="4" topLeftCell="BS5" activePane="bottomRight" state="frozen"/>
      <selection activeCell="B1" sqref="B1"/>
      <selection pane="topRight" activeCell="B1" sqref="B1"/>
      <selection pane="bottomLeft" activeCell="B1" sqref="B1"/>
      <selection pane="bottomRight" activeCell="C1" sqref="C1"/>
    </sheetView>
  </sheetViews>
  <sheetFormatPr defaultColWidth="9.1328125" defaultRowHeight="15" x14ac:dyDescent="0.4"/>
  <cols>
    <col min="1" max="1" width="23.1328125" style="188" bestFit="1" customWidth="1"/>
    <col min="2" max="2" width="75.73046875" style="51" customWidth="1"/>
    <col min="3" max="3" width="25.73046875" style="51" customWidth="1"/>
    <col min="4" max="71" width="12.73046875" style="189" customWidth="1"/>
    <col min="72" max="75" width="12.73046875" style="60" customWidth="1"/>
    <col min="76" max="76" width="12.73046875" style="51" customWidth="1"/>
    <col min="77" max="77" width="12.73046875" style="58" customWidth="1"/>
    <col min="78" max="78" width="12.73046875" style="51" customWidth="1"/>
    <col min="79" max="79" width="12.73046875" style="58" customWidth="1"/>
    <col min="80" max="16384" width="9.1328125" style="51"/>
  </cols>
  <sheetData>
    <row r="1" spans="1:79" s="46" customFormat="1" ht="25.15" customHeight="1" thickBot="1" x14ac:dyDescent="0.4">
      <c r="A1" s="43" t="s">
        <v>42</v>
      </c>
      <c r="B1" s="44" t="s">
        <v>755</v>
      </c>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15"/>
      <c r="CA1" s="15"/>
    </row>
    <row r="2" spans="1:79" ht="33" customHeight="1" x14ac:dyDescent="0.4">
      <c r="A2" s="47" t="s">
        <v>594</v>
      </c>
      <c r="B2" s="17" t="s">
        <v>244</v>
      </c>
      <c r="C2" s="120"/>
      <c r="D2" s="49" t="s">
        <v>626</v>
      </c>
      <c r="E2" s="49" t="s">
        <v>627</v>
      </c>
      <c r="F2" s="49" t="s">
        <v>628</v>
      </c>
      <c r="G2" s="49" t="s">
        <v>629</v>
      </c>
      <c r="H2" s="49" t="s">
        <v>630</v>
      </c>
      <c r="I2" s="49" t="s">
        <v>631</v>
      </c>
      <c r="J2" s="49" t="s">
        <v>632</v>
      </c>
      <c r="K2" s="49" t="s">
        <v>633</v>
      </c>
      <c r="L2" s="49" t="s">
        <v>634</v>
      </c>
      <c r="M2" s="49" t="s">
        <v>635</v>
      </c>
      <c r="N2" s="49" t="s">
        <v>636</v>
      </c>
      <c r="O2" s="49" t="s">
        <v>637</v>
      </c>
      <c r="P2" s="49" t="s">
        <v>638</v>
      </c>
      <c r="Q2" s="49" t="s">
        <v>639</v>
      </c>
      <c r="R2" s="49" t="s">
        <v>640</v>
      </c>
      <c r="S2" s="49" t="s">
        <v>641</v>
      </c>
      <c r="T2" s="49" t="s">
        <v>642</v>
      </c>
      <c r="U2" s="49" t="s">
        <v>643</v>
      </c>
      <c r="V2" s="49" t="s">
        <v>644</v>
      </c>
      <c r="W2" s="49" t="s">
        <v>645</v>
      </c>
      <c r="X2" s="49" t="s">
        <v>646</v>
      </c>
      <c r="Y2" s="49" t="s">
        <v>647</v>
      </c>
      <c r="Z2" s="49" t="s">
        <v>648</v>
      </c>
      <c r="AA2" s="49" t="s">
        <v>649</v>
      </c>
      <c r="AB2" s="49" t="s">
        <v>650</v>
      </c>
      <c r="AC2" s="49" t="s">
        <v>651</v>
      </c>
      <c r="AD2" s="49" t="s">
        <v>652</v>
      </c>
      <c r="AE2" s="49" t="s">
        <v>653</v>
      </c>
      <c r="AF2" s="49" t="s">
        <v>654</v>
      </c>
      <c r="AG2" s="49" t="s">
        <v>655</v>
      </c>
      <c r="AH2" s="49" t="s">
        <v>656</v>
      </c>
      <c r="AI2" s="49" t="s">
        <v>657</v>
      </c>
      <c r="AJ2" s="49" t="s">
        <v>658</v>
      </c>
      <c r="AK2" s="49" t="s">
        <v>659</v>
      </c>
      <c r="AL2" s="49" t="s">
        <v>660</v>
      </c>
      <c r="AM2" s="49" t="s">
        <v>661</v>
      </c>
      <c r="AN2" s="49" t="s">
        <v>662</v>
      </c>
      <c r="AO2" s="49" t="s">
        <v>663</v>
      </c>
      <c r="AP2" s="49" t="s">
        <v>664</v>
      </c>
      <c r="AQ2" s="49" t="s">
        <v>665</v>
      </c>
      <c r="AR2" s="49" t="s">
        <v>666</v>
      </c>
      <c r="AS2" s="49" t="s">
        <v>667</v>
      </c>
      <c r="AT2" s="49" t="s">
        <v>668</v>
      </c>
      <c r="AU2" s="49" t="s">
        <v>669</v>
      </c>
      <c r="AV2" s="49" t="s">
        <v>670</v>
      </c>
      <c r="AW2" s="49" t="s">
        <v>671</v>
      </c>
      <c r="AX2" s="49" t="s">
        <v>672</v>
      </c>
      <c r="AY2" s="49" t="s">
        <v>595</v>
      </c>
      <c r="AZ2" s="49" t="s">
        <v>596</v>
      </c>
      <c r="BA2" s="49" t="s">
        <v>597</v>
      </c>
      <c r="BB2" s="49" t="s">
        <v>598</v>
      </c>
      <c r="BC2" s="49" t="s">
        <v>599</v>
      </c>
      <c r="BD2" s="49" t="s">
        <v>600</v>
      </c>
      <c r="BE2" s="49" t="s">
        <v>601</v>
      </c>
      <c r="BF2" s="49" t="s">
        <v>602</v>
      </c>
      <c r="BG2" s="49" t="s">
        <v>603</v>
      </c>
      <c r="BH2" s="49" t="s">
        <v>604</v>
      </c>
      <c r="BI2" s="49" t="s">
        <v>605</v>
      </c>
      <c r="BJ2" s="49" t="s">
        <v>606</v>
      </c>
      <c r="BK2" s="49" t="s">
        <v>607</v>
      </c>
      <c r="BL2" s="49" t="s">
        <v>608</v>
      </c>
      <c r="BM2" s="49" t="s">
        <v>609</v>
      </c>
      <c r="BN2" s="49" t="s">
        <v>610</v>
      </c>
      <c r="BO2" s="49" t="s">
        <v>611</v>
      </c>
      <c r="BP2" s="49" t="s">
        <v>612</v>
      </c>
      <c r="BQ2" s="49" t="s">
        <v>613</v>
      </c>
      <c r="BR2" s="49" t="s">
        <v>614</v>
      </c>
      <c r="BS2" s="49" t="s">
        <v>615</v>
      </c>
      <c r="BT2" s="49" t="s">
        <v>616</v>
      </c>
      <c r="BU2" s="49" t="s">
        <v>617</v>
      </c>
      <c r="BV2" s="49" t="s">
        <v>618</v>
      </c>
      <c r="BW2" s="49" t="s">
        <v>619</v>
      </c>
      <c r="BX2" s="49" t="s">
        <v>620</v>
      </c>
      <c r="BY2" s="49" t="s">
        <v>621</v>
      </c>
      <c r="BZ2" s="49" t="s">
        <v>622</v>
      </c>
      <c r="CA2" s="50" t="s">
        <v>623</v>
      </c>
    </row>
    <row r="3" spans="1:79" s="56" customFormat="1" x14ac:dyDescent="0.4">
      <c r="A3" s="52">
        <v>2018</v>
      </c>
      <c r="B3" s="20" t="s">
        <v>127</v>
      </c>
      <c r="C3" s="22"/>
      <c r="D3" s="54" t="s">
        <v>624</v>
      </c>
      <c r="E3" s="54" t="s">
        <v>624</v>
      </c>
      <c r="F3" s="54" t="s">
        <v>624</v>
      </c>
      <c r="G3" s="54" t="s">
        <v>624</v>
      </c>
      <c r="H3" s="54" t="s">
        <v>624</v>
      </c>
      <c r="I3" s="54" t="s">
        <v>624</v>
      </c>
      <c r="J3" s="54" t="s">
        <v>624</v>
      </c>
      <c r="K3" s="54" t="s">
        <v>624</v>
      </c>
      <c r="L3" s="54" t="s">
        <v>624</v>
      </c>
      <c r="M3" s="54" t="s">
        <v>624</v>
      </c>
      <c r="N3" s="54" t="s">
        <v>624</v>
      </c>
      <c r="O3" s="54" t="s">
        <v>624</v>
      </c>
      <c r="P3" s="54" t="s">
        <v>624</v>
      </c>
      <c r="Q3" s="54" t="s">
        <v>624</v>
      </c>
      <c r="R3" s="54" t="s">
        <v>624</v>
      </c>
      <c r="S3" s="54" t="s">
        <v>624</v>
      </c>
      <c r="T3" s="54" t="s">
        <v>624</v>
      </c>
      <c r="U3" s="54" t="s">
        <v>624</v>
      </c>
      <c r="V3" s="54" t="s">
        <v>624</v>
      </c>
      <c r="W3" s="54" t="s">
        <v>624</v>
      </c>
      <c r="X3" s="54" t="s">
        <v>624</v>
      </c>
      <c r="Y3" s="54" t="s">
        <v>624</v>
      </c>
      <c r="Z3" s="54" t="s">
        <v>624</v>
      </c>
      <c r="AA3" s="54" t="s">
        <v>624</v>
      </c>
      <c r="AB3" s="54" t="s">
        <v>624</v>
      </c>
      <c r="AC3" s="54" t="s">
        <v>624</v>
      </c>
      <c r="AD3" s="54" t="s">
        <v>624</v>
      </c>
      <c r="AE3" s="54" t="s">
        <v>624</v>
      </c>
      <c r="AF3" s="54" t="s">
        <v>624</v>
      </c>
      <c r="AG3" s="54" t="s">
        <v>624</v>
      </c>
      <c r="AH3" s="54" t="s">
        <v>624</v>
      </c>
      <c r="AI3" s="54" t="s">
        <v>624</v>
      </c>
      <c r="AJ3" s="54" t="s">
        <v>624</v>
      </c>
      <c r="AK3" s="54" t="s">
        <v>624</v>
      </c>
      <c r="AL3" s="54" t="s">
        <v>624</v>
      </c>
      <c r="AM3" s="54" t="s">
        <v>624</v>
      </c>
      <c r="AN3" s="54" t="s">
        <v>624</v>
      </c>
      <c r="AO3" s="54" t="s">
        <v>624</v>
      </c>
      <c r="AP3" s="54" t="s">
        <v>624</v>
      </c>
      <c r="AQ3" s="54" t="s">
        <v>624</v>
      </c>
      <c r="AR3" s="54" t="s">
        <v>624</v>
      </c>
      <c r="AS3" s="54" t="s">
        <v>624</v>
      </c>
      <c r="AT3" s="54" t="s">
        <v>624</v>
      </c>
      <c r="AU3" s="54" t="s">
        <v>624</v>
      </c>
      <c r="AV3" s="54" t="s">
        <v>624</v>
      </c>
      <c r="AW3" s="54" t="s">
        <v>624</v>
      </c>
      <c r="AX3" s="54" t="s">
        <v>624</v>
      </c>
      <c r="AY3" s="54" t="s">
        <v>624</v>
      </c>
      <c r="AZ3" s="54" t="s">
        <v>624</v>
      </c>
      <c r="BA3" s="54" t="s">
        <v>624</v>
      </c>
      <c r="BB3" s="54" t="s">
        <v>624</v>
      </c>
      <c r="BC3" s="54" t="s">
        <v>624</v>
      </c>
      <c r="BD3" s="54" t="s">
        <v>624</v>
      </c>
      <c r="BE3" s="54" t="s">
        <v>624</v>
      </c>
      <c r="BF3" s="54" t="s">
        <v>624</v>
      </c>
      <c r="BG3" s="54" t="s">
        <v>624</v>
      </c>
      <c r="BH3" s="54" t="s">
        <v>624</v>
      </c>
      <c r="BI3" s="54" t="s">
        <v>624</v>
      </c>
      <c r="BJ3" s="54" t="s">
        <v>624</v>
      </c>
      <c r="BK3" s="54" t="s">
        <v>624</v>
      </c>
      <c r="BL3" s="54" t="s">
        <v>624</v>
      </c>
      <c r="BM3" s="54" t="s">
        <v>624</v>
      </c>
      <c r="BN3" s="54" t="s">
        <v>624</v>
      </c>
      <c r="BO3" s="54" t="s">
        <v>624</v>
      </c>
      <c r="BP3" s="54" t="s">
        <v>624</v>
      </c>
      <c r="BQ3" s="54" t="s">
        <v>624</v>
      </c>
      <c r="BR3" s="54" t="s">
        <v>624</v>
      </c>
      <c r="BS3" s="54" t="s">
        <v>624</v>
      </c>
      <c r="BT3" s="54" t="s">
        <v>624</v>
      </c>
      <c r="BU3" s="54" t="s">
        <v>624</v>
      </c>
      <c r="BV3" s="54" t="s">
        <v>625</v>
      </c>
      <c r="BW3" s="54" t="s">
        <v>625</v>
      </c>
      <c r="BX3" s="54" t="s">
        <v>625</v>
      </c>
      <c r="BY3" s="54" t="s">
        <v>625</v>
      </c>
      <c r="BZ3" s="54" t="s">
        <v>625</v>
      </c>
      <c r="CA3" s="55" t="s">
        <v>625</v>
      </c>
    </row>
    <row r="4" spans="1:79" x14ac:dyDescent="0.4">
      <c r="A4" s="100"/>
      <c r="B4" s="101"/>
      <c r="C4" s="12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103"/>
      <c r="BG4" s="103"/>
      <c r="BH4" s="103"/>
      <c r="BI4" s="103"/>
      <c r="BJ4" s="103"/>
      <c r="BK4" s="103"/>
      <c r="BL4" s="103"/>
      <c r="BM4" s="103"/>
      <c r="BN4" s="103"/>
      <c r="BO4" s="103"/>
      <c r="BP4" s="103"/>
      <c r="BQ4" s="103"/>
      <c r="BR4" s="103"/>
      <c r="BS4" s="103"/>
      <c r="BT4" s="103"/>
      <c r="BU4" s="103"/>
      <c r="BV4" s="103"/>
      <c r="BW4" s="103"/>
      <c r="BX4" s="103"/>
      <c r="BY4" s="103"/>
      <c r="BZ4" s="103"/>
      <c r="CA4" s="140"/>
    </row>
    <row r="5" spans="1:79" ht="27" customHeight="1" x14ac:dyDescent="0.4">
      <c r="A5" s="141"/>
      <c r="B5" s="64" t="s">
        <v>245</v>
      </c>
      <c r="C5" s="232"/>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4"/>
    </row>
    <row r="6" spans="1:79" x14ac:dyDescent="0.4">
      <c r="A6" s="141"/>
      <c r="B6" s="58" t="s">
        <v>131</v>
      </c>
      <c r="C6" s="233" t="s">
        <v>130</v>
      </c>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v>29.110512129380052</v>
      </c>
      <c r="AI6" s="143">
        <v>33.549592894152475</v>
      </c>
      <c r="AJ6" s="143">
        <v>40.369007052134776</v>
      </c>
      <c r="AK6" s="143">
        <v>46.752225119122535</v>
      </c>
      <c r="AL6" s="143">
        <v>54.320191795418218</v>
      </c>
      <c r="AM6" s="143">
        <v>59.875101756018147</v>
      </c>
      <c r="AN6" s="143">
        <v>65.101994394921959</v>
      </c>
      <c r="AO6" s="143">
        <v>74.2190013532487</v>
      </c>
      <c r="AP6" s="143">
        <v>80.449906377863556</v>
      </c>
      <c r="AQ6" s="143">
        <v>90.01536154090887</v>
      </c>
      <c r="AR6" s="143">
        <v>97.347068426548574</v>
      </c>
      <c r="AS6" s="143">
        <v>106.17280948270272</v>
      </c>
      <c r="AT6" s="143">
        <v>124.86515488177545</v>
      </c>
      <c r="AU6" s="143">
        <v>152.5137354583984</v>
      </c>
      <c r="AV6" s="143">
        <v>0</v>
      </c>
      <c r="AW6" s="143">
        <v>0</v>
      </c>
      <c r="AX6" s="143">
        <v>0</v>
      </c>
      <c r="AY6" s="143">
        <v>0</v>
      </c>
      <c r="AZ6" s="143">
        <v>0</v>
      </c>
      <c r="BA6" s="143">
        <v>0</v>
      </c>
      <c r="BB6" s="143">
        <v>0</v>
      </c>
      <c r="BC6" s="143">
        <v>0</v>
      </c>
      <c r="BD6" s="143">
        <v>0</v>
      </c>
      <c r="BE6" s="143">
        <v>0</v>
      </c>
      <c r="BF6" s="143">
        <v>0</v>
      </c>
      <c r="BG6" s="143">
        <v>0</v>
      </c>
      <c r="BH6" s="143">
        <v>0</v>
      </c>
      <c r="BI6" s="143">
        <v>0</v>
      </c>
      <c r="BJ6" s="143">
        <v>0</v>
      </c>
      <c r="BK6" s="143">
        <v>0</v>
      </c>
      <c r="BL6" s="143">
        <v>0</v>
      </c>
      <c r="BM6" s="143">
        <v>0</v>
      </c>
      <c r="BN6" s="143">
        <v>0</v>
      </c>
      <c r="BO6" s="143">
        <v>0</v>
      </c>
      <c r="BP6" s="143">
        <v>0</v>
      </c>
      <c r="BQ6" s="143">
        <v>0</v>
      </c>
      <c r="BR6" s="143">
        <v>0</v>
      </c>
      <c r="BS6" s="143">
        <v>0</v>
      </c>
      <c r="BT6" s="143">
        <v>0</v>
      </c>
      <c r="BU6" s="143">
        <v>0</v>
      </c>
      <c r="BV6" s="143">
        <v>0</v>
      </c>
      <c r="BW6" s="143">
        <v>0</v>
      </c>
      <c r="BX6" s="143">
        <v>0</v>
      </c>
      <c r="BY6" s="143">
        <v>0</v>
      </c>
      <c r="BZ6" s="143">
        <v>0</v>
      </c>
      <c r="CA6" s="144">
        <v>0</v>
      </c>
    </row>
    <row r="7" spans="1:79" x14ac:dyDescent="0.4">
      <c r="A7" s="141"/>
      <c r="B7" s="58" t="s">
        <v>246</v>
      </c>
      <c r="C7" s="233" t="s">
        <v>130</v>
      </c>
      <c r="D7" s="143"/>
      <c r="E7" s="143"/>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c r="AE7" s="143"/>
      <c r="AF7" s="143"/>
      <c r="AG7" s="143"/>
      <c r="AH7" s="143">
        <v>1798</v>
      </c>
      <c r="AI7" s="143">
        <v>2830</v>
      </c>
      <c r="AJ7" s="143">
        <v>3005</v>
      </c>
      <c r="AK7" s="143">
        <v>3448</v>
      </c>
      <c r="AL7" s="143">
        <v>3751</v>
      </c>
      <c r="AM7" s="143">
        <v>4095</v>
      </c>
      <c r="AN7" s="143">
        <v>4396</v>
      </c>
      <c r="AO7" s="143">
        <v>4602</v>
      </c>
      <c r="AP7" s="143">
        <v>4661</v>
      </c>
      <c r="AQ7" s="143">
        <v>4760.201</v>
      </c>
      <c r="AR7" s="143">
        <v>4693.6689999999999</v>
      </c>
      <c r="AS7" s="143">
        <v>4736.817</v>
      </c>
      <c r="AT7" s="143">
        <v>4819.6320000000005</v>
      </c>
      <c r="AU7" s="143">
        <v>5437.5395747970842</v>
      </c>
      <c r="AV7" s="143">
        <v>5953.1810000000005</v>
      </c>
      <c r="AW7" s="143">
        <v>6331.3990000000003</v>
      </c>
      <c r="AX7" s="143">
        <v>6403.6940000000004</v>
      </c>
      <c r="AY7" s="143">
        <v>6642.2250000000004</v>
      </c>
      <c r="AZ7" s="143">
        <v>6941.3710000000001</v>
      </c>
      <c r="BA7" s="143">
        <v>7088.2730000000001</v>
      </c>
      <c r="BB7" s="143">
        <v>7294.9489999999996</v>
      </c>
      <c r="BC7" s="143">
        <v>8283.3439999999991</v>
      </c>
      <c r="BD7" s="143">
        <v>8659.5450000000001</v>
      </c>
      <c r="BE7" s="143">
        <v>8795.2162844499999</v>
      </c>
      <c r="BF7" s="143">
        <v>8945.096379300001</v>
      </c>
      <c r="BG7" s="143"/>
      <c r="BH7" s="143"/>
      <c r="BI7" s="143"/>
      <c r="BJ7" s="143"/>
      <c r="BK7" s="143"/>
      <c r="BL7" s="143"/>
      <c r="BM7" s="143"/>
      <c r="BN7" s="143"/>
      <c r="BO7" s="143"/>
      <c r="BP7" s="143"/>
      <c r="BQ7" s="143"/>
      <c r="BR7" s="143"/>
      <c r="BS7" s="143"/>
      <c r="BT7" s="143"/>
      <c r="BU7" s="143"/>
      <c r="BV7" s="143"/>
      <c r="BW7" s="143"/>
      <c r="BX7" s="143"/>
      <c r="BY7" s="143"/>
      <c r="BZ7" s="143"/>
      <c r="CA7" s="144"/>
    </row>
    <row r="8" spans="1:79" x14ac:dyDescent="0.4">
      <c r="A8" s="141"/>
      <c r="B8" s="58" t="s">
        <v>142</v>
      </c>
      <c r="C8" s="233" t="s">
        <v>130</v>
      </c>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v>0</v>
      </c>
      <c r="AI8" s="143">
        <v>0</v>
      </c>
      <c r="AJ8" s="143">
        <v>0</v>
      </c>
      <c r="AK8" s="143">
        <v>0</v>
      </c>
      <c r="AL8" s="143">
        <v>0</v>
      </c>
      <c r="AM8" s="143">
        <v>0</v>
      </c>
      <c r="AN8" s="143">
        <v>0</v>
      </c>
      <c r="AO8" s="143">
        <v>0</v>
      </c>
      <c r="AP8" s="143">
        <v>0</v>
      </c>
      <c r="AQ8" s="143">
        <v>0</v>
      </c>
      <c r="AR8" s="143">
        <v>0</v>
      </c>
      <c r="AS8" s="143">
        <v>0</v>
      </c>
      <c r="AT8" s="143">
        <v>0</v>
      </c>
      <c r="AU8" s="143">
        <v>0</v>
      </c>
      <c r="AV8" s="143">
        <v>231.47411666314397</v>
      </c>
      <c r="AW8" s="143">
        <v>325.20902588180275</v>
      </c>
      <c r="AX8" s="143">
        <v>365.13545224968743</v>
      </c>
      <c r="AY8" s="143">
        <v>437.39160512525461</v>
      </c>
      <c r="AZ8" s="143">
        <v>443.26224191823394</v>
      </c>
      <c r="BA8" s="143">
        <v>488.61175918926864</v>
      </c>
      <c r="BB8" s="143">
        <v>528.58293270578872</v>
      </c>
      <c r="BC8" s="143">
        <v>566.36950568822147</v>
      </c>
      <c r="BD8" s="143">
        <v>607.03198548293733</v>
      </c>
      <c r="BE8" s="143">
        <v>673.62344552251193</v>
      </c>
      <c r="BF8" s="143">
        <v>762.23</v>
      </c>
      <c r="BG8" s="143">
        <v>793.54721823565706</v>
      </c>
      <c r="BH8" s="143">
        <v>842.13</v>
      </c>
      <c r="BI8" s="143">
        <v>923.7647969778385</v>
      </c>
      <c r="BJ8" s="143">
        <v>972.69087379439623</v>
      </c>
      <c r="BK8" s="143">
        <v>1039.8247158707195</v>
      </c>
      <c r="BL8" s="143">
        <v>1105.9393085337213</v>
      </c>
      <c r="BM8" s="143">
        <v>1192.1009182195146</v>
      </c>
      <c r="BN8" s="143">
        <v>1220.2044423261623</v>
      </c>
      <c r="BO8" s="143">
        <v>1314.7165739259212</v>
      </c>
      <c r="BP8" s="143">
        <v>1390.6353122046253</v>
      </c>
      <c r="BQ8" s="143">
        <v>1463.3914453663692</v>
      </c>
      <c r="BR8" s="143">
        <v>1717.304349681425</v>
      </c>
      <c r="BS8" s="143">
        <v>1834.7090892979174</v>
      </c>
      <c r="BT8" s="143">
        <v>1896.9720008984343</v>
      </c>
      <c r="BU8" s="143">
        <v>1965.0820231168198</v>
      </c>
      <c r="BV8" s="143">
        <v>2101.924075680693</v>
      </c>
      <c r="BW8" s="143">
        <v>2264.5226024973617</v>
      </c>
      <c r="BX8" s="143">
        <v>2415.7926557921037</v>
      </c>
      <c r="BY8" s="143">
        <v>2586.511641631861</v>
      </c>
      <c r="BZ8" s="143">
        <v>2775.6476941640617</v>
      </c>
      <c r="CA8" s="144">
        <v>2999.0775551087086</v>
      </c>
    </row>
    <row r="9" spans="1:79" x14ac:dyDescent="0.4">
      <c r="A9" s="141"/>
      <c r="B9" s="58" t="s">
        <v>247</v>
      </c>
      <c r="C9" s="233" t="s">
        <v>140</v>
      </c>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v>0</v>
      </c>
      <c r="AI9" s="143">
        <v>0</v>
      </c>
      <c r="AJ9" s="143">
        <v>0</v>
      </c>
      <c r="AK9" s="143">
        <v>0</v>
      </c>
      <c r="AL9" s="143">
        <v>0</v>
      </c>
      <c r="AM9" s="143">
        <v>0</v>
      </c>
      <c r="AN9" s="143">
        <v>0</v>
      </c>
      <c r="AO9" s="143">
        <v>0</v>
      </c>
      <c r="AP9" s="143">
        <v>0</v>
      </c>
      <c r="AQ9" s="143">
        <v>0</v>
      </c>
      <c r="AR9" s="143">
        <v>0</v>
      </c>
      <c r="AS9" s="143">
        <v>0</v>
      </c>
      <c r="AT9" s="143">
        <v>0</v>
      </c>
      <c r="AU9" s="143">
        <v>0</v>
      </c>
      <c r="AV9" s="143">
        <v>0.65355075911120464</v>
      </c>
      <c r="AW9" s="143">
        <v>1.6217743773994191</v>
      </c>
      <c r="AX9" s="143">
        <v>2.5752797853609004</v>
      </c>
      <c r="AY9" s="143">
        <v>4.0695107580942906</v>
      </c>
      <c r="AZ9" s="143">
        <v>7.3852964480226744</v>
      </c>
      <c r="BA9" s="143">
        <v>9.2967079417926204</v>
      </c>
      <c r="BB9" s="143">
        <v>10.80366474213008</v>
      </c>
      <c r="BC9" s="143">
        <v>9.355921533335783</v>
      </c>
      <c r="BD9" s="143">
        <v>0</v>
      </c>
      <c r="BE9" s="143">
        <v>0</v>
      </c>
      <c r="BF9" s="143">
        <v>0</v>
      </c>
      <c r="BG9" s="143">
        <v>0</v>
      </c>
      <c r="BH9" s="143">
        <v>0</v>
      </c>
      <c r="BI9" s="143">
        <v>0</v>
      </c>
      <c r="BJ9" s="143">
        <v>0</v>
      </c>
      <c r="BK9" s="143">
        <v>0</v>
      </c>
      <c r="BL9" s="143">
        <v>0</v>
      </c>
      <c r="BM9" s="143">
        <v>0</v>
      </c>
      <c r="BN9" s="143">
        <v>0</v>
      </c>
      <c r="BO9" s="143">
        <v>0</v>
      </c>
      <c r="BP9" s="143">
        <v>0</v>
      </c>
      <c r="BQ9" s="143">
        <v>0</v>
      </c>
      <c r="BR9" s="143">
        <v>0</v>
      </c>
      <c r="BS9" s="143">
        <v>0</v>
      </c>
      <c r="BT9" s="143">
        <v>0</v>
      </c>
      <c r="BU9" s="143">
        <v>0</v>
      </c>
      <c r="BV9" s="143">
        <v>0</v>
      </c>
      <c r="BW9" s="143">
        <v>0</v>
      </c>
      <c r="BX9" s="143">
        <v>0</v>
      </c>
      <c r="BY9" s="143">
        <v>0</v>
      </c>
      <c r="BZ9" s="143">
        <v>0</v>
      </c>
      <c r="CA9" s="144">
        <v>0</v>
      </c>
    </row>
    <row r="10" spans="1:79" x14ac:dyDescent="0.4">
      <c r="A10" s="141"/>
      <c r="B10" s="148" t="s">
        <v>148</v>
      </c>
      <c r="C10" s="233" t="s">
        <v>140</v>
      </c>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v>14.511966970103668</v>
      </c>
      <c r="AI10" s="143">
        <v>16.133326530612248</v>
      </c>
      <c r="AJ10" s="143">
        <v>24.717428571428567</v>
      </c>
      <c r="AK10" s="143">
        <v>38.256555984555987</v>
      </c>
      <c r="AL10" s="143">
        <v>53.688094574692514</v>
      </c>
      <c r="AM10" s="143">
        <v>69.433802484230412</v>
      </c>
      <c r="AN10" s="143">
        <v>70.79400989192159</v>
      </c>
      <c r="AO10" s="143">
        <v>72.922577563434828</v>
      </c>
      <c r="AP10" s="143">
        <v>90.311245126833001</v>
      </c>
      <c r="AQ10" s="143">
        <v>101.14080485724621</v>
      </c>
      <c r="AR10" s="143">
        <v>214.69849528659114</v>
      </c>
      <c r="AS10" s="143">
        <v>246.22674990624449</v>
      </c>
      <c r="AT10" s="143">
        <v>290.78532291356805</v>
      </c>
      <c r="AU10" s="143">
        <v>374.87953670196288</v>
      </c>
      <c r="AV10" s="143">
        <v>515.91282807874779</v>
      </c>
      <c r="AW10" s="143">
        <v>639.46872373484587</v>
      </c>
      <c r="AX10" s="143">
        <v>746.17943712198155</v>
      </c>
      <c r="AY10" s="143">
        <v>868.26822643117271</v>
      </c>
      <c r="AZ10" s="143">
        <v>1014.3606606667142</v>
      </c>
      <c r="BA10" s="143">
        <v>1119.2241017635679</v>
      </c>
      <c r="BB10" s="143">
        <v>1161.318333432162</v>
      </c>
      <c r="BC10" s="143">
        <v>952.99214417084886</v>
      </c>
      <c r="BD10" s="143">
        <v>0.85962981144998363</v>
      </c>
      <c r="BE10" s="143">
        <v>-0.41171855202088775</v>
      </c>
      <c r="BF10" s="143">
        <v>-0.37195512837768846</v>
      </c>
      <c r="BG10" s="143">
        <v>4.2834981501008555E-2</v>
      </c>
      <c r="BH10" s="143">
        <v>-1.4578517270204401E-2</v>
      </c>
      <c r="BI10" s="143">
        <v>0</v>
      </c>
      <c r="BJ10" s="143">
        <v>0</v>
      </c>
      <c r="BK10" s="143">
        <v>0</v>
      </c>
      <c r="BL10" s="143">
        <v>0</v>
      </c>
      <c r="BM10" s="143">
        <v>0</v>
      </c>
      <c r="BN10" s="143">
        <v>0</v>
      </c>
      <c r="BO10" s="143">
        <v>0</v>
      </c>
      <c r="BP10" s="143">
        <v>0</v>
      </c>
      <c r="BQ10" s="143">
        <v>0</v>
      </c>
      <c r="BR10" s="143">
        <v>0</v>
      </c>
      <c r="BS10" s="143">
        <v>0</v>
      </c>
      <c r="BT10" s="143">
        <v>0</v>
      </c>
      <c r="BU10" s="143">
        <v>0</v>
      </c>
      <c r="BV10" s="143">
        <v>0</v>
      </c>
      <c r="BW10" s="143">
        <v>0</v>
      </c>
      <c r="BX10" s="143">
        <v>0</v>
      </c>
      <c r="BY10" s="143">
        <v>0</v>
      </c>
      <c r="BZ10" s="143">
        <v>0</v>
      </c>
      <c r="CA10" s="144">
        <v>0</v>
      </c>
    </row>
    <row r="11" spans="1:79" ht="24.75" customHeight="1" x14ac:dyDescent="0.4">
      <c r="A11" s="141"/>
      <c r="B11" s="148" t="s">
        <v>151</v>
      </c>
      <c r="C11" s="233" t="s">
        <v>133</v>
      </c>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v>2</v>
      </c>
      <c r="AI11" s="143">
        <v>2</v>
      </c>
      <c r="AJ11" s="143">
        <v>2</v>
      </c>
      <c r="AK11" s="143">
        <v>2</v>
      </c>
      <c r="AL11" s="143">
        <v>2</v>
      </c>
      <c r="AM11" s="143">
        <v>2</v>
      </c>
      <c r="AN11" s="143">
        <v>2</v>
      </c>
      <c r="AO11" s="143">
        <v>1</v>
      </c>
      <c r="AP11" s="143">
        <v>2</v>
      </c>
      <c r="AQ11" s="143">
        <v>1.4339999999999999</v>
      </c>
      <c r="AR11" s="143">
        <v>1.3520000000000001</v>
      </c>
      <c r="AS11" s="143">
        <v>1.355</v>
      </c>
      <c r="AT11" s="143">
        <v>1.5509999999999999</v>
      </c>
      <c r="AU11" s="143">
        <v>1.4710000000000001</v>
      </c>
      <c r="AV11" s="143">
        <v>2</v>
      </c>
      <c r="AW11" s="143">
        <v>1</v>
      </c>
      <c r="AX11" s="143">
        <v>1</v>
      </c>
      <c r="AY11" s="143">
        <v>1.7210000000000001</v>
      </c>
      <c r="AZ11" s="143">
        <v>1.496</v>
      </c>
      <c r="BA11" s="143">
        <v>1.5720000000000001</v>
      </c>
      <c r="BB11" s="143">
        <v>1.7769999999999999</v>
      </c>
      <c r="BC11" s="143">
        <v>1.359</v>
      </c>
      <c r="BD11" s="143">
        <v>1.452</v>
      </c>
      <c r="BE11" s="143">
        <v>1.6164412184601897</v>
      </c>
      <c r="BF11" s="143">
        <v>1.6007503600000001</v>
      </c>
      <c r="BG11" s="143">
        <v>0</v>
      </c>
      <c r="BH11" s="143">
        <v>0</v>
      </c>
      <c r="BI11" s="143">
        <v>0</v>
      </c>
      <c r="BJ11" s="143">
        <v>0</v>
      </c>
      <c r="BK11" s="143">
        <v>0</v>
      </c>
      <c r="BL11" s="143">
        <v>0</v>
      </c>
      <c r="BM11" s="143">
        <v>0</v>
      </c>
      <c r="BN11" s="143">
        <v>0</v>
      </c>
      <c r="BO11" s="143">
        <v>0</v>
      </c>
      <c r="BP11" s="143">
        <v>0</v>
      </c>
      <c r="BQ11" s="143">
        <v>0</v>
      </c>
      <c r="BR11" s="143">
        <v>0</v>
      </c>
      <c r="BS11" s="143">
        <v>0</v>
      </c>
      <c r="BT11" s="143">
        <v>0</v>
      </c>
      <c r="BU11" s="143">
        <v>0</v>
      </c>
      <c r="BV11" s="143">
        <v>0</v>
      </c>
      <c r="BW11" s="143">
        <v>0</v>
      </c>
      <c r="BX11" s="143">
        <v>0</v>
      </c>
      <c r="BY11" s="143">
        <v>0</v>
      </c>
      <c r="BZ11" s="143">
        <v>0</v>
      </c>
      <c r="CA11" s="144">
        <v>0</v>
      </c>
    </row>
    <row r="12" spans="1:79" x14ac:dyDescent="0.4">
      <c r="A12" s="141"/>
      <c r="B12" s="58" t="s">
        <v>248</v>
      </c>
      <c r="C12" s="233" t="s">
        <v>140</v>
      </c>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v>287.50626379634298</v>
      </c>
      <c r="AI12" s="143">
        <v>302.08045600000003</v>
      </c>
      <c r="AJ12" s="143">
        <v>395.88564615384615</v>
      </c>
      <c r="AK12" s="143">
        <v>564.3645305</v>
      </c>
      <c r="AL12" s="143">
        <v>755.4666057500001</v>
      </c>
      <c r="AM12" s="143">
        <v>882.96256549999987</v>
      </c>
      <c r="AN12" s="143">
        <v>1020.7705977499999</v>
      </c>
      <c r="AO12" s="143">
        <v>1172.1197127142857</v>
      </c>
      <c r="AP12" s="143">
        <v>1245.5755610666668</v>
      </c>
      <c r="AQ12" s="143">
        <v>1291.2906329999998</v>
      </c>
      <c r="AR12" s="143">
        <v>1322.3629533333335</v>
      </c>
      <c r="AS12" s="143">
        <v>1417.252283333333</v>
      </c>
      <c r="AT12" s="143">
        <v>1601.3146243333333</v>
      </c>
      <c r="AU12" s="143">
        <v>2084.0561549999998</v>
      </c>
      <c r="AV12" s="143">
        <v>2588.9620103333332</v>
      </c>
      <c r="AW12" s="143">
        <v>2871.8776219999995</v>
      </c>
      <c r="AX12" s="143">
        <v>2785.9169999999999</v>
      </c>
      <c r="AY12" s="143">
        <v>2744.35</v>
      </c>
      <c r="AZ12" s="143">
        <v>2438.2424801734269</v>
      </c>
      <c r="BA12" s="143">
        <v>2154.4810000000002</v>
      </c>
      <c r="BB12" s="143">
        <v>2160.527</v>
      </c>
      <c r="BC12" s="143">
        <v>2384.0059999999999</v>
      </c>
      <c r="BD12" s="143">
        <v>2944.4639999999999</v>
      </c>
      <c r="BE12" s="143">
        <v>3325.067</v>
      </c>
      <c r="BF12" s="143">
        <v>3655.0069999999996</v>
      </c>
      <c r="BG12" s="143">
        <v>3752.7889999999998</v>
      </c>
      <c r="BH12" s="143">
        <v>3278</v>
      </c>
      <c r="BI12" s="143">
        <v>2526</v>
      </c>
      <c r="BJ12" s="143">
        <v>2050</v>
      </c>
      <c r="BK12" s="143">
        <v>1737.5119804834528</v>
      </c>
      <c r="BL12" s="143">
        <v>1455.6900798477316</v>
      </c>
      <c r="BM12" s="143">
        <v>876.97242974579706</v>
      </c>
      <c r="BN12" s="143">
        <v>633.219714059539</v>
      </c>
      <c r="BO12" s="143">
        <v>451.05771460709826</v>
      </c>
      <c r="BP12" s="143">
        <v>292.27523465753882</v>
      </c>
      <c r="BQ12" s="143">
        <v>172.17469324246855</v>
      </c>
      <c r="BR12" s="143">
        <v>119.49141678258313</v>
      </c>
      <c r="BS12" s="143">
        <v>80.22480311229458</v>
      </c>
      <c r="BT12" s="143">
        <v>59.174369123155131</v>
      </c>
      <c r="BU12" s="143">
        <v>42.607802019297836</v>
      </c>
      <c r="BV12" s="143">
        <v>32.681386523429374</v>
      </c>
      <c r="BW12" s="143">
        <v>25.502906301287172</v>
      </c>
      <c r="BX12" s="143">
        <v>19.906815776762869</v>
      </c>
      <c r="BY12" s="143">
        <v>16.077206537917384</v>
      </c>
      <c r="BZ12" s="143">
        <v>12.808500506505023</v>
      </c>
      <c r="CA12" s="144">
        <v>0</v>
      </c>
    </row>
    <row r="13" spans="1:79" x14ac:dyDescent="0.4">
      <c r="A13" s="141"/>
      <c r="B13" s="58" t="s">
        <v>249</v>
      </c>
      <c r="C13" s="233" t="s">
        <v>140</v>
      </c>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v>0</v>
      </c>
      <c r="AI13" s="143">
        <v>0</v>
      </c>
      <c r="AJ13" s="143">
        <v>0</v>
      </c>
      <c r="AK13" s="143">
        <v>0</v>
      </c>
      <c r="AL13" s="143">
        <v>0</v>
      </c>
      <c r="AM13" s="143">
        <v>0</v>
      </c>
      <c r="AN13" s="143">
        <v>0</v>
      </c>
      <c r="AO13" s="143">
        <v>0</v>
      </c>
      <c r="AP13" s="143">
        <v>0</v>
      </c>
      <c r="AQ13" s="143">
        <v>0</v>
      </c>
      <c r="AR13" s="143">
        <v>0</v>
      </c>
      <c r="AS13" s="143">
        <v>0</v>
      </c>
      <c r="AT13" s="143">
        <v>0</v>
      </c>
      <c r="AU13" s="143">
        <v>0</v>
      </c>
      <c r="AV13" s="143">
        <v>0</v>
      </c>
      <c r="AW13" s="143">
        <v>0</v>
      </c>
      <c r="AX13" s="143">
        <v>0</v>
      </c>
      <c r="AY13" s="143">
        <v>0</v>
      </c>
      <c r="AZ13" s="143">
        <v>214.28451982657336</v>
      </c>
      <c r="BA13" s="143">
        <v>330</v>
      </c>
      <c r="BB13" s="143">
        <v>305</v>
      </c>
      <c r="BC13" s="143">
        <v>285</v>
      </c>
      <c r="BD13" s="143">
        <v>305</v>
      </c>
      <c r="BE13" s="143">
        <v>284</v>
      </c>
      <c r="BF13" s="143">
        <v>289.81299999999999</v>
      </c>
      <c r="BG13" s="143">
        <v>255.8872903330878</v>
      </c>
      <c r="BH13" s="143">
        <v>142.881</v>
      </c>
      <c r="BI13" s="143">
        <v>24.123565300067376</v>
      </c>
      <c r="BJ13" s="143">
        <v>12.22461096189574</v>
      </c>
      <c r="BK13" s="143">
        <v>0</v>
      </c>
      <c r="BL13" s="143">
        <v>0</v>
      </c>
      <c r="BM13" s="143">
        <v>0</v>
      </c>
      <c r="BN13" s="143">
        <v>0</v>
      </c>
      <c r="BO13" s="143">
        <v>0</v>
      </c>
      <c r="BP13" s="143">
        <v>0</v>
      </c>
      <c r="BQ13" s="143">
        <v>0</v>
      </c>
      <c r="BR13" s="143">
        <v>0</v>
      </c>
      <c r="BS13" s="143">
        <v>0</v>
      </c>
      <c r="BT13" s="143">
        <v>0</v>
      </c>
      <c r="BU13" s="143">
        <v>0</v>
      </c>
      <c r="BV13" s="143">
        <v>0</v>
      </c>
      <c r="BW13" s="143">
        <v>0</v>
      </c>
      <c r="BX13" s="143">
        <v>0</v>
      </c>
      <c r="BY13" s="143">
        <v>0</v>
      </c>
      <c r="BZ13" s="143">
        <v>0</v>
      </c>
      <c r="CA13" s="144">
        <v>0</v>
      </c>
    </row>
    <row r="14" spans="1:79" x14ac:dyDescent="0.4">
      <c r="A14" s="141"/>
      <c r="B14" s="58" t="s">
        <v>250</v>
      </c>
      <c r="C14" s="233" t="s">
        <v>130</v>
      </c>
      <c r="D14" s="143"/>
      <c r="E14" s="143"/>
      <c r="F14" s="143"/>
      <c r="G14" s="143"/>
      <c r="H14" s="143"/>
      <c r="I14" s="143"/>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v>9.1014969282685811</v>
      </c>
      <c r="AI14" s="143">
        <v>11.640236243555856</v>
      </c>
      <c r="AJ14" s="143">
        <v>13.630234353478913</v>
      </c>
      <c r="AK14" s="143">
        <v>15.590189419879557</v>
      </c>
      <c r="AL14" s="143">
        <v>17.539349755901764</v>
      </c>
      <c r="AM14" s="143">
        <v>18.772171160752329</v>
      </c>
      <c r="AN14" s="143">
        <v>18.932891833284359</v>
      </c>
      <c r="AO14" s="143">
        <v>19.456935976129234</v>
      </c>
      <c r="AP14" s="143">
        <v>20.544119957107366</v>
      </c>
      <c r="AQ14" s="143">
        <v>21.373524682261195</v>
      </c>
      <c r="AR14" s="143">
        <v>22.393906028598739</v>
      </c>
      <c r="AS14" s="143">
        <v>23.906947632296195</v>
      </c>
      <c r="AT14" s="143">
        <v>26.429268414933048</v>
      </c>
      <c r="AU14" s="143">
        <v>30.590785383135724</v>
      </c>
      <c r="AV14" s="143">
        <v>1.9676571350371104</v>
      </c>
      <c r="AW14" s="143">
        <v>0</v>
      </c>
      <c r="AX14" s="143">
        <v>0</v>
      </c>
      <c r="AY14" s="143">
        <v>0</v>
      </c>
      <c r="AZ14" s="143">
        <v>0</v>
      </c>
      <c r="BA14" s="143">
        <v>0</v>
      </c>
      <c r="BB14" s="143">
        <v>0</v>
      </c>
      <c r="BC14" s="143">
        <v>0</v>
      </c>
      <c r="BD14" s="143">
        <v>0</v>
      </c>
      <c r="BE14" s="143">
        <v>0</v>
      </c>
      <c r="BF14" s="143">
        <v>0</v>
      </c>
      <c r="BG14" s="143">
        <v>0</v>
      </c>
      <c r="BH14" s="143">
        <v>0</v>
      </c>
      <c r="BI14" s="143">
        <v>0</v>
      </c>
      <c r="BJ14" s="143">
        <v>0</v>
      </c>
      <c r="BK14" s="143">
        <v>0</v>
      </c>
      <c r="BL14" s="143">
        <v>0</v>
      </c>
      <c r="BM14" s="143">
        <v>0</v>
      </c>
      <c r="BN14" s="143">
        <v>0</v>
      </c>
      <c r="BO14" s="143">
        <v>0</v>
      </c>
      <c r="BP14" s="143">
        <v>0</v>
      </c>
      <c r="BQ14" s="143">
        <v>0</v>
      </c>
      <c r="BR14" s="143">
        <v>0</v>
      </c>
      <c r="BS14" s="143">
        <v>0</v>
      </c>
      <c r="BT14" s="143">
        <v>0</v>
      </c>
      <c r="BU14" s="143">
        <v>0</v>
      </c>
      <c r="BV14" s="143">
        <v>0</v>
      </c>
      <c r="BW14" s="143">
        <v>0</v>
      </c>
      <c r="BX14" s="143">
        <v>0</v>
      </c>
      <c r="BY14" s="143">
        <v>0</v>
      </c>
      <c r="BZ14" s="143">
        <v>0</v>
      </c>
      <c r="CA14" s="144">
        <v>0</v>
      </c>
    </row>
    <row r="15" spans="1:79" x14ac:dyDescent="0.4">
      <c r="A15" s="141"/>
      <c r="B15" s="58" t="s">
        <v>189</v>
      </c>
      <c r="C15" s="233" t="s">
        <v>130</v>
      </c>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v>0</v>
      </c>
      <c r="AI15" s="143">
        <v>0</v>
      </c>
      <c r="AJ15" s="143">
        <v>0</v>
      </c>
      <c r="AK15" s="143">
        <v>0</v>
      </c>
      <c r="AL15" s="143">
        <v>0</v>
      </c>
      <c r="AM15" s="143">
        <v>0</v>
      </c>
      <c r="AN15" s="143">
        <v>0</v>
      </c>
      <c r="AO15" s="143">
        <v>0</v>
      </c>
      <c r="AP15" s="143">
        <v>0</v>
      </c>
      <c r="AQ15" s="143">
        <v>0</v>
      </c>
      <c r="AR15" s="143">
        <v>0</v>
      </c>
      <c r="AS15" s="143">
        <v>0</v>
      </c>
      <c r="AT15" s="143">
        <v>0</v>
      </c>
      <c r="AU15" s="143">
        <v>0</v>
      </c>
      <c r="AV15" s="143">
        <v>0</v>
      </c>
      <c r="AW15" s="143">
        <v>2.5999999999999999E-2</v>
      </c>
      <c r="AX15" s="143">
        <v>1.7000000000000001E-2</v>
      </c>
      <c r="AY15" s="143">
        <v>0</v>
      </c>
      <c r="AZ15" s="143">
        <v>8.9999999999999993E-3</v>
      </c>
      <c r="BA15" s="143">
        <v>1.2E-2</v>
      </c>
      <c r="BB15" s="143">
        <v>0</v>
      </c>
      <c r="BC15" s="143">
        <v>0.06</v>
      </c>
      <c r="BD15" s="143">
        <v>60.734000000000002</v>
      </c>
      <c r="BE15" s="143">
        <v>6.5244999999999997</v>
      </c>
      <c r="BF15" s="143">
        <v>0.56799999999999995</v>
      </c>
      <c r="BG15" s="143">
        <v>0.47799999999999998</v>
      </c>
      <c r="BH15" s="143">
        <v>0.42899999999999999</v>
      </c>
      <c r="BI15" s="143">
        <v>0.5</v>
      </c>
      <c r="BJ15" s="143">
        <v>0.38900000000000001</v>
      </c>
      <c r="BK15" s="143">
        <v>0.2</v>
      </c>
      <c r="BL15" s="143">
        <v>0</v>
      </c>
      <c r="BM15" s="143">
        <v>0.29149999999999998</v>
      </c>
      <c r="BN15" s="143">
        <v>9.1499999999999998E-2</v>
      </c>
      <c r="BO15" s="143">
        <v>0</v>
      </c>
      <c r="BP15" s="143">
        <v>0</v>
      </c>
      <c r="BQ15" s="143">
        <v>2.1110000000001961E-4</v>
      </c>
      <c r="BR15" s="143">
        <v>9.9999999999999978E-2</v>
      </c>
      <c r="BS15" s="143">
        <v>0.38</v>
      </c>
      <c r="BT15" s="143">
        <v>0.72</v>
      </c>
      <c r="BU15" s="143">
        <v>0.72</v>
      </c>
      <c r="BV15" s="143">
        <v>0.72</v>
      </c>
      <c r="BW15" s="143">
        <v>0.72</v>
      </c>
      <c r="BX15" s="143">
        <v>0.72</v>
      </c>
      <c r="BY15" s="143">
        <v>0.72</v>
      </c>
      <c r="BZ15" s="143">
        <v>0.72</v>
      </c>
      <c r="CA15" s="144">
        <v>0.72</v>
      </c>
    </row>
    <row r="16" spans="1:79" ht="24.75" customHeight="1" x14ac:dyDescent="0.4">
      <c r="A16" s="141"/>
      <c r="B16" s="64" t="s">
        <v>251</v>
      </c>
      <c r="C16" s="233"/>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f t="shared" ref="AH16:BU16" si="0">SUM(AH6:AH15)</f>
        <v>2140.2302398240954</v>
      </c>
      <c r="AI16" s="54">
        <f t="shared" si="0"/>
        <v>3195.4036116683205</v>
      </c>
      <c r="AJ16" s="54">
        <f t="shared" si="0"/>
        <v>3481.6023161308885</v>
      </c>
      <c r="AK16" s="54">
        <f t="shared" si="0"/>
        <v>4114.9635010235579</v>
      </c>
      <c r="AL16" s="54">
        <f t="shared" si="0"/>
        <v>4634.0142418760124</v>
      </c>
      <c r="AM16" s="54">
        <f t="shared" si="0"/>
        <v>5128.0436409009999</v>
      </c>
      <c r="AN16" s="54">
        <f t="shared" si="0"/>
        <v>5573.5994938701278</v>
      </c>
      <c r="AO16" s="54">
        <f t="shared" si="0"/>
        <v>5941.7182276070989</v>
      </c>
      <c r="AP16" s="54">
        <f t="shared" si="0"/>
        <v>6099.8808325284717</v>
      </c>
      <c r="AQ16" s="54">
        <f t="shared" si="0"/>
        <v>6265.4553240804171</v>
      </c>
      <c r="AR16" s="54">
        <f t="shared" si="0"/>
        <v>6351.8234230750713</v>
      </c>
      <c r="AS16" s="54">
        <f t="shared" si="0"/>
        <v>6531.730790354577</v>
      </c>
      <c r="AT16" s="54">
        <f t="shared" si="0"/>
        <v>6864.5773705436104</v>
      </c>
      <c r="AU16" s="54">
        <f t="shared" si="0"/>
        <v>8081.0507873405804</v>
      </c>
      <c r="AV16" s="54">
        <f t="shared" si="0"/>
        <v>9294.1511629693741</v>
      </c>
      <c r="AW16" s="54">
        <f t="shared" si="0"/>
        <v>10170.602145994048</v>
      </c>
      <c r="AX16" s="54">
        <f t="shared" si="0"/>
        <v>10304.518169157031</v>
      </c>
      <c r="AY16" s="54">
        <f t="shared" si="0"/>
        <v>10698.02534231452</v>
      </c>
      <c r="AZ16" s="54">
        <f t="shared" si="0"/>
        <v>11060.411199032971</v>
      </c>
      <c r="BA16" s="54">
        <f t="shared" si="0"/>
        <v>11191.470568894629</v>
      </c>
      <c r="BB16" s="54">
        <f t="shared" si="0"/>
        <v>11462.957930880082</v>
      </c>
      <c r="BC16" s="54">
        <f t="shared" si="0"/>
        <v>12482.486571392403</v>
      </c>
      <c r="BD16" s="54">
        <f t="shared" si="0"/>
        <v>12579.086615294387</v>
      </c>
      <c r="BE16" s="54">
        <f t="shared" si="0"/>
        <v>13085.63595263895</v>
      </c>
      <c r="BF16" s="54">
        <f t="shared" si="0"/>
        <v>13653.943174531621</v>
      </c>
      <c r="BG16" s="54">
        <f t="shared" si="0"/>
        <v>4802.7443435502455</v>
      </c>
      <c r="BH16" s="54">
        <f t="shared" si="0"/>
        <v>4263.4254214827297</v>
      </c>
      <c r="BI16" s="54">
        <f t="shared" si="0"/>
        <v>3474.3883622779058</v>
      </c>
      <c r="BJ16" s="54">
        <f t="shared" si="0"/>
        <v>3035.3044847562924</v>
      </c>
      <c r="BK16" s="54">
        <f t="shared" si="0"/>
        <v>2777.5366963541719</v>
      </c>
      <c r="BL16" s="54">
        <f t="shared" si="0"/>
        <v>2561.6293883814528</v>
      </c>
      <c r="BM16" s="54">
        <f t="shared" si="0"/>
        <v>2069.3648479653116</v>
      </c>
      <c r="BN16" s="54">
        <f t="shared" si="0"/>
        <v>1853.5156563857013</v>
      </c>
      <c r="BO16" s="54">
        <f t="shared" si="0"/>
        <v>1765.7742885330194</v>
      </c>
      <c r="BP16" s="54">
        <f t="shared" si="0"/>
        <v>1682.9105468621642</v>
      </c>
      <c r="BQ16" s="54">
        <f t="shared" si="0"/>
        <v>1635.5663497088376</v>
      </c>
      <c r="BR16" s="54">
        <f t="shared" si="0"/>
        <v>1836.8957664640081</v>
      </c>
      <c r="BS16" s="54">
        <f t="shared" si="0"/>
        <v>1915.3138924102122</v>
      </c>
      <c r="BT16" s="54">
        <f t="shared" si="0"/>
        <v>1956.8663700215895</v>
      </c>
      <c r="BU16" s="54">
        <f t="shared" si="0"/>
        <v>2008.4098251361177</v>
      </c>
      <c r="BV16" s="54">
        <f t="shared" ref="BV16:CA16" si="1">SUM(BV6:BV15)</f>
        <v>2135.3254622041222</v>
      </c>
      <c r="BW16" s="54">
        <f t="shared" si="1"/>
        <v>2290.7455087986486</v>
      </c>
      <c r="BX16" s="54">
        <f t="shared" si="1"/>
        <v>2436.4194715688664</v>
      </c>
      <c r="BY16" s="54">
        <f t="shared" si="1"/>
        <v>2603.3088481697782</v>
      </c>
      <c r="BZ16" s="54">
        <f t="shared" si="1"/>
        <v>2789.1761946705665</v>
      </c>
      <c r="CA16" s="55">
        <f t="shared" si="1"/>
        <v>2999.7975551087084</v>
      </c>
    </row>
    <row r="17" spans="1:79" x14ac:dyDescent="0.4">
      <c r="A17" s="141"/>
      <c r="B17" s="234" t="s">
        <v>252</v>
      </c>
      <c r="C17" s="233"/>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f>AH16-SUM(AH9:AH13,AH7)</f>
        <v>38.212009057648629</v>
      </c>
      <c r="AI17" s="54">
        <f t="shared" ref="AI17:BW17" si="2">AI16-SUM(AI9:AI13,AI7)</f>
        <v>45.18982913770833</v>
      </c>
      <c r="AJ17" s="54">
        <f t="shared" si="2"/>
        <v>53.999241405613702</v>
      </c>
      <c r="AK17" s="54">
        <f t="shared" si="2"/>
        <v>62.342414539001766</v>
      </c>
      <c r="AL17" s="54">
        <f t="shared" si="2"/>
        <v>71.859541551320035</v>
      </c>
      <c r="AM17" s="54">
        <f t="shared" si="2"/>
        <v>78.647272916769907</v>
      </c>
      <c r="AN17" s="54">
        <f t="shared" si="2"/>
        <v>84.034886228206233</v>
      </c>
      <c r="AO17" s="54">
        <f t="shared" si="2"/>
        <v>93.67593732937803</v>
      </c>
      <c r="AP17" s="54">
        <f t="shared" si="2"/>
        <v>100.99402633497175</v>
      </c>
      <c r="AQ17" s="54">
        <f t="shared" si="2"/>
        <v>111.38888622317154</v>
      </c>
      <c r="AR17" s="54">
        <f t="shared" si="2"/>
        <v>119.7409744551469</v>
      </c>
      <c r="AS17" s="54">
        <f t="shared" si="2"/>
        <v>130.07975711499967</v>
      </c>
      <c r="AT17" s="54">
        <f t="shared" si="2"/>
        <v>151.29442329670837</v>
      </c>
      <c r="AU17" s="54">
        <f t="shared" si="2"/>
        <v>183.10452084153349</v>
      </c>
      <c r="AV17" s="54">
        <f t="shared" si="2"/>
        <v>233.44177379818211</v>
      </c>
      <c r="AW17" s="54">
        <f t="shared" si="2"/>
        <v>325.23502588180236</v>
      </c>
      <c r="AX17" s="54">
        <f t="shared" si="2"/>
        <v>365.15245224968749</v>
      </c>
      <c r="AY17" s="54">
        <f t="shared" si="2"/>
        <v>437.39160512525268</v>
      </c>
      <c r="AZ17" s="54">
        <f t="shared" si="2"/>
        <v>443.2712419182335</v>
      </c>
      <c r="BA17" s="54">
        <f t="shared" si="2"/>
        <v>488.62375918926773</v>
      </c>
      <c r="BB17" s="54">
        <f t="shared" si="2"/>
        <v>528.58293270579088</v>
      </c>
      <c r="BC17" s="54">
        <f t="shared" si="2"/>
        <v>566.42950568822016</v>
      </c>
      <c r="BD17" s="54">
        <f t="shared" si="2"/>
        <v>667.76598548293805</v>
      </c>
      <c r="BE17" s="54">
        <f t="shared" si="2"/>
        <v>680.14794552251078</v>
      </c>
      <c r="BF17" s="54">
        <f t="shared" si="2"/>
        <v>762.79799999999886</v>
      </c>
      <c r="BG17" s="54">
        <f t="shared" si="2"/>
        <v>794.02521823565667</v>
      </c>
      <c r="BH17" s="54">
        <f t="shared" si="2"/>
        <v>842.5590000000002</v>
      </c>
      <c r="BI17" s="54">
        <f t="shared" si="2"/>
        <v>924.26479697783861</v>
      </c>
      <c r="BJ17" s="54">
        <f t="shared" si="2"/>
        <v>973.07987379439646</v>
      </c>
      <c r="BK17" s="54">
        <f t="shared" si="2"/>
        <v>1040.0247158707191</v>
      </c>
      <c r="BL17" s="54">
        <f t="shared" si="2"/>
        <v>1105.9393085337213</v>
      </c>
      <c r="BM17" s="54">
        <f t="shared" si="2"/>
        <v>1192.3924182195146</v>
      </c>
      <c r="BN17" s="54">
        <f t="shared" si="2"/>
        <v>1220.2959423261623</v>
      </c>
      <c r="BO17" s="54">
        <f t="shared" si="2"/>
        <v>1314.7165739259212</v>
      </c>
      <c r="BP17" s="54">
        <f t="shared" si="2"/>
        <v>1390.6353122046253</v>
      </c>
      <c r="BQ17" s="54">
        <f t="shared" si="2"/>
        <v>1463.3916564663691</v>
      </c>
      <c r="BR17" s="54">
        <f t="shared" si="2"/>
        <v>1717.4043496814249</v>
      </c>
      <c r="BS17" s="54">
        <f t="shared" si="2"/>
        <v>1835.0890892979178</v>
      </c>
      <c r="BT17" s="54">
        <f t="shared" si="2"/>
        <v>1897.6920008984343</v>
      </c>
      <c r="BU17" s="54">
        <f t="shared" si="2"/>
        <v>1965.8020231168198</v>
      </c>
      <c r="BV17" s="54">
        <f t="shared" si="2"/>
        <v>2102.6440756806928</v>
      </c>
      <c r="BW17" s="54">
        <f t="shared" si="2"/>
        <v>2265.2426024973615</v>
      </c>
      <c r="BX17" s="54">
        <f>BX16-SUM(BX9:BX13,BX7)</f>
        <v>2416.5126557921035</v>
      </c>
      <c r="BY17" s="54">
        <f>BY16-SUM(BY9:BY13,BY7)</f>
        <v>2587.2316416318608</v>
      </c>
      <c r="BZ17" s="54">
        <f>BZ16-SUM(BZ9:BZ13,BZ7)</f>
        <v>2776.3676941640615</v>
      </c>
      <c r="CA17" s="55">
        <f>CA16-SUM(CA9:CA13,CA7)</f>
        <v>2999.7975551087084</v>
      </c>
    </row>
    <row r="18" spans="1:79" ht="12.75" customHeight="1" x14ac:dyDescent="0.4">
      <c r="A18" s="141"/>
      <c r="B18" s="234"/>
      <c r="C18" s="233"/>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5"/>
    </row>
    <row r="19" spans="1:79" ht="27" customHeight="1" x14ac:dyDescent="0.4">
      <c r="A19" s="141"/>
      <c r="B19" s="64" t="s">
        <v>253</v>
      </c>
      <c r="C19" s="23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4"/>
    </row>
    <row r="20" spans="1:79" x14ac:dyDescent="0.4">
      <c r="A20" s="141"/>
      <c r="B20" s="148" t="s">
        <v>129</v>
      </c>
      <c r="C20" s="233" t="s">
        <v>130</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v>4.7691617500000003</v>
      </c>
      <c r="BR20" s="143">
        <v>6.040064700000003</v>
      </c>
      <c r="BS20" s="143">
        <v>6.9357352999999913</v>
      </c>
      <c r="BT20" s="143">
        <v>7.3484010500000174</v>
      </c>
      <c r="BU20" s="143">
        <v>8.2211221899999884</v>
      </c>
      <c r="BV20" s="143">
        <v>9.5712047702237228</v>
      </c>
      <c r="BW20" s="143">
        <v>10.372729291140233</v>
      </c>
      <c r="BX20" s="143">
        <v>11.143420719382375</v>
      </c>
      <c r="BY20" s="143">
        <v>11.961279526846566</v>
      </c>
      <c r="BZ20" s="143">
        <v>12.806807342058983</v>
      </c>
      <c r="CA20" s="144">
        <v>13.718879381513931</v>
      </c>
    </row>
    <row r="21" spans="1:79" x14ac:dyDescent="0.4">
      <c r="A21" s="141"/>
      <c r="B21" s="58" t="s">
        <v>131</v>
      </c>
      <c r="C21" s="233" t="s">
        <v>130</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v>47.094339622641513</v>
      </c>
      <c r="AI21" s="143">
        <v>56.833456698741671</v>
      </c>
      <c r="AJ21" s="143">
        <v>70.134664795816093</v>
      </c>
      <c r="AK21" s="143">
        <v>89.996179088375442</v>
      </c>
      <c r="AL21" s="143">
        <v>107.5668620138519</v>
      </c>
      <c r="AM21" s="143">
        <v>131.12117688103268</v>
      </c>
      <c r="AN21" s="143">
        <v>148.84093337854017</v>
      </c>
      <c r="AO21" s="143">
        <v>171.82790159378595</v>
      </c>
      <c r="AP21" s="143">
        <v>194.35447124132716</v>
      </c>
      <c r="AQ21" s="143">
        <v>218.41677683791443</v>
      </c>
      <c r="AR21" s="143">
        <v>236.30305082986754</v>
      </c>
      <c r="AS21" s="143">
        <v>267.54749990048106</v>
      </c>
      <c r="AT21" s="143">
        <v>311.34100986175179</v>
      </c>
      <c r="AU21" s="143">
        <v>365.16189983173882</v>
      </c>
      <c r="AV21" s="143">
        <v>0</v>
      </c>
      <c r="AW21" s="143">
        <v>0</v>
      </c>
      <c r="AX21" s="143">
        <v>0</v>
      </c>
      <c r="AY21" s="143">
        <v>0</v>
      </c>
      <c r="AZ21" s="143">
        <v>0</v>
      </c>
      <c r="BA21" s="143">
        <v>0</v>
      </c>
      <c r="BB21" s="143">
        <v>0</v>
      </c>
      <c r="BC21" s="143">
        <v>0</v>
      </c>
      <c r="BD21" s="143">
        <v>0</v>
      </c>
      <c r="BE21" s="143">
        <v>0</v>
      </c>
      <c r="BF21" s="143">
        <v>0</v>
      </c>
      <c r="BG21" s="143">
        <v>0</v>
      </c>
      <c r="BH21" s="143">
        <v>0</v>
      </c>
      <c r="BI21" s="143">
        <v>0</v>
      </c>
      <c r="BJ21" s="143">
        <v>0</v>
      </c>
      <c r="BK21" s="143">
        <v>0</v>
      </c>
      <c r="BL21" s="143">
        <v>0</v>
      </c>
      <c r="BM21" s="143">
        <v>0</v>
      </c>
      <c r="BN21" s="143">
        <v>0</v>
      </c>
      <c r="BO21" s="143">
        <v>0</v>
      </c>
      <c r="BP21" s="143">
        <v>0</v>
      </c>
      <c r="BQ21" s="143">
        <v>0</v>
      </c>
      <c r="BR21" s="143">
        <v>0</v>
      </c>
      <c r="BS21" s="143">
        <v>0</v>
      </c>
      <c r="BT21" s="143">
        <v>0</v>
      </c>
      <c r="BU21" s="143">
        <v>0</v>
      </c>
      <c r="BV21" s="143">
        <v>0</v>
      </c>
      <c r="BW21" s="143">
        <v>0</v>
      </c>
      <c r="BX21" s="143">
        <v>0</v>
      </c>
      <c r="BY21" s="143">
        <v>0</v>
      </c>
      <c r="BZ21" s="143">
        <v>0</v>
      </c>
      <c r="CA21" s="144">
        <v>0</v>
      </c>
    </row>
    <row r="22" spans="1:79" x14ac:dyDescent="0.4">
      <c r="A22" s="141"/>
      <c r="B22" s="58" t="s">
        <v>132</v>
      </c>
      <c r="C22" s="233"/>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f>SUM(AH23:AH25)</f>
        <v>433.19637841651365</v>
      </c>
      <c r="AI22" s="143">
        <f t="shared" ref="AI22:CA22" si="3">SUM(AI23:AI25)</f>
        <v>491.69011230548637</v>
      </c>
      <c r="AJ22" s="143">
        <f t="shared" si="3"/>
        <v>556.78557678919367</v>
      </c>
      <c r="AK22" s="143">
        <f t="shared" si="3"/>
        <v>602.69066695632307</v>
      </c>
      <c r="AL22" s="143">
        <f t="shared" si="3"/>
        <v>638.92866433160452</v>
      </c>
      <c r="AM22" s="143">
        <f t="shared" si="3"/>
        <v>676.46664247621209</v>
      </c>
      <c r="AN22" s="143">
        <f t="shared" si="3"/>
        <v>690.46052004690171</v>
      </c>
      <c r="AO22" s="143">
        <f t="shared" si="3"/>
        <v>700.08555842769397</v>
      </c>
      <c r="AP22" s="143">
        <f t="shared" si="3"/>
        <v>724.45946224287422</v>
      </c>
      <c r="AQ22" s="143">
        <f t="shared" si="3"/>
        <v>734.90769715392037</v>
      </c>
      <c r="AR22" s="143">
        <f t="shared" si="3"/>
        <v>742.36020250581066</v>
      </c>
      <c r="AS22" s="143">
        <f t="shared" si="3"/>
        <v>730.13111097207798</v>
      </c>
      <c r="AT22" s="143">
        <f t="shared" si="3"/>
        <v>775.26191022330795</v>
      </c>
      <c r="AU22" s="143">
        <f t="shared" si="3"/>
        <v>863.60627344005002</v>
      </c>
      <c r="AV22" s="143">
        <f t="shared" si="3"/>
        <v>852.2527553950282</v>
      </c>
      <c r="AW22" s="143">
        <f t="shared" si="3"/>
        <v>873.20359314762982</v>
      </c>
      <c r="AX22" s="143">
        <f t="shared" si="3"/>
        <v>859.06318218085562</v>
      </c>
      <c r="AY22" s="143">
        <f t="shared" si="3"/>
        <v>851.731324624629</v>
      </c>
      <c r="AZ22" s="143">
        <f t="shared" si="3"/>
        <v>829.88126142015744</v>
      </c>
      <c r="BA22" s="143">
        <f t="shared" si="3"/>
        <v>847.58109511712473</v>
      </c>
      <c r="BB22" s="143">
        <f t="shared" si="3"/>
        <v>839.89658660323107</v>
      </c>
      <c r="BC22" s="143">
        <f t="shared" si="3"/>
        <v>872.56183395470418</v>
      </c>
      <c r="BD22" s="143">
        <f t="shared" si="3"/>
        <v>865.87408814187211</v>
      </c>
      <c r="BE22" s="143">
        <f t="shared" si="3"/>
        <v>975.0571849050001</v>
      </c>
      <c r="BF22" s="143">
        <f t="shared" si="3"/>
        <v>958.2172410367499</v>
      </c>
      <c r="BG22" s="143">
        <f t="shared" si="3"/>
        <v>884.55214787227749</v>
      </c>
      <c r="BH22" s="143">
        <f t="shared" si="3"/>
        <v>804.2732521245</v>
      </c>
      <c r="BI22" s="143">
        <f t="shared" si="3"/>
        <v>764.43906345325001</v>
      </c>
      <c r="BJ22" s="143">
        <f t="shared" si="3"/>
        <v>698.14931705625008</v>
      </c>
      <c r="BK22" s="143">
        <f t="shared" si="3"/>
        <v>657.23492130667955</v>
      </c>
      <c r="BL22" s="143">
        <f t="shared" si="3"/>
        <v>609.35377852930276</v>
      </c>
      <c r="BM22" s="143">
        <f t="shared" si="3"/>
        <v>598.15693215526335</v>
      </c>
      <c r="BN22" s="143">
        <f t="shared" si="3"/>
        <v>563.29060795511202</v>
      </c>
      <c r="BO22" s="143">
        <f t="shared" si="3"/>
        <v>556.61229230695847</v>
      </c>
      <c r="BP22" s="143">
        <f t="shared" si="3"/>
        <v>564.26172678124692</v>
      </c>
      <c r="BQ22" s="143">
        <f t="shared" si="3"/>
        <v>563.72247188354766</v>
      </c>
      <c r="BR22" s="143">
        <f t="shared" si="3"/>
        <v>558.3774162769223</v>
      </c>
      <c r="BS22" s="143">
        <f t="shared" si="3"/>
        <v>562.103048365684</v>
      </c>
      <c r="BT22" s="143">
        <f t="shared" si="3"/>
        <v>552.47871435148681</v>
      </c>
      <c r="BU22" s="143">
        <f t="shared" si="3"/>
        <v>499.30094930620533</v>
      </c>
      <c r="BV22" s="143">
        <f t="shared" si="3"/>
        <v>462.97184380052977</v>
      </c>
      <c r="BW22" s="143">
        <f t="shared" si="3"/>
        <v>420.13994388222062</v>
      </c>
      <c r="BX22" s="143">
        <f t="shared" si="3"/>
        <v>381.18502067578947</v>
      </c>
      <c r="BY22" s="143">
        <f t="shared" si="3"/>
        <v>349.97860680993711</v>
      </c>
      <c r="BZ22" s="143">
        <f t="shared" si="3"/>
        <v>323.08817975856095</v>
      </c>
      <c r="CA22" s="144">
        <f t="shared" si="3"/>
        <v>299.06384490861683</v>
      </c>
    </row>
    <row r="23" spans="1:79" x14ac:dyDescent="0.4">
      <c r="A23" s="141"/>
      <c r="B23" s="68" t="s">
        <v>254</v>
      </c>
      <c r="C23" s="233" t="s">
        <v>133</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v>0</v>
      </c>
      <c r="AI23" s="143">
        <v>0</v>
      </c>
      <c r="AJ23" s="143">
        <v>0</v>
      </c>
      <c r="AK23" s="143">
        <v>0</v>
      </c>
      <c r="AL23" s="143">
        <v>0</v>
      </c>
      <c r="AM23" s="143">
        <v>0</v>
      </c>
      <c r="AN23" s="143">
        <v>0</v>
      </c>
      <c r="AO23" s="143">
        <v>0</v>
      </c>
      <c r="AP23" s="143">
        <v>0</v>
      </c>
      <c r="AQ23" s="143">
        <v>0</v>
      </c>
      <c r="AR23" s="143">
        <v>0</v>
      </c>
      <c r="AS23" s="143">
        <v>0</v>
      </c>
      <c r="AT23" s="143">
        <v>0</v>
      </c>
      <c r="AU23" s="143">
        <v>0</v>
      </c>
      <c r="AV23" s="143">
        <v>0</v>
      </c>
      <c r="AW23" s="143">
        <v>0</v>
      </c>
      <c r="AX23" s="143">
        <v>0</v>
      </c>
      <c r="AY23" s="143">
        <v>0</v>
      </c>
      <c r="AZ23" s="143">
        <v>0</v>
      </c>
      <c r="BA23" s="143">
        <v>0</v>
      </c>
      <c r="BB23" s="143">
        <v>0</v>
      </c>
      <c r="BC23" s="143">
        <v>0</v>
      </c>
      <c r="BD23" s="143">
        <v>0</v>
      </c>
      <c r="BE23" s="143">
        <v>0</v>
      </c>
      <c r="BF23" s="143">
        <v>0</v>
      </c>
      <c r="BG23" s="143">
        <v>0</v>
      </c>
      <c r="BH23" s="143">
        <v>0</v>
      </c>
      <c r="BI23" s="143">
        <v>0</v>
      </c>
      <c r="BJ23" s="143">
        <v>0</v>
      </c>
      <c r="BK23" s="143">
        <v>0</v>
      </c>
      <c r="BL23" s="143">
        <v>0</v>
      </c>
      <c r="BM23" s="143">
        <v>0</v>
      </c>
      <c r="BN23" s="143">
        <v>0</v>
      </c>
      <c r="BO23" s="143">
        <v>0</v>
      </c>
      <c r="BP23" s="143">
        <v>0</v>
      </c>
      <c r="BQ23" s="143">
        <v>0</v>
      </c>
      <c r="BR23" s="143">
        <v>0</v>
      </c>
      <c r="BS23" s="143">
        <v>0</v>
      </c>
      <c r="BT23" s="143">
        <v>0</v>
      </c>
      <c r="BU23" s="143">
        <v>109.92024563645998</v>
      </c>
      <c r="BV23" s="143">
        <v>184.12309003200124</v>
      </c>
      <c r="BW23" s="143">
        <v>187.55510223124179</v>
      </c>
      <c r="BX23" s="143">
        <v>186.3722747118197</v>
      </c>
      <c r="BY23" s="143">
        <v>185.27414145104157</v>
      </c>
      <c r="BZ23" s="143">
        <v>184.02051320194505</v>
      </c>
      <c r="CA23" s="144">
        <v>182.49095595336442</v>
      </c>
    </row>
    <row r="24" spans="1:79" x14ac:dyDescent="0.4">
      <c r="A24" s="141"/>
      <c r="B24" s="68" t="s">
        <v>255</v>
      </c>
      <c r="C24" s="233" t="s">
        <v>133</v>
      </c>
      <c r="D24" s="143"/>
      <c r="E24" s="143"/>
      <c r="F24" s="143"/>
      <c r="G24" s="143"/>
      <c r="H24" s="143"/>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v>433.19637841651365</v>
      </c>
      <c r="AI24" s="143">
        <v>491.57804255409542</v>
      </c>
      <c r="AJ24" s="143">
        <v>554.82967264977924</v>
      </c>
      <c r="AK24" s="143">
        <v>597.63212258588965</v>
      </c>
      <c r="AL24" s="143">
        <v>630.14592004132612</v>
      </c>
      <c r="AM24" s="143">
        <v>661.919258538132</v>
      </c>
      <c r="AN24" s="143">
        <v>665.25957529428422</v>
      </c>
      <c r="AO24" s="143">
        <v>668.58081446977872</v>
      </c>
      <c r="AP24" s="143">
        <v>686.54822330144486</v>
      </c>
      <c r="AQ24" s="143">
        <v>687.83778406598583</v>
      </c>
      <c r="AR24" s="143">
        <v>683.46392070541924</v>
      </c>
      <c r="AS24" s="143">
        <v>656.05418789515488</v>
      </c>
      <c r="AT24" s="143">
        <v>683.68441738207923</v>
      </c>
      <c r="AU24" s="143">
        <v>746.31190271576043</v>
      </c>
      <c r="AV24" s="143">
        <v>720.91047448732343</v>
      </c>
      <c r="AW24" s="143">
        <v>722.98375426855523</v>
      </c>
      <c r="AX24" s="143">
        <v>701.70056148671415</v>
      </c>
      <c r="AY24" s="143">
        <v>683.57531623989541</v>
      </c>
      <c r="AZ24" s="143">
        <v>648.47078202168245</v>
      </c>
      <c r="BA24" s="143">
        <v>655.47438801712497</v>
      </c>
      <c r="BB24" s="143">
        <v>638.58108077177928</v>
      </c>
      <c r="BC24" s="143">
        <v>650.31584786041594</v>
      </c>
      <c r="BD24" s="143">
        <v>631.10693085508979</v>
      </c>
      <c r="BE24" s="143">
        <v>736.26207961364651</v>
      </c>
      <c r="BF24" s="143">
        <v>738.48558911616817</v>
      </c>
      <c r="BG24" s="143">
        <v>691.18314787227746</v>
      </c>
      <c r="BH24" s="143">
        <v>636.20925212450004</v>
      </c>
      <c r="BI24" s="143">
        <v>618.61569305871558</v>
      </c>
      <c r="BJ24" s="143">
        <v>572.93044173153885</v>
      </c>
      <c r="BK24" s="143">
        <v>547.30458607473906</v>
      </c>
      <c r="BL24" s="143">
        <v>515.55293311502305</v>
      </c>
      <c r="BM24" s="143">
        <v>512.88008897976067</v>
      </c>
      <c r="BN24" s="143">
        <v>492.72786275860085</v>
      </c>
      <c r="BO24" s="143">
        <v>489.66027087611786</v>
      </c>
      <c r="BP24" s="143">
        <v>502.77979164042989</v>
      </c>
      <c r="BQ24" s="143">
        <v>499.19309366482179</v>
      </c>
      <c r="BR24" s="143">
        <v>506.96691126187358</v>
      </c>
      <c r="BS24" s="143">
        <v>516.5294929940469</v>
      </c>
      <c r="BT24" s="143">
        <v>512.97957527602387</v>
      </c>
      <c r="BU24" s="143">
        <v>337.23871047665205</v>
      </c>
      <c r="BV24" s="143">
        <v>241.50810056237196</v>
      </c>
      <c r="BW24" s="143">
        <v>201.43939166877334</v>
      </c>
      <c r="BX24" s="143">
        <v>168.72535956231437</v>
      </c>
      <c r="BY24" s="143">
        <v>142.64888060423968</v>
      </c>
      <c r="BZ24" s="143">
        <v>120.44510705473405</v>
      </c>
      <c r="CA24" s="144">
        <v>100.96260646020775</v>
      </c>
    </row>
    <row r="25" spans="1:79" x14ac:dyDescent="0.4">
      <c r="A25" s="141"/>
      <c r="B25" s="68" t="s">
        <v>256</v>
      </c>
      <c r="C25" s="233" t="s">
        <v>133</v>
      </c>
      <c r="D25" s="143"/>
      <c r="E25" s="143"/>
      <c r="F25" s="143"/>
      <c r="G25" s="143"/>
      <c r="H25" s="143"/>
      <c r="I25" s="143"/>
      <c r="J25" s="143"/>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3">
        <v>0</v>
      </c>
      <c r="AI25" s="143">
        <v>0.11206975139097579</v>
      </c>
      <c r="AJ25" s="143">
        <v>1.9559041394144265</v>
      </c>
      <c r="AK25" s="143">
        <v>5.0585443704334674</v>
      </c>
      <c r="AL25" s="143">
        <v>8.7827442902784227</v>
      </c>
      <c r="AM25" s="143">
        <v>14.547383938080046</v>
      </c>
      <c r="AN25" s="143">
        <v>25.200944752617477</v>
      </c>
      <c r="AO25" s="143">
        <v>31.504743957915213</v>
      </c>
      <c r="AP25" s="143">
        <v>37.911238941429318</v>
      </c>
      <c r="AQ25" s="143">
        <v>47.069913087934566</v>
      </c>
      <c r="AR25" s="143">
        <v>58.896281800391392</v>
      </c>
      <c r="AS25" s="143">
        <v>74.07692307692308</v>
      </c>
      <c r="AT25" s="143">
        <v>91.577492841228676</v>
      </c>
      <c r="AU25" s="143">
        <v>117.29437072428964</v>
      </c>
      <c r="AV25" s="143">
        <v>131.3422809077048</v>
      </c>
      <c r="AW25" s="143">
        <v>150.21983887907462</v>
      </c>
      <c r="AX25" s="143">
        <v>157.36262069414141</v>
      </c>
      <c r="AY25" s="143">
        <v>168.15600838473355</v>
      </c>
      <c r="AZ25" s="143">
        <v>181.41047939847496</v>
      </c>
      <c r="BA25" s="143">
        <v>192.10670709999971</v>
      </c>
      <c r="BB25" s="143">
        <v>201.31550583145179</v>
      </c>
      <c r="BC25" s="143">
        <v>222.24598609428827</v>
      </c>
      <c r="BD25" s="143">
        <v>234.76715728678226</v>
      </c>
      <c r="BE25" s="143">
        <v>238.79510529135356</v>
      </c>
      <c r="BF25" s="143">
        <v>219.73165192058175</v>
      </c>
      <c r="BG25" s="143">
        <v>193.369</v>
      </c>
      <c r="BH25" s="143">
        <v>168.06399999999999</v>
      </c>
      <c r="BI25" s="143">
        <v>145.82337039453446</v>
      </c>
      <c r="BJ25" s="143">
        <v>125.21887532471118</v>
      </c>
      <c r="BK25" s="143">
        <v>109.93033523194052</v>
      </c>
      <c r="BL25" s="143">
        <v>93.800845414279749</v>
      </c>
      <c r="BM25" s="143">
        <v>85.276843175502719</v>
      </c>
      <c r="BN25" s="143">
        <v>70.562745196511173</v>
      </c>
      <c r="BO25" s="143">
        <v>66.952021430840631</v>
      </c>
      <c r="BP25" s="143">
        <v>61.481935140817022</v>
      </c>
      <c r="BQ25" s="143">
        <v>64.529378218725824</v>
      </c>
      <c r="BR25" s="143">
        <v>51.410505015048706</v>
      </c>
      <c r="BS25" s="143">
        <v>45.57355537163707</v>
      </c>
      <c r="BT25" s="143">
        <v>39.499139075463006</v>
      </c>
      <c r="BU25" s="143">
        <v>52.141993193093327</v>
      </c>
      <c r="BV25" s="143">
        <v>37.340653206156553</v>
      </c>
      <c r="BW25" s="143">
        <v>31.145449982205477</v>
      </c>
      <c r="BX25" s="143">
        <v>26.087386401655408</v>
      </c>
      <c r="BY25" s="143">
        <v>22.055584754655861</v>
      </c>
      <c r="BZ25" s="143">
        <v>18.622559501881796</v>
      </c>
      <c r="CA25" s="144">
        <v>15.610282495044652</v>
      </c>
    </row>
    <row r="26" spans="1:79" ht="25.5" customHeight="1" x14ac:dyDescent="0.4">
      <c r="A26" s="141"/>
      <c r="B26" s="148" t="s">
        <v>134</v>
      </c>
      <c r="C26" s="233" t="s">
        <v>130</v>
      </c>
      <c r="D26" s="143"/>
      <c r="E26" s="143"/>
      <c r="F26" s="143"/>
      <c r="G26" s="143"/>
      <c r="H26" s="143"/>
      <c r="I26" s="143"/>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v>4</v>
      </c>
      <c r="AI26" s="143">
        <v>4</v>
      </c>
      <c r="AJ26" s="143">
        <v>5</v>
      </c>
      <c r="AK26" s="143">
        <v>6</v>
      </c>
      <c r="AL26" s="143">
        <v>8</v>
      </c>
      <c r="AM26" s="143">
        <v>10</v>
      </c>
      <c r="AN26" s="143">
        <v>11</v>
      </c>
      <c r="AO26" s="143">
        <v>13</v>
      </c>
      <c r="AP26" s="143">
        <v>104</v>
      </c>
      <c r="AQ26" s="143">
        <v>183.72300000000001</v>
      </c>
      <c r="AR26" s="143">
        <v>173.41800000000001</v>
      </c>
      <c r="AS26" s="143">
        <v>183.63200000000001</v>
      </c>
      <c r="AT26" s="143">
        <v>208.02</v>
      </c>
      <c r="AU26" s="143">
        <v>269.96832117263904</v>
      </c>
      <c r="AV26" s="143">
        <v>327.97337600551521</v>
      </c>
      <c r="AW26" s="143">
        <v>419.73289899962754</v>
      </c>
      <c r="AX26" s="143">
        <v>500.04761254962028</v>
      </c>
      <c r="AY26" s="143">
        <v>586.19055781453687</v>
      </c>
      <c r="AZ26" s="143">
        <v>699.84472339379818</v>
      </c>
      <c r="BA26" s="143">
        <v>709.21133412100005</v>
      </c>
      <c r="BB26" s="143">
        <v>743.95880802719989</v>
      </c>
      <c r="BC26" s="143">
        <v>796.16035103942988</v>
      </c>
      <c r="BD26" s="143">
        <v>809.72477850657356</v>
      </c>
      <c r="BE26" s="143">
        <v>870.53092037570082</v>
      </c>
      <c r="BF26" s="143">
        <v>947.298</v>
      </c>
      <c r="BG26" s="143">
        <v>1017.4757964240732</v>
      </c>
      <c r="BH26" s="143">
        <v>1057.6289999999999</v>
      </c>
      <c r="BI26" s="143">
        <v>1113.5155272727516</v>
      </c>
      <c r="BJ26" s="143">
        <v>1142.0356692484781</v>
      </c>
      <c r="BK26" s="143">
        <v>1235.597033053456</v>
      </c>
      <c r="BL26" s="143">
        <v>1316.2793594178083</v>
      </c>
      <c r="BM26" s="143">
        <v>1446.1896739375136</v>
      </c>
      <c r="BN26" s="143">
        <v>1526.3989427992453</v>
      </c>
      <c r="BO26" s="143">
        <v>1691.4195913635774</v>
      </c>
      <c r="BP26" s="143">
        <v>1882.2267307552024</v>
      </c>
      <c r="BQ26" s="143">
        <v>2041.8053091705644</v>
      </c>
      <c r="BR26" s="143">
        <v>2274.4593787053836</v>
      </c>
      <c r="BS26" s="143">
        <v>2503.5602726161615</v>
      </c>
      <c r="BT26" s="143">
        <v>2626.7182223174623</v>
      </c>
      <c r="BU26" s="143">
        <v>2791.2308783946069</v>
      </c>
      <c r="BV26" s="143">
        <v>2828.0447910654157</v>
      </c>
      <c r="BW26" s="143">
        <v>2952.2261109109691</v>
      </c>
      <c r="BX26" s="143">
        <v>3154.0523790710381</v>
      </c>
      <c r="BY26" s="143">
        <v>3375.0748145829671</v>
      </c>
      <c r="BZ26" s="143">
        <v>3594.4786475646242</v>
      </c>
      <c r="CA26" s="144">
        <v>3715.9513895149744</v>
      </c>
    </row>
    <row r="27" spans="1:79" x14ac:dyDescent="0.4">
      <c r="A27" s="141"/>
      <c r="B27" s="58" t="s">
        <v>257</v>
      </c>
      <c r="C27" s="233" t="s">
        <v>130</v>
      </c>
      <c r="D27" s="143"/>
      <c r="E27" s="143"/>
      <c r="F27" s="143"/>
      <c r="G27" s="143"/>
      <c r="H27" s="143"/>
      <c r="I27" s="143"/>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v>5</v>
      </c>
      <c r="AI27" s="143">
        <v>5</v>
      </c>
      <c r="AJ27" s="143">
        <v>5</v>
      </c>
      <c r="AK27" s="143">
        <v>6</v>
      </c>
      <c r="AL27" s="143">
        <v>6</v>
      </c>
      <c r="AM27" s="143">
        <v>6</v>
      </c>
      <c r="AN27" s="143">
        <v>6</v>
      </c>
      <c r="AO27" s="143">
        <v>7</v>
      </c>
      <c r="AP27" s="143">
        <v>8</v>
      </c>
      <c r="AQ27" s="143">
        <v>8.8689999999999998</v>
      </c>
      <c r="AR27" s="143">
        <v>8.6080000000000005</v>
      </c>
      <c r="AS27" s="143">
        <v>8.7669999999999995</v>
      </c>
      <c r="AT27" s="143">
        <v>9.3409999999999993</v>
      </c>
      <c r="AU27" s="143">
        <v>10.673999999999999</v>
      </c>
      <c r="AV27" s="143">
        <v>12.653</v>
      </c>
      <c r="AW27" s="143">
        <v>13.920999999999999</v>
      </c>
      <c r="AX27" s="143">
        <v>12.601000000000001</v>
      </c>
      <c r="AY27" s="143">
        <v>14.76</v>
      </c>
      <c r="AZ27" s="143">
        <v>15.439</v>
      </c>
      <c r="BA27" s="143">
        <v>15.775</v>
      </c>
      <c r="BB27" s="143">
        <v>16.065999999999999</v>
      </c>
      <c r="BC27" s="143">
        <v>16.123000000000001</v>
      </c>
      <c r="BD27" s="143">
        <v>16.222000000000001</v>
      </c>
      <c r="BE27" s="143">
        <v>16.353000000000002</v>
      </c>
      <c r="BF27" s="143">
        <v>17.187999999999999</v>
      </c>
      <c r="BG27" s="143">
        <v>18.536000000000001</v>
      </c>
      <c r="BH27" s="143">
        <v>19.21</v>
      </c>
      <c r="BI27" s="143">
        <v>19.115849999999998</v>
      </c>
      <c r="BJ27" s="143">
        <v>19.204647819795415</v>
      </c>
      <c r="BK27" s="143">
        <v>20.031813160000006</v>
      </c>
      <c r="BL27" s="143">
        <v>221.46612579999999</v>
      </c>
      <c r="BM27" s="143">
        <v>32.464226920000009</v>
      </c>
      <c r="BN27" s="143">
        <v>32.271541450000001</v>
      </c>
      <c r="BO27" s="143">
        <v>32.125320869999996</v>
      </c>
      <c r="BP27" s="143">
        <v>32.399299220000003</v>
      </c>
      <c r="BQ27" s="143">
        <v>32.151345900000003</v>
      </c>
      <c r="BR27" s="143">
        <v>33.293720609999951</v>
      </c>
      <c r="BS27" s="143">
        <v>35.653026229999981</v>
      </c>
      <c r="BT27" s="143">
        <v>33.09609677000001</v>
      </c>
      <c r="BU27" s="143">
        <v>33.166871430000008</v>
      </c>
      <c r="BV27" s="143">
        <v>34.820699888652804</v>
      </c>
      <c r="BW27" s="143">
        <v>35.416584264368659</v>
      </c>
      <c r="BX27" s="143">
        <v>36.003039212218837</v>
      </c>
      <c r="BY27" s="143">
        <v>37.082924026286861</v>
      </c>
      <c r="BZ27" s="143">
        <v>38.524383062231621</v>
      </c>
      <c r="CA27" s="144">
        <v>39.528485954381537</v>
      </c>
    </row>
    <row r="28" spans="1:79" x14ac:dyDescent="0.4">
      <c r="A28" s="141"/>
      <c r="B28" s="58" t="s">
        <v>139</v>
      </c>
      <c r="C28" s="233" t="s">
        <v>140</v>
      </c>
      <c r="D28" s="143"/>
      <c r="E28" s="143"/>
      <c r="F28" s="143"/>
      <c r="G28" s="143"/>
      <c r="H28" s="143"/>
      <c r="I28" s="143"/>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c r="AM28" s="143"/>
      <c r="AN28" s="143"/>
      <c r="AO28" s="143"/>
      <c r="AP28" s="143"/>
      <c r="AQ28" s="143">
        <v>0</v>
      </c>
      <c r="AR28" s="143">
        <v>0</v>
      </c>
      <c r="AS28" s="143">
        <v>0</v>
      </c>
      <c r="AT28" s="143">
        <v>0</v>
      </c>
      <c r="AU28" s="143">
        <v>0</v>
      </c>
      <c r="AV28" s="143">
        <v>0</v>
      </c>
      <c r="AW28" s="143">
        <v>0</v>
      </c>
      <c r="AX28" s="143">
        <v>0</v>
      </c>
      <c r="AY28" s="143">
        <v>0</v>
      </c>
      <c r="AZ28" s="143">
        <v>0</v>
      </c>
      <c r="BA28" s="143">
        <v>0</v>
      </c>
      <c r="BB28" s="143">
        <v>0</v>
      </c>
      <c r="BC28" s="143">
        <v>0</v>
      </c>
      <c r="BD28" s="143">
        <v>0</v>
      </c>
      <c r="BE28" s="143">
        <v>0</v>
      </c>
      <c r="BF28" s="143">
        <v>0</v>
      </c>
      <c r="BG28" s="143">
        <v>0</v>
      </c>
      <c r="BH28" s="143">
        <v>0</v>
      </c>
      <c r="BI28" s="143">
        <v>0</v>
      </c>
      <c r="BJ28" s="143">
        <v>1.0505242386959734</v>
      </c>
      <c r="BK28" s="143">
        <v>1.210020167696229</v>
      </c>
      <c r="BL28" s="143">
        <v>65.657498991665165</v>
      </c>
      <c r="BM28" s="143">
        <v>104.33784553056645</v>
      </c>
      <c r="BN28" s="143">
        <v>168.59935978139674</v>
      </c>
      <c r="BO28" s="143">
        <v>50.836237693819029</v>
      </c>
      <c r="BP28" s="143">
        <v>57.975814953357627</v>
      </c>
      <c r="BQ28" s="143">
        <v>3.5522999812671952</v>
      </c>
      <c r="BR28" s="143">
        <v>4.8918161573086953</v>
      </c>
      <c r="BS28" s="143">
        <v>1.9822644439937367</v>
      </c>
      <c r="BT28" s="143">
        <v>1.6796182811387106</v>
      </c>
      <c r="BU28" s="143">
        <v>60.169977330027926</v>
      </c>
      <c r="BV28" s="143">
        <v>60.757305669726705</v>
      </c>
      <c r="BW28" s="143">
        <v>61.04098792666278</v>
      </c>
      <c r="BX28" s="143">
        <v>62.454131414405815</v>
      </c>
      <c r="BY28" s="143">
        <v>64.949319606378424</v>
      </c>
      <c r="BZ28" s="143">
        <v>66.783374994444529</v>
      </c>
      <c r="CA28" s="144">
        <v>66.783374994444529</v>
      </c>
    </row>
    <row r="29" spans="1:79" x14ac:dyDescent="0.4">
      <c r="A29" s="141"/>
      <c r="B29" s="58" t="s">
        <v>22</v>
      </c>
      <c r="C29" s="233" t="s">
        <v>140</v>
      </c>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v>196.93959001068183</v>
      </c>
      <c r="AI29" s="143">
        <v>227.75813604082006</v>
      </c>
      <c r="AJ29" s="143">
        <v>307.35323341022615</v>
      </c>
      <c r="AK29" s="143">
        <v>454.80552867942873</v>
      </c>
      <c r="AL29" s="143">
        <v>551.35929177961918</v>
      </c>
      <c r="AM29" s="143">
        <v>618.08662477447024</v>
      </c>
      <c r="AN29" s="143">
        <v>686.40222253039815</v>
      </c>
      <c r="AO29" s="143">
        <v>748.45588650300476</v>
      </c>
      <c r="AP29" s="143">
        <v>829.39150543190704</v>
      </c>
      <c r="AQ29" s="143">
        <v>862.81164007812663</v>
      </c>
      <c r="AR29" s="143">
        <v>604.86500000000012</v>
      </c>
      <c r="AS29" s="143">
        <v>763.36878807806625</v>
      </c>
      <c r="AT29" s="143">
        <v>960.69299999999987</v>
      </c>
      <c r="AU29" s="143">
        <v>733.84</v>
      </c>
      <c r="AV29" s="143">
        <v>968.37500000000023</v>
      </c>
      <c r="AW29" s="143">
        <v>998.42199999999991</v>
      </c>
      <c r="AX29" s="143">
        <v>1103.9621309999998</v>
      </c>
      <c r="AY29" s="143">
        <v>1197.1680269999999</v>
      </c>
      <c r="AZ29" s="143">
        <v>1275.5067700000002</v>
      </c>
      <c r="BA29" s="143">
        <v>1315.1345980000001</v>
      </c>
      <c r="BB29" s="143">
        <v>1327.6819739999989</v>
      </c>
      <c r="BC29" s="143">
        <v>1347.1518148446023</v>
      </c>
      <c r="BD29" s="143">
        <v>1345.1564549999996</v>
      </c>
      <c r="BE29" s="143">
        <v>1336.3771304102056</v>
      </c>
      <c r="BF29" s="143">
        <v>1403.0935666124119</v>
      </c>
      <c r="BG29" s="143">
        <v>1613.6138907605705</v>
      </c>
      <c r="BH29" s="143">
        <v>1728.4576144734931</v>
      </c>
      <c r="BI29" s="143">
        <v>1930.7936408840555</v>
      </c>
      <c r="BJ29" s="143">
        <v>1937.0327149637794</v>
      </c>
      <c r="BK29" s="143">
        <v>1980.0739629037901</v>
      </c>
      <c r="BL29" s="143">
        <v>2071.6184511615088</v>
      </c>
      <c r="BM29" s="143">
        <v>2457.9322396321481</v>
      </c>
      <c r="BN29" s="143">
        <v>2651.7587673972803</v>
      </c>
      <c r="BO29" s="143">
        <v>2691.2493936043297</v>
      </c>
      <c r="BP29" s="143">
        <v>2775.3624294480583</v>
      </c>
      <c r="BQ29" s="143"/>
      <c r="BR29" s="143"/>
      <c r="BS29" s="143"/>
      <c r="BT29" s="143"/>
      <c r="BU29" s="143"/>
      <c r="BV29" s="143"/>
      <c r="BW29" s="143"/>
      <c r="BX29" s="143"/>
      <c r="BY29" s="143"/>
      <c r="BZ29" s="143"/>
      <c r="CA29" s="144"/>
    </row>
    <row r="30" spans="1:79" x14ac:dyDescent="0.4">
      <c r="A30" s="141"/>
      <c r="B30" s="148" t="s">
        <v>142</v>
      </c>
      <c r="C30" s="233" t="s">
        <v>130</v>
      </c>
      <c r="D30" s="143"/>
      <c r="E30" s="143"/>
      <c r="F30" s="143"/>
      <c r="G30" s="143"/>
      <c r="H30" s="143"/>
      <c r="I30" s="143"/>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v>0</v>
      </c>
      <c r="AI30" s="143">
        <v>0</v>
      </c>
      <c r="AJ30" s="143">
        <v>0</v>
      </c>
      <c r="AK30" s="143">
        <v>0</v>
      </c>
      <c r="AL30" s="143">
        <v>0</v>
      </c>
      <c r="AM30" s="143">
        <v>0</v>
      </c>
      <c r="AN30" s="143">
        <v>0</v>
      </c>
      <c r="AO30" s="143">
        <v>0</v>
      </c>
      <c r="AP30" s="143">
        <v>0</v>
      </c>
      <c r="AQ30" s="143">
        <v>0</v>
      </c>
      <c r="AR30" s="143">
        <v>0</v>
      </c>
      <c r="AS30" s="143">
        <v>0</v>
      </c>
      <c r="AT30" s="143">
        <v>0</v>
      </c>
      <c r="AU30" s="143">
        <v>0</v>
      </c>
      <c r="AV30" s="143">
        <v>1236.2204590686167</v>
      </c>
      <c r="AW30" s="143">
        <v>1736.8250803346616</v>
      </c>
      <c r="AX30" s="143">
        <v>1938.6567415590337</v>
      </c>
      <c r="AY30" s="143">
        <v>2356.4150170875105</v>
      </c>
      <c r="AZ30" s="143">
        <v>2842.0259956222508</v>
      </c>
      <c r="BA30" s="143">
        <v>3091.4517961447359</v>
      </c>
      <c r="BB30" s="143">
        <v>3258.3114352948169</v>
      </c>
      <c r="BC30" s="143">
        <v>3408.5922572418208</v>
      </c>
      <c r="BD30" s="143">
        <v>3589.6378004004227</v>
      </c>
      <c r="BE30" s="143">
        <v>3861.7406212620726</v>
      </c>
      <c r="BF30" s="143">
        <v>4105.2438886240434</v>
      </c>
      <c r="BG30" s="143">
        <v>4388.6272675576192</v>
      </c>
      <c r="BH30" s="143">
        <v>4628.2520000000004</v>
      </c>
      <c r="BI30" s="143">
        <v>4869.6964021188787</v>
      </c>
      <c r="BJ30" s="143">
        <v>5122.9964421995737</v>
      </c>
      <c r="BK30" s="143">
        <v>5468.0760196496631</v>
      </c>
      <c r="BL30" s="143">
        <v>5799.6705914329377</v>
      </c>
      <c r="BM30" s="143">
        <v>6277.2924692415208</v>
      </c>
      <c r="BN30" s="143">
        <v>6456.118999717567</v>
      </c>
      <c r="BO30" s="143">
        <v>6899.7753096582774</v>
      </c>
      <c r="BP30" s="143">
        <v>7419.4275888724915</v>
      </c>
      <c r="BQ30" s="143">
        <v>7528.3277963936862</v>
      </c>
      <c r="BR30" s="143">
        <v>7070.966334335757</v>
      </c>
      <c r="BS30" s="143">
        <v>6632.0880013466494</v>
      </c>
      <c r="BT30" s="143">
        <v>5138.3005447814785</v>
      </c>
      <c r="BU30" s="143">
        <v>3571.9593185363819</v>
      </c>
      <c r="BV30" s="143">
        <v>2349.4801914020959</v>
      </c>
      <c r="BW30" s="143">
        <v>753.04233806018374</v>
      </c>
      <c r="BX30" s="143">
        <v>70.690046089498026</v>
      </c>
      <c r="BY30" s="143">
        <v>58.867923204873676</v>
      </c>
      <c r="BZ30" s="143">
        <v>60.185040698885814</v>
      </c>
      <c r="CA30" s="144">
        <v>61.434978435478371</v>
      </c>
    </row>
    <row r="31" spans="1:79" ht="25.5" customHeight="1" x14ac:dyDescent="0.4">
      <c r="A31" s="141"/>
      <c r="B31" s="148" t="s">
        <v>143</v>
      </c>
      <c r="C31" s="233" t="s">
        <v>140</v>
      </c>
      <c r="D31" s="143"/>
      <c r="E31" s="143"/>
      <c r="F31" s="143"/>
      <c r="G31" s="143"/>
      <c r="H31" s="143"/>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v>0</v>
      </c>
      <c r="AI31" s="143">
        <v>0</v>
      </c>
      <c r="AJ31" s="143">
        <v>0</v>
      </c>
      <c r="AK31" s="143">
        <v>0</v>
      </c>
      <c r="AL31" s="143">
        <v>0</v>
      </c>
      <c r="AM31" s="143">
        <v>0</v>
      </c>
      <c r="AN31" s="143">
        <v>0</v>
      </c>
      <c r="AO31" s="143">
        <v>0</v>
      </c>
      <c r="AP31" s="143">
        <v>0</v>
      </c>
      <c r="AQ31" s="143">
        <v>0</v>
      </c>
      <c r="AR31" s="143">
        <v>0</v>
      </c>
      <c r="AS31" s="143">
        <v>0</v>
      </c>
      <c r="AT31" s="143">
        <v>0</v>
      </c>
      <c r="AU31" s="143">
        <v>0</v>
      </c>
      <c r="AV31" s="143">
        <v>2.2234492408887951</v>
      </c>
      <c r="AW31" s="143">
        <v>5.5822256226005811</v>
      </c>
      <c r="AX31" s="143">
        <v>8.7937202146390998</v>
      </c>
      <c r="AY31" s="143">
        <v>15.09348924190571</v>
      </c>
      <c r="AZ31" s="143">
        <v>26.641703551977329</v>
      </c>
      <c r="BA31" s="143">
        <v>32.729292058207385</v>
      </c>
      <c r="BB31" s="143">
        <v>38.028335257869927</v>
      </c>
      <c r="BC31" s="143">
        <v>29.932078466664212</v>
      </c>
      <c r="BD31" s="143">
        <v>-6.0999999999999999E-2</v>
      </c>
      <c r="BE31" s="143">
        <v>-8.6436562195121955E-2</v>
      </c>
      <c r="BF31" s="143">
        <v>-0.14737339999999999</v>
      </c>
      <c r="BG31" s="143">
        <v>8.5208560000000017E-2</v>
      </c>
      <c r="BH31" s="143">
        <v>-2.9000000000000001E-2</v>
      </c>
      <c r="BI31" s="143">
        <v>0</v>
      </c>
      <c r="BJ31" s="143">
        <v>0</v>
      </c>
      <c r="BK31" s="143">
        <v>0</v>
      </c>
      <c r="BL31" s="143">
        <v>0</v>
      </c>
      <c r="BM31" s="143">
        <v>0</v>
      </c>
      <c r="BN31" s="143">
        <v>0</v>
      </c>
      <c r="BO31" s="143">
        <v>0</v>
      </c>
      <c r="BP31" s="143">
        <v>0</v>
      </c>
      <c r="BQ31" s="143">
        <v>0</v>
      </c>
      <c r="BR31" s="143">
        <v>0</v>
      </c>
      <c r="BS31" s="143">
        <v>0</v>
      </c>
      <c r="BT31" s="143">
        <v>0</v>
      </c>
      <c r="BU31" s="143">
        <v>0</v>
      </c>
      <c r="BV31" s="143">
        <v>0</v>
      </c>
      <c r="BW31" s="143">
        <v>0</v>
      </c>
      <c r="BX31" s="143">
        <v>0</v>
      </c>
      <c r="BY31" s="143">
        <v>0</v>
      </c>
      <c r="BZ31" s="143">
        <v>0</v>
      </c>
      <c r="CA31" s="144">
        <v>0</v>
      </c>
    </row>
    <row r="32" spans="1:79" x14ac:dyDescent="0.4">
      <c r="A32" s="141"/>
      <c r="B32" s="58" t="s">
        <v>144</v>
      </c>
      <c r="C32" s="233" t="s">
        <v>140</v>
      </c>
      <c r="D32" s="143"/>
      <c r="E32" s="143"/>
      <c r="F32" s="143"/>
      <c r="G32" s="143"/>
      <c r="H32" s="143"/>
      <c r="I32" s="143"/>
      <c r="J32" s="143"/>
      <c r="K32" s="143"/>
      <c r="L32" s="143"/>
      <c r="M32" s="143"/>
      <c r="N32" s="143"/>
      <c r="O32" s="143"/>
      <c r="P32" s="143"/>
      <c r="Q32" s="143"/>
      <c r="R32" s="143"/>
      <c r="S32" s="143"/>
      <c r="T32" s="143"/>
      <c r="U32" s="143"/>
      <c r="V32" s="143"/>
      <c r="W32" s="143"/>
      <c r="X32" s="143"/>
      <c r="Y32" s="143"/>
      <c r="Z32" s="143"/>
      <c r="AA32" s="143"/>
      <c r="AB32" s="143"/>
      <c r="AC32" s="143"/>
      <c r="AD32" s="143"/>
      <c r="AE32" s="143"/>
      <c r="AF32" s="143"/>
      <c r="AG32" s="143"/>
      <c r="AH32" s="143">
        <v>0</v>
      </c>
      <c r="AI32" s="143">
        <v>0</v>
      </c>
      <c r="AJ32" s="143">
        <v>0</v>
      </c>
      <c r="AK32" s="143">
        <v>0</v>
      </c>
      <c r="AL32" s="143">
        <v>0</v>
      </c>
      <c r="AM32" s="143">
        <v>0</v>
      </c>
      <c r="AN32" s="143">
        <v>0</v>
      </c>
      <c r="AO32" s="143">
        <v>0</v>
      </c>
      <c r="AP32" s="143">
        <v>0</v>
      </c>
      <c r="AQ32" s="143">
        <v>0</v>
      </c>
      <c r="AR32" s="143">
        <v>0</v>
      </c>
      <c r="AS32" s="143">
        <v>0</v>
      </c>
      <c r="AT32" s="143">
        <v>0</v>
      </c>
      <c r="AU32" s="143">
        <v>0</v>
      </c>
      <c r="AV32" s="143">
        <v>0</v>
      </c>
      <c r="AW32" s="143">
        <v>0</v>
      </c>
      <c r="AX32" s="143">
        <v>0</v>
      </c>
      <c r="AY32" s="143">
        <v>0</v>
      </c>
      <c r="AZ32" s="143">
        <v>0</v>
      </c>
      <c r="BA32" s="143">
        <v>0</v>
      </c>
      <c r="BB32" s="143">
        <v>0</v>
      </c>
      <c r="BC32" s="143">
        <v>0</v>
      </c>
      <c r="BD32" s="143">
        <v>0</v>
      </c>
      <c r="BE32" s="143">
        <v>6.8540000000000001</v>
      </c>
      <c r="BF32" s="143">
        <v>13.107519600000002</v>
      </c>
      <c r="BG32" s="143">
        <v>14.986460219999998</v>
      </c>
      <c r="BH32" s="143">
        <v>16.622024122071426</v>
      </c>
      <c r="BI32" s="143">
        <v>17.693564299999998</v>
      </c>
      <c r="BJ32" s="143">
        <v>19.498030839999998</v>
      </c>
      <c r="BK32" s="143">
        <v>20.507303</v>
      </c>
      <c r="BL32" s="143">
        <v>21.180479929999997</v>
      </c>
      <c r="BM32" s="143">
        <v>21.798681950000002</v>
      </c>
      <c r="BN32" s="143">
        <v>21.362664119999998</v>
      </c>
      <c r="BO32" s="143">
        <v>22.339751259999996</v>
      </c>
      <c r="BP32" s="143">
        <v>56.572572000000001</v>
      </c>
      <c r="BQ32" s="143">
        <v>176.393889</v>
      </c>
      <c r="BR32" s="143">
        <v>199.78361200000001</v>
      </c>
      <c r="BS32" s="143">
        <v>163.36812400000002</v>
      </c>
      <c r="BT32" s="143">
        <v>183.73239999999998</v>
      </c>
      <c r="BU32" s="143">
        <v>223.48097613000002</v>
      </c>
      <c r="BV32" s="143">
        <v>153</v>
      </c>
      <c r="BW32" s="143">
        <v>139.5</v>
      </c>
      <c r="BX32" s="143">
        <v>126</v>
      </c>
      <c r="BY32" s="143">
        <v>126</v>
      </c>
      <c r="BZ32" s="143">
        <v>126</v>
      </c>
      <c r="CA32" s="144">
        <v>126</v>
      </c>
    </row>
    <row r="33" spans="1:79" x14ac:dyDescent="0.4">
      <c r="A33" s="141"/>
      <c r="B33" s="58" t="s">
        <v>258</v>
      </c>
      <c r="C33" s="233" t="s">
        <v>140</v>
      </c>
      <c r="D33" s="143"/>
      <c r="E33" s="143"/>
      <c r="F33" s="143"/>
      <c r="G33" s="143"/>
      <c r="H33" s="143"/>
      <c r="I33" s="143"/>
      <c r="J33" s="143"/>
      <c r="K33" s="143"/>
      <c r="L33" s="143"/>
      <c r="M33" s="143"/>
      <c r="N33" s="143"/>
      <c r="O33" s="143"/>
      <c r="P33" s="143"/>
      <c r="Q33" s="143"/>
      <c r="R33" s="143"/>
      <c r="S33" s="143"/>
      <c r="T33" s="143"/>
      <c r="U33" s="143"/>
      <c r="V33" s="143"/>
      <c r="W33" s="143"/>
      <c r="X33" s="143"/>
      <c r="Y33" s="143"/>
      <c r="Z33" s="143"/>
      <c r="AA33" s="143"/>
      <c r="AB33" s="143"/>
      <c r="AC33" s="143"/>
      <c r="AD33" s="143"/>
      <c r="AE33" s="143"/>
      <c r="AF33" s="143"/>
      <c r="AG33" s="143"/>
      <c r="AH33" s="143">
        <v>0</v>
      </c>
      <c r="AI33" s="143">
        <v>0</v>
      </c>
      <c r="AJ33" s="143">
        <v>0</v>
      </c>
      <c r="AK33" s="143">
        <v>0</v>
      </c>
      <c r="AL33" s="143">
        <v>0</v>
      </c>
      <c r="AM33" s="143">
        <v>0</v>
      </c>
      <c r="AN33" s="143">
        <v>0</v>
      </c>
      <c r="AO33" s="143">
        <v>0</v>
      </c>
      <c r="AP33" s="143">
        <v>0</v>
      </c>
      <c r="AQ33" s="143">
        <v>0</v>
      </c>
      <c r="AR33" s="143">
        <v>0</v>
      </c>
      <c r="AS33" s="143">
        <v>0</v>
      </c>
      <c r="AT33" s="143">
        <v>0</v>
      </c>
      <c r="AU33" s="143">
        <v>0</v>
      </c>
      <c r="AV33" s="143">
        <v>0</v>
      </c>
      <c r="AW33" s="143">
        <v>0</v>
      </c>
      <c r="AX33" s="143">
        <v>0</v>
      </c>
      <c r="AY33" s="143">
        <v>0</v>
      </c>
      <c r="AZ33" s="143">
        <v>3.1930000000000001</v>
      </c>
      <c r="BA33" s="143">
        <v>23.582999999999998</v>
      </c>
      <c r="BB33" s="143">
        <v>32.392000000000003</v>
      </c>
      <c r="BC33" s="143">
        <v>27.45</v>
      </c>
      <c r="BD33" s="143">
        <v>4.1689999999999996</v>
      </c>
      <c r="BE33" s="143">
        <v>6.0000000000000001E-3</v>
      </c>
      <c r="BF33" s="143">
        <v>4.2999999999999997E-2</v>
      </c>
      <c r="BG33" s="143">
        <v>0</v>
      </c>
      <c r="BH33" s="143">
        <v>0</v>
      </c>
      <c r="BI33" s="143">
        <v>0</v>
      </c>
      <c r="BJ33" s="143">
        <v>0</v>
      </c>
      <c r="BK33" s="143">
        <v>0</v>
      </c>
      <c r="BL33" s="143">
        <v>0</v>
      </c>
      <c r="BM33" s="143">
        <v>0</v>
      </c>
      <c r="BN33" s="143">
        <v>0</v>
      </c>
      <c r="BO33" s="143">
        <v>0</v>
      </c>
      <c r="BP33" s="143">
        <v>0</v>
      </c>
      <c r="BQ33" s="143">
        <v>0</v>
      </c>
      <c r="BR33" s="143">
        <v>0</v>
      </c>
      <c r="BS33" s="143">
        <v>0</v>
      </c>
      <c r="BT33" s="143">
        <v>0</v>
      </c>
      <c r="BU33" s="143">
        <v>0</v>
      </c>
      <c r="BV33" s="143">
        <v>0</v>
      </c>
      <c r="BW33" s="143">
        <v>0</v>
      </c>
      <c r="BX33" s="143">
        <v>0</v>
      </c>
      <c r="BY33" s="143">
        <v>0</v>
      </c>
      <c r="BZ33" s="143">
        <v>0</v>
      </c>
      <c r="CA33" s="144">
        <v>0</v>
      </c>
    </row>
    <row r="34" spans="1:79" x14ac:dyDescent="0.4">
      <c r="A34" s="141"/>
      <c r="B34" s="58" t="s">
        <v>146</v>
      </c>
      <c r="C34" s="233"/>
      <c r="D34" s="143"/>
      <c r="E34" s="143"/>
      <c r="F34" s="143"/>
      <c r="G34" s="143"/>
      <c r="H34" s="143"/>
      <c r="I34" s="143"/>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43"/>
      <c r="AG34" s="143"/>
      <c r="AH34" s="143">
        <v>0</v>
      </c>
      <c r="AI34" s="143">
        <v>0</v>
      </c>
      <c r="AJ34" s="143">
        <v>0</v>
      </c>
      <c r="AK34" s="143">
        <v>0</v>
      </c>
      <c r="AL34" s="143">
        <v>0</v>
      </c>
      <c r="AM34" s="143">
        <v>0</v>
      </c>
      <c r="AN34" s="143">
        <v>0</v>
      </c>
      <c r="AO34" s="143">
        <v>0</v>
      </c>
      <c r="AP34" s="143">
        <v>0</v>
      </c>
      <c r="AQ34" s="143">
        <v>0</v>
      </c>
      <c r="AR34" s="143">
        <v>0</v>
      </c>
      <c r="AS34" s="143">
        <v>0</v>
      </c>
      <c r="AT34" s="143">
        <v>0</v>
      </c>
      <c r="AU34" s="143">
        <v>0</v>
      </c>
      <c r="AV34" s="143">
        <v>0</v>
      </c>
      <c r="AW34" s="143">
        <v>0</v>
      </c>
      <c r="AX34" s="143">
        <v>0</v>
      </c>
      <c r="AY34" s="143">
        <v>0</v>
      </c>
      <c r="AZ34" s="143">
        <v>0</v>
      </c>
      <c r="BA34" s="143">
        <v>0</v>
      </c>
      <c r="BB34" s="143">
        <v>0</v>
      </c>
      <c r="BC34" s="143">
        <v>0</v>
      </c>
      <c r="BD34" s="143">
        <v>0</v>
      </c>
      <c r="BE34" s="143">
        <v>0</v>
      </c>
      <c r="BF34" s="143">
        <v>0</v>
      </c>
      <c r="BG34" s="143">
        <v>0</v>
      </c>
      <c r="BH34" s="143">
        <v>0</v>
      </c>
      <c r="BI34" s="143">
        <v>0</v>
      </c>
      <c r="BJ34" s="143">
        <v>0</v>
      </c>
      <c r="BK34" s="143">
        <v>0</v>
      </c>
      <c r="BL34" s="143">
        <f t="shared" ref="BL34:BY34" si="4">SUM(BL35:BL36)</f>
        <v>127.18792895</v>
      </c>
      <c r="BM34" s="143">
        <f t="shared" si="4"/>
        <v>1267.3993002300001</v>
      </c>
      <c r="BN34" s="143">
        <f t="shared" si="4"/>
        <v>2231.7483619</v>
      </c>
      <c r="BO34" s="143">
        <f t="shared" si="4"/>
        <v>3554.1022156099998</v>
      </c>
      <c r="BP34" s="143">
        <f t="shared" si="4"/>
        <v>6779.6544881600003</v>
      </c>
      <c r="BQ34" s="143">
        <f t="shared" si="4"/>
        <v>10436.707839979998</v>
      </c>
      <c r="BR34" s="143">
        <f t="shared" si="4"/>
        <v>12827.382151170001</v>
      </c>
      <c r="BS34" s="143">
        <f t="shared" si="4"/>
        <v>14271.548569180002</v>
      </c>
      <c r="BT34" s="143">
        <f t="shared" si="4"/>
        <v>14830.444816650002</v>
      </c>
      <c r="BU34" s="143">
        <f t="shared" si="4"/>
        <v>15352.892355199987</v>
      </c>
      <c r="BV34" s="143">
        <f t="shared" si="4"/>
        <v>14417.053660595266</v>
      </c>
      <c r="BW34" s="143">
        <f t="shared" si="4"/>
        <v>15547.65883284237</v>
      </c>
      <c r="BX34" s="143">
        <f t="shared" si="4"/>
        <v>15499.802707907867</v>
      </c>
      <c r="BY34" s="143">
        <f t="shared" si="4"/>
        <v>15572.401418051038</v>
      </c>
      <c r="BZ34" s="143">
        <f t="shared" ref="BZ34:CA34" si="5">SUM(BZ35:BZ36)</f>
        <v>15651.48895002616</v>
      </c>
      <c r="CA34" s="144">
        <f t="shared" si="5"/>
        <v>15810.025888169479</v>
      </c>
    </row>
    <row r="35" spans="1:79" x14ac:dyDescent="0.4">
      <c r="A35" s="141"/>
      <c r="B35" s="68" t="s">
        <v>137</v>
      </c>
      <c r="C35" s="233" t="s">
        <v>133</v>
      </c>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v>0</v>
      </c>
      <c r="AI35" s="143">
        <v>0</v>
      </c>
      <c r="AJ35" s="143">
        <v>0</v>
      </c>
      <c r="AK35" s="143">
        <v>0</v>
      </c>
      <c r="AL35" s="143">
        <v>0</v>
      </c>
      <c r="AM35" s="143">
        <v>0</v>
      </c>
      <c r="AN35" s="143">
        <v>0</v>
      </c>
      <c r="AO35" s="143">
        <v>0</v>
      </c>
      <c r="AP35" s="143">
        <v>0</v>
      </c>
      <c r="AQ35" s="143">
        <v>0</v>
      </c>
      <c r="AR35" s="143">
        <v>0</v>
      </c>
      <c r="AS35" s="143">
        <v>0</v>
      </c>
      <c r="AT35" s="143">
        <v>0</v>
      </c>
      <c r="AU35" s="143">
        <v>0</v>
      </c>
      <c r="AV35" s="143">
        <v>0</v>
      </c>
      <c r="AW35" s="143">
        <v>0</v>
      </c>
      <c r="AX35" s="143">
        <v>0</v>
      </c>
      <c r="AY35" s="143">
        <v>0</v>
      </c>
      <c r="AZ35" s="143">
        <v>0</v>
      </c>
      <c r="BA35" s="143">
        <v>0</v>
      </c>
      <c r="BB35" s="143">
        <v>0</v>
      </c>
      <c r="BC35" s="143">
        <v>0</v>
      </c>
      <c r="BD35" s="143">
        <v>0</v>
      </c>
      <c r="BE35" s="143">
        <v>0</v>
      </c>
      <c r="BF35" s="143">
        <v>0</v>
      </c>
      <c r="BG35" s="143">
        <v>0</v>
      </c>
      <c r="BH35" s="143">
        <v>0</v>
      </c>
      <c r="BI35" s="143">
        <v>0</v>
      </c>
      <c r="BJ35" s="143">
        <v>0</v>
      </c>
      <c r="BK35" s="143">
        <v>0</v>
      </c>
      <c r="BL35" s="143">
        <v>64.379764080000001</v>
      </c>
      <c r="BM35" s="143">
        <v>580.96194385999991</v>
      </c>
      <c r="BN35" s="143">
        <v>954.84283312000014</v>
      </c>
      <c r="BO35" s="143">
        <v>1398.5169151799998</v>
      </c>
      <c r="BP35" s="143">
        <v>2304.75857546</v>
      </c>
      <c r="BQ35" s="143">
        <v>3538.8798924699986</v>
      </c>
      <c r="BR35" s="143">
        <v>4100.9191948399994</v>
      </c>
      <c r="BS35" s="143">
        <v>4456.6648349100024</v>
      </c>
      <c r="BT35" s="143">
        <v>4687.0089817599983</v>
      </c>
      <c r="BU35" s="143">
        <v>4711.3251268399608</v>
      </c>
      <c r="BV35" s="143">
        <v>4497.1376805946302</v>
      </c>
      <c r="BW35" s="143">
        <v>4590.0424000587736</v>
      </c>
      <c r="BX35" s="143">
        <v>4524.0573689214116</v>
      </c>
      <c r="BY35" s="143">
        <v>4443.1220173667725</v>
      </c>
      <c r="BZ35" s="143">
        <v>4372.6741217888284</v>
      </c>
      <c r="CA35" s="144">
        <v>4333.3198023375662</v>
      </c>
    </row>
    <row r="36" spans="1:79" x14ac:dyDescent="0.4">
      <c r="A36" s="141"/>
      <c r="B36" s="68" t="s">
        <v>259</v>
      </c>
      <c r="C36" s="233" t="s">
        <v>140</v>
      </c>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v>0</v>
      </c>
      <c r="AI36" s="143">
        <v>0</v>
      </c>
      <c r="AJ36" s="143">
        <v>0</v>
      </c>
      <c r="AK36" s="143">
        <v>0</v>
      </c>
      <c r="AL36" s="143">
        <v>0</v>
      </c>
      <c r="AM36" s="143">
        <v>0</v>
      </c>
      <c r="AN36" s="143">
        <v>0</v>
      </c>
      <c r="AO36" s="143">
        <v>0</v>
      </c>
      <c r="AP36" s="143">
        <v>0</v>
      </c>
      <c r="AQ36" s="143">
        <v>0</v>
      </c>
      <c r="AR36" s="143">
        <v>0</v>
      </c>
      <c r="AS36" s="143">
        <v>0</v>
      </c>
      <c r="AT36" s="143">
        <v>0</v>
      </c>
      <c r="AU36" s="143">
        <v>0</v>
      </c>
      <c r="AV36" s="143">
        <v>0</v>
      </c>
      <c r="AW36" s="143">
        <v>0</v>
      </c>
      <c r="AX36" s="143">
        <v>0</v>
      </c>
      <c r="AY36" s="143">
        <v>0</v>
      </c>
      <c r="AZ36" s="143">
        <v>0</v>
      </c>
      <c r="BA36" s="143">
        <v>0</v>
      </c>
      <c r="BB36" s="143">
        <v>0</v>
      </c>
      <c r="BC36" s="143">
        <v>0</v>
      </c>
      <c r="BD36" s="143">
        <v>0</v>
      </c>
      <c r="BE36" s="143">
        <v>0</v>
      </c>
      <c r="BF36" s="143">
        <v>0</v>
      </c>
      <c r="BG36" s="143">
        <v>0</v>
      </c>
      <c r="BH36" s="143">
        <v>0</v>
      </c>
      <c r="BI36" s="143">
        <v>0</v>
      </c>
      <c r="BJ36" s="143">
        <v>0</v>
      </c>
      <c r="BK36" s="143">
        <v>0</v>
      </c>
      <c r="BL36" s="143">
        <v>62.808164869999999</v>
      </c>
      <c r="BM36" s="143">
        <v>686.4373563700002</v>
      </c>
      <c r="BN36" s="143">
        <v>1276.9055287799997</v>
      </c>
      <c r="BO36" s="143">
        <v>2155.5853004300002</v>
      </c>
      <c r="BP36" s="143">
        <v>4474.8959127000007</v>
      </c>
      <c r="BQ36" s="143">
        <v>6897.8279475099998</v>
      </c>
      <c r="BR36" s="143">
        <v>8726.4629563300005</v>
      </c>
      <c r="BS36" s="143">
        <v>9814.883734269999</v>
      </c>
      <c r="BT36" s="143">
        <v>10143.435834890004</v>
      </c>
      <c r="BU36" s="143">
        <v>10641.567228360027</v>
      </c>
      <c r="BV36" s="143">
        <v>9919.9159800006364</v>
      </c>
      <c r="BW36" s="143">
        <v>10957.616432783596</v>
      </c>
      <c r="BX36" s="143">
        <v>10975.745338986455</v>
      </c>
      <c r="BY36" s="143">
        <v>11129.279400684267</v>
      </c>
      <c r="BZ36" s="143">
        <v>11278.814828237331</v>
      </c>
      <c r="CA36" s="144">
        <v>11476.706085831913</v>
      </c>
    </row>
    <row r="37" spans="1:79" ht="25.5" customHeight="1" x14ac:dyDescent="0.4">
      <c r="A37" s="141"/>
      <c r="B37" s="58" t="s">
        <v>148</v>
      </c>
      <c r="C37" s="233" t="s">
        <v>140</v>
      </c>
      <c r="D37" s="143"/>
      <c r="E37" s="143"/>
      <c r="F37" s="143"/>
      <c r="G37" s="143"/>
      <c r="H37" s="143"/>
      <c r="I37" s="143"/>
      <c r="J37" s="143"/>
      <c r="K37" s="143"/>
      <c r="L37" s="143"/>
      <c r="M37" s="143"/>
      <c r="N37" s="143"/>
      <c r="O37" s="143"/>
      <c r="P37" s="143"/>
      <c r="Q37" s="143"/>
      <c r="R37" s="143"/>
      <c r="S37" s="143"/>
      <c r="T37" s="143"/>
      <c r="U37" s="143"/>
      <c r="V37" s="143"/>
      <c r="W37" s="143"/>
      <c r="X37" s="143"/>
      <c r="Y37" s="143"/>
      <c r="Z37" s="143"/>
      <c r="AA37" s="143"/>
      <c r="AB37" s="143"/>
      <c r="AC37" s="143"/>
      <c r="AD37" s="143"/>
      <c r="AE37" s="143"/>
      <c r="AF37" s="143"/>
      <c r="AG37" s="143"/>
      <c r="AH37" s="143">
        <v>9.4880330298963322</v>
      </c>
      <c r="AI37" s="143">
        <v>10.866673469387752</v>
      </c>
      <c r="AJ37" s="143">
        <v>17.282571428571433</v>
      </c>
      <c r="AK37" s="143">
        <v>27.743444015444013</v>
      </c>
      <c r="AL37" s="143">
        <v>40.311905425307486</v>
      </c>
      <c r="AM37" s="143">
        <v>53.566197515769588</v>
      </c>
      <c r="AN37" s="143">
        <v>55.20599010807841</v>
      </c>
      <c r="AO37" s="143">
        <v>57.077422436565172</v>
      </c>
      <c r="AP37" s="143">
        <v>70.688754873166999</v>
      </c>
      <c r="AQ37" s="143">
        <v>78.567195142753789</v>
      </c>
      <c r="AR37" s="143">
        <v>179.54650471340884</v>
      </c>
      <c r="AS37" s="143">
        <v>178.93825009375556</v>
      </c>
      <c r="AT37" s="143">
        <v>203.56767708643196</v>
      </c>
      <c r="AU37" s="143">
        <v>251.36546329803713</v>
      </c>
      <c r="AV37" s="143">
        <v>412.76617192125207</v>
      </c>
      <c r="AW37" s="143">
        <v>568.30627626515411</v>
      </c>
      <c r="AX37" s="143">
        <v>694.61756287801848</v>
      </c>
      <c r="AY37" s="143">
        <v>871.2947735688274</v>
      </c>
      <c r="AZ37" s="143">
        <v>1069.3193393332856</v>
      </c>
      <c r="BA37" s="143">
        <v>1207.107898236432</v>
      </c>
      <c r="BB37" s="143">
        <v>1267.660666567838</v>
      </c>
      <c r="BC37" s="143">
        <v>942.7268558291513</v>
      </c>
      <c r="BD37" s="143">
        <v>0.85037018855001634</v>
      </c>
      <c r="BE37" s="143">
        <v>-0.40728366797911225</v>
      </c>
      <c r="BF37" s="143">
        <v>-0.36794856162231165</v>
      </c>
      <c r="BG37" s="143">
        <v>4.2373578498991461E-2</v>
      </c>
      <c r="BH37" s="143">
        <v>-1.44214827297956E-2</v>
      </c>
      <c r="BI37" s="143">
        <v>0</v>
      </c>
      <c r="BJ37" s="143">
        <v>0</v>
      </c>
      <c r="BK37" s="143">
        <v>0</v>
      </c>
      <c r="BL37" s="143">
        <v>0</v>
      </c>
      <c r="BM37" s="143">
        <v>0</v>
      </c>
      <c r="BN37" s="143">
        <v>0</v>
      </c>
      <c r="BO37" s="143">
        <v>0</v>
      </c>
      <c r="BP37" s="143">
        <v>0</v>
      </c>
      <c r="BQ37" s="143">
        <v>0</v>
      </c>
      <c r="BR37" s="143">
        <v>0</v>
      </c>
      <c r="BS37" s="143">
        <v>0</v>
      </c>
      <c r="BT37" s="143">
        <v>0</v>
      </c>
      <c r="BU37" s="143">
        <v>0</v>
      </c>
      <c r="BV37" s="143">
        <v>0</v>
      </c>
      <c r="BW37" s="143">
        <v>0</v>
      </c>
      <c r="BX37" s="143">
        <v>0</v>
      </c>
      <c r="BY37" s="143">
        <v>0</v>
      </c>
      <c r="BZ37" s="143">
        <v>0</v>
      </c>
      <c r="CA37" s="144">
        <v>0</v>
      </c>
    </row>
    <row r="38" spans="1:79" x14ac:dyDescent="0.4">
      <c r="A38" s="141"/>
      <c r="B38" s="58" t="s">
        <v>150</v>
      </c>
      <c r="C38" s="233" t="s">
        <v>140</v>
      </c>
      <c r="D38" s="143"/>
      <c r="E38" s="143"/>
      <c r="F38" s="143"/>
      <c r="G38" s="143"/>
      <c r="H38" s="143"/>
      <c r="I38" s="143"/>
      <c r="J38" s="143"/>
      <c r="K38" s="143"/>
      <c r="L38" s="143"/>
      <c r="M38" s="143"/>
      <c r="N38" s="143"/>
      <c r="O38" s="143"/>
      <c r="P38" s="143"/>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43"/>
      <c r="AQ38" s="143">
        <v>0</v>
      </c>
      <c r="AR38" s="143">
        <v>0</v>
      </c>
      <c r="AS38" s="143">
        <v>0</v>
      </c>
      <c r="AT38" s="143">
        <v>0</v>
      </c>
      <c r="AU38" s="143">
        <v>0</v>
      </c>
      <c r="AV38" s="143">
        <v>0</v>
      </c>
      <c r="AW38" s="143">
        <v>0</v>
      </c>
      <c r="AX38" s="143">
        <v>0</v>
      </c>
      <c r="AY38" s="143">
        <v>0</v>
      </c>
      <c r="AZ38" s="143">
        <v>0</v>
      </c>
      <c r="BA38" s="143">
        <v>0</v>
      </c>
      <c r="BB38" s="143">
        <v>0</v>
      </c>
      <c r="BC38" s="143">
        <v>0</v>
      </c>
      <c r="BD38" s="143">
        <v>0</v>
      </c>
      <c r="BE38" s="143">
        <v>0</v>
      </c>
      <c r="BF38" s="143">
        <v>0</v>
      </c>
      <c r="BG38" s="143">
        <v>0</v>
      </c>
      <c r="BH38" s="143">
        <v>0</v>
      </c>
      <c r="BI38" s="143">
        <v>0</v>
      </c>
      <c r="BJ38" s="143">
        <v>23.645465999999999</v>
      </c>
      <c r="BK38" s="143">
        <v>24.26268</v>
      </c>
      <c r="BL38" s="143">
        <v>26.420592000000003</v>
      </c>
      <c r="BM38" s="143">
        <v>25.445135000000001</v>
      </c>
      <c r="BN38" s="143">
        <v>24.263487999999999</v>
      </c>
      <c r="BO38" s="143">
        <v>25.234683905274146</v>
      </c>
      <c r="BP38" s="143">
        <v>25.400787999999999</v>
      </c>
      <c r="BQ38" s="143">
        <v>26.194805999999996</v>
      </c>
      <c r="BR38" s="143">
        <v>27.426465</v>
      </c>
      <c r="BS38" s="143">
        <v>25.544037070000002</v>
      </c>
      <c r="BT38" s="143">
        <v>25.261430920000002</v>
      </c>
      <c r="BU38" s="143">
        <v>25.523962900000001</v>
      </c>
      <c r="BV38" s="143">
        <v>28.631932346135638</v>
      </c>
      <c r="BW38" s="143">
        <v>29.519333696407642</v>
      </c>
      <c r="BX38" s="143">
        <v>30.223727899176595</v>
      </c>
      <c r="BY38" s="143">
        <v>31.090631997840266</v>
      </c>
      <c r="BZ38" s="143">
        <v>31.93015508928541</v>
      </c>
      <c r="CA38" s="144">
        <v>32.816363729177212</v>
      </c>
    </row>
    <row r="39" spans="1:79" x14ac:dyDescent="0.4">
      <c r="A39" s="141"/>
      <c r="B39" s="58" t="s">
        <v>260</v>
      </c>
      <c r="C39" s="233" t="s">
        <v>140</v>
      </c>
      <c r="D39" s="143"/>
      <c r="E39" s="143"/>
      <c r="F39" s="14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v>400.06040998931815</v>
      </c>
      <c r="AI39" s="143">
        <v>440.24186395917997</v>
      </c>
      <c r="AJ39" s="143">
        <v>568.64676658977396</v>
      </c>
      <c r="AK39" s="143">
        <v>919.19447132057121</v>
      </c>
      <c r="AL39" s="143">
        <v>1181.6407082203809</v>
      </c>
      <c r="AM39" s="143">
        <v>1396.9133752255298</v>
      </c>
      <c r="AN39" s="143">
        <v>1572.5977774696016</v>
      </c>
      <c r="AO39" s="143">
        <v>1763.5441134969951</v>
      </c>
      <c r="AP39" s="143">
        <v>1896.6084945680932</v>
      </c>
      <c r="AQ39" s="143">
        <v>1963.1883599218736</v>
      </c>
      <c r="AR39" s="143">
        <v>1903.5669999999996</v>
      </c>
      <c r="AS39" s="143">
        <v>2187.5540000000001</v>
      </c>
      <c r="AT39" s="143">
        <v>2771.8209999999999</v>
      </c>
      <c r="AU39" s="143">
        <v>3785.5240000000008</v>
      </c>
      <c r="AV39" s="143">
        <v>5004.2709999999997</v>
      </c>
      <c r="AW39" s="143">
        <v>6027.8400000000011</v>
      </c>
      <c r="AX39" s="143">
        <v>6701.0210236028324</v>
      </c>
      <c r="AY39" s="143">
        <v>7259.8193451132465</v>
      </c>
      <c r="AZ39" s="143">
        <v>7627.8412922717607</v>
      </c>
      <c r="BA39" s="143">
        <v>7388.3815092242394</v>
      </c>
      <c r="BB39" s="143">
        <v>7213.0624270478074</v>
      </c>
      <c r="BC39" s="143">
        <v>7066.8309277856351</v>
      </c>
      <c r="BD39" s="143">
        <v>6955.0272430824934</v>
      </c>
      <c r="BE39" s="143">
        <v>7130.0830912703177</v>
      </c>
      <c r="BF39" s="143">
        <v>7853.4141332420995</v>
      </c>
      <c r="BG39" s="143">
        <v>7907.4304242871603</v>
      </c>
      <c r="BH39" s="143">
        <v>8609.1099443174389</v>
      </c>
      <c r="BI39" s="143">
        <v>9364.2666422585644</v>
      </c>
      <c r="BJ39" s="143">
        <v>9979.0686760457666</v>
      </c>
      <c r="BK39" s="143">
        <v>10808.197886514117</v>
      </c>
      <c r="BL39" s="143">
        <v>11599.496940774132</v>
      </c>
      <c r="BM39" s="143">
        <v>14226.791440390265</v>
      </c>
      <c r="BN39" s="143">
        <v>15478.01053884067</v>
      </c>
      <c r="BO39" s="143">
        <v>16578.667176283001</v>
      </c>
      <c r="BP39" s="143">
        <v>17472.491649240532</v>
      </c>
      <c r="BQ39" s="143">
        <v>17625.749532084679</v>
      </c>
      <c r="BR39" s="143">
        <v>17738.510614072031</v>
      </c>
      <c r="BS39" s="143">
        <v>17716.225635332288</v>
      </c>
      <c r="BT39" s="143">
        <v>17111.31100400001</v>
      </c>
      <c r="BU39" s="143">
        <v>16213.076773759509</v>
      </c>
      <c r="BV39" s="143">
        <v>14916.107357640503</v>
      </c>
      <c r="BW39" s="143">
        <v>17720.606363637929</v>
      </c>
      <c r="BX39" s="143">
        <v>18348.472962774642</v>
      </c>
      <c r="BY39" s="143">
        <v>18888.55794264756</v>
      </c>
      <c r="BZ39" s="143">
        <v>19394.168202616082</v>
      </c>
      <c r="CA39" s="144">
        <v>19807.467699712899</v>
      </c>
    </row>
    <row r="40" spans="1:79" x14ac:dyDescent="0.4">
      <c r="A40" s="141"/>
      <c r="B40" s="58" t="s">
        <v>261</v>
      </c>
      <c r="C40" s="233"/>
      <c r="D40" s="143"/>
      <c r="E40" s="143"/>
      <c r="F40" s="143"/>
      <c r="G40" s="143"/>
      <c r="H40" s="143"/>
      <c r="I40" s="143"/>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f t="shared" ref="AH40:CA40" si="6">AH41+AH42</f>
        <v>1464.8799002303704</v>
      </c>
      <c r="AI40" s="143">
        <f t="shared" si="6"/>
        <v>1566.6545731758174</v>
      </c>
      <c r="AJ40" s="143">
        <f t="shared" si="6"/>
        <v>1709.6298947492835</v>
      </c>
      <c r="AK40" s="143">
        <f t="shared" si="6"/>
        <v>1939.3371101902235</v>
      </c>
      <c r="AL40" s="143">
        <f t="shared" si="6"/>
        <v>2018.3858538928052</v>
      </c>
      <c r="AM40" s="143">
        <f t="shared" si="6"/>
        <v>1983.5131201487716</v>
      </c>
      <c r="AN40" s="143">
        <f t="shared" si="6"/>
        <v>2229.6929080455766</v>
      </c>
      <c r="AO40" s="143">
        <f t="shared" si="6"/>
        <v>2385.3584528281144</v>
      </c>
      <c r="AP40" s="143">
        <f t="shared" si="6"/>
        <v>2540.8851443259509</v>
      </c>
      <c r="AQ40" s="143">
        <f t="shared" si="6"/>
        <v>2770.8038001728723</v>
      </c>
      <c r="AR40" s="143">
        <f t="shared" si="6"/>
        <v>3071.0069726615129</v>
      </c>
      <c r="AS40" s="143">
        <f t="shared" si="6"/>
        <v>3445.7356607322959</v>
      </c>
      <c r="AT40" s="143">
        <f t="shared" si="6"/>
        <v>3909.3091318653651</v>
      </c>
      <c r="AU40" s="143">
        <f t="shared" si="6"/>
        <v>4822.5585151932555</v>
      </c>
      <c r="AV40" s="143">
        <f t="shared" si="6"/>
        <v>5517.3492158348699</v>
      </c>
      <c r="AW40" s="143">
        <f t="shared" si="6"/>
        <v>6259.5761130737392</v>
      </c>
      <c r="AX40" s="143">
        <f t="shared" si="6"/>
        <v>6798.8215213289559</v>
      </c>
      <c r="AY40" s="143">
        <f t="shared" si="6"/>
        <v>6833.847811731509</v>
      </c>
      <c r="AZ40" s="143">
        <f t="shared" si="6"/>
        <v>6792.729131563492</v>
      </c>
      <c r="BA40" s="143">
        <f t="shared" si="6"/>
        <v>6744.3441169455091</v>
      </c>
      <c r="BB40" s="143">
        <f t="shared" si="6"/>
        <v>6819.8417430900072</v>
      </c>
      <c r="BC40" s="143">
        <f t="shared" si="6"/>
        <v>6629.3074691405118</v>
      </c>
      <c r="BD40" s="143">
        <f t="shared" si="6"/>
        <v>6763.0990000000002</v>
      </c>
      <c r="BE40" s="143">
        <f t="shared" si="6"/>
        <v>6749.0433528570848</v>
      </c>
      <c r="BF40" s="143">
        <f t="shared" si="6"/>
        <v>6757.9545089520061</v>
      </c>
      <c r="BG40" s="143">
        <f t="shared" si="6"/>
        <v>6724.1235550023994</v>
      </c>
      <c r="BH40" s="143">
        <f t="shared" si="6"/>
        <v>6662.027</v>
      </c>
      <c r="BI40" s="143">
        <f t="shared" si="6"/>
        <v>6649.9306075199993</v>
      </c>
      <c r="BJ40" s="143">
        <f t="shared" si="6"/>
        <v>6566.1693209299992</v>
      </c>
      <c r="BK40" s="143">
        <f t="shared" si="6"/>
        <v>6657.0001817393668</v>
      </c>
      <c r="BL40" s="143">
        <f t="shared" si="6"/>
        <v>6515.843602259999</v>
      </c>
      <c r="BM40" s="143">
        <f t="shared" si="6"/>
        <v>6108.3423565899984</v>
      </c>
      <c r="BN40" s="143">
        <f t="shared" si="6"/>
        <v>5556.0370140352561</v>
      </c>
      <c r="BO40" s="143">
        <f t="shared" si="6"/>
        <v>4935.2797263499997</v>
      </c>
      <c r="BP40" s="143">
        <f t="shared" si="6"/>
        <v>3275.8454461099991</v>
      </c>
      <c r="BQ40" s="143">
        <f t="shared" si="6"/>
        <v>1186.7982191800004</v>
      </c>
      <c r="BR40" s="143">
        <f t="shared" si="6"/>
        <v>244.52811802000025</v>
      </c>
      <c r="BS40" s="143">
        <f t="shared" si="6"/>
        <v>61.927221750000015</v>
      </c>
      <c r="BT40" s="143">
        <f t="shared" si="6"/>
        <v>14.895368320000001</v>
      </c>
      <c r="BU40" s="143">
        <f t="shared" si="6"/>
        <v>8.9284635499999982</v>
      </c>
      <c r="BV40" s="143">
        <f t="shared" si="6"/>
        <v>2.6178961937010201</v>
      </c>
      <c r="BW40" s="143">
        <f t="shared" si="6"/>
        <v>0.89325099068244296</v>
      </c>
      <c r="BX40" s="143">
        <f t="shared" si="6"/>
        <v>0.93539474625409391</v>
      </c>
      <c r="BY40" s="143">
        <f t="shared" si="6"/>
        <v>0.69955145506288041</v>
      </c>
      <c r="BZ40" s="143">
        <f t="shared" si="6"/>
        <v>0.46988894690646638</v>
      </c>
      <c r="CA40" s="144">
        <f t="shared" si="6"/>
        <v>0.23202771716148193</v>
      </c>
    </row>
    <row r="41" spans="1:79" x14ac:dyDescent="0.4">
      <c r="A41" s="141"/>
      <c r="B41" s="68" t="s">
        <v>255</v>
      </c>
      <c r="C41" s="233" t="s">
        <v>133</v>
      </c>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v>1464.8799002303704</v>
      </c>
      <c r="AI41" s="143">
        <v>1563.7571363132186</v>
      </c>
      <c r="AJ41" s="143">
        <v>1699.9689052344463</v>
      </c>
      <c r="AK41" s="143">
        <v>1914.2194214068734</v>
      </c>
      <c r="AL41" s="143">
        <v>1967.2233041062173</v>
      </c>
      <c r="AM41" s="143">
        <v>1918.8886097671293</v>
      </c>
      <c r="AN41" s="143">
        <v>2133.5678336354131</v>
      </c>
      <c r="AO41" s="143">
        <v>2264.0449636063704</v>
      </c>
      <c r="AP41" s="143">
        <v>2357.3960325057928</v>
      </c>
      <c r="AQ41" s="143">
        <v>2524.8185484831092</v>
      </c>
      <c r="AR41" s="143">
        <v>2759.3569476339931</v>
      </c>
      <c r="AS41" s="143">
        <v>3041.1783545608605</v>
      </c>
      <c r="AT41" s="143">
        <v>3382.5662378716502</v>
      </c>
      <c r="AU41" s="143">
        <v>4095.2793528704351</v>
      </c>
      <c r="AV41" s="143">
        <v>4606.0480376743026</v>
      </c>
      <c r="AW41" s="143">
        <v>5122.482499353242</v>
      </c>
      <c r="AX41" s="143">
        <v>5472.091011319163</v>
      </c>
      <c r="AY41" s="143">
        <v>5518.7521419162849</v>
      </c>
      <c r="AZ41" s="143">
        <v>5634.0700627548977</v>
      </c>
      <c r="BA41" s="143">
        <v>5761.3166007132186</v>
      </c>
      <c r="BB41" s="143">
        <v>5954.2356985493152</v>
      </c>
      <c r="BC41" s="143">
        <v>5897.0027550317054</v>
      </c>
      <c r="BD41" s="143">
        <v>6067.8</v>
      </c>
      <c r="BE41" s="143">
        <v>6232.6540000000005</v>
      </c>
      <c r="BF41" s="143">
        <v>6285.2789345025994</v>
      </c>
      <c r="BG41" s="143">
        <v>6276.3924125434996</v>
      </c>
      <c r="BH41" s="143">
        <v>6280.482</v>
      </c>
      <c r="BI41" s="143">
        <v>6337.2311226471993</v>
      </c>
      <c r="BJ41" s="143">
        <v>6282.6829899695995</v>
      </c>
      <c r="BK41" s="143">
        <v>6409.2477563293669</v>
      </c>
      <c r="BL41" s="143">
        <v>6300.9027961799993</v>
      </c>
      <c r="BM41" s="143">
        <v>5929.8654520099981</v>
      </c>
      <c r="BN41" s="143">
        <v>5398.6394528542078</v>
      </c>
      <c r="BO41" s="143">
        <v>4809.0716982724962</v>
      </c>
      <c r="BP41" s="143">
        <v>3192.1959452440233</v>
      </c>
      <c r="BQ41" s="143">
        <v>1158.650677876062</v>
      </c>
      <c r="BR41" s="143">
        <v>239.36880059000026</v>
      </c>
      <c r="BS41" s="143">
        <v>60.867937879806512</v>
      </c>
      <c r="BT41" s="143">
        <v>14.721450121824152</v>
      </c>
      <c r="BU41" s="143">
        <v>8.8374588997630354</v>
      </c>
      <c r="BV41" s="143">
        <v>2.5774694516148533</v>
      </c>
      <c r="BW41" s="143">
        <v>0.8794570031647484</v>
      </c>
      <c r="BX41" s="143">
        <v>0.9209499557209333</v>
      </c>
      <c r="BY41" s="143">
        <v>0.68874866375363131</v>
      </c>
      <c r="BZ41" s="143">
        <v>0.46263270836215925</v>
      </c>
      <c r="CA41" s="144">
        <v>0.22844463976479257</v>
      </c>
    </row>
    <row r="42" spans="1:79" x14ac:dyDescent="0.4">
      <c r="A42" s="141"/>
      <c r="B42" s="68" t="s">
        <v>256</v>
      </c>
      <c r="C42" s="233" t="s">
        <v>133</v>
      </c>
      <c r="D42" s="143"/>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v>0</v>
      </c>
      <c r="AI42" s="143">
        <v>2.8974368625987705</v>
      </c>
      <c r="AJ42" s="143">
        <v>9.6609895148372367</v>
      </c>
      <c r="AK42" s="143">
        <v>25.117688783350097</v>
      </c>
      <c r="AL42" s="143">
        <v>51.162549786587917</v>
      </c>
      <c r="AM42" s="143">
        <v>64.624510381642168</v>
      </c>
      <c r="AN42" s="143">
        <v>96.125074410163435</v>
      </c>
      <c r="AO42" s="143">
        <v>121.31348922174391</v>
      </c>
      <c r="AP42" s="143">
        <v>183.4891118201582</v>
      </c>
      <c r="AQ42" s="143">
        <v>245.98525168976292</v>
      </c>
      <c r="AR42" s="143">
        <v>311.65002502751975</v>
      </c>
      <c r="AS42" s="143">
        <v>404.55730617143536</v>
      </c>
      <c r="AT42" s="143">
        <v>526.74289399371503</v>
      </c>
      <c r="AU42" s="143">
        <v>727.27916232282041</v>
      </c>
      <c r="AV42" s="143">
        <v>911.30117816056713</v>
      </c>
      <c r="AW42" s="143">
        <v>1137.0936137204967</v>
      </c>
      <c r="AX42" s="143">
        <v>1326.7305100097926</v>
      </c>
      <c r="AY42" s="143">
        <v>1315.095669815224</v>
      </c>
      <c r="AZ42" s="143">
        <v>1158.6590688085946</v>
      </c>
      <c r="BA42" s="143">
        <v>983.02751623229062</v>
      </c>
      <c r="BB42" s="143">
        <v>865.6060445406921</v>
      </c>
      <c r="BC42" s="143">
        <v>732.30471410880648</v>
      </c>
      <c r="BD42" s="143">
        <v>695.29899999999998</v>
      </c>
      <c r="BE42" s="143">
        <v>516.38935285708476</v>
      </c>
      <c r="BF42" s="143">
        <v>472.67557444940707</v>
      </c>
      <c r="BG42" s="143">
        <v>447.73114245890002</v>
      </c>
      <c r="BH42" s="143">
        <v>381.54500000000002</v>
      </c>
      <c r="BI42" s="143">
        <v>312.69948487280004</v>
      </c>
      <c r="BJ42" s="143">
        <v>283.48633096040004</v>
      </c>
      <c r="BK42" s="143">
        <v>247.75242540999994</v>
      </c>
      <c r="BL42" s="143">
        <v>214.94080607999948</v>
      </c>
      <c r="BM42" s="143">
        <v>178.47690458000002</v>
      </c>
      <c r="BN42" s="143">
        <v>157.3975611810487</v>
      </c>
      <c r="BO42" s="143">
        <v>126.20802807750385</v>
      </c>
      <c r="BP42" s="143">
        <v>83.64950086597598</v>
      </c>
      <c r="BQ42" s="143">
        <v>28.147541303938436</v>
      </c>
      <c r="BR42" s="143">
        <v>5.1593174300000015</v>
      </c>
      <c r="BS42" s="143">
        <v>1.059283870193505</v>
      </c>
      <c r="BT42" s="143">
        <v>0.17391819817584991</v>
      </c>
      <c r="BU42" s="143">
        <v>9.1004650236962428E-2</v>
      </c>
      <c r="BV42" s="143">
        <v>4.0426742086166742E-2</v>
      </c>
      <c r="BW42" s="143">
        <v>1.3793987517694593E-2</v>
      </c>
      <c r="BX42" s="143">
        <v>1.4444790533160591E-2</v>
      </c>
      <c r="BY42" s="143">
        <v>1.080279130924912E-2</v>
      </c>
      <c r="BZ42" s="143">
        <v>7.2562385443071097E-3</v>
      </c>
      <c r="CA42" s="144">
        <v>3.5830773966893754E-3</v>
      </c>
    </row>
    <row r="43" spans="1:79" ht="25.5" customHeight="1" x14ac:dyDescent="0.4">
      <c r="A43" s="141"/>
      <c r="B43" s="58" t="s">
        <v>248</v>
      </c>
      <c r="C43" s="233"/>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v>715.29671786231086</v>
      </c>
      <c r="AI43" s="143">
        <v>752.03729900000008</v>
      </c>
      <c r="AJ43" s="143">
        <v>1044.5315915384615</v>
      </c>
      <c r="AK43" s="143">
        <v>1759.6079995000002</v>
      </c>
      <c r="AL43" s="143">
        <v>2920.6913872499999</v>
      </c>
      <c r="AM43" s="143">
        <v>3728.8582142499999</v>
      </c>
      <c r="AN43" s="143">
        <v>4266.2066212499994</v>
      </c>
      <c r="AO43" s="143">
        <v>4908.8906778571427</v>
      </c>
      <c r="AP43" s="143">
        <v>5267.6425555999995</v>
      </c>
      <c r="AQ43" s="143">
        <v>5101.8941500000001</v>
      </c>
      <c r="AR43" s="143">
        <v>4426.0124669999996</v>
      </c>
      <c r="AS43" s="143">
        <v>4230.9712953333328</v>
      </c>
      <c r="AT43" s="143">
        <v>5016.109444333335</v>
      </c>
      <c r="AU43" s="143">
        <v>6837.1401795117308</v>
      </c>
      <c r="AV43" s="143">
        <v>8511.8200803333348</v>
      </c>
      <c r="AW43" s="143">
        <v>9342.0904343333332</v>
      </c>
      <c r="AX43" s="143">
        <v>9675.5949999999993</v>
      </c>
      <c r="AY43" s="143">
        <v>10107.044</v>
      </c>
      <c r="AZ43" s="143">
        <v>8242.1565198265725</v>
      </c>
      <c r="BA43" s="143">
        <v>6089.4680000000008</v>
      </c>
      <c r="BB43" s="143">
        <v>6064.2970000000005</v>
      </c>
      <c r="BC43" s="143">
        <v>5972.3520000000008</v>
      </c>
      <c r="BD43" s="143">
        <v>6144.9049999999988</v>
      </c>
      <c r="BE43" s="143">
        <v>6359.7761194121722</v>
      </c>
      <c r="BF43" s="143">
        <v>6177.2107109526005</v>
      </c>
      <c r="BG43" s="143">
        <v>6635.40725241993</v>
      </c>
      <c r="BH43" s="143">
        <v>6750.9130000000005</v>
      </c>
      <c r="BI43" s="143">
        <v>6623.9960046050001</v>
      </c>
      <c r="BJ43" s="143">
        <v>6788.7708489100005</v>
      </c>
      <c r="BK43" s="143">
        <v>7290.4738887753147</v>
      </c>
      <c r="BL43" s="143">
        <v>7229.0433295422672</v>
      </c>
      <c r="BM43" s="143">
        <v>7496.7875480742032</v>
      </c>
      <c r="BN43" s="143">
        <v>7223.1762919586681</v>
      </c>
      <c r="BO43" s="143">
        <v>6546.1577279129015</v>
      </c>
      <c r="BP43" s="143">
        <v>5016.6436447824599</v>
      </c>
      <c r="BQ43" s="143">
        <v>3410.651326137533</v>
      </c>
      <c r="BR43" s="143">
        <v>2773.9850550374172</v>
      </c>
      <c r="BS43" s="143">
        <v>2458.8870452877059</v>
      </c>
      <c r="BT43" s="143">
        <v>2172.7023094668475</v>
      </c>
      <c r="BU43" s="143">
        <v>2096.0922426807028</v>
      </c>
      <c r="BV43" s="143">
        <v>1738.8188157541249</v>
      </c>
      <c r="BW43" s="143">
        <v>2116.7073513676355</v>
      </c>
      <c r="BX43" s="143">
        <v>2116.9761443386828</v>
      </c>
      <c r="BY43" s="143">
        <v>2140.4389395056915</v>
      </c>
      <c r="BZ43" s="143">
        <v>2218.4967958251127</v>
      </c>
      <c r="CA43" s="144">
        <v>2254.2827375413331</v>
      </c>
    </row>
    <row r="44" spans="1:79" x14ac:dyDescent="0.4">
      <c r="A44" s="141"/>
      <c r="B44" s="68" t="s">
        <v>262</v>
      </c>
      <c r="C44" s="233" t="s">
        <v>140</v>
      </c>
      <c r="D44" s="143"/>
      <c r="E44" s="143"/>
      <c r="F44" s="143"/>
      <c r="G44" s="143"/>
      <c r="H44" s="143"/>
      <c r="I44" s="143"/>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v>0</v>
      </c>
      <c r="AI44" s="143">
        <v>2.0791458048585989</v>
      </c>
      <c r="AJ44" s="143">
        <v>3.7424624487454778</v>
      </c>
      <c r="AK44" s="143">
        <v>4.7820353511747768</v>
      </c>
      <c r="AL44" s="143">
        <v>8.1086686389485365</v>
      </c>
      <c r="AM44" s="143">
        <v>21.623116370529431</v>
      </c>
      <c r="AN44" s="143">
        <v>41.582916097171989</v>
      </c>
      <c r="AO44" s="143">
        <v>72.35427400907929</v>
      </c>
      <c r="AP44" s="143">
        <v>103.95729024293001</v>
      </c>
      <c r="AQ44" s="143">
        <v>139.51068350601201</v>
      </c>
      <c r="AR44" s="143">
        <v>182.54900166658501</v>
      </c>
      <c r="AS44" s="143">
        <v>229.74561143687527</v>
      </c>
      <c r="AT44" s="143">
        <v>251.9138825897187</v>
      </c>
      <c r="AU44" s="143">
        <v>322.46952062524298</v>
      </c>
      <c r="AV44" s="143">
        <v>389.73388162224228</v>
      </c>
      <c r="AW44" s="143">
        <v>462.72661970850959</v>
      </c>
      <c r="AX44" s="143">
        <v>478.80049192921024</v>
      </c>
      <c r="AY44" s="143">
        <v>480.76420050781519</v>
      </c>
      <c r="AZ44" s="143">
        <v>487.18098724935635</v>
      </c>
      <c r="BA44" s="143">
        <v>493.93324999863</v>
      </c>
      <c r="BB44" s="143">
        <v>496.25659195105163</v>
      </c>
      <c r="BC44" s="143">
        <v>496.5127764741809</v>
      </c>
      <c r="BD44" s="143">
        <v>485.25471579187501</v>
      </c>
      <c r="BE44" s="143">
        <v>489.04849039406668</v>
      </c>
      <c r="BF44" s="143">
        <v>147.12428187369665</v>
      </c>
      <c r="BG44" s="143">
        <v>64.975747559198723</v>
      </c>
      <c r="BH44" s="143">
        <v>0</v>
      </c>
      <c r="BI44" s="143">
        <v>0</v>
      </c>
      <c r="BJ44" s="143">
        <v>0</v>
      </c>
      <c r="BK44" s="143">
        <v>0</v>
      </c>
      <c r="BL44" s="143">
        <v>0</v>
      </c>
      <c r="BM44" s="143">
        <v>0</v>
      </c>
      <c r="BN44" s="143">
        <v>0</v>
      </c>
      <c r="BO44" s="143">
        <v>0</v>
      </c>
      <c r="BP44" s="143">
        <v>0</v>
      </c>
      <c r="BQ44" s="143">
        <v>0</v>
      </c>
      <c r="BR44" s="143">
        <v>0</v>
      </c>
      <c r="BS44" s="143">
        <v>0</v>
      </c>
      <c r="BT44" s="143">
        <v>0</v>
      </c>
      <c r="BU44" s="143">
        <v>0</v>
      </c>
      <c r="BV44" s="143">
        <v>0</v>
      </c>
      <c r="BW44" s="143">
        <v>0</v>
      </c>
      <c r="BX44" s="143">
        <v>0</v>
      </c>
      <c r="BY44" s="143">
        <v>0</v>
      </c>
      <c r="BZ44" s="143">
        <v>0</v>
      </c>
      <c r="CA44" s="144">
        <v>0</v>
      </c>
    </row>
    <row r="45" spans="1:79" x14ac:dyDescent="0.4">
      <c r="A45" s="141"/>
      <c r="B45" s="68" t="s">
        <v>263</v>
      </c>
      <c r="C45" s="233" t="s">
        <v>140</v>
      </c>
      <c r="D45" s="143"/>
      <c r="E45" s="143"/>
      <c r="F45" s="143"/>
      <c r="G45" s="143"/>
      <c r="H45" s="143"/>
      <c r="I45" s="143"/>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f>AH43-AH44</f>
        <v>715.29671786231086</v>
      </c>
      <c r="AI45" s="143">
        <f t="shared" ref="AI45:CA45" si="7">AI43-AI44</f>
        <v>749.95815319514145</v>
      </c>
      <c r="AJ45" s="143">
        <f t="shared" si="7"/>
        <v>1040.789129089716</v>
      </c>
      <c r="AK45" s="143">
        <f t="shared" si="7"/>
        <v>1754.8259641488255</v>
      </c>
      <c r="AL45" s="143">
        <f t="shared" si="7"/>
        <v>2912.5827186110514</v>
      </c>
      <c r="AM45" s="143">
        <f t="shared" si="7"/>
        <v>3707.2350978794707</v>
      </c>
      <c r="AN45" s="143">
        <f t="shared" si="7"/>
        <v>4224.6237051528278</v>
      </c>
      <c r="AO45" s="143">
        <f t="shared" si="7"/>
        <v>4836.5364038480639</v>
      </c>
      <c r="AP45" s="143">
        <f t="shared" si="7"/>
        <v>5163.6852653570695</v>
      </c>
      <c r="AQ45" s="143">
        <f t="shared" si="7"/>
        <v>4962.3834664939877</v>
      </c>
      <c r="AR45" s="143">
        <f t="shared" si="7"/>
        <v>4243.4634653334142</v>
      </c>
      <c r="AS45" s="143">
        <f t="shared" si="7"/>
        <v>4001.2256838964577</v>
      </c>
      <c r="AT45" s="143">
        <f t="shared" si="7"/>
        <v>4764.1955617436161</v>
      </c>
      <c r="AU45" s="143">
        <f t="shared" si="7"/>
        <v>6514.6706588864881</v>
      </c>
      <c r="AV45" s="143">
        <f t="shared" si="7"/>
        <v>8122.0861987110929</v>
      </c>
      <c r="AW45" s="143">
        <f t="shared" si="7"/>
        <v>8879.3638146248231</v>
      </c>
      <c r="AX45" s="143">
        <f t="shared" si="7"/>
        <v>9196.7945080707887</v>
      </c>
      <c r="AY45" s="143">
        <f t="shared" si="7"/>
        <v>9626.2797994921839</v>
      </c>
      <c r="AZ45" s="143">
        <f t="shared" si="7"/>
        <v>7754.9755325772167</v>
      </c>
      <c r="BA45" s="143">
        <f t="shared" si="7"/>
        <v>5595.5347500013704</v>
      </c>
      <c r="BB45" s="143">
        <f t="shared" si="7"/>
        <v>5568.0404080489488</v>
      </c>
      <c r="BC45" s="143">
        <f t="shared" si="7"/>
        <v>5475.8392235258198</v>
      </c>
      <c r="BD45" s="143">
        <f t="shared" si="7"/>
        <v>5659.6502842081236</v>
      </c>
      <c r="BE45" s="143">
        <f t="shared" si="7"/>
        <v>5870.7276290181053</v>
      </c>
      <c r="BF45" s="143">
        <f t="shared" si="7"/>
        <v>6030.0864290789041</v>
      </c>
      <c r="BG45" s="143">
        <f t="shared" si="7"/>
        <v>6570.4315048607314</v>
      </c>
      <c r="BH45" s="143">
        <f t="shared" si="7"/>
        <v>6750.9130000000005</v>
      </c>
      <c r="BI45" s="143">
        <f t="shared" si="7"/>
        <v>6623.9960046050001</v>
      </c>
      <c r="BJ45" s="143">
        <f t="shared" si="7"/>
        <v>6788.7708489100005</v>
      </c>
      <c r="BK45" s="143">
        <f t="shared" si="7"/>
        <v>7290.4738887753147</v>
      </c>
      <c r="BL45" s="143">
        <f t="shared" si="7"/>
        <v>7229.0433295422672</v>
      </c>
      <c r="BM45" s="143">
        <f t="shared" si="7"/>
        <v>7496.7875480742032</v>
      </c>
      <c r="BN45" s="143">
        <f t="shared" si="7"/>
        <v>7223.1762919586681</v>
      </c>
      <c r="BO45" s="143">
        <f t="shared" si="7"/>
        <v>6546.1577279129015</v>
      </c>
      <c r="BP45" s="143">
        <f t="shared" si="7"/>
        <v>5016.6436447824599</v>
      </c>
      <c r="BQ45" s="143">
        <f t="shared" si="7"/>
        <v>3410.651326137533</v>
      </c>
      <c r="BR45" s="143">
        <f t="shared" si="7"/>
        <v>2773.9850550374172</v>
      </c>
      <c r="BS45" s="143">
        <f t="shared" si="7"/>
        <v>2458.8870452877059</v>
      </c>
      <c r="BT45" s="143">
        <f t="shared" si="7"/>
        <v>2172.7023094668475</v>
      </c>
      <c r="BU45" s="143">
        <f t="shared" si="7"/>
        <v>2096.0922426807028</v>
      </c>
      <c r="BV45" s="143">
        <f t="shared" si="7"/>
        <v>1738.8188157541249</v>
      </c>
      <c r="BW45" s="143">
        <f t="shared" si="7"/>
        <v>2116.7073513676355</v>
      </c>
      <c r="BX45" s="143">
        <f t="shared" si="7"/>
        <v>2116.9761443386828</v>
      </c>
      <c r="BY45" s="143">
        <f t="shared" si="7"/>
        <v>2140.4389395056915</v>
      </c>
      <c r="BZ45" s="143">
        <f t="shared" si="7"/>
        <v>2218.4967958251127</v>
      </c>
      <c r="CA45" s="144">
        <f t="shared" si="7"/>
        <v>2254.2827375413331</v>
      </c>
    </row>
    <row r="46" spans="1:79" x14ac:dyDescent="0.4">
      <c r="A46" s="141"/>
      <c r="B46" s="58" t="s">
        <v>157</v>
      </c>
      <c r="C46" s="233" t="s">
        <v>140</v>
      </c>
      <c r="D46" s="143"/>
      <c r="E46" s="143"/>
      <c r="F46" s="143"/>
      <c r="G46" s="143"/>
      <c r="H46" s="143"/>
      <c r="I46" s="143"/>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c r="AG46" s="143"/>
      <c r="AH46" s="143">
        <v>0</v>
      </c>
      <c r="AI46" s="143">
        <v>0</v>
      </c>
      <c r="AJ46" s="143">
        <v>0</v>
      </c>
      <c r="AK46" s="143">
        <v>0</v>
      </c>
      <c r="AL46" s="143">
        <v>0</v>
      </c>
      <c r="AM46" s="143">
        <v>0</v>
      </c>
      <c r="AN46" s="143">
        <v>0</v>
      </c>
      <c r="AO46" s="143">
        <v>0</v>
      </c>
      <c r="AP46" s="143">
        <v>0</v>
      </c>
      <c r="AQ46" s="143">
        <v>0</v>
      </c>
      <c r="AR46" s="143">
        <v>1.2749999999999999</v>
      </c>
      <c r="AS46" s="143">
        <v>10.731</v>
      </c>
      <c r="AT46" s="143">
        <v>24.417000000000002</v>
      </c>
      <c r="AU46" s="143">
        <v>45.9</v>
      </c>
      <c r="AV46" s="143">
        <v>86.460999999999999</v>
      </c>
      <c r="AW46" s="143">
        <v>112.84399999999999</v>
      </c>
      <c r="AX46" s="143">
        <v>101.313</v>
      </c>
      <c r="AY46" s="143">
        <v>104.523</v>
      </c>
      <c r="AZ46" s="143">
        <v>109.417</v>
      </c>
      <c r="BA46" s="143">
        <v>107.491</v>
      </c>
      <c r="BB46" s="143">
        <v>112.054</v>
      </c>
      <c r="BC46" s="143">
        <v>125.285</v>
      </c>
      <c r="BD46" s="143">
        <v>132.35599999999999</v>
      </c>
      <c r="BE46" s="143">
        <v>148.73699999999999</v>
      </c>
      <c r="BF46" s="143">
        <v>168.34100000000001</v>
      </c>
      <c r="BG46" s="143">
        <v>189.08099999999999</v>
      </c>
      <c r="BH46" s="143">
        <v>209.41499999999999</v>
      </c>
      <c r="BI46" s="143">
        <v>231.1134238570055</v>
      </c>
      <c r="BJ46" s="143">
        <v>259.31581324546704</v>
      </c>
      <c r="BK46" s="143">
        <v>296.238</v>
      </c>
      <c r="BL46" s="143">
        <v>324.96100000000001</v>
      </c>
      <c r="BM46" s="143">
        <v>341.1</v>
      </c>
      <c r="BN46" s="143">
        <v>349.83600000000001</v>
      </c>
      <c r="BO46" s="143">
        <v>325.97800000000001</v>
      </c>
      <c r="BP46" s="143">
        <v>304.01600000000002</v>
      </c>
      <c r="BQ46" s="143">
        <v>285.58</v>
      </c>
      <c r="BR46" s="143">
        <v>271.61900000000003</v>
      </c>
      <c r="BS46" s="143">
        <v>0</v>
      </c>
      <c r="BT46" s="143">
        <v>0</v>
      </c>
      <c r="BU46" s="143">
        <v>0</v>
      </c>
      <c r="BV46" s="143">
        <v>0</v>
      </c>
      <c r="BW46" s="143">
        <v>0</v>
      </c>
      <c r="BX46" s="143">
        <v>0</v>
      </c>
      <c r="BY46" s="143">
        <v>0</v>
      </c>
      <c r="BZ46" s="143">
        <v>0</v>
      </c>
      <c r="CA46" s="144">
        <v>0</v>
      </c>
    </row>
    <row r="47" spans="1:79" x14ac:dyDescent="0.4">
      <c r="A47" s="141"/>
      <c r="B47" s="58" t="s">
        <v>27</v>
      </c>
      <c r="C47" s="233" t="s">
        <v>130</v>
      </c>
      <c r="D47" s="143"/>
      <c r="E47" s="143"/>
      <c r="F47" s="143"/>
      <c r="G47" s="143"/>
      <c r="H47" s="143"/>
      <c r="I47" s="143"/>
      <c r="J47" s="143"/>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v>161.73750043946862</v>
      </c>
      <c r="AI47" s="143">
        <v>181.19930304374824</v>
      </c>
      <c r="AJ47" s="143">
        <v>207.23872922573543</v>
      </c>
      <c r="AK47" s="143">
        <v>229.22300541816915</v>
      </c>
      <c r="AL47" s="143">
        <v>237.82502414359607</v>
      </c>
      <c r="AM47" s="143">
        <v>263.29748759525484</v>
      </c>
      <c r="AN47" s="143">
        <v>280.03659140788017</v>
      </c>
      <c r="AO47" s="143">
        <v>303.19546442134015</v>
      </c>
      <c r="AP47" s="143">
        <v>298.81489967459271</v>
      </c>
      <c r="AQ47" s="143">
        <v>306.83950617311092</v>
      </c>
      <c r="AR47" s="143">
        <v>302.19593117391207</v>
      </c>
      <c r="AS47" s="143">
        <v>317.85822245272215</v>
      </c>
      <c r="AT47" s="143">
        <v>348.66984352187495</v>
      </c>
      <c r="AU47" s="143">
        <v>396.66213285957724</v>
      </c>
      <c r="AV47" s="143">
        <v>399.51533573963235</v>
      </c>
      <c r="AW47" s="143">
        <v>402.25121585872171</v>
      </c>
      <c r="AX47" s="143">
        <v>421.20154669082063</v>
      </c>
      <c r="AY47" s="143">
        <v>436.36725298340411</v>
      </c>
      <c r="AZ47" s="143">
        <v>458.99338593739583</v>
      </c>
      <c r="BA47" s="143">
        <v>461.28420947497807</v>
      </c>
      <c r="BB47" s="143">
        <v>472.51720492423391</v>
      </c>
      <c r="BC47" s="143">
        <v>465.44604660798586</v>
      </c>
      <c r="BD47" s="143">
        <v>456.483</v>
      </c>
      <c r="BE47" s="143">
        <v>465.81517196123633</v>
      </c>
      <c r="BF47" s="143">
        <v>459.86098397608805</v>
      </c>
      <c r="BG47" s="143">
        <v>474.08928444871651</v>
      </c>
      <c r="BH47" s="143">
        <v>464.36799999999999</v>
      </c>
      <c r="BI47" s="143">
        <v>457.05108711905029</v>
      </c>
      <c r="BJ47" s="143">
        <v>449.82467542373149</v>
      </c>
      <c r="BK47" s="143">
        <v>423.07557421483176</v>
      </c>
      <c r="BL47" s="143">
        <v>351.82365625768108</v>
      </c>
      <c r="BM47" s="143">
        <v>356.74274253656409</v>
      </c>
      <c r="BN47" s="143">
        <v>403.58508928024094</v>
      </c>
      <c r="BO47" s="143">
        <v>392.86659263963156</v>
      </c>
      <c r="BP47" s="143">
        <v>389.19540725625791</v>
      </c>
      <c r="BQ47" s="143">
        <v>374.71814512820708</v>
      </c>
      <c r="BR47" s="143">
        <v>367.9651481339838</v>
      </c>
      <c r="BS47" s="143">
        <v>347.0749753290084</v>
      </c>
      <c r="BT47" s="143">
        <v>335.19625970884567</v>
      </c>
      <c r="BU47" s="143">
        <v>327.46552688357474</v>
      </c>
      <c r="BV47" s="143">
        <v>327.86470056913237</v>
      </c>
      <c r="BW47" s="143">
        <v>333.07344803498853</v>
      </c>
      <c r="BX47" s="143">
        <v>335.17585674062832</v>
      </c>
      <c r="BY47" s="143">
        <v>336.2222836687252</v>
      </c>
      <c r="BZ47" s="143">
        <v>337.53112922564179</v>
      </c>
      <c r="CA47" s="144">
        <v>340.06320761930328</v>
      </c>
    </row>
    <row r="48" spans="1:79" ht="25.5" customHeight="1" x14ac:dyDescent="0.4">
      <c r="A48" s="141"/>
      <c r="B48" s="148" t="s">
        <v>264</v>
      </c>
      <c r="C48" s="233" t="s">
        <v>140</v>
      </c>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v>0</v>
      </c>
      <c r="AI48" s="143">
        <v>0</v>
      </c>
      <c r="AJ48" s="143">
        <v>0</v>
      </c>
      <c r="AK48" s="143">
        <v>0</v>
      </c>
      <c r="AL48" s="143">
        <v>0</v>
      </c>
      <c r="AM48" s="143">
        <v>0</v>
      </c>
      <c r="AN48" s="143">
        <v>0</v>
      </c>
      <c r="AO48" s="143">
        <v>0</v>
      </c>
      <c r="AP48" s="143">
        <v>0</v>
      </c>
      <c r="AQ48" s="143">
        <v>0</v>
      </c>
      <c r="AR48" s="143">
        <v>0</v>
      </c>
      <c r="AS48" s="143">
        <v>0</v>
      </c>
      <c r="AT48" s="143">
        <v>0</v>
      </c>
      <c r="AU48" s="143">
        <v>0</v>
      </c>
      <c r="AV48" s="143">
        <v>0</v>
      </c>
      <c r="AW48" s="143">
        <v>0</v>
      </c>
      <c r="AX48" s="143">
        <v>0</v>
      </c>
      <c r="AY48" s="143">
        <v>0</v>
      </c>
      <c r="AZ48" s="143">
        <v>0</v>
      </c>
      <c r="BA48" s="143">
        <v>0</v>
      </c>
      <c r="BB48" s="143">
        <v>0</v>
      </c>
      <c r="BC48" s="143">
        <v>0</v>
      </c>
      <c r="BD48" s="143">
        <v>0</v>
      </c>
      <c r="BE48" s="143">
        <v>0</v>
      </c>
      <c r="BF48" s="143">
        <v>0</v>
      </c>
      <c r="BG48" s="143">
        <v>0</v>
      </c>
      <c r="BH48" s="143">
        <v>0</v>
      </c>
      <c r="BI48" s="143">
        <v>0</v>
      </c>
      <c r="BJ48" s="143">
        <v>0</v>
      </c>
      <c r="BK48" s="143">
        <v>0</v>
      </c>
      <c r="BL48" s="143">
        <v>90.849720650000009</v>
      </c>
      <c r="BM48" s="143">
        <v>106.96880001999999</v>
      </c>
      <c r="BN48" s="143">
        <v>109.92031101000002</v>
      </c>
      <c r="BO48" s="143">
        <v>115.96021940000001</v>
      </c>
      <c r="BP48" s="143">
        <v>110.02752643000001</v>
      </c>
      <c r="BQ48" s="143">
        <v>101.38309716000001</v>
      </c>
      <c r="BR48" s="143">
        <v>15.698963300000001</v>
      </c>
      <c r="BS48" s="143">
        <v>0</v>
      </c>
      <c r="BT48" s="143">
        <v>0</v>
      </c>
      <c r="BU48" s="143">
        <v>0</v>
      </c>
      <c r="BV48" s="143">
        <v>0</v>
      </c>
      <c r="BW48" s="143">
        <v>0</v>
      </c>
      <c r="BX48" s="143">
        <v>0</v>
      </c>
      <c r="BY48" s="143">
        <v>0</v>
      </c>
      <c r="BZ48" s="143">
        <v>0</v>
      </c>
      <c r="CA48" s="144">
        <v>0</v>
      </c>
    </row>
    <row r="49" spans="1:79" x14ac:dyDescent="0.4">
      <c r="A49" s="141"/>
      <c r="B49" s="148" t="s">
        <v>161</v>
      </c>
      <c r="C49" s="233" t="s">
        <v>130</v>
      </c>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v>0</v>
      </c>
      <c r="AI49" s="143">
        <v>0</v>
      </c>
      <c r="AJ49" s="143">
        <v>0</v>
      </c>
      <c r="AK49" s="143">
        <v>0</v>
      </c>
      <c r="AL49" s="143">
        <v>0</v>
      </c>
      <c r="AM49" s="143">
        <v>0</v>
      </c>
      <c r="AN49" s="143">
        <v>0</v>
      </c>
      <c r="AO49" s="143">
        <v>0</v>
      </c>
      <c r="AP49" s="143">
        <v>0</v>
      </c>
      <c r="AQ49" s="143">
        <v>0</v>
      </c>
      <c r="AR49" s="143">
        <v>0</v>
      </c>
      <c r="AS49" s="143">
        <v>0</v>
      </c>
      <c r="AT49" s="143">
        <v>0</v>
      </c>
      <c r="AU49" s="143">
        <v>0</v>
      </c>
      <c r="AV49" s="143">
        <v>0</v>
      </c>
      <c r="AW49" s="143">
        <v>0</v>
      </c>
      <c r="AX49" s="143">
        <v>0</v>
      </c>
      <c r="AY49" s="143">
        <v>0</v>
      </c>
      <c r="AZ49" s="143">
        <v>0</v>
      </c>
      <c r="BA49" s="143">
        <v>0</v>
      </c>
      <c r="BB49" s="143">
        <v>0</v>
      </c>
      <c r="BC49" s="143">
        <v>0</v>
      </c>
      <c r="BD49" s="143">
        <v>0</v>
      </c>
      <c r="BE49" s="143">
        <v>5.2569999999999997</v>
      </c>
      <c r="BF49" s="143">
        <v>5.6630000000000003</v>
      </c>
      <c r="BG49" s="143">
        <v>4.9935427399999996</v>
      </c>
      <c r="BH49" s="143">
        <v>18.285</v>
      </c>
      <c r="BI49" s="143">
        <v>38.134147140000003</v>
      </c>
      <c r="BJ49" s="143">
        <v>40.277408909999998</v>
      </c>
      <c r="BK49" s="143">
        <v>46.931080800000004</v>
      </c>
      <c r="BL49" s="143">
        <v>38.630065660000305</v>
      </c>
      <c r="BM49" s="143">
        <v>48.46444386000001</v>
      </c>
      <c r="BN49" s="143">
        <v>60.721072239999998</v>
      </c>
      <c r="BO49" s="143">
        <v>52.361478550000008</v>
      </c>
      <c r="BP49" s="143">
        <v>56.829980329999998</v>
      </c>
      <c r="BQ49" s="143">
        <v>0.62293946000000011</v>
      </c>
      <c r="BR49" s="143">
        <v>0.20971916999999998</v>
      </c>
      <c r="BS49" s="143">
        <v>0.15176113999999999</v>
      </c>
      <c r="BT49" s="143">
        <v>0</v>
      </c>
      <c r="BU49" s="143">
        <v>0</v>
      </c>
      <c r="BV49" s="143">
        <v>0</v>
      </c>
      <c r="BW49" s="143">
        <v>0</v>
      </c>
      <c r="BX49" s="143">
        <v>0</v>
      </c>
      <c r="BY49" s="143">
        <v>0</v>
      </c>
      <c r="BZ49" s="143">
        <v>0</v>
      </c>
      <c r="CA49" s="144">
        <v>0</v>
      </c>
    </row>
    <row r="50" spans="1:79" x14ac:dyDescent="0.4">
      <c r="A50" s="141"/>
      <c r="B50" s="148" t="s">
        <v>162</v>
      </c>
      <c r="C50" s="23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f>AH51+AH52</f>
        <v>0</v>
      </c>
      <c r="AI50" s="143">
        <f t="shared" ref="AI50:CA50" si="8">AI51+AI52</f>
        <v>0</v>
      </c>
      <c r="AJ50" s="143">
        <f t="shared" si="8"/>
        <v>0</v>
      </c>
      <c r="AK50" s="143">
        <f t="shared" si="8"/>
        <v>0</v>
      </c>
      <c r="AL50" s="143">
        <f t="shared" si="8"/>
        <v>0</v>
      </c>
      <c r="AM50" s="143">
        <f t="shared" si="8"/>
        <v>0</v>
      </c>
      <c r="AN50" s="143">
        <f t="shared" si="8"/>
        <v>0</v>
      </c>
      <c r="AO50" s="143">
        <f t="shared" si="8"/>
        <v>0</v>
      </c>
      <c r="AP50" s="143">
        <f t="shared" si="8"/>
        <v>0</v>
      </c>
      <c r="AQ50" s="143">
        <f t="shared" si="8"/>
        <v>0</v>
      </c>
      <c r="AR50" s="143">
        <f t="shared" si="8"/>
        <v>0</v>
      </c>
      <c r="AS50" s="143">
        <f t="shared" si="8"/>
        <v>0</v>
      </c>
      <c r="AT50" s="143">
        <f t="shared" si="8"/>
        <v>0</v>
      </c>
      <c r="AU50" s="143">
        <f t="shared" si="8"/>
        <v>0</v>
      </c>
      <c r="AV50" s="143">
        <f t="shared" si="8"/>
        <v>0</v>
      </c>
      <c r="AW50" s="143">
        <f t="shared" si="8"/>
        <v>0</v>
      </c>
      <c r="AX50" s="143">
        <f t="shared" si="8"/>
        <v>0</v>
      </c>
      <c r="AY50" s="143">
        <f t="shared" si="8"/>
        <v>0</v>
      </c>
      <c r="AZ50" s="143">
        <f t="shared" si="8"/>
        <v>1951.6384801734266</v>
      </c>
      <c r="BA50" s="143">
        <f t="shared" si="8"/>
        <v>3563.4660000000003</v>
      </c>
      <c r="BB50" s="143">
        <f t="shared" si="8"/>
        <v>3252.6930000000002</v>
      </c>
      <c r="BC50" s="143">
        <f t="shared" si="8"/>
        <v>2970.0860000000002</v>
      </c>
      <c r="BD50" s="143">
        <f t="shared" si="8"/>
        <v>2577.2200000000003</v>
      </c>
      <c r="BE50" s="143">
        <f t="shared" si="8"/>
        <v>2321.5709014073173</v>
      </c>
      <c r="BF50" s="143">
        <f t="shared" si="8"/>
        <v>2334.3028686900002</v>
      </c>
      <c r="BG50" s="143">
        <f t="shared" si="8"/>
        <v>2303.3011110305724</v>
      </c>
      <c r="BH50" s="143">
        <f t="shared" si="8"/>
        <v>2061.6019999999999</v>
      </c>
      <c r="BI50" s="143">
        <f t="shared" si="8"/>
        <v>2287.0807465299326</v>
      </c>
      <c r="BJ50" s="143">
        <f t="shared" si="8"/>
        <v>2427.5737562281042</v>
      </c>
      <c r="BK50" s="143">
        <f t="shared" si="8"/>
        <v>2241.4881393452138</v>
      </c>
      <c r="BL50" s="143">
        <f t="shared" si="8"/>
        <v>2856.8277160099997</v>
      </c>
      <c r="BM50" s="143">
        <f t="shared" si="8"/>
        <v>4684.0175697100003</v>
      </c>
      <c r="BN50" s="143">
        <f t="shared" si="8"/>
        <v>4473.4852258236315</v>
      </c>
      <c r="BO50" s="143">
        <f t="shared" si="8"/>
        <v>4933.9849943699983</v>
      </c>
      <c r="BP50" s="143">
        <f t="shared" si="8"/>
        <v>5169.8070100499999</v>
      </c>
      <c r="BQ50" s="143">
        <f t="shared" si="8"/>
        <v>4338.0295486261903</v>
      </c>
      <c r="BR50" s="143">
        <f t="shared" si="8"/>
        <v>3065.0410876799992</v>
      </c>
      <c r="BS50" s="143">
        <f t="shared" si="8"/>
        <v>2313.51601579</v>
      </c>
      <c r="BT50" s="143">
        <f t="shared" si="8"/>
        <v>1875.4784224599998</v>
      </c>
      <c r="BU50" s="143">
        <f t="shared" si="8"/>
        <v>1666.9844684099987</v>
      </c>
      <c r="BV50" s="143">
        <f t="shared" si="8"/>
        <v>1352.4453753320392</v>
      </c>
      <c r="BW50" s="143">
        <f t="shared" si="8"/>
        <v>2221.7429030317812</v>
      </c>
      <c r="BX50" s="143">
        <f t="shared" si="8"/>
        <v>2318.244394505221</v>
      </c>
      <c r="BY50" s="143">
        <f t="shared" si="8"/>
        <v>2417.8366349408006</v>
      </c>
      <c r="BZ50" s="143">
        <f t="shared" si="8"/>
        <v>2511.6672182115212</v>
      </c>
      <c r="CA50" s="144">
        <f t="shared" si="8"/>
        <v>2567.5907842407146</v>
      </c>
    </row>
    <row r="51" spans="1:79" x14ac:dyDescent="0.4">
      <c r="A51" s="141"/>
      <c r="B51" s="68" t="s">
        <v>137</v>
      </c>
      <c r="C51" s="233" t="s">
        <v>133</v>
      </c>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v>0</v>
      </c>
      <c r="AI51" s="143">
        <v>0</v>
      </c>
      <c r="AJ51" s="143">
        <v>0</v>
      </c>
      <c r="AK51" s="143">
        <v>0</v>
      </c>
      <c r="AL51" s="143">
        <v>0</v>
      </c>
      <c r="AM51" s="143">
        <v>0</v>
      </c>
      <c r="AN51" s="143">
        <v>0</v>
      </c>
      <c r="AO51" s="143">
        <v>0</v>
      </c>
      <c r="AP51" s="143">
        <v>0</v>
      </c>
      <c r="AQ51" s="143">
        <v>0</v>
      </c>
      <c r="AR51" s="143">
        <v>0</v>
      </c>
      <c r="AS51" s="143">
        <v>0</v>
      </c>
      <c r="AT51" s="143">
        <v>0</v>
      </c>
      <c r="AU51" s="143">
        <v>0</v>
      </c>
      <c r="AV51" s="143">
        <v>0</v>
      </c>
      <c r="AW51" s="143">
        <v>0</v>
      </c>
      <c r="AX51" s="143">
        <v>0</v>
      </c>
      <c r="AY51" s="143">
        <v>0</v>
      </c>
      <c r="AZ51" s="143">
        <v>332.70800000000008</v>
      </c>
      <c r="BA51" s="143">
        <v>475.00800000000004</v>
      </c>
      <c r="BB51" s="143">
        <v>474.24400000000003</v>
      </c>
      <c r="BC51" s="143">
        <v>459.01900000000001</v>
      </c>
      <c r="BD51" s="143">
        <v>446.95400000000001</v>
      </c>
      <c r="BE51" s="143">
        <v>469.76190140731705</v>
      </c>
      <c r="BF51" s="143">
        <v>518.64773074999994</v>
      </c>
      <c r="BG51" s="143">
        <v>507.20891397539998</v>
      </c>
      <c r="BH51" s="143">
        <v>445.23599999999999</v>
      </c>
      <c r="BI51" s="143">
        <v>486.24370455000002</v>
      </c>
      <c r="BJ51" s="143">
        <v>477.92547793</v>
      </c>
      <c r="BK51" s="143">
        <v>424.03039473491737</v>
      </c>
      <c r="BL51" s="143">
        <v>727.70019646000003</v>
      </c>
      <c r="BM51" s="143">
        <v>1088.6921164999999</v>
      </c>
      <c r="BN51" s="143">
        <v>801.16036899012533</v>
      </c>
      <c r="BO51" s="143">
        <v>749.87685299999998</v>
      </c>
      <c r="BP51" s="143">
        <v>662.33543288999988</v>
      </c>
      <c r="BQ51" s="143">
        <v>526.70929591000004</v>
      </c>
      <c r="BR51" s="143">
        <v>369.21073870999999</v>
      </c>
      <c r="BS51" s="143">
        <v>309.89859552000007</v>
      </c>
      <c r="BT51" s="143">
        <v>264.26859475999998</v>
      </c>
      <c r="BU51" s="143">
        <v>224.26502880999996</v>
      </c>
      <c r="BV51" s="143">
        <v>207.21385224979605</v>
      </c>
      <c r="BW51" s="143">
        <v>293.96004759550289</v>
      </c>
      <c r="BX51" s="143">
        <v>306.31306860879886</v>
      </c>
      <c r="BY51" s="143">
        <v>320.11777669272396</v>
      </c>
      <c r="BZ51" s="143">
        <v>330.22446033501484</v>
      </c>
      <c r="CA51" s="144">
        <v>338.35009757653523</v>
      </c>
    </row>
    <row r="52" spans="1:79" x14ac:dyDescent="0.4">
      <c r="A52" s="141"/>
      <c r="B52" s="68" t="s">
        <v>259</v>
      </c>
      <c r="C52" s="233" t="s">
        <v>140</v>
      </c>
      <c r="D52" s="143"/>
      <c r="E52" s="143"/>
      <c r="F52" s="143"/>
      <c r="G52" s="143"/>
      <c r="H52" s="143"/>
      <c r="I52" s="143"/>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v>0</v>
      </c>
      <c r="AI52" s="143">
        <v>0</v>
      </c>
      <c r="AJ52" s="143">
        <v>0</v>
      </c>
      <c r="AK52" s="143">
        <v>0</v>
      </c>
      <c r="AL52" s="143">
        <v>0</v>
      </c>
      <c r="AM52" s="143">
        <v>0</v>
      </c>
      <c r="AN52" s="143">
        <v>0</v>
      </c>
      <c r="AO52" s="143">
        <v>0</v>
      </c>
      <c r="AP52" s="143">
        <v>0</v>
      </c>
      <c r="AQ52" s="143">
        <v>0</v>
      </c>
      <c r="AR52" s="143">
        <v>0</v>
      </c>
      <c r="AS52" s="143">
        <v>0</v>
      </c>
      <c r="AT52" s="143">
        <v>0</v>
      </c>
      <c r="AU52" s="143">
        <v>0</v>
      </c>
      <c r="AV52" s="143">
        <v>0</v>
      </c>
      <c r="AW52" s="143">
        <v>0</v>
      </c>
      <c r="AX52" s="143">
        <v>0</v>
      </c>
      <c r="AY52" s="143">
        <v>0</v>
      </c>
      <c r="AZ52" s="143">
        <v>1618.9304801734265</v>
      </c>
      <c r="BA52" s="143">
        <v>3088.4580000000001</v>
      </c>
      <c r="BB52" s="143">
        <v>2778.4490000000001</v>
      </c>
      <c r="BC52" s="143">
        <v>2511.067</v>
      </c>
      <c r="BD52" s="143">
        <v>2130.2660000000001</v>
      </c>
      <c r="BE52" s="143">
        <v>1851.8090000000002</v>
      </c>
      <c r="BF52" s="143">
        <v>1815.6551379400003</v>
      </c>
      <c r="BG52" s="143">
        <v>1796.0921970551724</v>
      </c>
      <c r="BH52" s="143">
        <v>1616.366</v>
      </c>
      <c r="BI52" s="143">
        <v>1800.8370419799328</v>
      </c>
      <c r="BJ52" s="143">
        <v>1949.6482782981043</v>
      </c>
      <c r="BK52" s="143">
        <v>1817.4577446102965</v>
      </c>
      <c r="BL52" s="143">
        <v>2129.1275195499998</v>
      </c>
      <c r="BM52" s="143">
        <v>3595.32545321</v>
      </c>
      <c r="BN52" s="143">
        <v>3672.3248568335066</v>
      </c>
      <c r="BO52" s="143">
        <v>4184.1081413699985</v>
      </c>
      <c r="BP52" s="143">
        <v>4507.4715771600004</v>
      </c>
      <c r="BQ52" s="143">
        <v>3811.3202527161902</v>
      </c>
      <c r="BR52" s="143">
        <v>2695.8303489699992</v>
      </c>
      <c r="BS52" s="143">
        <v>2003.6174202700001</v>
      </c>
      <c r="BT52" s="143">
        <v>1611.2098276999998</v>
      </c>
      <c r="BU52" s="143">
        <v>1442.7194395999989</v>
      </c>
      <c r="BV52" s="143">
        <v>1145.2315230822433</v>
      </c>
      <c r="BW52" s="143">
        <v>1927.7828554362782</v>
      </c>
      <c r="BX52" s="143">
        <v>2011.9313258964223</v>
      </c>
      <c r="BY52" s="143">
        <v>2097.7188582480767</v>
      </c>
      <c r="BZ52" s="143">
        <v>2181.4427578765062</v>
      </c>
      <c r="CA52" s="144">
        <v>2229.2406866641795</v>
      </c>
    </row>
    <row r="53" spans="1:79" ht="26.25" customHeight="1" x14ac:dyDescent="0.4">
      <c r="A53" s="141"/>
      <c r="B53" s="58" t="s">
        <v>163</v>
      </c>
      <c r="C53" s="233" t="s">
        <v>133</v>
      </c>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v>105</v>
      </c>
      <c r="AI53" s="143">
        <v>125</v>
      </c>
      <c r="AJ53" s="143">
        <v>149</v>
      </c>
      <c r="AK53" s="143">
        <v>158</v>
      </c>
      <c r="AL53" s="143">
        <v>152</v>
      </c>
      <c r="AM53" s="143">
        <v>141</v>
      </c>
      <c r="AN53" s="143">
        <v>161</v>
      </c>
      <c r="AO53" s="143">
        <v>164</v>
      </c>
      <c r="AP53" s="143">
        <v>168.30699999999999</v>
      </c>
      <c r="AQ53" s="143">
        <v>50.746000000000002</v>
      </c>
      <c r="AR53" s="143">
        <v>26.87</v>
      </c>
      <c r="AS53" s="143">
        <v>30.309000000000001</v>
      </c>
      <c r="AT53" s="143">
        <v>33.664999999999999</v>
      </c>
      <c r="AU53" s="143">
        <v>30.951000000000001</v>
      </c>
      <c r="AV53" s="143">
        <v>31.5</v>
      </c>
      <c r="AW53" s="143">
        <v>33</v>
      </c>
      <c r="AX53" s="143">
        <v>27</v>
      </c>
      <c r="AY53" s="143">
        <v>28.556999999999999</v>
      </c>
      <c r="AZ53" s="143">
        <v>32.725000000000001</v>
      </c>
      <c r="BA53" s="143">
        <v>35.762999999999998</v>
      </c>
      <c r="BB53" s="143">
        <v>38.264000000000003</v>
      </c>
      <c r="BC53" s="143">
        <v>38.268000000000001</v>
      </c>
      <c r="BD53" s="143">
        <v>44.713000000000001</v>
      </c>
      <c r="BE53" s="143">
        <v>55.794706500000004</v>
      </c>
      <c r="BF53" s="143">
        <v>68.735896129999986</v>
      </c>
      <c r="BG53" s="143">
        <v>127.61983736719999</v>
      </c>
      <c r="BH53" s="143">
        <v>149.76499999999999</v>
      </c>
      <c r="BI53" s="143">
        <v>163.62538309999999</v>
      </c>
      <c r="BJ53" s="143">
        <v>175.38975154999997</v>
      </c>
      <c r="BK53" s="143">
        <v>246.68661228606564</v>
      </c>
      <c r="BL53" s="143">
        <v>320.89652102000002</v>
      </c>
      <c r="BM53" s="143">
        <v>344.51753750999995</v>
      </c>
      <c r="BN53" s="143">
        <v>343.25488572749998</v>
      </c>
      <c r="BO53" s="143">
        <v>365.53661895000005</v>
      </c>
      <c r="BP53" s="143">
        <v>395.77258469999998</v>
      </c>
      <c r="BQ53" s="143">
        <v>399.99203899000008</v>
      </c>
      <c r="BR53" s="143">
        <v>416.55604172</v>
      </c>
      <c r="BS53" s="143">
        <v>441.36019572999982</v>
      </c>
      <c r="BT53" s="143">
        <v>437.16954765999998</v>
      </c>
      <c r="BU53" s="143">
        <v>427.42290979000001</v>
      </c>
      <c r="BV53" s="143">
        <v>431.4507251851897</v>
      </c>
      <c r="BW53" s="143">
        <v>448.17026986692787</v>
      </c>
      <c r="BX53" s="143">
        <v>463.39939305702984</v>
      </c>
      <c r="BY53" s="143">
        <v>470.94670907213811</v>
      </c>
      <c r="BZ53" s="143">
        <v>484.87678380772093</v>
      </c>
      <c r="CA53" s="144">
        <v>501.00097251433408</v>
      </c>
    </row>
    <row r="54" spans="1:79" x14ac:dyDescent="0.4">
      <c r="A54" s="141"/>
      <c r="B54" s="58" t="s">
        <v>164</v>
      </c>
      <c r="C54" s="233" t="s">
        <v>133</v>
      </c>
      <c r="D54" s="143"/>
      <c r="E54" s="143"/>
      <c r="F54" s="143"/>
      <c r="G54" s="143"/>
      <c r="H54" s="143"/>
      <c r="I54" s="143"/>
      <c r="J54" s="143"/>
      <c r="K54" s="143"/>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v>16</v>
      </c>
      <c r="AI54" s="143">
        <v>16</v>
      </c>
      <c r="AJ54" s="143">
        <v>16</v>
      </c>
      <c r="AK54" s="143">
        <v>16</v>
      </c>
      <c r="AL54" s="143">
        <v>16</v>
      </c>
      <c r="AM54" s="143">
        <v>17</v>
      </c>
      <c r="AN54" s="143">
        <v>18</v>
      </c>
      <c r="AO54" s="143">
        <v>17</v>
      </c>
      <c r="AP54" s="143">
        <v>14</v>
      </c>
      <c r="AQ54" s="143">
        <v>0.434</v>
      </c>
      <c r="AR54" s="143">
        <v>0</v>
      </c>
      <c r="AS54" s="143">
        <v>0</v>
      </c>
      <c r="AT54" s="143">
        <v>0</v>
      </c>
      <c r="AU54" s="143">
        <v>0</v>
      </c>
      <c r="AV54" s="143">
        <v>0</v>
      </c>
      <c r="AW54" s="143">
        <v>0</v>
      </c>
      <c r="AX54" s="143">
        <v>0</v>
      </c>
      <c r="AY54" s="143">
        <v>0</v>
      </c>
      <c r="AZ54" s="143">
        <v>0</v>
      </c>
      <c r="BA54" s="143">
        <v>0</v>
      </c>
      <c r="BB54" s="143">
        <v>0</v>
      </c>
      <c r="BC54" s="143">
        <v>0</v>
      </c>
      <c r="BD54" s="143">
        <v>0</v>
      </c>
      <c r="BE54" s="143">
        <v>0</v>
      </c>
      <c r="BF54" s="143">
        <v>0</v>
      </c>
      <c r="BG54" s="143">
        <v>0</v>
      </c>
      <c r="BH54" s="143">
        <v>0</v>
      </c>
      <c r="BI54" s="143">
        <v>0</v>
      </c>
      <c r="BJ54" s="143">
        <v>0</v>
      </c>
      <c r="BK54" s="143">
        <v>0</v>
      </c>
      <c r="BL54" s="143">
        <v>0</v>
      </c>
      <c r="BM54" s="143">
        <v>0</v>
      </c>
      <c r="BN54" s="143">
        <v>0</v>
      </c>
      <c r="BO54" s="143">
        <v>0</v>
      </c>
      <c r="BP54" s="143">
        <v>0</v>
      </c>
      <c r="BQ54" s="143">
        <v>0</v>
      </c>
      <c r="BR54" s="143">
        <v>0</v>
      </c>
      <c r="BS54" s="143">
        <v>0</v>
      </c>
      <c r="BT54" s="143">
        <v>0</v>
      </c>
      <c r="BU54" s="143">
        <v>0</v>
      </c>
      <c r="BV54" s="143">
        <v>0</v>
      </c>
      <c r="BW54" s="143">
        <v>0</v>
      </c>
      <c r="BX54" s="143">
        <v>0</v>
      </c>
      <c r="BY54" s="143">
        <v>0</v>
      </c>
      <c r="BZ54" s="143">
        <v>0</v>
      </c>
      <c r="CA54" s="144">
        <v>0</v>
      </c>
    </row>
    <row r="55" spans="1:79" x14ac:dyDescent="0.4">
      <c r="A55" s="141"/>
      <c r="B55" s="58" t="s">
        <v>250</v>
      </c>
      <c r="C55" s="233" t="s">
        <v>130</v>
      </c>
      <c r="D55" s="143"/>
      <c r="E55" s="143"/>
      <c r="F55" s="143"/>
      <c r="G55" s="143"/>
      <c r="H55" s="143"/>
      <c r="I55" s="143"/>
      <c r="J55" s="143"/>
      <c r="K55" s="143"/>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v>37.898503071731419</v>
      </c>
      <c r="AI55" s="143">
        <v>64.855703618254054</v>
      </c>
      <c r="AJ55" s="143">
        <v>96.569209265311542</v>
      </c>
      <c r="AK55" s="143">
        <v>127.84580671123882</v>
      </c>
      <c r="AL55" s="143">
        <v>169.68592537968243</v>
      </c>
      <c r="AM55" s="143">
        <v>214.43796792257592</v>
      </c>
      <c r="AN55" s="143">
        <v>245.28870869995595</v>
      </c>
      <c r="AO55" s="143">
        <v>282.49343254041281</v>
      </c>
      <c r="AP55" s="143">
        <v>335.26923366467042</v>
      </c>
      <c r="AQ55" s="143">
        <v>380.55923785764566</v>
      </c>
      <c r="AR55" s="143">
        <v>421.4691414374301</v>
      </c>
      <c r="AS55" s="143">
        <v>470.12556674757064</v>
      </c>
      <c r="AT55" s="143">
        <v>529.02542592395196</v>
      </c>
      <c r="AU55" s="143">
        <v>628.73314831467371</v>
      </c>
      <c r="AV55" s="143">
        <v>40.441304458882144</v>
      </c>
      <c r="AW55" s="143">
        <v>0</v>
      </c>
      <c r="AX55" s="143">
        <v>0</v>
      </c>
      <c r="AY55" s="143">
        <v>0</v>
      </c>
      <c r="AZ55" s="143">
        <v>0</v>
      </c>
      <c r="BA55" s="143">
        <v>0</v>
      </c>
      <c r="BB55" s="143">
        <v>0</v>
      </c>
      <c r="BC55" s="143">
        <v>0</v>
      </c>
      <c r="BD55" s="143">
        <v>0</v>
      </c>
      <c r="BE55" s="143">
        <v>0</v>
      </c>
      <c r="BF55" s="143">
        <v>0</v>
      </c>
      <c r="BG55" s="143">
        <v>0</v>
      </c>
      <c r="BH55" s="143">
        <v>0</v>
      </c>
      <c r="BI55" s="143">
        <v>0</v>
      </c>
      <c r="BJ55" s="143">
        <v>0</v>
      </c>
      <c r="BK55" s="143">
        <v>0</v>
      </c>
      <c r="BL55" s="143">
        <v>0</v>
      </c>
      <c r="BM55" s="143">
        <v>0</v>
      </c>
      <c r="BN55" s="143">
        <v>0</v>
      </c>
      <c r="BO55" s="143">
        <v>0</v>
      </c>
      <c r="BP55" s="143">
        <v>0</v>
      </c>
      <c r="BQ55" s="143">
        <v>0</v>
      </c>
      <c r="BR55" s="143">
        <v>0</v>
      </c>
      <c r="BS55" s="143">
        <v>0</v>
      </c>
      <c r="BT55" s="143">
        <v>0</v>
      </c>
      <c r="BU55" s="143">
        <v>0</v>
      </c>
      <c r="BV55" s="143">
        <v>0</v>
      </c>
      <c r="BW55" s="143">
        <v>0</v>
      </c>
      <c r="BX55" s="143">
        <v>0</v>
      </c>
      <c r="BY55" s="143">
        <v>0</v>
      </c>
      <c r="BZ55" s="143">
        <v>0</v>
      </c>
      <c r="CA55" s="144">
        <v>0</v>
      </c>
    </row>
    <row r="56" spans="1:79" x14ac:dyDescent="0.4">
      <c r="A56" s="141"/>
      <c r="B56" s="58" t="s">
        <v>265</v>
      </c>
      <c r="C56" s="233" t="s">
        <v>130</v>
      </c>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v>0</v>
      </c>
      <c r="AI56" s="143">
        <v>0</v>
      </c>
      <c r="AJ56" s="143">
        <v>0</v>
      </c>
      <c r="AK56" s="143">
        <v>0</v>
      </c>
      <c r="AL56" s="143">
        <v>0</v>
      </c>
      <c r="AM56" s="143">
        <v>0</v>
      </c>
      <c r="AN56" s="143">
        <v>0</v>
      </c>
      <c r="AO56" s="143">
        <v>0</v>
      </c>
      <c r="AP56" s="143">
        <v>0</v>
      </c>
      <c r="AQ56" s="143">
        <v>0</v>
      </c>
      <c r="AR56" s="143">
        <v>0</v>
      </c>
      <c r="AS56" s="143">
        <v>0</v>
      </c>
      <c r="AT56" s="143">
        <v>0</v>
      </c>
      <c r="AU56" s="143">
        <v>0</v>
      </c>
      <c r="AV56" s="143">
        <v>0</v>
      </c>
      <c r="AW56" s="143">
        <v>0</v>
      </c>
      <c r="AX56" s="143">
        <v>0</v>
      </c>
      <c r="AY56" s="143">
        <v>0</v>
      </c>
      <c r="AZ56" s="143">
        <v>0</v>
      </c>
      <c r="BA56" s="143">
        <v>0</v>
      </c>
      <c r="BB56" s="143">
        <v>0</v>
      </c>
      <c r="BC56" s="143">
        <v>0.56699999999999995</v>
      </c>
      <c r="BD56" s="143">
        <v>42.750999999999998</v>
      </c>
      <c r="BE56" s="143">
        <v>82</v>
      </c>
      <c r="BF56" s="143">
        <v>180.13019312</v>
      </c>
      <c r="BG56" s="143">
        <v>139.34738139999999</v>
      </c>
      <c r="BH56" s="143">
        <v>87.293999999999997</v>
      </c>
      <c r="BI56" s="143">
        <v>71.74855457999999</v>
      </c>
      <c r="BJ56" s="143">
        <v>86.415832980000019</v>
      </c>
      <c r="BK56" s="143">
        <v>109.97339909</v>
      </c>
      <c r="BL56" s="143">
        <v>112.23410000000001</v>
      </c>
      <c r="BM56" s="143">
        <v>115.10395912999999</v>
      </c>
      <c r="BN56" s="143">
        <v>138.13980000000001</v>
      </c>
      <c r="BO56" s="143">
        <v>47.019696670000002</v>
      </c>
      <c r="BP56" s="143">
        <v>1.39356865</v>
      </c>
      <c r="BQ56" s="143">
        <v>0.86930000000000007</v>
      </c>
      <c r="BR56" s="143">
        <v>0.41239731999999996</v>
      </c>
      <c r="BS56" s="143">
        <v>9.3574789999999977E-2</v>
      </c>
      <c r="BT56" s="143">
        <v>2.7997579999999994E-2</v>
      </c>
      <c r="BU56" s="143">
        <v>3.2353730000000004E-2</v>
      </c>
      <c r="BV56" s="143">
        <v>0</v>
      </c>
      <c r="BW56" s="143">
        <v>0</v>
      </c>
      <c r="BX56" s="143">
        <v>0</v>
      </c>
      <c r="BY56" s="143">
        <v>0</v>
      </c>
      <c r="BZ56" s="143">
        <v>0</v>
      </c>
      <c r="CA56" s="144">
        <v>0</v>
      </c>
    </row>
    <row r="57" spans="1:79" x14ac:dyDescent="0.4">
      <c r="A57" s="141"/>
      <c r="B57" s="58" t="s">
        <v>167</v>
      </c>
      <c r="C57" s="233" t="s">
        <v>130</v>
      </c>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v>0</v>
      </c>
      <c r="AI57" s="143">
        <v>0</v>
      </c>
      <c r="AJ57" s="143">
        <v>0</v>
      </c>
      <c r="AK57" s="143">
        <v>0</v>
      </c>
      <c r="AL57" s="143">
        <v>0</v>
      </c>
      <c r="AM57" s="143">
        <v>0</v>
      </c>
      <c r="AN57" s="143">
        <v>0</v>
      </c>
      <c r="AO57" s="143">
        <v>0</v>
      </c>
      <c r="AP57" s="143">
        <v>0</v>
      </c>
      <c r="AQ57" s="143">
        <v>0</v>
      </c>
      <c r="AR57" s="143">
        <v>0</v>
      </c>
      <c r="AS57" s="143">
        <v>0</v>
      </c>
      <c r="AT57" s="143">
        <v>0</v>
      </c>
      <c r="AU57" s="143">
        <v>0</v>
      </c>
      <c r="AV57" s="143">
        <v>0</v>
      </c>
      <c r="AW57" s="143">
        <v>0</v>
      </c>
      <c r="AX57" s="143">
        <v>0</v>
      </c>
      <c r="AY57" s="143">
        <v>0</v>
      </c>
      <c r="AZ57" s="143">
        <v>0</v>
      </c>
      <c r="BA57" s="143">
        <v>0</v>
      </c>
      <c r="BB57" s="143">
        <v>0</v>
      </c>
      <c r="BC57" s="143">
        <v>0</v>
      </c>
      <c r="BD57" s="143">
        <v>0</v>
      </c>
      <c r="BE57" s="143">
        <v>0</v>
      </c>
      <c r="BF57" s="143">
        <v>0</v>
      </c>
      <c r="BG57" s="143">
        <v>0</v>
      </c>
      <c r="BH57" s="143">
        <v>0</v>
      </c>
      <c r="BI57" s="143">
        <v>0</v>
      </c>
      <c r="BJ57" s="143">
        <v>0</v>
      </c>
      <c r="BK57" s="143">
        <v>0</v>
      </c>
      <c r="BL57" s="143">
        <v>0</v>
      </c>
      <c r="BM57" s="143">
        <v>0</v>
      </c>
      <c r="BN57" s="143">
        <v>0</v>
      </c>
      <c r="BO57" s="143">
        <v>5.1059946700000003</v>
      </c>
      <c r="BP57" s="143">
        <v>18.281430299999997</v>
      </c>
      <c r="BQ57" s="143">
        <v>32.793243410000002</v>
      </c>
      <c r="BR57" s="143">
        <v>31.126738449999994</v>
      </c>
      <c r="BS57" s="143">
        <v>22.156157419999996</v>
      </c>
      <c r="BT57" s="143">
        <v>20.333625230000003</v>
      </c>
      <c r="BU57" s="143">
        <v>14.29373391</v>
      </c>
      <c r="BV57" s="143">
        <v>12.65214778</v>
      </c>
      <c r="BW57" s="143">
        <v>6.6092165300000003</v>
      </c>
      <c r="BX57" s="143">
        <v>0</v>
      </c>
      <c r="BY57" s="143">
        <v>0</v>
      </c>
      <c r="BZ57" s="143">
        <v>0</v>
      </c>
      <c r="CA57" s="144">
        <v>0</v>
      </c>
    </row>
    <row r="58" spans="1:79" ht="26.25" customHeight="1" x14ac:dyDescent="0.4">
      <c r="A58" s="141"/>
      <c r="B58" s="151" t="s">
        <v>172</v>
      </c>
      <c r="C58" s="233" t="s">
        <v>130</v>
      </c>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v>145.66823881438239</v>
      </c>
      <c r="BR58" s="143">
        <v>1436.2081898445697</v>
      </c>
      <c r="BS58" s="143">
        <v>2723.0163881055282</v>
      </c>
      <c r="BT58" s="143">
        <v>4480.8878859128472</v>
      </c>
      <c r="BU58" s="143">
        <v>7228.9417523920338</v>
      </c>
      <c r="BV58" s="143">
        <v>8788.5266268470223</v>
      </c>
      <c r="BW58" s="143">
        <v>11987.596629834208</v>
      </c>
      <c r="BX58" s="143">
        <v>12906.522627280607</v>
      </c>
      <c r="BY58" s="143">
        <v>13480.002289615673</v>
      </c>
      <c r="BZ58" s="143">
        <v>14159.236410408563</v>
      </c>
      <c r="CA58" s="144">
        <v>15179.906239322216</v>
      </c>
    </row>
    <row r="59" spans="1:79" x14ac:dyDescent="0.4">
      <c r="A59" s="141"/>
      <c r="B59" s="58" t="s">
        <v>174</v>
      </c>
      <c r="C59" s="233" t="s">
        <v>130</v>
      </c>
      <c r="D59" s="143"/>
      <c r="E59" s="143"/>
      <c r="F59" s="143"/>
      <c r="G59" s="143"/>
      <c r="H59" s="143"/>
      <c r="I59" s="143"/>
      <c r="J59" s="143"/>
      <c r="K59" s="143"/>
      <c r="L59" s="143"/>
      <c r="M59" s="143"/>
      <c r="N59" s="143"/>
      <c r="O59" s="143"/>
      <c r="P59" s="143"/>
      <c r="Q59" s="143"/>
      <c r="R59" s="143"/>
      <c r="S59" s="143"/>
      <c r="T59" s="143"/>
      <c r="U59" s="143"/>
      <c r="V59" s="143"/>
      <c r="W59" s="143"/>
      <c r="X59" s="143"/>
      <c r="Y59" s="143"/>
      <c r="Z59" s="143"/>
      <c r="AA59" s="143"/>
      <c r="AB59" s="143"/>
      <c r="AC59" s="143"/>
      <c r="AD59" s="143"/>
      <c r="AE59" s="143"/>
      <c r="AF59" s="143"/>
      <c r="AG59" s="143"/>
      <c r="AH59" s="143">
        <v>0</v>
      </c>
      <c r="AI59" s="143">
        <v>0</v>
      </c>
      <c r="AJ59" s="143">
        <v>0</v>
      </c>
      <c r="AK59" s="143">
        <v>0</v>
      </c>
      <c r="AL59" s="143">
        <v>0</v>
      </c>
      <c r="AM59" s="143">
        <v>0</v>
      </c>
      <c r="AN59" s="143">
        <v>0</v>
      </c>
      <c r="AO59" s="143">
        <v>0</v>
      </c>
      <c r="AP59" s="143">
        <v>0</v>
      </c>
      <c r="AQ59" s="143">
        <v>0</v>
      </c>
      <c r="AR59" s="143">
        <v>0</v>
      </c>
      <c r="AS59" s="143">
        <v>0</v>
      </c>
      <c r="AT59" s="143">
        <v>0</v>
      </c>
      <c r="AU59" s="143">
        <v>0</v>
      </c>
      <c r="AV59" s="143">
        <v>0</v>
      </c>
      <c r="AW59" s="143">
        <v>0</v>
      </c>
      <c r="AX59" s="143">
        <v>0</v>
      </c>
      <c r="AY59" s="143">
        <v>0</v>
      </c>
      <c r="AZ59" s="143">
        <v>0</v>
      </c>
      <c r="BA59" s="143">
        <v>0</v>
      </c>
      <c r="BB59" s="143">
        <v>0</v>
      </c>
      <c r="BC59" s="143">
        <v>0</v>
      </c>
      <c r="BD59" s="143">
        <v>0</v>
      </c>
      <c r="BE59" s="143">
        <v>0</v>
      </c>
      <c r="BF59" s="143">
        <v>0</v>
      </c>
      <c r="BG59" s="143">
        <v>0</v>
      </c>
      <c r="BH59" s="143">
        <v>0</v>
      </c>
      <c r="BI59" s="143">
        <v>0</v>
      </c>
      <c r="BJ59" s="143">
        <v>0</v>
      </c>
      <c r="BK59" s="143">
        <v>0</v>
      </c>
      <c r="BL59" s="143">
        <v>55.084215560000004</v>
      </c>
      <c r="BM59" s="143">
        <v>63.075896640000003</v>
      </c>
      <c r="BN59" s="143">
        <v>61.896868359999999</v>
      </c>
      <c r="BO59" s="143">
        <v>39.035515199999999</v>
      </c>
      <c r="BP59" s="143">
        <v>27.879101479999999</v>
      </c>
      <c r="BQ59" s="143">
        <v>25.215089500000001</v>
      </c>
      <c r="BR59" s="143">
        <v>4.0992899999999999</v>
      </c>
      <c r="BS59" s="143">
        <v>0</v>
      </c>
      <c r="BT59" s="143">
        <v>0</v>
      </c>
      <c r="BU59" s="143">
        <v>0</v>
      </c>
      <c r="BV59" s="143">
        <v>0</v>
      </c>
      <c r="BW59" s="143">
        <v>0</v>
      </c>
      <c r="BX59" s="143">
        <v>0</v>
      </c>
      <c r="BY59" s="143">
        <v>0</v>
      </c>
      <c r="BZ59" s="143">
        <v>0</v>
      </c>
      <c r="CA59" s="144">
        <v>0</v>
      </c>
    </row>
    <row r="60" spans="1:79" x14ac:dyDescent="0.4">
      <c r="A60" s="141"/>
      <c r="B60" s="58" t="s">
        <v>176</v>
      </c>
      <c r="C60" s="233" t="s">
        <v>130</v>
      </c>
      <c r="D60" s="143"/>
      <c r="E60" s="143"/>
      <c r="F60" s="143"/>
      <c r="G60" s="143"/>
      <c r="H60" s="143"/>
      <c r="I60" s="143"/>
      <c r="J60" s="143"/>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3">
        <v>65.063615077455893</v>
      </c>
      <c r="AI60" s="143">
        <v>79.479739700042487</v>
      </c>
      <c r="AJ60" s="143">
        <v>99.580834840251342</v>
      </c>
      <c r="AK60" s="143">
        <v>118.59112985115947</v>
      </c>
      <c r="AL60" s="143">
        <v>139.73920084720251</v>
      </c>
      <c r="AM60" s="143">
        <v>164.50313614077683</v>
      </c>
      <c r="AN60" s="143">
        <v>212.71284119727849</v>
      </c>
      <c r="AO60" s="143">
        <v>238.91816166157855</v>
      </c>
      <c r="AP60" s="143">
        <v>254.25078624505122</v>
      </c>
      <c r="AQ60" s="143">
        <v>261.22874343482823</v>
      </c>
      <c r="AR60" s="143">
        <v>277.40848838548044</v>
      </c>
      <c r="AS60" s="143">
        <v>301.45498962625896</v>
      </c>
      <c r="AT60" s="143">
        <v>371.69112573456874</v>
      </c>
      <c r="AU60" s="143">
        <v>518.375122512399</v>
      </c>
      <c r="AV60" s="143">
        <v>547.65025616051685</v>
      </c>
      <c r="AW60" s="143">
        <v>599.38952382356536</v>
      </c>
      <c r="AX60" s="143">
        <v>668.19973532569691</v>
      </c>
      <c r="AY60" s="143">
        <v>709.36948030254121</v>
      </c>
      <c r="AZ60" s="143">
        <v>801.06839642781028</v>
      </c>
      <c r="BA60" s="143">
        <v>862.44303435481982</v>
      </c>
      <c r="BB60" s="143">
        <v>840.04033176203689</v>
      </c>
      <c r="BC60" s="143">
        <v>861.99389255607184</v>
      </c>
      <c r="BD60" s="143">
        <v>851.15599999999995</v>
      </c>
      <c r="BE60" s="143">
        <v>874.17398603512197</v>
      </c>
      <c r="BF60" s="143">
        <v>794.99319101826757</v>
      </c>
      <c r="BG60" s="143">
        <v>766.14312936370834</v>
      </c>
      <c r="BH60" s="143">
        <v>794.12099999999998</v>
      </c>
      <c r="BI60" s="143">
        <v>771.95111937118725</v>
      </c>
      <c r="BJ60" s="143">
        <v>768.33523924275994</v>
      </c>
      <c r="BK60" s="143">
        <v>697.57744277639608</v>
      </c>
      <c r="BL60" s="143">
        <v>711.89560463857492</v>
      </c>
      <c r="BM60" s="143">
        <v>723.31083959144485</v>
      </c>
      <c r="BN60" s="143">
        <v>718.27939070806326</v>
      </c>
      <c r="BO60" s="143">
        <v>711.3639340066137</v>
      </c>
      <c r="BP60" s="143">
        <v>727.39818972298963</v>
      </c>
      <c r="BQ60" s="143">
        <v>715.05321305721429</v>
      </c>
      <c r="BR60" s="143">
        <v>596.85802620084485</v>
      </c>
      <c r="BS60" s="143">
        <v>341.39509716401932</v>
      </c>
      <c r="BT60" s="143">
        <v>117.0490402201676</v>
      </c>
      <c r="BU60" s="143">
        <v>15.144016705080627</v>
      </c>
      <c r="BV60" s="143">
        <v>1.9311562269902587</v>
      </c>
      <c r="BW60" s="143">
        <v>3.9705151804143762E-21</v>
      </c>
      <c r="BX60" s="143">
        <v>-1.6589467721537934E-21</v>
      </c>
      <c r="BY60" s="143">
        <v>0</v>
      </c>
      <c r="BZ60" s="143">
        <v>0</v>
      </c>
      <c r="CA60" s="144">
        <v>0</v>
      </c>
    </row>
    <row r="61" spans="1:79" x14ac:dyDescent="0.4">
      <c r="A61" s="141"/>
      <c r="B61" s="58" t="s">
        <v>266</v>
      </c>
      <c r="C61" s="233" t="s">
        <v>140</v>
      </c>
      <c r="D61" s="143"/>
      <c r="E61" s="143"/>
      <c r="F61" s="143"/>
      <c r="G61" s="143"/>
      <c r="H61" s="143"/>
      <c r="I61" s="143"/>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c r="AQ61" s="143">
        <v>23.742129412884193</v>
      </c>
      <c r="AR61" s="143">
        <v>124.55443691978304</v>
      </c>
      <c r="AS61" s="143">
        <v>107.73044960785994</v>
      </c>
      <c r="AT61" s="143">
        <v>126.97640117994101</v>
      </c>
      <c r="AU61" s="143">
        <v>172.18</v>
      </c>
      <c r="AV61" s="143">
        <v>172.37799999999999</v>
      </c>
      <c r="AW61" s="143">
        <v>194.25600000000003</v>
      </c>
      <c r="AX61" s="143">
        <v>187.28899999999999</v>
      </c>
      <c r="AY61" s="143">
        <v>214.38800000000001</v>
      </c>
      <c r="AZ61" s="143">
        <v>197.916</v>
      </c>
      <c r="BA61" s="143">
        <v>164.20699999999999</v>
      </c>
      <c r="BB61" s="143">
        <v>176.72299999999998</v>
      </c>
      <c r="BC61" s="143">
        <v>163.03138294517106</v>
      </c>
      <c r="BD61" s="143">
        <v>199.31266883868574</v>
      </c>
      <c r="BE61" s="143">
        <v>223.009962981786</v>
      </c>
      <c r="BF61" s="143">
        <v>271.56763858619945</v>
      </c>
      <c r="BG61" s="143">
        <v>297.69167471771999</v>
      </c>
      <c r="BH61" s="143">
        <v>296.03603723607625</v>
      </c>
      <c r="BI61" s="143">
        <v>323.58529987590123</v>
      </c>
      <c r="BJ61" s="143"/>
      <c r="BK61" s="143"/>
      <c r="BL61" s="143"/>
      <c r="BM61" s="143"/>
      <c r="BN61" s="143"/>
      <c r="BO61" s="143"/>
      <c r="BP61" s="143"/>
      <c r="BQ61" s="143"/>
      <c r="BR61" s="143"/>
      <c r="BS61" s="143"/>
      <c r="BT61" s="143"/>
      <c r="BU61" s="143"/>
      <c r="BV61" s="143"/>
      <c r="BW61" s="143"/>
      <c r="BX61" s="143"/>
      <c r="BY61" s="143"/>
      <c r="BZ61" s="143"/>
      <c r="CA61" s="144"/>
    </row>
    <row r="62" spans="1:79" x14ac:dyDescent="0.4">
      <c r="A62" s="141"/>
      <c r="B62" s="58" t="s">
        <v>178</v>
      </c>
      <c r="C62" s="233" t="s">
        <v>140</v>
      </c>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v>252.52462299999999</v>
      </c>
      <c r="BK62" s="143">
        <v>217.03232700000001</v>
      </c>
      <c r="BL62" s="143">
        <v>202.71215699999999</v>
      </c>
      <c r="BM62" s="143">
        <v>254.65718699999999</v>
      </c>
      <c r="BN62" s="143">
        <v>257.83189955001012</v>
      </c>
      <c r="BO62" s="143">
        <v>116.81307476126997</v>
      </c>
      <c r="BP62" s="143">
        <v>88.835079000000007</v>
      </c>
      <c r="BQ62" s="143">
        <v>8.2208879999999986</v>
      </c>
      <c r="BR62" s="143">
        <v>0</v>
      </c>
      <c r="BS62" s="143">
        <v>0</v>
      </c>
      <c r="BT62" s="143">
        <v>0</v>
      </c>
      <c r="BU62" s="143">
        <v>0</v>
      </c>
      <c r="BV62" s="143">
        <v>0</v>
      </c>
      <c r="BW62" s="143">
        <v>0</v>
      </c>
      <c r="BX62" s="143">
        <v>0</v>
      </c>
      <c r="BY62" s="143">
        <v>0</v>
      </c>
      <c r="BZ62" s="143">
        <v>0</v>
      </c>
      <c r="CA62" s="144">
        <v>0</v>
      </c>
    </row>
    <row r="63" spans="1:79" ht="25.5" customHeight="1" x14ac:dyDescent="0.4">
      <c r="A63" s="141"/>
      <c r="B63" s="58" t="s">
        <v>179</v>
      </c>
      <c r="C63" s="233" t="s">
        <v>130</v>
      </c>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v>0</v>
      </c>
      <c r="AI63" s="143">
        <v>0</v>
      </c>
      <c r="AJ63" s="143">
        <v>0</v>
      </c>
      <c r="AK63" s="143">
        <v>0</v>
      </c>
      <c r="AL63" s="143">
        <v>0</v>
      </c>
      <c r="AM63" s="143">
        <v>0</v>
      </c>
      <c r="AN63" s="143">
        <v>0</v>
      </c>
      <c r="AO63" s="143">
        <v>0</v>
      </c>
      <c r="AP63" s="143">
        <v>1</v>
      </c>
      <c r="AQ63" s="143">
        <v>0.68200000000000005</v>
      </c>
      <c r="AR63" s="143">
        <v>0.71099999999999997</v>
      </c>
      <c r="AS63" s="143">
        <v>0.05</v>
      </c>
      <c r="AT63" s="143">
        <v>4.3999999999999997E-2</v>
      </c>
      <c r="AU63" s="143">
        <v>1.0529999999999999</v>
      </c>
      <c r="AV63" s="143">
        <v>1.0680000000000001</v>
      </c>
      <c r="AW63" s="143">
        <v>2.0219999999999998</v>
      </c>
      <c r="AX63" s="143">
        <v>1.901</v>
      </c>
      <c r="AY63" s="143">
        <v>2.9769999999999999</v>
      </c>
      <c r="AZ63" s="143">
        <v>2.5939999999999999</v>
      </c>
      <c r="BA63" s="143">
        <v>3.1680000000000001</v>
      </c>
      <c r="BB63" s="143">
        <v>4.3739999999999997</v>
      </c>
      <c r="BC63" s="143">
        <v>6.6749999999999998</v>
      </c>
      <c r="BD63" s="143">
        <v>1.966</v>
      </c>
      <c r="BE63" s="143">
        <v>8.6959999999999997</v>
      </c>
      <c r="BF63" s="143">
        <v>7.1639999999999997</v>
      </c>
      <c r="BG63" s="143">
        <v>5.907</v>
      </c>
      <c r="BH63" s="143">
        <v>7.7169999999999996</v>
      </c>
      <c r="BI63" s="143">
        <v>8.1300000000000008</v>
      </c>
      <c r="BJ63" s="143">
        <v>9.604000000000001</v>
      </c>
      <c r="BK63" s="143">
        <v>12.0015</v>
      </c>
      <c r="BL63" s="143">
        <v>16.099019999999999</v>
      </c>
      <c r="BM63" s="143">
        <v>16.099019999999999</v>
      </c>
      <c r="BN63" s="143">
        <v>16.099019999999999</v>
      </c>
      <c r="BO63" s="143">
        <v>16.098934999999997</v>
      </c>
      <c r="BP63" s="143">
        <v>16.099</v>
      </c>
      <c r="BQ63" s="143">
        <v>16.099019999999999</v>
      </c>
      <c r="BR63" s="143">
        <v>16.099020000000042</v>
      </c>
      <c r="BS63" s="143">
        <v>13.170465000000043</v>
      </c>
      <c r="BT63" s="143">
        <v>0</v>
      </c>
      <c r="BU63" s="143">
        <v>0</v>
      </c>
      <c r="BV63" s="143">
        <v>0</v>
      </c>
      <c r="BW63" s="143">
        <v>0</v>
      </c>
      <c r="BX63" s="143">
        <v>0</v>
      </c>
      <c r="BY63" s="143">
        <v>0</v>
      </c>
      <c r="BZ63" s="143">
        <v>0</v>
      </c>
      <c r="CA63" s="144">
        <v>0</v>
      </c>
    </row>
    <row r="64" spans="1:79" x14ac:dyDescent="0.4">
      <c r="A64" s="141"/>
      <c r="B64" s="58" t="s">
        <v>181</v>
      </c>
      <c r="C64" s="233" t="s">
        <v>133</v>
      </c>
      <c r="D64" s="143"/>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v>0</v>
      </c>
      <c r="AI64" s="143">
        <v>0</v>
      </c>
      <c r="AJ64" s="143">
        <v>0</v>
      </c>
      <c r="AK64" s="143">
        <v>0</v>
      </c>
      <c r="AL64" s="143">
        <v>0</v>
      </c>
      <c r="AM64" s="143">
        <v>0</v>
      </c>
      <c r="AN64" s="143">
        <v>0</v>
      </c>
      <c r="AO64" s="143">
        <v>0</v>
      </c>
      <c r="AP64" s="143">
        <v>0</v>
      </c>
      <c r="AQ64" s="143">
        <v>193</v>
      </c>
      <c r="AR64" s="143">
        <v>250</v>
      </c>
      <c r="AS64" s="143">
        <v>286</v>
      </c>
      <c r="AT64" s="143">
        <v>314</v>
      </c>
      <c r="AU64" s="143">
        <v>408</v>
      </c>
      <c r="AV64" s="143">
        <v>434</v>
      </c>
      <c r="AW64" s="143">
        <v>416</v>
      </c>
      <c r="AX64" s="143">
        <v>480</v>
      </c>
      <c r="AY64" s="143">
        <v>524.29999999999995</v>
      </c>
      <c r="AZ64" s="143">
        <v>340.8</v>
      </c>
      <c r="BA64" s="143">
        <v>502</v>
      </c>
      <c r="BB64" s="143">
        <v>553</v>
      </c>
      <c r="BC64" s="143">
        <v>635</v>
      </c>
      <c r="BD64" s="143">
        <v>648</v>
      </c>
      <c r="BE64" s="143">
        <v>635.94107848647479</v>
      </c>
      <c r="BF64" s="143">
        <v>723.75621958442548</v>
      </c>
      <c r="BG64" s="143">
        <v>1035</v>
      </c>
      <c r="BH64" s="143">
        <v>1291.17</v>
      </c>
      <c r="BI64" s="143">
        <v>1183.6549443026729</v>
      </c>
      <c r="BJ64" s="143">
        <v>1312.9542119951134</v>
      </c>
      <c r="BK64" s="143">
        <v>1623.1882790812579</v>
      </c>
      <c r="BL64" s="143">
        <v>1949.4219162508432</v>
      </c>
      <c r="BM64" s="143">
        <v>2026.2023687265355</v>
      </c>
      <c r="BN64" s="143">
        <v>2134.4746846376861</v>
      </c>
      <c r="BO64" s="143">
        <v>2194.8675095390704</v>
      </c>
      <c r="BP64" s="143">
        <v>2244.5398762216823</v>
      </c>
      <c r="BQ64" s="143">
        <v>2236</v>
      </c>
      <c r="BR64" s="143">
        <v>2260</v>
      </c>
      <c r="BS64" s="143">
        <v>2352</v>
      </c>
      <c r="BT64" s="143">
        <v>2385</v>
      </c>
      <c r="BU64" s="143">
        <v>2377.2951364247951</v>
      </c>
      <c r="BV64" s="143">
        <v>2489.595123715817</v>
      </c>
      <c r="BW64" s="143">
        <v>2576.5995554770425</v>
      </c>
      <c r="BX64" s="143">
        <v>2646.8368742329794</v>
      </c>
      <c r="BY64" s="143">
        <v>2725.8079500230683</v>
      </c>
      <c r="BZ64" s="143">
        <v>2822.5718800642935</v>
      </c>
      <c r="CA64" s="144">
        <v>2904.5236179039189</v>
      </c>
    </row>
    <row r="65" spans="1:81" x14ac:dyDescent="0.4">
      <c r="A65" s="141"/>
      <c r="B65" s="58" t="s">
        <v>182</v>
      </c>
      <c r="C65" s="233" t="s">
        <v>133</v>
      </c>
      <c r="D65" s="143"/>
      <c r="E65" s="143"/>
      <c r="F65" s="143"/>
      <c r="G65" s="143"/>
      <c r="H65" s="143"/>
      <c r="I65" s="143"/>
      <c r="J65" s="143"/>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3">
        <v>0</v>
      </c>
      <c r="AI65" s="143">
        <v>0</v>
      </c>
      <c r="AJ65" s="143">
        <v>0</v>
      </c>
      <c r="AK65" s="143">
        <v>0</v>
      </c>
      <c r="AL65" s="143">
        <v>0</v>
      </c>
      <c r="AM65" s="143">
        <v>500</v>
      </c>
      <c r="AN65" s="143">
        <v>508</v>
      </c>
      <c r="AO65" s="143">
        <v>545</v>
      </c>
      <c r="AP65" s="143">
        <v>757</v>
      </c>
      <c r="AQ65" s="143">
        <v>840</v>
      </c>
      <c r="AR65" s="143">
        <v>898</v>
      </c>
      <c r="AS65" s="143">
        <v>949</v>
      </c>
      <c r="AT65" s="143">
        <v>941</v>
      </c>
      <c r="AU65" s="143">
        <v>781</v>
      </c>
      <c r="AV65" s="143">
        <v>688</v>
      </c>
      <c r="AW65" s="143">
        <v>659</v>
      </c>
      <c r="AX65" s="143">
        <v>80</v>
      </c>
      <c r="AY65" s="143">
        <v>36.299999999999997</v>
      </c>
      <c r="AZ65" s="143">
        <v>97.6</v>
      </c>
      <c r="BA65" s="143">
        <v>26</v>
      </c>
      <c r="BB65" s="143">
        <v>27</v>
      </c>
      <c r="BC65" s="143">
        <v>66</v>
      </c>
      <c r="BD65" s="143">
        <v>67</v>
      </c>
      <c r="BE65" s="143">
        <v>69</v>
      </c>
      <c r="BF65" s="143">
        <v>70</v>
      </c>
      <c r="BG65" s="143">
        <v>79.728606106509176</v>
      </c>
      <c r="BH65" s="143">
        <v>43</v>
      </c>
      <c r="BI65" s="143">
        <v>41</v>
      </c>
      <c r="BJ65" s="143">
        <v>45</v>
      </c>
      <c r="BK65" s="143">
        <v>43.47423573035443</v>
      </c>
      <c r="BL65" s="143">
        <v>46.203362466202719</v>
      </c>
      <c r="BM65" s="143">
        <v>46.819417065825782</v>
      </c>
      <c r="BN65" s="143">
        <v>44.415302132907541</v>
      </c>
      <c r="BO65" s="143">
        <v>47.37944846742954</v>
      </c>
      <c r="BP65" s="143">
        <v>56</v>
      </c>
      <c r="BQ65" s="143">
        <v>50</v>
      </c>
      <c r="BR65" s="143">
        <v>5</v>
      </c>
      <c r="BS65" s="143">
        <v>0</v>
      </c>
      <c r="BT65" s="143">
        <v>0</v>
      </c>
      <c r="BU65" s="143">
        <v>0</v>
      </c>
      <c r="BV65" s="143">
        <v>0</v>
      </c>
      <c r="BW65" s="143">
        <v>0</v>
      </c>
      <c r="BX65" s="143">
        <v>0</v>
      </c>
      <c r="BY65" s="143">
        <v>0</v>
      </c>
      <c r="BZ65" s="143">
        <v>0</v>
      </c>
      <c r="CA65" s="144">
        <v>0</v>
      </c>
    </row>
    <row r="66" spans="1:81" x14ac:dyDescent="0.4">
      <c r="A66" s="141"/>
      <c r="B66" s="58" t="s">
        <v>184</v>
      </c>
      <c r="C66" s="233" t="s">
        <v>140</v>
      </c>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3"/>
      <c r="AI66" s="143"/>
      <c r="AJ66" s="143"/>
      <c r="AK66" s="143"/>
      <c r="AL66" s="143"/>
      <c r="AM66" s="143"/>
      <c r="AN66" s="143"/>
      <c r="AO66" s="143"/>
      <c r="AP66" s="143"/>
      <c r="AQ66" s="143">
        <v>0</v>
      </c>
      <c r="AR66" s="143">
        <v>0</v>
      </c>
      <c r="AS66" s="143">
        <v>0</v>
      </c>
      <c r="AT66" s="143">
        <v>0</v>
      </c>
      <c r="AU66" s="143">
        <v>0</v>
      </c>
      <c r="AV66" s="143">
        <v>0</v>
      </c>
      <c r="AW66" s="143">
        <v>0</v>
      </c>
      <c r="AX66" s="143">
        <v>0</v>
      </c>
      <c r="AY66" s="143">
        <v>0</v>
      </c>
      <c r="AZ66" s="143">
        <v>0</v>
      </c>
      <c r="BA66" s="143">
        <v>0</v>
      </c>
      <c r="BB66" s="143">
        <v>0</v>
      </c>
      <c r="BC66" s="143">
        <v>0</v>
      </c>
      <c r="BD66" s="143">
        <v>0</v>
      </c>
      <c r="BE66" s="143">
        <v>0</v>
      </c>
      <c r="BF66" s="143">
        <v>0</v>
      </c>
      <c r="BG66" s="143">
        <v>0</v>
      </c>
      <c r="BH66" s="143">
        <v>0</v>
      </c>
      <c r="BI66" s="143">
        <v>0</v>
      </c>
      <c r="BJ66" s="143">
        <v>119.870778</v>
      </c>
      <c r="BK66" s="143">
        <v>123.071</v>
      </c>
      <c r="BL66" s="143">
        <v>133.291</v>
      </c>
      <c r="BM66" s="143">
        <v>138.81399999999999</v>
      </c>
      <c r="BN66" s="143">
        <v>130.89869660000002</v>
      </c>
      <c r="BO66" s="143">
        <v>46.04</v>
      </c>
      <c r="BP66" s="143">
        <v>39.037999999999997</v>
      </c>
      <c r="BQ66" s="143">
        <v>37.116999999999997</v>
      </c>
      <c r="BR66" s="143">
        <v>33.851999999999997</v>
      </c>
      <c r="BS66" s="143">
        <v>30.109000000000002</v>
      </c>
      <c r="BT66" s="143">
        <v>27.880500000000001</v>
      </c>
      <c r="BU66" s="143">
        <v>25.610499999999966</v>
      </c>
      <c r="BV66" s="143">
        <v>24.229368565074726</v>
      </c>
      <c r="BW66" s="143">
        <v>24.365441669271863</v>
      </c>
      <c r="BX66" s="143">
        <v>24.2966855349847</v>
      </c>
      <c r="BY66" s="143">
        <v>24.333345528623575</v>
      </c>
      <c r="BZ66" s="143">
        <v>24.31260076711979</v>
      </c>
      <c r="CA66" s="144">
        <v>24.27474725864808</v>
      </c>
    </row>
    <row r="67" spans="1:81" x14ac:dyDescent="0.4">
      <c r="A67" s="141"/>
      <c r="B67" s="58"/>
      <c r="C67" s="233"/>
      <c r="D67" s="143"/>
      <c r="E67" s="143"/>
      <c r="F67" s="143"/>
      <c r="G67" s="143"/>
      <c r="H67" s="143"/>
      <c r="I67" s="143"/>
      <c r="J67" s="143"/>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3"/>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143"/>
      <c r="BR67" s="143"/>
      <c r="BS67" s="143"/>
      <c r="BT67" s="143"/>
      <c r="BU67" s="143"/>
      <c r="BV67" s="143"/>
      <c r="BW67" s="143"/>
      <c r="BX67" s="143"/>
      <c r="BY67" s="143"/>
      <c r="BZ67" s="143"/>
      <c r="CA67" s="144"/>
    </row>
    <row r="68" spans="1:81" s="236" customFormat="1" x14ac:dyDescent="0.4">
      <c r="A68" s="235"/>
      <c r="B68" s="58" t="s">
        <v>185</v>
      </c>
      <c r="C68" s="233" t="s">
        <v>133</v>
      </c>
      <c r="D68" s="143"/>
      <c r="E68" s="143"/>
      <c r="F68" s="143"/>
      <c r="G68" s="143"/>
      <c r="H68" s="143"/>
      <c r="I68" s="143"/>
      <c r="J68" s="143"/>
      <c r="K68" s="143"/>
      <c r="L68" s="143"/>
      <c r="M68" s="143"/>
      <c r="N68" s="143"/>
      <c r="O68" s="143"/>
      <c r="P68" s="143"/>
      <c r="Q68" s="143"/>
      <c r="R68" s="143"/>
      <c r="S68" s="143"/>
      <c r="T68" s="143"/>
      <c r="U68" s="143"/>
      <c r="V68" s="143"/>
      <c r="W68" s="143"/>
      <c r="X68" s="143"/>
      <c r="Y68" s="143"/>
      <c r="Z68" s="143"/>
      <c r="AA68" s="143"/>
      <c r="AB68" s="143"/>
      <c r="AC68" s="143"/>
      <c r="AD68" s="143"/>
      <c r="AE68" s="143"/>
      <c r="AF68" s="143"/>
      <c r="AG68" s="143"/>
      <c r="AH68" s="143">
        <v>632</v>
      </c>
      <c r="AI68" s="143">
        <v>653</v>
      </c>
      <c r="AJ68" s="143">
        <v>1280</v>
      </c>
      <c r="AK68" s="143">
        <v>1702</v>
      </c>
      <c r="AL68" s="143">
        <v>1500</v>
      </c>
      <c r="AM68" s="143">
        <v>1497</v>
      </c>
      <c r="AN68" s="143">
        <v>1578</v>
      </c>
      <c r="AO68" s="143">
        <v>1589</v>
      </c>
      <c r="AP68" s="143">
        <v>1734</v>
      </c>
      <c r="AQ68" s="143">
        <v>1467.9280000000001</v>
      </c>
      <c r="AR68" s="143">
        <v>1106.7449999999999</v>
      </c>
      <c r="AS68" s="143">
        <v>733.41</v>
      </c>
      <c r="AT68" s="143">
        <v>869.84</v>
      </c>
      <c r="AU68" s="143">
        <v>1603.8150000000001</v>
      </c>
      <c r="AV68" s="143">
        <v>1760.1579999999999</v>
      </c>
      <c r="AW68" s="143">
        <v>1651.7639999999999</v>
      </c>
      <c r="AX68" s="143">
        <v>1299.4829999999999</v>
      </c>
      <c r="AY68" s="143">
        <v>1101.827</v>
      </c>
      <c r="AZ68" s="143">
        <v>587.298</v>
      </c>
      <c r="BA68" s="143"/>
      <c r="BB68" s="143"/>
      <c r="BC68" s="143"/>
      <c r="BD68" s="143"/>
      <c r="BE68" s="143"/>
      <c r="BF68" s="143"/>
      <c r="BG68" s="143"/>
      <c r="BH68" s="143"/>
      <c r="BI68" s="143"/>
      <c r="BJ68" s="143"/>
      <c r="BK68" s="143"/>
      <c r="BL68" s="143"/>
      <c r="BM68" s="143"/>
      <c r="BN68" s="143"/>
      <c r="BO68" s="143"/>
      <c r="BP68" s="143"/>
      <c r="BQ68" s="143"/>
      <c r="BR68" s="143"/>
      <c r="BS68" s="143"/>
      <c r="BT68" s="143"/>
      <c r="BU68" s="143"/>
      <c r="BV68" s="143"/>
      <c r="BW68" s="143"/>
      <c r="BX68" s="143"/>
      <c r="BY68" s="143"/>
      <c r="BZ68" s="143"/>
      <c r="CA68" s="144"/>
    </row>
    <row r="69" spans="1:81" s="236" customFormat="1" ht="25.5" customHeight="1" x14ac:dyDescent="0.4">
      <c r="A69" s="235"/>
      <c r="B69" s="151" t="s">
        <v>186</v>
      </c>
      <c r="C69" s="233"/>
      <c r="D69" s="143"/>
      <c r="E69" s="143"/>
      <c r="F69" s="143"/>
      <c r="G69" s="143"/>
      <c r="H69" s="143"/>
      <c r="I69" s="143"/>
      <c r="J69" s="143"/>
      <c r="K69" s="143"/>
      <c r="L69" s="143"/>
      <c r="M69" s="143"/>
      <c r="N69" s="143"/>
      <c r="O69" s="143"/>
      <c r="P69" s="143"/>
      <c r="Q69" s="143"/>
      <c r="R69" s="143"/>
      <c r="S69" s="143"/>
      <c r="T69" s="143"/>
      <c r="U69" s="143"/>
      <c r="V69" s="143"/>
      <c r="W69" s="143"/>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143">
        <f>SUM(BQ70:BQ71)</f>
        <v>5.8574696600000031</v>
      </c>
      <c r="BR69" s="143">
        <f t="shared" ref="BR69:BV69" si="9">SUM(BR70:BR71)</f>
        <v>56.150329630000009</v>
      </c>
      <c r="BS69" s="143">
        <f t="shared" si="9"/>
        <v>490.79643462000007</v>
      </c>
      <c r="BT69" s="143">
        <f t="shared" si="9"/>
        <v>1585.2890467599993</v>
      </c>
      <c r="BU69" s="143">
        <f t="shared" si="9"/>
        <v>3321.8002079199987</v>
      </c>
      <c r="BV69" s="143">
        <f t="shared" si="9"/>
        <v>8251.1124887730766</v>
      </c>
      <c r="BW69" s="143"/>
      <c r="BX69" s="143"/>
      <c r="BY69" s="143"/>
      <c r="BZ69" s="143"/>
      <c r="CA69" s="144"/>
      <c r="CB69" s="559"/>
      <c r="CC69" s="559"/>
    </row>
    <row r="70" spans="1:81" s="236" customFormat="1" x14ac:dyDescent="0.4">
      <c r="A70" s="235"/>
      <c r="B70" s="154" t="s">
        <v>187</v>
      </c>
      <c r="C70" s="233" t="s">
        <v>140</v>
      </c>
      <c r="D70" s="143"/>
      <c r="E70" s="143"/>
      <c r="F70" s="143"/>
      <c r="G70" s="143"/>
      <c r="H70" s="143"/>
      <c r="I70" s="143"/>
      <c r="J70" s="143"/>
      <c r="K70" s="143"/>
      <c r="L70" s="143"/>
      <c r="M70" s="143"/>
      <c r="N70" s="143"/>
      <c r="O70" s="143"/>
      <c r="P70" s="143"/>
      <c r="Q70" s="143"/>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v>0.78372308559481874</v>
      </c>
      <c r="BR70" s="143">
        <v>5.5093570434945436</v>
      </c>
      <c r="BS70" s="143">
        <v>33.767518813665085</v>
      </c>
      <c r="BT70" s="143">
        <v>663.99284076682591</v>
      </c>
      <c r="BU70" s="143">
        <v>1978.6518314276341</v>
      </c>
      <c r="BV70" s="143">
        <v>6451.4841349398803</v>
      </c>
      <c r="BW70" s="143"/>
      <c r="BX70" s="143"/>
      <c r="BY70" s="143"/>
      <c r="BZ70" s="143"/>
      <c r="CA70" s="144"/>
      <c r="CB70" s="51"/>
      <c r="CC70" s="51"/>
    </row>
    <row r="71" spans="1:81" s="236" customFormat="1" x14ac:dyDescent="0.4">
      <c r="A71" s="235"/>
      <c r="B71" s="154" t="s">
        <v>188</v>
      </c>
      <c r="C71" s="233" t="s">
        <v>140</v>
      </c>
      <c r="D71" s="143"/>
      <c r="E71" s="143"/>
      <c r="F71" s="143"/>
      <c r="G71" s="143"/>
      <c r="H71" s="143"/>
      <c r="I71" s="143"/>
      <c r="J71" s="143"/>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v>5.0737465744051846</v>
      </c>
      <c r="BR71" s="143">
        <v>50.640972586505463</v>
      </c>
      <c r="BS71" s="143">
        <v>457.02891580633496</v>
      </c>
      <c r="BT71" s="143">
        <v>921.29620599317343</v>
      </c>
      <c r="BU71" s="143">
        <v>1343.1483764923646</v>
      </c>
      <c r="BV71" s="143">
        <v>1799.6283538331966</v>
      </c>
      <c r="BW71" s="143"/>
      <c r="BX71" s="143"/>
      <c r="BY71" s="143"/>
      <c r="BZ71" s="143"/>
      <c r="CA71" s="144"/>
      <c r="CB71" s="51"/>
      <c r="CC71" s="51"/>
    </row>
    <row r="72" spans="1:81" s="236" customFormat="1" x14ac:dyDescent="0.4">
      <c r="A72" s="235"/>
      <c r="B72" s="151" t="s">
        <v>750</v>
      </c>
      <c r="C72" s="233"/>
      <c r="D72" s="143"/>
      <c r="E72" s="143"/>
      <c r="F72" s="143"/>
      <c r="G72" s="143"/>
      <c r="H72" s="143"/>
      <c r="I72" s="143"/>
      <c r="J72" s="143"/>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3"/>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143"/>
      <c r="BR72" s="143"/>
      <c r="BS72" s="143"/>
      <c r="BT72" s="143"/>
      <c r="BU72" s="143"/>
      <c r="BV72" s="143"/>
      <c r="BW72" s="143">
        <f t="shared" ref="BW72" si="10">SUM(BW73:BW74)</f>
        <v>1067.0420252229471</v>
      </c>
      <c r="BX72" s="143">
        <f>SUM(BX73:BX74)</f>
        <v>1181.470954585378</v>
      </c>
      <c r="BY72" s="143">
        <f>SUM(BY73:BY74)</f>
        <v>1278.3833448359367</v>
      </c>
      <c r="BZ72" s="143">
        <f>SUM(BZ73:BZ74)</f>
        <v>1540.947031757401</v>
      </c>
      <c r="CA72" s="144">
        <f>SUM(CA73:CA74)</f>
        <v>1963.9097269591357</v>
      </c>
      <c r="CB72" s="559"/>
      <c r="CC72" s="559"/>
    </row>
    <row r="73" spans="1:81" s="236" customFormat="1" x14ac:dyDescent="0.4">
      <c r="A73" s="235"/>
      <c r="B73" s="154" t="s">
        <v>187</v>
      </c>
      <c r="C73" s="233" t="s">
        <v>140</v>
      </c>
      <c r="D73" s="143"/>
      <c r="E73" s="143"/>
      <c r="F73" s="143"/>
      <c r="G73" s="143"/>
      <c r="H73" s="143"/>
      <c r="I73" s="143"/>
      <c r="J73" s="143"/>
      <c r="K73" s="143"/>
      <c r="L73" s="143"/>
      <c r="M73" s="143"/>
      <c r="N73" s="143"/>
      <c r="O73" s="143"/>
      <c r="P73" s="143"/>
      <c r="Q73" s="143"/>
      <c r="R73" s="143"/>
      <c r="S73" s="143"/>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v>1067.0420252229471</v>
      </c>
      <c r="BX73" s="143">
        <v>1181.470954585378</v>
      </c>
      <c r="BY73" s="143">
        <v>1278.3833448359367</v>
      </c>
      <c r="BZ73" s="143">
        <v>1540.947031757401</v>
      </c>
      <c r="CA73" s="144">
        <v>1963.9097269591357</v>
      </c>
      <c r="CB73" s="51"/>
      <c r="CC73" s="51"/>
    </row>
    <row r="74" spans="1:81" s="236" customFormat="1" x14ac:dyDescent="0.4">
      <c r="A74" s="235"/>
      <c r="B74" s="154" t="s">
        <v>188</v>
      </c>
      <c r="C74" s="233" t="s">
        <v>140</v>
      </c>
      <c r="D74" s="143"/>
      <c r="E74" s="143"/>
      <c r="F74" s="143"/>
      <c r="G74" s="143"/>
      <c r="H74" s="143"/>
      <c r="I74" s="143"/>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c r="BT74" s="143"/>
      <c r="BU74" s="143"/>
      <c r="BV74" s="143"/>
      <c r="BW74" s="143">
        <v>0</v>
      </c>
      <c r="BX74" s="143">
        <v>0</v>
      </c>
      <c r="BY74" s="143">
        <v>0</v>
      </c>
      <c r="BZ74" s="143">
        <v>0</v>
      </c>
      <c r="CA74" s="144">
        <v>0</v>
      </c>
      <c r="CB74" s="51"/>
      <c r="CC74" s="51"/>
    </row>
    <row r="75" spans="1:81" ht="25.5" customHeight="1" x14ac:dyDescent="0.4">
      <c r="A75" s="141"/>
      <c r="B75" s="58" t="s">
        <v>267</v>
      </c>
      <c r="C75" s="233" t="s">
        <v>130</v>
      </c>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3">
        <v>96.50800000000001</v>
      </c>
      <c r="AI75" s="143">
        <v>138.17400000000001</v>
      </c>
      <c r="AJ75" s="143">
        <v>149.49199999999999</v>
      </c>
      <c r="AK75" s="143">
        <v>160.76399999999998</v>
      </c>
      <c r="AL75" s="143">
        <v>161.68</v>
      </c>
      <c r="AM75" s="143">
        <v>171.07299999999998</v>
      </c>
      <c r="AN75" s="143">
        <v>157.065</v>
      </c>
      <c r="AO75" s="143">
        <v>147.92700000000002</v>
      </c>
      <c r="AP75" s="143">
        <v>138.10399999999998</v>
      </c>
      <c r="AQ75" s="143">
        <v>129.10900000000001</v>
      </c>
      <c r="AR75" s="143">
        <v>120.34700000000001</v>
      </c>
      <c r="AS75" s="143">
        <v>116.786</v>
      </c>
      <c r="AT75" s="143">
        <v>141.292</v>
      </c>
      <c r="AU75" s="143">
        <v>160.27000000000001</v>
      </c>
      <c r="AV75" s="143">
        <v>200.48848484848483</v>
      </c>
      <c r="AW75" s="143">
        <v>239.31311627906976</v>
      </c>
      <c r="AX75" s="143">
        <v>220.35488209606987</v>
      </c>
      <c r="AY75" s="143">
        <v>244.5961388888889</v>
      </c>
      <c r="AZ75" s="143">
        <v>234.3820627306273</v>
      </c>
      <c r="BA75" s="143">
        <v>214.69666666666666</v>
      </c>
      <c r="BB75" s="143">
        <v>214.75457707509881</v>
      </c>
      <c r="BC75" s="143">
        <v>215.08959760956171</v>
      </c>
      <c r="BD75" s="143">
        <v>210.13187096774195</v>
      </c>
      <c r="BE75" s="143">
        <v>186.36559139784947</v>
      </c>
      <c r="BF75" s="143">
        <v>0</v>
      </c>
      <c r="BG75" s="143">
        <v>0</v>
      </c>
      <c r="BH75" s="143">
        <v>0</v>
      </c>
      <c r="BI75" s="143">
        <v>0</v>
      </c>
      <c r="BJ75" s="143">
        <v>0</v>
      </c>
      <c r="BK75" s="143">
        <v>0</v>
      </c>
      <c r="BL75" s="143">
        <v>0</v>
      </c>
      <c r="BM75" s="143">
        <v>0</v>
      </c>
      <c r="BN75" s="143">
        <v>0</v>
      </c>
      <c r="BO75" s="143">
        <v>0</v>
      </c>
      <c r="BP75" s="143">
        <v>0</v>
      </c>
      <c r="BQ75" s="143">
        <v>0</v>
      </c>
      <c r="BR75" s="143">
        <v>0</v>
      </c>
      <c r="BS75" s="143">
        <v>0</v>
      </c>
      <c r="BT75" s="143">
        <v>0</v>
      </c>
      <c r="BU75" s="143">
        <v>0</v>
      </c>
      <c r="BV75" s="143">
        <v>0</v>
      </c>
      <c r="BW75" s="143">
        <v>0</v>
      </c>
      <c r="BX75" s="143">
        <v>0</v>
      </c>
      <c r="BY75" s="143">
        <v>0</v>
      </c>
      <c r="BZ75" s="143">
        <v>0</v>
      </c>
      <c r="CA75" s="144">
        <v>0</v>
      </c>
    </row>
    <row r="76" spans="1:81" x14ac:dyDescent="0.4">
      <c r="A76" s="141"/>
      <c r="B76" s="58" t="s">
        <v>268</v>
      </c>
      <c r="C76" s="233" t="s">
        <v>140</v>
      </c>
      <c r="D76" s="143"/>
      <c r="E76" s="143"/>
      <c r="F76" s="143"/>
      <c r="G76" s="143"/>
      <c r="H76" s="143"/>
      <c r="I76" s="143"/>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43">
        <v>0</v>
      </c>
      <c r="AI76" s="143">
        <v>0</v>
      </c>
      <c r="AJ76" s="143">
        <v>0</v>
      </c>
      <c r="AK76" s="143">
        <v>0</v>
      </c>
      <c r="AL76" s="143">
        <v>0</v>
      </c>
      <c r="AM76" s="143">
        <v>0</v>
      </c>
      <c r="AN76" s="143">
        <v>0</v>
      </c>
      <c r="AO76" s="143">
        <v>0</v>
      </c>
      <c r="AP76" s="143">
        <v>0</v>
      </c>
      <c r="AQ76" s="143">
        <v>0</v>
      </c>
      <c r="AR76" s="143">
        <v>33.869999999999997</v>
      </c>
      <c r="AS76" s="143">
        <v>25.613</v>
      </c>
      <c r="AT76" s="143">
        <v>10.731</v>
      </c>
      <c r="AU76" s="143">
        <v>4.2610000000000001</v>
      </c>
      <c r="AV76" s="143">
        <v>2.2210000000000001</v>
      </c>
      <c r="AW76" s="143">
        <v>1.3009999999999999</v>
      </c>
      <c r="AX76" s="143">
        <v>0.84199999999999997</v>
      </c>
      <c r="AY76" s="143">
        <v>1.5860000000000001</v>
      </c>
      <c r="AZ76" s="143">
        <v>0</v>
      </c>
      <c r="BA76" s="143">
        <v>0.22500000000000001</v>
      </c>
      <c r="BB76" s="143">
        <v>0.53600000000000003</v>
      </c>
      <c r="BC76" s="143">
        <v>0.21700000000000003</v>
      </c>
      <c r="BD76" s="143">
        <v>4.3999999999999997E-2</v>
      </c>
      <c r="BE76" s="143">
        <v>0.34199999999999997</v>
      </c>
      <c r="BF76" s="143">
        <v>0.34199999999999997</v>
      </c>
      <c r="BG76" s="143">
        <v>0.127</v>
      </c>
      <c r="BH76" s="143">
        <v>8.6999999999999994E-2</v>
      </c>
      <c r="BI76" s="143">
        <v>0</v>
      </c>
      <c r="BJ76" s="143">
        <v>0</v>
      </c>
      <c r="BK76" s="143">
        <v>0</v>
      </c>
      <c r="BL76" s="143">
        <v>0</v>
      </c>
      <c r="BM76" s="143">
        <v>0</v>
      </c>
      <c r="BN76" s="143">
        <v>0</v>
      </c>
      <c r="BO76" s="143">
        <v>0</v>
      </c>
      <c r="BP76" s="143">
        <v>0</v>
      </c>
      <c r="BQ76" s="143">
        <v>0</v>
      </c>
      <c r="BR76" s="143">
        <v>0</v>
      </c>
      <c r="BS76" s="143">
        <v>0</v>
      </c>
      <c r="BT76" s="143">
        <v>0</v>
      </c>
      <c r="BU76" s="143">
        <v>0</v>
      </c>
      <c r="BV76" s="143">
        <v>0</v>
      </c>
      <c r="BW76" s="143">
        <v>0</v>
      </c>
      <c r="BX76" s="143">
        <v>0</v>
      </c>
      <c r="BY76" s="143">
        <v>0</v>
      </c>
      <c r="BZ76" s="143">
        <v>0</v>
      </c>
      <c r="CA76" s="144">
        <v>0</v>
      </c>
    </row>
    <row r="77" spans="1:81" x14ac:dyDescent="0.4">
      <c r="A77" s="141"/>
      <c r="B77" s="58" t="s">
        <v>269</v>
      </c>
      <c r="C77" s="233" t="s">
        <v>130</v>
      </c>
      <c r="D77" s="143"/>
      <c r="E77" s="143"/>
      <c r="F77" s="143"/>
      <c r="G77" s="143"/>
      <c r="H77" s="143"/>
      <c r="I77" s="143"/>
      <c r="J77" s="143"/>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3">
        <v>0</v>
      </c>
      <c r="AI77" s="143">
        <v>0.06</v>
      </c>
      <c r="AJ77" s="143">
        <v>0.06</v>
      </c>
      <c r="AK77" s="143">
        <v>0.06</v>
      </c>
      <c r="AL77" s="143">
        <v>0.06</v>
      </c>
      <c r="AM77" s="143">
        <v>0.06</v>
      </c>
      <c r="AN77" s="143">
        <v>0.06</v>
      </c>
      <c r="AO77" s="143">
        <v>0.06</v>
      </c>
      <c r="AP77" s="143">
        <v>0.06</v>
      </c>
      <c r="AQ77" s="143">
        <v>0.06</v>
      </c>
      <c r="AR77" s="143">
        <v>0.06</v>
      </c>
      <c r="AS77" s="143">
        <v>0.06</v>
      </c>
      <c r="AT77" s="143">
        <v>0.01</v>
      </c>
      <c r="AU77" s="143">
        <v>0</v>
      </c>
      <c r="AV77" s="143">
        <v>2.4990000000020953</v>
      </c>
      <c r="AW77" s="143">
        <v>0</v>
      </c>
      <c r="AX77" s="143">
        <v>0</v>
      </c>
      <c r="AY77" s="143">
        <v>-6.8000008352109287E-5</v>
      </c>
      <c r="AZ77" s="143">
        <v>0</v>
      </c>
      <c r="BA77" s="143">
        <v>0.64500900000683026</v>
      </c>
      <c r="BB77" s="143">
        <v>8.6000000030500817E-2</v>
      </c>
      <c r="BC77" s="143">
        <v>0.93610000001639126</v>
      </c>
      <c r="BD77" s="143">
        <v>0.23865792713151279</v>
      </c>
      <c r="BE77" s="143">
        <v>0.17703000000000024</v>
      </c>
      <c r="BF77" s="143">
        <v>0.19800000000000006</v>
      </c>
      <c r="BG77" s="143">
        <v>0.15174200000000004</v>
      </c>
      <c r="BH77" s="143">
        <v>0</v>
      </c>
      <c r="BI77" s="143">
        <v>0</v>
      </c>
      <c r="BJ77" s="143">
        <v>-0.14862890000000004</v>
      </c>
      <c r="BK77" s="143">
        <v>0</v>
      </c>
      <c r="BL77" s="143">
        <v>0</v>
      </c>
      <c r="BM77" s="143">
        <v>0</v>
      </c>
      <c r="BN77" s="143">
        <v>0</v>
      </c>
      <c r="BO77" s="143">
        <v>0</v>
      </c>
      <c r="BP77" s="143">
        <v>0</v>
      </c>
      <c r="BQ77" s="143">
        <v>0</v>
      </c>
      <c r="BR77" s="143">
        <v>0</v>
      </c>
      <c r="BS77" s="143">
        <v>0</v>
      </c>
      <c r="BT77" s="143">
        <v>0</v>
      </c>
      <c r="BU77" s="143">
        <v>0</v>
      </c>
      <c r="BV77" s="143">
        <v>0</v>
      </c>
      <c r="BW77" s="143">
        <v>0</v>
      </c>
      <c r="BX77" s="143">
        <v>0</v>
      </c>
      <c r="BY77" s="143">
        <v>0</v>
      </c>
      <c r="BZ77" s="143">
        <v>0</v>
      </c>
      <c r="CA77" s="144">
        <v>0</v>
      </c>
    </row>
    <row r="78" spans="1:81" ht="24.75" customHeight="1" x14ac:dyDescent="0.4">
      <c r="A78" s="141"/>
      <c r="B78" s="237" t="s">
        <v>270</v>
      </c>
      <c r="C78" s="233"/>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f>SUM(AH20:AH77)-AH22-AH34-AH40-AH43-AH50</f>
        <v>4390.1629877503892</v>
      </c>
      <c r="AI78" s="54">
        <f t="shared" ref="AI78:BN78" si="11">SUM(AI20:AI77)-AI22-AI34-AI40-AI43-AI50</f>
        <v>4812.8508610114786</v>
      </c>
      <c r="AJ78" s="54">
        <f t="shared" si="11"/>
        <v>6282.3050726326255</v>
      </c>
      <c r="AK78" s="54">
        <f t="shared" si="11"/>
        <v>8317.859341730933</v>
      </c>
      <c r="AL78" s="54">
        <f t="shared" si="11"/>
        <v>9849.8748232840517</v>
      </c>
      <c r="AM78" s="54">
        <f t="shared" si="11"/>
        <v>11572.896942930396</v>
      </c>
      <c r="AN78" s="54">
        <f t="shared" si="11"/>
        <v>12826.570114134207</v>
      </c>
      <c r="AO78" s="54">
        <f t="shared" si="11"/>
        <v>14042.834071766636</v>
      </c>
      <c r="AP78" s="54">
        <f t="shared" si="11"/>
        <v>15336.83630786763</v>
      </c>
      <c r="AQ78" s="54">
        <f t="shared" si="11"/>
        <v>15577.510236185928</v>
      </c>
      <c r="AR78" s="54">
        <f t="shared" si="11"/>
        <v>14909.193195627202</v>
      </c>
      <c r="AS78" s="54">
        <f t="shared" si="11"/>
        <v>15345.773833544426</v>
      </c>
      <c r="AT78" s="54">
        <f t="shared" si="11"/>
        <v>17876.825969730529</v>
      </c>
      <c r="AU78" s="54">
        <f t="shared" si="11"/>
        <v>22691.039056134108</v>
      </c>
      <c r="AV78" s="54">
        <f t="shared" si="11"/>
        <v>27212.284889007035</v>
      </c>
      <c r="AW78" s="54">
        <f t="shared" si="11"/>
        <v>30556.640477738103</v>
      </c>
      <c r="AX78" s="54">
        <f t="shared" si="11"/>
        <v>31780.76365942652</v>
      </c>
      <c r="AY78" s="54">
        <f t="shared" si="11"/>
        <v>33498.155150357008</v>
      </c>
      <c r="AZ78" s="54">
        <f t="shared" si="11"/>
        <v>34239.011062252532</v>
      </c>
      <c r="BA78" s="54">
        <f t="shared" si="11"/>
        <v>33406.156559343719</v>
      </c>
      <c r="BB78" s="54">
        <f t="shared" si="11"/>
        <v>33313.239089650167</v>
      </c>
      <c r="BC78" s="54">
        <f t="shared" si="11"/>
        <v>32657.783608021327</v>
      </c>
      <c r="BD78" s="54">
        <f t="shared" si="11"/>
        <v>31725.976933053469</v>
      </c>
      <c r="BE78" s="54">
        <f t="shared" si="11"/>
        <v>32382.208129032155</v>
      </c>
      <c r="BF78" s="54">
        <f t="shared" si="11"/>
        <v>33317.310238163256</v>
      </c>
      <c r="BG78" s="54">
        <f t="shared" si="11"/>
        <v>34628.061685856948</v>
      </c>
      <c r="BH78" s="54">
        <f t="shared" si="11"/>
        <v>35699.310450790843</v>
      </c>
      <c r="BI78" s="54">
        <f t="shared" si="11"/>
        <v>36930.522008288244</v>
      </c>
      <c r="BJ78" s="54">
        <f t="shared" si="11"/>
        <v>38244.559119927515</v>
      </c>
      <c r="BK78" s="54">
        <f t="shared" si="11"/>
        <v>40243.403300594211</v>
      </c>
      <c r="BL78" s="54">
        <f t="shared" si="11"/>
        <v>42814.148734302922</v>
      </c>
      <c r="BM78" s="54">
        <f t="shared" si="11"/>
        <v>49328.831631441833</v>
      </c>
      <c r="BN78" s="54">
        <f t="shared" si="11"/>
        <v>51175.874824025217</v>
      </c>
      <c r="BO78" s="54">
        <f>SUM(BO20:BO77)-BO22-BO34-BO40-BO43-BO50</f>
        <v>52994.211439042178</v>
      </c>
      <c r="BP78" s="54">
        <f>SUM(BP20:BP77)-BP22-BP34-BP40-BP43-BP50</f>
        <v>55003.374932464292</v>
      </c>
      <c r="BQ78" s="54">
        <f>SUM(BQ20:BQ77)-BQ22-BQ34-BQ40-BQ43-BQ50-BQ69-BQ72</f>
        <v>51810.043229267249</v>
      </c>
      <c r="BR78" s="54">
        <f t="shared" ref="BR78:BW78" si="12">SUM(BR20:BR77)-BR22-BR34-BR40-BR43-BR50-BR69-BR72</f>
        <v>52336.540697534219</v>
      </c>
      <c r="BS78" s="54">
        <f t="shared" si="12"/>
        <v>53514.663046011046</v>
      </c>
      <c r="BT78" s="54">
        <f t="shared" si="12"/>
        <v>53962.281252440269</v>
      </c>
      <c r="BU78" s="54">
        <f t="shared" si="12"/>
        <v>56289.034497572888</v>
      </c>
      <c r="BV78" s="54">
        <f t="shared" si="12"/>
        <v>58681.683412120699</v>
      </c>
      <c r="BW78" s="54">
        <f t="shared" si="12"/>
        <v>58452.323316537746</v>
      </c>
      <c r="BX78" s="54">
        <f>SUM(BX20:BX77)-BX22-BX34-BX40-BX43-BX50-BX69-BX72</f>
        <v>59713.885760785779</v>
      </c>
      <c r="BY78" s="54">
        <f>SUM(BY20:BY77)-BY22-BY34-BY40-BY43-BY50-BY69-BY72</f>
        <v>61390.635909099437</v>
      </c>
      <c r="BZ78" s="54">
        <f>SUM(BZ20:BZ77)-BZ22-BZ34-BZ40-BZ43-BZ50-BZ69-BZ72</f>
        <v>63399.563480166609</v>
      </c>
      <c r="CA78" s="55">
        <f>SUM(CA20:CA77)-CA22-CA34-CA40-CA43-CA50-CA69-CA72</f>
        <v>65708.574965877735</v>
      </c>
    </row>
    <row r="79" spans="1:81" x14ac:dyDescent="0.4">
      <c r="A79" s="141"/>
      <c r="B79" s="234" t="s">
        <v>252</v>
      </c>
      <c r="C79" s="233"/>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f t="shared" ref="AH79:BW79" si="13">AH78-AH75-AH37-AH31-AH44-AH33-AH29</f>
        <v>4087.2273647098109</v>
      </c>
      <c r="AI79" s="54">
        <f t="shared" si="13"/>
        <v>4433.9729056964115</v>
      </c>
      <c r="AJ79" s="54">
        <f t="shared" si="13"/>
        <v>5804.4348053450813</v>
      </c>
      <c r="AK79" s="54">
        <f t="shared" si="13"/>
        <v>7669.7643336848851</v>
      </c>
      <c r="AL79" s="54">
        <f t="shared" si="13"/>
        <v>9088.4149574401763</v>
      </c>
      <c r="AM79" s="54">
        <f t="shared" si="13"/>
        <v>10708.548004269627</v>
      </c>
      <c r="AN79" s="54">
        <f t="shared" si="13"/>
        <v>11886.313985398558</v>
      </c>
      <c r="AO79" s="54">
        <f t="shared" si="13"/>
        <v>13017.019488817987</v>
      </c>
      <c r="AP79" s="54">
        <f t="shared" si="13"/>
        <v>14194.694757319627</v>
      </c>
      <c r="AQ79" s="54">
        <f t="shared" si="13"/>
        <v>14367.511717459034</v>
      </c>
      <c r="AR79" s="54">
        <f t="shared" si="13"/>
        <v>13821.885689247209</v>
      </c>
      <c r="AS79" s="54">
        <f t="shared" si="13"/>
        <v>14056.93518393573</v>
      </c>
      <c r="AT79" s="54">
        <f t="shared" si="13"/>
        <v>16319.359410054381</v>
      </c>
      <c r="AU79" s="54">
        <f t="shared" si="13"/>
        <v>21223.094072210828</v>
      </c>
      <c r="AV79" s="54">
        <f t="shared" si="13"/>
        <v>25238.697901374166</v>
      </c>
      <c r="AW79" s="54">
        <f t="shared" si="13"/>
        <v>28282.29023986277</v>
      </c>
      <c r="AX79" s="54">
        <f t="shared" si="13"/>
        <v>29274.234871308581</v>
      </c>
      <c r="AY79" s="54">
        <f t="shared" si="13"/>
        <v>30689.238521149568</v>
      </c>
      <c r="AZ79" s="54">
        <f t="shared" si="13"/>
        <v>31142.787199387287</v>
      </c>
      <c r="BA79" s="54">
        <f t="shared" si="13"/>
        <v>30118.971854383788</v>
      </c>
      <c r="BB79" s="54">
        <f t="shared" si="13"/>
        <v>29936.464944798307</v>
      </c>
      <c r="BC79" s="54">
        <f t="shared" si="13"/>
        <v>29598.920484797167</v>
      </c>
      <c r="BD79" s="54">
        <f t="shared" si="13"/>
        <v>29680.475521105302</v>
      </c>
      <c r="BE79" s="54">
        <f t="shared" si="13"/>
        <v>30370.904637060208</v>
      </c>
      <c r="BF79" s="54">
        <f t="shared" si="13"/>
        <v>31767.564711638777</v>
      </c>
      <c r="BG79" s="54">
        <f t="shared" si="13"/>
        <v>32949.344465398681</v>
      </c>
      <c r="BH79" s="54">
        <f t="shared" si="13"/>
        <v>33970.896257800079</v>
      </c>
      <c r="BI79" s="54">
        <f t="shared" si="13"/>
        <v>34999.72836740419</v>
      </c>
      <c r="BJ79" s="54">
        <f t="shared" si="13"/>
        <v>36307.526404963734</v>
      </c>
      <c r="BK79" s="54">
        <f t="shared" si="13"/>
        <v>38263.329337690418</v>
      </c>
      <c r="BL79" s="54">
        <f t="shared" si="13"/>
        <v>40742.530283141416</v>
      </c>
      <c r="BM79" s="54">
        <f t="shared" si="13"/>
        <v>46870.899391809682</v>
      </c>
      <c r="BN79" s="54">
        <f t="shared" si="13"/>
        <v>48524.116056627936</v>
      </c>
      <c r="BO79" s="54">
        <f>BO78-BO75-BO37-BO31-BO44-BO33-BO29</f>
        <v>50302.962045437846</v>
      </c>
      <c r="BP79" s="54">
        <f>BP78-BP75-BP37-BP31-BP44-BP33-BP29</f>
        <v>52228.012503016231</v>
      </c>
      <c r="BQ79" s="54">
        <f t="shared" si="13"/>
        <v>51810.043229267249</v>
      </c>
      <c r="BR79" s="54">
        <f t="shared" si="13"/>
        <v>52336.540697534219</v>
      </c>
      <c r="BS79" s="54">
        <f>BS78-BS75-BS37-BS31-BS44-BS33-BS29</f>
        <v>53514.663046011046</v>
      </c>
      <c r="BT79" s="54">
        <f t="shared" si="13"/>
        <v>53962.281252440269</v>
      </c>
      <c r="BU79" s="54">
        <f t="shared" si="13"/>
        <v>56289.034497572888</v>
      </c>
      <c r="BV79" s="54">
        <f t="shared" si="13"/>
        <v>58681.683412120699</v>
      </c>
      <c r="BW79" s="54">
        <f t="shared" si="13"/>
        <v>58452.323316537746</v>
      </c>
      <c r="BX79" s="54">
        <f>BX78-BX75-BX37-BX31-BX44-BX33-BX29</f>
        <v>59713.885760785779</v>
      </c>
      <c r="BY79" s="54">
        <f>BY78-BY75-BY37-BY31-BY44-BY33-BY29</f>
        <v>61390.635909099437</v>
      </c>
      <c r="BZ79" s="54">
        <f>BZ78-BZ75-BZ37-BZ31-BZ44-BZ33-BZ29</f>
        <v>63399.563480166609</v>
      </c>
      <c r="CA79" s="55">
        <f>CA78-CA75-CA37-CA31-CA44-CA33-CA29</f>
        <v>65708.574965877735</v>
      </c>
    </row>
    <row r="80" spans="1:81" x14ac:dyDescent="0.4">
      <c r="A80" s="141"/>
      <c r="B80" s="234"/>
      <c r="C80" s="233"/>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5"/>
    </row>
    <row r="81" spans="1:79" ht="26.25" customHeight="1" x14ac:dyDescent="0.4">
      <c r="A81" s="141"/>
      <c r="B81" s="64" t="s">
        <v>271</v>
      </c>
      <c r="C81" s="233"/>
      <c r="D81" s="143"/>
      <c r="E81" s="143"/>
      <c r="F81" s="143"/>
      <c r="G81" s="143"/>
      <c r="H81" s="143"/>
      <c r="I81" s="143"/>
      <c r="J81" s="143"/>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c r="BT81" s="143"/>
      <c r="BU81" s="143"/>
      <c r="BV81" s="143"/>
      <c r="BW81" s="143"/>
      <c r="BX81" s="143"/>
      <c r="BY81" s="143"/>
      <c r="BZ81" s="143"/>
      <c r="CA81" s="144"/>
    </row>
    <row r="82" spans="1:79" x14ac:dyDescent="0.4">
      <c r="A82" s="141"/>
      <c r="B82" s="58" t="s">
        <v>131</v>
      </c>
      <c r="C82" s="233" t="s">
        <v>130</v>
      </c>
      <c r="D82" s="143"/>
      <c r="E82" s="143"/>
      <c r="F82" s="143"/>
      <c r="G82" s="143"/>
      <c r="H82" s="143"/>
      <c r="I82" s="143"/>
      <c r="J82" s="143"/>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3">
        <v>91.795148247978432</v>
      </c>
      <c r="AI82" s="143">
        <v>110.61695040710585</v>
      </c>
      <c r="AJ82" s="143">
        <v>149.4963281520491</v>
      </c>
      <c r="AK82" s="143">
        <v>193.25159579250203</v>
      </c>
      <c r="AL82" s="143">
        <v>241.11294619072987</v>
      </c>
      <c r="AM82" s="143">
        <v>304.00372136294919</v>
      </c>
      <c r="AN82" s="143">
        <v>362.05707222653785</v>
      </c>
      <c r="AO82" s="143">
        <v>439.95309705296535</v>
      </c>
      <c r="AP82" s="143">
        <v>504.19562238080925</v>
      </c>
      <c r="AQ82" s="143">
        <v>588.95286162117668</v>
      </c>
      <c r="AR82" s="143">
        <v>669.81688074358397</v>
      </c>
      <c r="AS82" s="143">
        <v>784.80669061681635</v>
      </c>
      <c r="AT82" s="143">
        <v>945.80283525647269</v>
      </c>
      <c r="AU82" s="143">
        <v>1188.5453647098627</v>
      </c>
      <c r="AV82" s="143">
        <v>1553.4739999999999</v>
      </c>
      <c r="AW82" s="143">
        <v>1795.461</v>
      </c>
      <c r="AX82" s="143">
        <v>1962.682</v>
      </c>
      <c r="AY82" s="143">
        <v>2194.1619999999998</v>
      </c>
      <c r="AZ82" s="143">
        <v>2392.893</v>
      </c>
      <c r="BA82" s="143">
        <v>2521.25</v>
      </c>
      <c r="BB82" s="143">
        <v>2679.9749999999999</v>
      </c>
      <c r="BC82" s="143">
        <v>2822.8040000000001</v>
      </c>
      <c r="BD82" s="143">
        <v>2955.1210000000001</v>
      </c>
      <c r="BE82" s="143">
        <v>3124.4597597447382</v>
      </c>
      <c r="BF82" s="143">
        <v>3250.6787885787207</v>
      </c>
      <c r="BG82" s="143">
        <v>3457.0445494205601</v>
      </c>
      <c r="BH82" s="143">
        <v>3673.5859999999998</v>
      </c>
      <c r="BI82" s="143">
        <v>3924.14037813</v>
      </c>
      <c r="BJ82" s="143">
        <v>4149.40578293</v>
      </c>
      <c r="BK82" s="143">
        <v>4444.4350972342991</v>
      </c>
      <c r="BL82" s="143">
        <v>4734.8039219600005</v>
      </c>
      <c r="BM82" s="143">
        <v>5106.2537628999999</v>
      </c>
      <c r="BN82" s="143">
        <v>5227.7472379531791</v>
      </c>
      <c r="BO82" s="143">
        <v>5339.4256940699997</v>
      </c>
      <c r="BP82" s="143">
        <v>5475.6249157700013</v>
      </c>
      <c r="BQ82" s="143">
        <v>5360.0751764300812</v>
      </c>
      <c r="BR82" s="143">
        <v>5421.7736767999995</v>
      </c>
      <c r="BS82" s="143">
        <v>5489.5433917499959</v>
      </c>
      <c r="BT82" s="143">
        <v>5482.7675999399999</v>
      </c>
      <c r="BU82" s="143">
        <v>5529.3185711499982</v>
      </c>
      <c r="BV82" s="143">
        <v>5688.5026329680441</v>
      </c>
      <c r="BW82" s="143">
        <v>5923.9258489674257</v>
      </c>
      <c r="BX82" s="143">
        <v>6102.4106768536603</v>
      </c>
      <c r="BY82" s="143">
        <v>6317.6087636804541</v>
      </c>
      <c r="BZ82" s="143">
        <v>6565.5781312980625</v>
      </c>
      <c r="CA82" s="144">
        <v>6859.1479005219144</v>
      </c>
    </row>
    <row r="83" spans="1:79" x14ac:dyDescent="0.4">
      <c r="A83" s="141"/>
      <c r="B83" s="58" t="s">
        <v>132</v>
      </c>
      <c r="C83" s="233"/>
      <c r="D83" s="143"/>
      <c r="E83" s="143"/>
      <c r="F83" s="143"/>
      <c r="G83" s="143"/>
      <c r="H83" s="143"/>
      <c r="I83" s="143"/>
      <c r="J83" s="143"/>
      <c r="K83" s="143"/>
      <c r="L83" s="143"/>
      <c r="M83" s="143"/>
      <c r="N83" s="143"/>
      <c r="O83" s="143"/>
      <c r="P83" s="143"/>
      <c r="Q83" s="143"/>
      <c r="R83" s="143"/>
      <c r="S83" s="143"/>
      <c r="T83" s="143"/>
      <c r="U83" s="143"/>
      <c r="V83" s="143"/>
      <c r="W83" s="143"/>
      <c r="X83" s="143"/>
      <c r="Y83" s="143"/>
      <c r="Z83" s="143"/>
      <c r="AA83" s="143"/>
      <c r="AB83" s="143"/>
      <c r="AC83" s="143"/>
      <c r="AD83" s="143"/>
      <c r="AE83" s="143"/>
      <c r="AF83" s="143"/>
      <c r="AG83" s="143"/>
      <c r="AH83" s="143">
        <f t="shared" ref="AH83:CA83" si="14">AH84+AH85</f>
        <v>71.803621583486347</v>
      </c>
      <c r="AI83" s="143">
        <f t="shared" si="14"/>
        <v>71.309887694513563</v>
      </c>
      <c r="AJ83" s="143">
        <f t="shared" si="14"/>
        <v>81.214423210806217</v>
      </c>
      <c r="AK83" s="143">
        <f t="shared" si="14"/>
        <v>88.309333043676872</v>
      </c>
      <c r="AL83" s="143">
        <f t="shared" si="14"/>
        <v>86.071335668395506</v>
      </c>
      <c r="AM83" s="143">
        <f t="shared" si="14"/>
        <v>94.533357523787956</v>
      </c>
      <c r="AN83" s="143">
        <f t="shared" si="14"/>
        <v>94.539479953098336</v>
      </c>
      <c r="AO83" s="143">
        <f t="shared" si="14"/>
        <v>99.91444157230606</v>
      </c>
      <c r="AP83" s="143">
        <f t="shared" si="14"/>
        <v>100.54053775712582</v>
      </c>
      <c r="AQ83" s="143">
        <f t="shared" si="14"/>
        <v>104.34230284607963</v>
      </c>
      <c r="AR83" s="143">
        <f t="shared" si="14"/>
        <v>107.80379749418931</v>
      </c>
      <c r="AS83" s="143">
        <f t="shared" si="14"/>
        <v>122.17188902792199</v>
      </c>
      <c r="AT83" s="143">
        <f t="shared" si="14"/>
        <v>114.12408977669212</v>
      </c>
      <c r="AU83" s="143">
        <f t="shared" si="14"/>
        <v>146.99272655994997</v>
      </c>
      <c r="AV83" s="143">
        <f t="shared" si="14"/>
        <v>157.74724460497177</v>
      </c>
      <c r="AW83" s="143">
        <f t="shared" si="14"/>
        <v>166.79640685237015</v>
      </c>
      <c r="AX83" s="143">
        <f t="shared" si="14"/>
        <v>162.93681781914438</v>
      </c>
      <c r="AY83" s="143">
        <f t="shared" si="14"/>
        <v>164.65367537537094</v>
      </c>
      <c r="AZ83" s="143">
        <f t="shared" si="14"/>
        <v>151.35973857984254</v>
      </c>
      <c r="BA83" s="143">
        <f t="shared" si="14"/>
        <v>139.49190488287545</v>
      </c>
      <c r="BB83" s="143">
        <f t="shared" si="14"/>
        <v>134.50941339676888</v>
      </c>
      <c r="BC83" s="143">
        <f t="shared" si="14"/>
        <v>129.1281660452959</v>
      </c>
      <c r="BD83" s="143">
        <f t="shared" si="14"/>
        <v>119.97591185812794</v>
      </c>
      <c r="BE83" s="143">
        <f t="shared" si="14"/>
        <v>124.23847975499999</v>
      </c>
      <c r="BF83" s="143">
        <f t="shared" si="14"/>
        <v>129.19739105324999</v>
      </c>
      <c r="BG83" s="143">
        <f t="shared" si="14"/>
        <v>122.12592027499997</v>
      </c>
      <c r="BH83" s="143">
        <f t="shared" si="14"/>
        <v>118.53474787549996</v>
      </c>
      <c r="BI83" s="143">
        <f t="shared" si="14"/>
        <v>110.10084555674999</v>
      </c>
      <c r="BJ83" s="143">
        <f t="shared" si="14"/>
        <v>98.398418693749989</v>
      </c>
      <c r="BK83" s="143">
        <f t="shared" si="14"/>
        <v>78.937256372223544</v>
      </c>
      <c r="BL83" s="143">
        <f t="shared" si="14"/>
        <v>65.396410920697221</v>
      </c>
      <c r="BM83" s="143">
        <f t="shared" si="14"/>
        <v>51.483577534736391</v>
      </c>
      <c r="BN83" s="143">
        <f t="shared" si="14"/>
        <v>50.233626574888149</v>
      </c>
      <c r="BO83" s="143">
        <f t="shared" si="14"/>
        <v>37.345721613041349</v>
      </c>
      <c r="BP83" s="143">
        <f t="shared" si="14"/>
        <v>28.278218738752912</v>
      </c>
      <c r="BQ83" s="143">
        <f t="shared" si="14"/>
        <v>18.508530036452314</v>
      </c>
      <c r="BR83" s="143">
        <f t="shared" si="14"/>
        <v>12.288244013077932</v>
      </c>
      <c r="BS83" s="143">
        <f t="shared" si="14"/>
        <v>6.8174169843168348</v>
      </c>
      <c r="BT83" s="143">
        <f t="shared" si="14"/>
        <v>4.8587791485131495</v>
      </c>
      <c r="BU83" s="143">
        <f t="shared" si="14"/>
        <v>3.250754823794948</v>
      </c>
      <c r="BV83" s="143">
        <f t="shared" si="14"/>
        <v>0.91875194955781547</v>
      </c>
      <c r="BW83" s="143">
        <f t="shared" si="14"/>
        <v>0.43176510993988337</v>
      </c>
      <c r="BX83" s="143">
        <f t="shared" si="14"/>
        <v>0.19574422798204752</v>
      </c>
      <c r="BY83" s="143">
        <f t="shared" si="14"/>
        <v>8.6660625835622729E-2</v>
      </c>
      <c r="BZ83" s="143">
        <f t="shared" si="14"/>
        <v>3.6187651453228914E-2</v>
      </c>
      <c r="CA83" s="144">
        <f t="shared" si="14"/>
        <v>1.481744146614632E-2</v>
      </c>
    </row>
    <row r="84" spans="1:79" x14ac:dyDescent="0.4">
      <c r="A84" s="141"/>
      <c r="B84" s="68" t="s">
        <v>255</v>
      </c>
      <c r="C84" s="233" t="s">
        <v>133</v>
      </c>
      <c r="D84" s="143"/>
      <c r="E84" s="143"/>
      <c r="F84" s="143"/>
      <c r="G84" s="143"/>
      <c r="H84" s="143"/>
      <c r="I84" s="143"/>
      <c r="J84" s="143"/>
      <c r="K84" s="143"/>
      <c r="L84" s="143"/>
      <c r="M84" s="143"/>
      <c r="N84" s="143"/>
      <c r="O84" s="143"/>
      <c r="P84" s="143"/>
      <c r="Q84" s="143"/>
      <c r="R84" s="143"/>
      <c r="S84" s="143"/>
      <c r="T84" s="143"/>
      <c r="U84" s="143"/>
      <c r="V84" s="143"/>
      <c r="W84" s="143"/>
      <c r="X84" s="143"/>
      <c r="Y84" s="143"/>
      <c r="Z84" s="143"/>
      <c r="AA84" s="143"/>
      <c r="AB84" s="143"/>
      <c r="AC84" s="143"/>
      <c r="AD84" s="143"/>
      <c r="AE84" s="143"/>
      <c r="AF84" s="143"/>
      <c r="AG84" s="143"/>
      <c r="AH84" s="143">
        <v>71.803621583486347</v>
      </c>
      <c r="AI84" s="143">
        <v>71.309207260582085</v>
      </c>
      <c r="AJ84" s="143">
        <v>81.190527498478616</v>
      </c>
      <c r="AK84" s="143">
        <v>88.216061253991739</v>
      </c>
      <c r="AL84" s="143">
        <v>85.854079958673921</v>
      </c>
      <c r="AM84" s="143">
        <v>94.080741461868001</v>
      </c>
      <c r="AN84" s="143">
        <v>93.74042470571581</v>
      </c>
      <c r="AO84" s="143">
        <v>98.41918553022127</v>
      </c>
      <c r="AP84" s="143">
        <v>98.451776698555136</v>
      </c>
      <c r="AQ84" s="143">
        <v>101.4122159340142</v>
      </c>
      <c r="AR84" s="143">
        <v>103.7000792945807</v>
      </c>
      <c r="AS84" s="143">
        <v>115.24881210484507</v>
      </c>
      <c r="AT84" s="143">
        <v>105.20758261792079</v>
      </c>
      <c r="AU84" s="143">
        <v>132.47009728423961</v>
      </c>
      <c r="AV84" s="143">
        <v>139.23752551267657</v>
      </c>
      <c r="AW84" s="143">
        <v>145.01624573144477</v>
      </c>
      <c r="AX84" s="143">
        <v>140.12043851328579</v>
      </c>
      <c r="AY84" s="143">
        <v>137.73568376010451</v>
      </c>
      <c r="AZ84" s="143">
        <v>123.15021797831749</v>
      </c>
      <c r="BA84" s="143">
        <v>112.47661198287514</v>
      </c>
      <c r="BB84" s="143">
        <v>106.20491922822067</v>
      </c>
      <c r="BC84" s="143">
        <v>100.0911521395842</v>
      </c>
      <c r="BD84" s="143">
        <v>91.467069144910184</v>
      </c>
      <c r="BE84" s="143">
        <v>94.275213728127369</v>
      </c>
      <c r="BF84" s="143">
        <v>98.141333013831741</v>
      </c>
      <c r="BG84" s="143">
        <v>88.419644868272087</v>
      </c>
      <c r="BH84" s="143">
        <v>84.661747875499969</v>
      </c>
      <c r="BI84" s="143">
        <v>78.43606763128443</v>
      </c>
      <c r="BJ84" s="143">
        <v>69.184191628461178</v>
      </c>
      <c r="BK84" s="143">
        <v>53.012026844164069</v>
      </c>
      <c r="BL84" s="143">
        <v>44.371488154976973</v>
      </c>
      <c r="BM84" s="143">
        <v>35.156518235278511</v>
      </c>
      <c r="BN84" s="143">
        <v>37.029541266636251</v>
      </c>
      <c r="BO84" s="143">
        <v>28.873350653457123</v>
      </c>
      <c r="BP84" s="143">
        <v>21.10478027697734</v>
      </c>
      <c r="BQ84" s="143">
        <v>14.26166584517814</v>
      </c>
      <c r="BR84" s="143">
        <v>9.1137068506542054</v>
      </c>
      <c r="BS84" s="143">
        <v>5.5050338445589686</v>
      </c>
      <c r="BT84" s="143">
        <v>3.3250948192197995</v>
      </c>
      <c r="BU84" s="143">
        <v>2.8154460519496585</v>
      </c>
      <c r="BV84" s="143">
        <v>0.7957218213349847</v>
      </c>
      <c r="BW84" s="143">
        <v>0.37394741838166184</v>
      </c>
      <c r="BX84" s="143">
        <v>0.16953210676793645</v>
      </c>
      <c r="BY84" s="143">
        <v>7.5055896274440453E-2</v>
      </c>
      <c r="BZ84" s="143">
        <v>3.1341760894284643E-2</v>
      </c>
      <c r="CA84" s="144">
        <v>1.2833236997909104E-2</v>
      </c>
    </row>
    <row r="85" spans="1:79" x14ac:dyDescent="0.4">
      <c r="A85" s="141"/>
      <c r="B85" s="68" t="s">
        <v>256</v>
      </c>
      <c r="C85" s="233" t="s">
        <v>133</v>
      </c>
      <c r="D85" s="143"/>
      <c r="E85" s="143"/>
      <c r="F85" s="143"/>
      <c r="G85" s="143"/>
      <c r="H85" s="143"/>
      <c r="I85" s="143"/>
      <c r="J85" s="143"/>
      <c r="K85" s="143"/>
      <c r="L85" s="143"/>
      <c r="M85" s="143"/>
      <c r="N85" s="143"/>
      <c r="O85" s="143"/>
      <c r="P85" s="143"/>
      <c r="Q85" s="143"/>
      <c r="R85" s="143"/>
      <c r="S85" s="143"/>
      <c r="T85" s="143"/>
      <c r="U85" s="143"/>
      <c r="V85" s="143"/>
      <c r="W85" s="143"/>
      <c r="X85" s="143"/>
      <c r="Y85" s="143"/>
      <c r="Z85" s="143"/>
      <c r="AA85" s="143"/>
      <c r="AB85" s="143"/>
      <c r="AC85" s="143"/>
      <c r="AD85" s="143"/>
      <c r="AE85" s="143"/>
      <c r="AF85" s="143"/>
      <c r="AG85" s="143"/>
      <c r="AH85" s="143">
        <v>0</v>
      </c>
      <c r="AI85" s="143">
        <v>6.8043393148529703E-4</v>
      </c>
      <c r="AJ85" s="143">
        <v>2.389571232760496E-2</v>
      </c>
      <c r="AK85" s="143">
        <v>9.3271789685138398E-2</v>
      </c>
      <c r="AL85" s="143">
        <v>0.21725570972157768</v>
      </c>
      <c r="AM85" s="143">
        <v>0.45261606191995341</v>
      </c>
      <c r="AN85" s="143">
        <v>0.79905524738252098</v>
      </c>
      <c r="AO85" s="143">
        <v>1.4952560420847878</v>
      </c>
      <c r="AP85" s="143">
        <v>2.0887610585706842</v>
      </c>
      <c r="AQ85" s="143">
        <v>2.9300869120654411</v>
      </c>
      <c r="AR85" s="143">
        <v>4.1037181996086094</v>
      </c>
      <c r="AS85" s="143">
        <v>6.9230769230769234</v>
      </c>
      <c r="AT85" s="143">
        <v>8.9165071587713225</v>
      </c>
      <c r="AU85" s="143">
        <v>14.522629275710372</v>
      </c>
      <c r="AV85" s="143">
        <v>18.509719092295203</v>
      </c>
      <c r="AW85" s="143">
        <v>21.780161120925374</v>
      </c>
      <c r="AX85" s="143">
        <v>22.816379305858582</v>
      </c>
      <c r="AY85" s="143">
        <v>26.917991615266445</v>
      </c>
      <c r="AZ85" s="143">
        <v>28.20952060152505</v>
      </c>
      <c r="BA85" s="143">
        <v>27.015292900000315</v>
      </c>
      <c r="BB85" s="143">
        <v>28.304494168548207</v>
      </c>
      <c r="BC85" s="143">
        <v>29.037013905711706</v>
      </c>
      <c r="BD85" s="143">
        <v>28.508842713217764</v>
      </c>
      <c r="BE85" s="143">
        <v>29.963266026872617</v>
      </c>
      <c r="BF85" s="143">
        <v>31.056058039418243</v>
      </c>
      <c r="BG85" s="143">
        <v>33.70627540672789</v>
      </c>
      <c r="BH85" s="143">
        <v>33.872999999999998</v>
      </c>
      <c r="BI85" s="143">
        <v>31.66477792546555</v>
      </c>
      <c r="BJ85" s="143">
        <v>29.214227065288803</v>
      </c>
      <c r="BK85" s="143">
        <v>25.925229528059475</v>
      </c>
      <c r="BL85" s="143">
        <v>21.024922765720252</v>
      </c>
      <c r="BM85" s="143">
        <v>16.327059299457879</v>
      </c>
      <c r="BN85" s="143">
        <v>13.204085308251896</v>
      </c>
      <c r="BO85" s="143">
        <v>8.4723709595842251</v>
      </c>
      <c r="BP85" s="143">
        <v>7.1734384617755698</v>
      </c>
      <c r="BQ85" s="143">
        <v>4.2468641912741756</v>
      </c>
      <c r="BR85" s="143">
        <v>3.174537162423726</v>
      </c>
      <c r="BS85" s="143">
        <v>1.3123831397578662</v>
      </c>
      <c r="BT85" s="143">
        <v>1.53368432929335</v>
      </c>
      <c r="BU85" s="143">
        <v>0.43530877184528954</v>
      </c>
      <c r="BV85" s="143">
        <v>0.12303012822283076</v>
      </c>
      <c r="BW85" s="143">
        <v>5.7817691558221515E-2</v>
      </c>
      <c r="BX85" s="143">
        <v>2.6212121214111078E-2</v>
      </c>
      <c r="BY85" s="143">
        <v>1.160472956118227E-2</v>
      </c>
      <c r="BZ85" s="143">
        <v>4.8458905589442705E-3</v>
      </c>
      <c r="CA85" s="144">
        <v>1.9842044682372162E-3</v>
      </c>
    </row>
    <row r="86" spans="1:79" x14ac:dyDescent="0.4">
      <c r="A86" s="141"/>
      <c r="B86" s="58" t="s">
        <v>134</v>
      </c>
      <c r="C86" s="233" t="s">
        <v>130</v>
      </c>
      <c r="D86" s="143"/>
      <c r="E86" s="143"/>
      <c r="F86" s="143"/>
      <c r="G86" s="143"/>
      <c r="H86" s="143"/>
      <c r="I86" s="143"/>
      <c r="J86" s="143"/>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3">
        <v>0</v>
      </c>
      <c r="AI86" s="143">
        <v>0</v>
      </c>
      <c r="AJ86" s="143">
        <v>0</v>
      </c>
      <c r="AK86" s="143">
        <v>0</v>
      </c>
      <c r="AL86" s="143">
        <v>0</v>
      </c>
      <c r="AM86" s="143">
        <v>0</v>
      </c>
      <c r="AN86" s="143">
        <v>0</v>
      </c>
      <c r="AO86" s="143">
        <v>0</v>
      </c>
      <c r="AP86" s="143">
        <v>0</v>
      </c>
      <c r="AQ86" s="143">
        <v>0</v>
      </c>
      <c r="AR86" s="143">
        <v>0</v>
      </c>
      <c r="AS86" s="143">
        <v>0</v>
      </c>
      <c r="AT86" s="143">
        <v>0</v>
      </c>
      <c r="AU86" s="143">
        <v>14.67867882736096</v>
      </c>
      <c r="AV86" s="143">
        <v>17.32362399448489</v>
      </c>
      <c r="AW86" s="143">
        <v>22.017101000372413</v>
      </c>
      <c r="AX86" s="143">
        <v>26.274387450379745</v>
      </c>
      <c r="AY86" s="143">
        <v>31.159442185463192</v>
      </c>
      <c r="AZ86" s="143">
        <v>36.556276606201791</v>
      </c>
      <c r="BA86" s="143">
        <v>36.695665879000003</v>
      </c>
      <c r="BB86" s="143">
        <v>38.413191972800014</v>
      </c>
      <c r="BC86" s="143">
        <v>38.367648960570129</v>
      </c>
      <c r="BD86" s="143">
        <v>57.286221493426368</v>
      </c>
      <c r="BE86" s="143">
        <v>61.250098314299194</v>
      </c>
      <c r="BF86" s="143">
        <v>45.81</v>
      </c>
      <c r="BG86" s="143">
        <v>36.193318905790619</v>
      </c>
      <c r="BH86" s="143">
        <v>38.411999999999999</v>
      </c>
      <c r="BI86" s="143">
        <v>35.623045027248956</v>
      </c>
      <c r="BJ86" s="143">
        <v>39.227886861522336</v>
      </c>
      <c r="BK86" s="143">
        <v>44.288355759254614</v>
      </c>
      <c r="BL86" s="143">
        <v>46.717117832191811</v>
      </c>
      <c r="BM86" s="143">
        <v>48.708362762486907</v>
      </c>
      <c r="BN86" s="143">
        <v>45.683687940754801</v>
      </c>
      <c r="BO86" s="143">
        <v>41.557605406422965</v>
      </c>
      <c r="BP86" s="143">
        <v>44.996467444797425</v>
      </c>
      <c r="BQ86" s="143">
        <v>46.46150720913667</v>
      </c>
      <c r="BR86" s="143">
        <v>44.752198794615161</v>
      </c>
      <c r="BS86" s="143">
        <v>41.883695203837881</v>
      </c>
      <c r="BT86" s="143">
        <v>40.255351281499983</v>
      </c>
      <c r="BU86" s="143">
        <v>38.784474645392429</v>
      </c>
      <c r="BV86" s="143">
        <v>43.066671945158618</v>
      </c>
      <c r="BW86" s="143">
        <v>44.957758034177196</v>
      </c>
      <c r="BX86" s="143">
        <v>31.859114940111496</v>
      </c>
      <c r="BY86" s="143">
        <v>34.091664793767343</v>
      </c>
      <c r="BZ86" s="143">
        <v>36.307865126915402</v>
      </c>
      <c r="CA86" s="144">
        <v>37.534862520353279</v>
      </c>
    </row>
    <row r="87" spans="1:79" ht="26.25" customHeight="1" x14ac:dyDescent="0.4">
      <c r="A87" s="141"/>
      <c r="B87" s="58" t="s">
        <v>272</v>
      </c>
      <c r="C87" s="233" t="s">
        <v>133</v>
      </c>
      <c r="D87" s="143"/>
      <c r="E87" s="143"/>
      <c r="F87" s="143"/>
      <c r="G87" s="143"/>
      <c r="H87" s="143"/>
      <c r="I87" s="143"/>
      <c r="J87" s="143"/>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3">
        <v>96</v>
      </c>
      <c r="AI87" s="143">
        <v>96</v>
      </c>
      <c r="AJ87" s="143">
        <v>98</v>
      </c>
      <c r="AK87" s="143">
        <v>101</v>
      </c>
      <c r="AL87" s="143">
        <v>102</v>
      </c>
      <c r="AM87" s="143">
        <v>103</v>
      </c>
      <c r="AN87" s="143">
        <v>105</v>
      </c>
      <c r="AO87" s="143">
        <v>105</v>
      </c>
      <c r="AP87" s="143">
        <v>107</v>
      </c>
      <c r="AQ87" s="143">
        <v>107</v>
      </c>
      <c r="AR87" s="143">
        <v>109</v>
      </c>
      <c r="AS87" s="143">
        <v>112</v>
      </c>
      <c r="AT87" s="143">
        <v>112.35899999999999</v>
      </c>
      <c r="AU87" s="143">
        <v>114.324</v>
      </c>
      <c r="AV87" s="143">
        <v>115.11</v>
      </c>
      <c r="AW87" s="143">
        <v>122.089</v>
      </c>
      <c r="AX87" s="143">
        <v>123.30500000000001</v>
      </c>
      <c r="AY87" s="143">
        <v>124.179</v>
      </c>
      <c r="AZ87" s="143">
        <v>128.614</v>
      </c>
      <c r="BA87" s="143">
        <v>123.26300000000001</v>
      </c>
      <c r="BB87" s="143">
        <v>124.417</v>
      </c>
      <c r="BC87" s="143">
        <v>118.181</v>
      </c>
      <c r="BD87" s="143">
        <v>118.962</v>
      </c>
      <c r="BE87" s="143">
        <v>120.14100000000001</v>
      </c>
      <c r="BF87" s="143">
        <v>120.018</v>
      </c>
      <c r="BG87" s="143">
        <v>122.324</v>
      </c>
      <c r="BH87" s="143">
        <v>123.015</v>
      </c>
      <c r="BI87" s="143">
        <v>123.87321689999997</v>
      </c>
      <c r="BJ87" s="143">
        <v>125.86199999999999</v>
      </c>
      <c r="BK87" s="143">
        <v>127.27833854999997</v>
      </c>
      <c r="BL87" s="143">
        <v>822.81408871238204</v>
      </c>
      <c r="BM87" s="143">
        <v>121.23222758000001</v>
      </c>
      <c r="BN87" s="143">
        <v>122.38864807125002</v>
      </c>
      <c r="BO87" s="143">
        <v>123.35264574</v>
      </c>
      <c r="BP87" s="143">
        <v>123.46082752000001</v>
      </c>
      <c r="BQ87" s="143">
        <v>122.52528203</v>
      </c>
      <c r="BR87" s="143">
        <v>124.59394418000001</v>
      </c>
      <c r="BS87" s="143">
        <v>127.56960417000036</v>
      </c>
      <c r="BT87" s="143">
        <v>126.42016188999996</v>
      </c>
      <c r="BU87" s="143">
        <v>126.05015876767001</v>
      </c>
      <c r="BV87" s="143">
        <v>126.00416565640668</v>
      </c>
      <c r="BW87" s="143">
        <v>125.16190573391788</v>
      </c>
      <c r="BX87" s="143">
        <v>125.06582649605375</v>
      </c>
      <c r="BY87" s="143">
        <v>127.71023928786155</v>
      </c>
      <c r="BZ87" s="143">
        <v>130.75165089311332</v>
      </c>
      <c r="CA87" s="144">
        <v>134.10126293474841</v>
      </c>
    </row>
    <row r="88" spans="1:79" x14ac:dyDescent="0.4">
      <c r="A88" s="141"/>
      <c r="B88" s="58" t="s">
        <v>139</v>
      </c>
      <c r="C88" s="233" t="s">
        <v>140</v>
      </c>
      <c r="D88" s="143"/>
      <c r="E88" s="143"/>
      <c r="F88" s="143"/>
      <c r="G88" s="143"/>
      <c r="H88" s="143"/>
      <c r="I88" s="143"/>
      <c r="J88" s="143"/>
      <c r="K88" s="143"/>
      <c r="L88" s="143"/>
      <c r="M88" s="143"/>
      <c r="N88" s="143"/>
      <c r="O88" s="143"/>
      <c r="P88" s="143"/>
      <c r="Q88" s="143"/>
      <c r="R88" s="143"/>
      <c r="S88" s="143"/>
      <c r="T88" s="143"/>
      <c r="U88" s="143"/>
      <c r="V88" s="143"/>
      <c r="W88" s="143"/>
      <c r="X88" s="143"/>
      <c r="Y88" s="143"/>
      <c r="Z88" s="143"/>
      <c r="AA88" s="143"/>
      <c r="AB88" s="143"/>
      <c r="AC88" s="143"/>
      <c r="AD88" s="143"/>
      <c r="AE88" s="143"/>
      <c r="AF88" s="143"/>
      <c r="AG88" s="143"/>
      <c r="AH88" s="143"/>
      <c r="AI88" s="143"/>
      <c r="AJ88" s="143"/>
      <c r="AK88" s="143"/>
      <c r="AL88" s="143"/>
      <c r="AM88" s="143"/>
      <c r="AN88" s="143"/>
      <c r="AO88" s="143"/>
      <c r="AP88" s="143"/>
      <c r="AQ88" s="143">
        <v>0</v>
      </c>
      <c r="AR88" s="143">
        <v>0</v>
      </c>
      <c r="AS88" s="143">
        <v>0</v>
      </c>
      <c r="AT88" s="143">
        <v>0</v>
      </c>
      <c r="AU88" s="143">
        <v>0</v>
      </c>
      <c r="AV88" s="143">
        <v>0</v>
      </c>
      <c r="AW88" s="143">
        <v>0</v>
      </c>
      <c r="AX88" s="143">
        <v>0</v>
      </c>
      <c r="AY88" s="143">
        <v>0</v>
      </c>
      <c r="AZ88" s="143">
        <v>0</v>
      </c>
      <c r="BA88" s="143">
        <v>0</v>
      </c>
      <c r="BB88" s="143">
        <v>0</v>
      </c>
      <c r="BC88" s="143">
        <v>0</v>
      </c>
      <c r="BD88" s="143">
        <v>0</v>
      </c>
      <c r="BE88" s="143">
        <v>0</v>
      </c>
      <c r="BF88" s="143">
        <v>0</v>
      </c>
      <c r="BG88" s="143">
        <v>0</v>
      </c>
      <c r="BH88" s="143">
        <v>0</v>
      </c>
      <c r="BI88" s="143">
        <v>0</v>
      </c>
      <c r="BJ88" s="143">
        <v>2.3854757613040265</v>
      </c>
      <c r="BK88" s="143">
        <v>2.7799798323037712</v>
      </c>
      <c r="BL88" s="143">
        <v>145.43650100833483</v>
      </c>
      <c r="BM88" s="143">
        <v>193.92315446943357</v>
      </c>
      <c r="BN88" s="143">
        <v>266.81067065860327</v>
      </c>
      <c r="BO88" s="143">
        <v>77.89376230618096</v>
      </c>
      <c r="BP88" s="143">
        <v>83.761185046642368</v>
      </c>
      <c r="BQ88" s="143">
        <v>4.8547000187328013</v>
      </c>
      <c r="BR88" s="143">
        <v>6.144183842691306</v>
      </c>
      <c r="BS88" s="143">
        <v>1.9437355560062652</v>
      </c>
      <c r="BT88" s="143">
        <v>1.6169761388612867</v>
      </c>
      <c r="BU88" s="143">
        <v>54.094519769972067</v>
      </c>
      <c r="BV88" s="143">
        <v>76.613087635983476</v>
      </c>
      <c r="BW88" s="143">
        <v>79.146865493399602</v>
      </c>
      <c r="BX88" s="143">
        <v>81.537163584561796</v>
      </c>
      <c r="BY88" s="143">
        <v>83.68812132992214</v>
      </c>
      <c r="BZ88" s="143">
        <v>85.117413431456129</v>
      </c>
      <c r="CA88" s="144">
        <v>85.117413431456114</v>
      </c>
    </row>
    <row r="89" spans="1:79" x14ac:dyDescent="0.4">
      <c r="A89" s="141"/>
      <c r="B89" s="58" t="s">
        <v>22</v>
      </c>
      <c r="C89" s="233" t="s">
        <v>140</v>
      </c>
      <c r="D89" s="143"/>
      <c r="E89" s="143"/>
      <c r="F89" s="143"/>
      <c r="G89" s="143"/>
      <c r="H89" s="143"/>
      <c r="I89" s="143"/>
      <c r="J89" s="143"/>
      <c r="K89" s="143"/>
      <c r="L89" s="143"/>
      <c r="M89" s="143"/>
      <c r="N89" s="143"/>
      <c r="O89" s="143"/>
      <c r="P89" s="143"/>
      <c r="Q89" s="143"/>
      <c r="R89" s="143"/>
      <c r="S89" s="143"/>
      <c r="T89" s="143"/>
      <c r="U89" s="143"/>
      <c r="V89" s="143"/>
      <c r="W89" s="143"/>
      <c r="X89" s="143"/>
      <c r="Y89" s="143"/>
      <c r="Z89" s="143"/>
      <c r="AA89" s="143"/>
      <c r="AB89" s="143"/>
      <c r="AC89" s="143"/>
      <c r="AD89" s="143"/>
      <c r="AE89" s="143"/>
      <c r="AF89" s="143"/>
      <c r="AG89" s="143"/>
      <c r="AH89" s="143">
        <v>189.0604099893182</v>
      </c>
      <c r="AI89" s="143">
        <v>217.24186395918002</v>
      </c>
      <c r="AJ89" s="143">
        <v>291.64676658977385</v>
      </c>
      <c r="AK89" s="143">
        <v>435.79447132057123</v>
      </c>
      <c r="AL89" s="143">
        <v>531.64070822038082</v>
      </c>
      <c r="AM89" s="143">
        <v>599.91337522552976</v>
      </c>
      <c r="AN89" s="143">
        <v>667.59777746960162</v>
      </c>
      <c r="AO89" s="143">
        <v>730.54411349699535</v>
      </c>
      <c r="AP89" s="143">
        <v>805.60849456809274</v>
      </c>
      <c r="AQ89" s="143">
        <v>838.18835992187337</v>
      </c>
      <c r="AR89" s="143">
        <v>760.26900000000001</v>
      </c>
      <c r="AS89" s="143">
        <v>936.29321192193368</v>
      </c>
      <c r="AT89" s="143">
        <v>1162.117</v>
      </c>
      <c r="AU89" s="143">
        <v>670.327</v>
      </c>
      <c r="AV89" s="143">
        <v>724.20100000000002</v>
      </c>
      <c r="AW89" s="143">
        <v>941.47799999999995</v>
      </c>
      <c r="AX89" s="143">
        <v>973.24916299999973</v>
      </c>
      <c r="AY89" s="143">
        <v>991.50290500000006</v>
      </c>
      <c r="AZ89" s="143">
        <v>1035.1050220000002</v>
      </c>
      <c r="BA89" s="143">
        <v>1079.5440269999999</v>
      </c>
      <c r="BB89" s="143">
        <v>1124.7226409999994</v>
      </c>
      <c r="BC89" s="143">
        <v>1163.735510948489</v>
      </c>
      <c r="BD89" s="143">
        <v>1229.3620240181656</v>
      </c>
      <c r="BE89" s="143">
        <v>1349.4457237699216</v>
      </c>
      <c r="BF89" s="143">
        <v>1430.8457317625675</v>
      </c>
      <c r="BG89" s="143">
        <v>1612.517104499429</v>
      </c>
      <c r="BH89" s="143">
        <v>1828.5273484448542</v>
      </c>
      <c r="BI89" s="143">
        <v>1843.2959341159444</v>
      </c>
      <c r="BJ89" s="143">
        <v>2003.9939900362206</v>
      </c>
      <c r="BK89" s="143">
        <v>2046.6136160962108</v>
      </c>
      <c r="BL89" s="143">
        <v>2162.8252108384918</v>
      </c>
      <c r="BM89" s="143">
        <v>2239.7459853678515</v>
      </c>
      <c r="BN89" s="143">
        <v>2273.0145576027198</v>
      </c>
      <c r="BO89" s="143">
        <v>2227.1295013956719</v>
      </c>
      <c r="BP89" s="143">
        <v>2136.5856605519407</v>
      </c>
      <c r="BQ89" s="143"/>
      <c r="BR89" s="143"/>
      <c r="BS89" s="143"/>
      <c r="BT89" s="143"/>
      <c r="BU89" s="143"/>
      <c r="BV89" s="143"/>
      <c r="BW89" s="143"/>
      <c r="BX89" s="143"/>
      <c r="BY89" s="143"/>
      <c r="BZ89" s="143"/>
      <c r="CA89" s="144"/>
    </row>
    <row r="90" spans="1:79" x14ac:dyDescent="0.4">
      <c r="A90" s="141"/>
      <c r="B90" s="58" t="s">
        <v>141</v>
      </c>
      <c r="C90" s="233" t="s">
        <v>133</v>
      </c>
      <c r="D90" s="143"/>
      <c r="E90" s="143"/>
      <c r="F90" s="143"/>
      <c r="G90" s="143"/>
      <c r="H90" s="143"/>
      <c r="I90" s="143"/>
      <c r="J90" s="143"/>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3">
        <v>16</v>
      </c>
      <c r="AI90" s="143">
        <v>16</v>
      </c>
      <c r="AJ90" s="143">
        <v>16</v>
      </c>
      <c r="AK90" s="143">
        <v>17</v>
      </c>
      <c r="AL90" s="143">
        <v>17</v>
      </c>
      <c r="AM90" s="143">
        <v>17</v>
      </c>
      <c r="AN90" s="143">
        <v>17</v>
      </c>
      <c r="AO90" s="143">
        <v>18</v>
      </c>
      <c r="AP90" s="143">
        <v>18</v>
      </c>
      <c r="AQ90" s="143">
        <v>2.6080000000000001</v>
      </c>
      <c r="AR90" s="143">
        <v>0</v>
      </c>
      <c r="AS90" s="143">
        <v>0</v>
      </c>
      <c r="AT90" s="143">
        <v>0</v>
      </c>
      <c r="AU90" s="143">
        <v>0</v>
      </c>
      <c r="AV90" s="143">
        <v>0</v>
      </c>
      <c r="AW90" s="143">
        <v>0</v>
      </c>
      <c r="AX90" s="143">
        <v>0</v>
      </c>
      <c r="AY90" s="143">
        <v>0</v>
      </c>
      <c r="AZ90" s="143">
        <v>0</v>
      </c>
      <c r="BA90" s="143">
        <v>0</v>
      </c>
      <c r="BB90" s="143">
        <v>0</v>
      </c>
      <c r="BC90" s="143">
        <v>0</v>
      </c>
      <c r="BD90" s="143">
        <v>0</v>
      </c>
      <c r="BE90" s="143">
        <v>0</v>
      </c>
      <c r="BF90" s="143">
        <v>0</v>
      </c>
      <c r="BG90" s="143">
        <v>0</v>
      </c>
      <c r="BH90" s="143">
        <v>0</v>
      </c>
      <c r="BI90" s="143">
        <v>0</v>
      </c>
      <c r="BJ90" s="143">
        <v>0</v>
      </c>
      <c r="BK90" s="143">
        <v>0</v>
      </c>
      <c r="BL90" s="143">
        <v>0</v>
      </c>
      <c r="BM90" s="143">
        <v>0</v>
      </c>
      <c r="BN90" s="143">
        <v>0</v>
      </c>
      <c r="BO90" s="143">
        <v>0</v>
      </c>
      <c r="BP90" s="143">
        <v>0</v>
      </c>
      <c r="BQ90" s="143">
        <v>0</v>
      </c>
      <c r="BR90" s="143">
        <v>0</v>
      </c>
      <c r="BS90" s="143">
        <v>0</v>
      </c>
      <c r="BT90" s="143">
        <v>0</v>
      </c>
      <c r="BU90" s="143">
        <v>0</v>
      </c>
      <c r="BV90" s="143">
        <v>0</v>
      </c>
      <c r="BW90" s="143">
        <v>0</v>
      </c>
      <c r="BX90" s="143">
        <v>0</v>
      </c>
      <c r="BY90" s="143">
        <v>0</v>
      </c>
      <c r="BZ90" s="143">
        <v>0</v>
      </c>
      <c r="CA90" s="144">
        <v>0</v>
      </c>
    </row>
    <row r="91" spans="1:79" x14ac:dyDescent="0.4">
      <c r="A91" s="141"/>
      <c r="B91" s="58" t="s">
        <v>142</v>
      </c>
      <c r="C91" s="233" t="s">
        <v>130</v>
      </c>
      <c r="D91" s="143"/>
      <c r="E91" s="143"/>
      <c r="F91" s="143"/>
      <c r="G91" s="143"/>
      <c r="H91" s="143"/>
      <c r="I91" s="143"/>
      <c r="J91" s="143"/>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43"/>
      <c r="AH91" s="143">
        <v>0</v>
      </c>
      <c r="AI91" s="143">
        <v>0</v>
      </c>
      <c r="AJ91" s="143">
        <v>0</v>
      </c>
      <c r="AK91" s="143">
        <v>0</v>
      </c>
      <c r="AL91" s="143">
        <v>0</v>
      </c>
      <c r="AM91" s="143">
        <v>0</v>
      </c>
      <c r="AN91" s="143">
        <v>0</v>
      </c>
      <c r="AO91" s="143">
        <v>0</v>
      </c>
      <c r="AP91" s="143">
        <v>0</v>
      </c>
      <c r="AQ91" s="143">
        <v>0</v>
      </c>
      <c r="AR91" s="143">
        <v>0</v>
      </c>
      <c r="AS91" s="143">
        <v>0</v>
      </c>
      <c r="AT91" s="143">
        <v>0</v>
      </c>
      <c r="AU91" s="143">
        <v>0</v>
      </c>
      <c r="AV91" s="143">
        <v>505.50842426823931</v>
      </c>
      <c r="AW91" s="143">
        <v>710.21289378353549</v>
      </c>
      <c r="AX91" s="143">
        <v>820.7658061912789</v>
      </c>
      <c r="AY91" s="143">
        <v>1007.9813777872349</v>
      </c>
      <c r="AZ91" s="143">
        <v>1212.5307624595152</v>
      </c>
      <c r="BA91" s="143">
        <v>1373.3434446659953</v>
      </c>
      <c r="BB91" s="143">
        <v>1529.2386319993936</v>
      </c>
      <c r="BC91" s="143">
        <v>1685.0312370699578</v>
      </c>
      <c r="BD91" s="143">
        <v>1846.9692141166404</v>
      </c>
      <c r="BE91" s="143">
        <v>2044.6946975616393</v>
      </c>
      <c r="BF91" s="143">
        <v>2184.4949999999999</v>
      </c>
      <c r="BG91" s="143">
        <v>2399.912471946795</v>
      </c>
      <c r="BH91" s="143">
        <v>2608.7809999999999</v>
      </c>
      <c r="BI91" s="143">
        <v>2824.8410963032829</v>
      </c>
      <c r="BJ91" s="143">
        <v>3059.7591478660306</v>
      </c>
      <c r="BK91" s="143">
        <v>3359.1290942770729</v>
      </c>
      <c r="BL91" s="143">
        <v>3619.5934670833412</v>
      </c>
      <c r="BM91" s="143">
        <v>3989.1991157989637</v>
      </c>
      <c r="BN91" s="143">
        <v>4200.2916762362729</v>
      </c>
      <c r="BO91" s="143">
        <v>4351.2435542558051</v>
      </c>
      <c r="BP91" s="143">
        <v>4620.0866791328817</v>
      </c>
      <c r="BQ91" s="143">
        <v>4770.7953469207459</v>
      </c>
      <c r="BR91" s="143">
        <v>5009.9905589028167</v>
      </c>
      <c r="BS91" s="143">
        <v>4766.3278780454339</v>
      </c>
      <c r="BT91" s="143">
        <v>4478.3398482512839</v>
      </c>
      <c r="BU91" s="143">
        <v>3842.5519515868186</v>
      </c>
      <c r="BV91" s="143">
        <v>3502.6935662686014</v>
      </c>
      <c r="BW91" s="143">
        <v>3082.1772286168148</v>
      </c>
      <c r="BX91" s="143">
        <v>2749.3056265841824</v>
      </c>
      <c r="BY91" s="143">
        <v>2564.8122753337334</v>
      </c>
      <c r="BZ91" s="143">
        <v>2387.4039936861136</v>
      </c>
      <c r="CA91" s="144">
        <v>2210.3098219157846</v>
      </c>
    </row>
    <row r="92" spans="1:79" ht="25.5" customHeight="1" x14ac:dyDescent="0.4">
      <c r="A92" s="141"/>
      <c r="B92" s="58" t="s">
        <v>149</v>
      </c>
      <c r="C92" s="233" t="s">
        <v>130</v>
      </c>
      <c r="D92" s="143"/>
      <c r="E92" s="143"/>
      <c r="F92" s="143"/>
      <c r="G92" s="143"/>
      <c r="H92" s="143"/>
      <c r="I92" s="143"/>
      <c r="J92" s="143"/>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3"/>
      <c r="AI92" s="143"/>
      <c r="AJ92" s="143"/>
      <c r="AK92" s="143"/>
      <c r="AL92" s="143"/>
      <c r="AM92" s="143"/>
      <c r="AN92" s="143"/>
      <c r="AO92" s="143"/>
      <c r="AP92" s="143"/>
      <c r="AQ92" s="143"/>
      <c r="AR92" s="143"/>
      <c r="AS92" s="143"/>
      <c r="AT92" s="143"/>
      <c r="AU92" s="143"/>
      <c r="AV92" s="143"/>
      <c r="AW92" s="143"/>
      <c r="AX92" s="143"/>
      <c r="AY92" s="143"/>
      <c r="AZ92" s="143">
        <v>0</v>
      </c>
      <c r="BA92" s="143">
        <v>0</v>
      </c>
      <c r="BB92" s="143">
        <v>0</v>
      </c>
      <c r="BC92" s="143">
        <v>0</v>
      </c>
      <c r="BD92" s="143">
        <v>0</v>
      </c>
      <c r="BE92" s="143">
        <v>0</v>
      </c>
      <c r="BF92" s="143">
        <v>0</v>
      </c>
      <c r="BG92" s="143">
        <v>0</v>
      </c>
      <c r="BH92" s="143">
        <v>0</v>
      </c>
      <c r="BI92" s="143">
        <v>3</v>
      </c>
      <c r="BJ92" s="143">
        <v>7</v>
      </c>
      <c r="BK92" s="143">
        <v>13.497025149999999</v>
      </c>
      <c r="BL92" s="143">
        <v>38.534542930000001</v>
      </c>
      <c r="BM92" s="143">
        <v>34.154483699999993</v>
      </c>
      <c r="BN92" s="143">
        <v>45.768576209999999</v>
      </c>
      <c r="BO92" s="143">
        <v>74.136923039999985</v>
      </c>
      <c r="BP92" s="143">
        <v>110.91288990999999</v>
      </c>
      <c r="BQ92" s="143">
        <v>159.75237205000002</v>
      </c>
      <c r="BR92" s="143">
        <v>187.89459571</v>
      </c>
      <c r="BS92" s="143">
        <v>208.81836001000002</v>
      </c>
      <c r="BT92" s="143">
        <v>194.73461820000003</v>
      </c>
      <c r="BU92" s="143">
        <v>217.75776851000001</v>
      </c>
      <c r="BV92" s="143">
        <v>228.8595849854008</v>
      </c>
      <c r="BW92" s="143">
        <v>239.0085427249453</v>
      </c>
      <c r="BX92" s="143">
        <v>247.10040085020412</v>
      </c>
      <c r="BY92" s="143">
        <v>257.764353267221</v>
      </c>
      <c r="BZ92" s="143">
        <v>266.11735885487911</v>
      </c>
      <c r="CA92" s="144">
        <v>273.45486622453791</v>
      </c>
    </row>
    <row r="93" spans="1:79" x14ac:dyDescent="0.4">
      <c r="A93" s="141"/>
      <c r="B93" s="58" t="s">
        <v>150</v>
      </c>
      <c r="C93" s="233" t="s">
        <v>140</v>
      </c>
      <c r="D93" s="143"/>
      <c r="E93" s="143"/>
      <c r="F93" s="143"/>
      <c r="G93" s="143"/>
      <c r="H93" s="143"/>
      <c r="I93" s="143"/>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c r="AN93" s="143"/>
      <c r="AO93" s="143"/>
      <c r="AP93" s="143"/>
      <c r="AQ93" s="143">
        <v>0</v>
      </c>
      <c r="AR93" s="143">
        <v>0</v>
      </c>
      <c r="AS93" s="143">
        <v>0</v>
      </c>
      <c r="AT93" s="143">
        <v>0</v>
      </c>
      <c r="AU93" s="143">
        <v>0</v>
      </c>
      <c r="AV93" s="143">
        <v>0</v>
      </c>
      <c r="AW93" s="143">
        <v>0</v>
      </c>
      <c r="AX93" s="143">
        <v>0</v>
      </c>
      <c r="AY93" s="143">
        <v>0</v>
      </c>
      <c r="AZ93" s="143">
        <v>0</v>
      </c>
      <c r="BA93" s="143">
        <v>0</v>
      </c>
      <c r="BB93" s="143">
        <v>0</v>
      </c>
      <c r="BC93" s="143">
        <v>0</v>
      </c>
      <c r="BD93" s="143">
        <v>0</v>
      </c>
      <c r="BE93" s="143">
        <v>0</v>
      </c>
      <c r="BF93" s="143">
        <v>0</v>
      </c>
      <c r="BG93" s="143">
        <v>0</v>
      </c>
      <c r="BH93" s="143">
        <v>0</v>
      </c>
      <c r="BI93" s="143">
        <v>0</v>
      </c>
      <c r="BJ93" s="143">
        <v>22.992533999999999</v>
      </c>
      <c r="BK93" s="143">
        <v>22.396319999999999</v>
      </c>
      <c r="BL93" s="143">
        <v>23.618407999999999</v>
      </c>
      <c r="BM93" s="143">
        <v>22.115864999999999</v>
      </c>
      <c r="BN93" s="143">
        <v>20.338511999999998</v>
      </c>
      <c r="BO93" s="143">
        <v>21.323773484530555</v>
      </c>
      <c r="BP93" s="143">
        <v>18.545211999999999</v>
      </c>
      <c r="BQ93" s="143">
        <v>17.904194</v>
      </c>
      <c r="BR93" s="143">
        <v>16.738534999999999</v>
      </c>
      <c r="BS93" s="143">
        <v>14.297962929999997</v>
      </c>
      <c r="BT93" s="143">
        <v>13.080097299999998</v>
      </c>
      <c r="BU93" s="143">
        <v>11.470037099999999</v>
      </c>
      <c r="BV93" s="143">
        <v>12.695107630083196</v>
      </c>
      <c r="BW93" s="143">
        <v>13.088572364373292</v>
      </c>
      <c r="BX93" s="143">
        <v>13.400893590550169</v>
      </c>
      <c r="BY93" s="143">
        <v>13.785270051923757</v>
      </c>
      <c r="BZ93" s="143">
        <v>14.157506053147568</v>
      </c>
      <c r="CA93" s="144">
        <v>14.550441951784343</v>
      </c>
    </row>
    <row r="94" spans="1:79" x14ac:dyDescent="0.4">
      <c r="A94" s="141"/>
      <c r="B94" s="58" t="s">
        <v>260</v>
      </c>
      <c r="C94" s="233" t="s">
        <v>140</v>
      </c>
      <c r="D94" s="143"/>
      <c r="E94" s="143"/>
      <c r="F94" s="143"/>
      <c r="G94" s="143"/>
      <c r="H94" s="143"/>
      <c r="I94" s="143"/>
      <c r="J94" s="143"/>
      <c r="K94" s="143"/>
      <c r="L94" s="143"/>
      <c r="M94" s="143"/>
      <c r="N94" s="143"/>
      <c r="O94" s="143"/>
      <c r="P94" s="143"/>
      <c r="Q94" s="143"/>
      <c r="R94" s="143"/>
      <c r="S94" s="143"/>
      <c r="T94" s="143"/>
      <c r="U94" s="143"/>
      <c r="V94" s="143"/>
      <c r="W94" s="143"/>
      <c r="X94" s="143"/>
      <c r="Y94" s="143"/>
      <c r="Z94" s="143"/>
      <c r="AA94" s="143"/>
      <c r="AB94" s="143"/>
      <c r="AC94" s="143"/>
      <c r="AD94" s="143"/>
      <c r="AE94" s="143"/>
      <c r="AF94" s="143"/>
      <c r="AG94" s="143"/>
      <c r="AH94" s="143">
        <v>320.9395900106818</v>
      </c>
      <c r="AI94" s="143">
        <v>352.75813604081998</v>
      </c>
      <c r="AJ94" s="143">
        <v>455.35323341022615</v>
      </c>
      <c r="AK94" s="143">
        <v>736.40552867942881</v>
      </c>
      <c r="AL94" s="143">
        <v>946.35929177961918</v>
      </c>
      <c r="AM94" s="143">
        <v>1119.0866247744702</v>
      </c>
      <c r="AN94" s="143">
        <v>1260.4022225303984</v>
      </c>
      <c r="AO94" s="143">
        <v>1413.4558865030046</v>
      </c>
      <c r="AP94" s="143">
        <v>1518.3915054319073</v>
      </c>
      <c r="AQ94" s="143">
        <v>1572.8116400781266</v>
      </c>
      <c r="AR94" s="143">
        <v>1819.8820000000001</v>
      </c>
      <c r="AS94" s="143">
        <v>2044.9829999999999</v>
      </c>
      <c r="AT94" s="143">
        <v>2323.52</v>
      </c>
      <c r="AU94" s="143">
        <v>2573.1280000000002</v>
      </c>
      <c r="AV94" s="143">
        <v>2807.8249999999998</v>
      </c>
      <c r="AW94" s="143">
        <v>3189.0050000000001</v>
      </c>
      <c r="AX94" s="143">
        <v>3402.2148963971672</v>
      </c>
      <c r="AY94" s="143">
        <v>3614.8473488867526</v>
      </c>
      <c r="AZ94" s="143">
        <v>3751.9206727282358</v>
      </c>
      <c r="BA94" s="143">
        <v>3788.0146137757624</v>
      </c>
      <c r="BB94" s="143">
        <v>3851.7417929521921</v>
      </c>
      <c r="BC94" s="143">
        <v>3997.2728888889624</v>
      </c>
      <c r="BD94" s="143">
        <v>4207.3417317175063</v>
      </c>
      <c r="BE94" s="143">
        <v>4458.6120397296809</v>
      </c>
      <c r="BF94" s="143">
        <v>4782.8062827579006</v>
      </c>
      <c r="BG94" s="143">
        <v>4439.9426964228405</v>
      </c>
      <c r="BH94" s="143">
        <v>4548.4601171225586</v>
      </c>
      <c r="BI94" s="143">
        <v>4563.9384927414358</v>
      </c>
      <c r="BJ94" s="143">
        <v>4861.4789099542368</v>
      </c>
      <c r="BK94" s="143">
        <v>4923.6027084858815</v>
      </c>
      <c r="BL94" s="143">
        <v>5503.9442212258709</v>
      </c>
      <c r="BM94" s="143">
        <v>5762.4397376097304</v>
      </c>
      <c r="BN94" s="143">
        <v>5948.9797621593234</v>
      </c>
      <c r="BO94" s="143">
        <v>6241.622946717006</v>
      </c>
      <c r="BP94" s="143">
        <v>6427.139962759471</v>
      </c>
      <c r="BQ94" s="143">
        <v>6544.0581409153201</v>
      </c>
      <c r="BR94" s="143">
        <v>6578.0549409279665</v>
      </c>
      <c r="BS94" s="143">
        <v>6527.4880116677159</v>
      </c>
      <c r="BT94" s="143">
        <v>6329.2889150000001</v>
      </c>
      <c r="BU94" s="143">
        <v>6088.1434402404884</v>
      </c>
      <c r="BV94" s="143">
        <v>5753.2879258882504</v>
      </c>
      <c r="BW94" s="143">
        <v>5553.16163505645</v>
      </c>
      <c r="BX94" s="143">
        <v>5558.0341426093128</v>
      </c>
      <c r="BY94" s="143">
        <v>5630.8468200316984</v>
      </c>
      <c r="BZ94" s="143">
        <v>5778.1848857414807</v>
      </c>
      <c r="CA94" s="144">
        <v>5924.2161917732619</v>
      </c>
    </row>
    <row r="95" spans="1:79" x14ac:dyDescent="0.4">
      <c r="A95" s="141"/>
      <c r="B95" s="58" t="s">
        <v>261</v>
      </c>
      <c r="C95" s="233"/>
      <c r="D95" s="143"/>
      <c r="E95" s="143"/>
      <c r="F95" s="143"/>
      <c r="G95" s="143"/>
      <c r="H95" s="143"/>
      <c r="I95" s="143"/>
      <c r="J95" s="143"/>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3">
        <f t="shared" ref="AH95:CA95" si="15">AH96+AH97</f>
        <v>71.120099769629675</v>
      </c>
      <c r="AI95" s="143">
        <f t="shared" si="15"/>
        <v>83.345426824182638</v>
      </c>
      <c r="AJ95" s="143">
        <f t="shared" si="15"/>
        <v>94.370105250716534</v>
      </c>
      <c r="AK95" s="143">
        <f t="shared" si="15"/>
        <v>110.66288980977642</v>
      </c>
      <c r="AL95" s="143">
        <f t="shared" si="15"/>
        <v>128.61414610719504</v>
      </c>
      <c r="AM95" s="143">
        <f t="shared" si="15"/>
        <v>153.48687985122868</v>
      </c>
      <c r="AN95" s="143">
        <f t="shared" si="15"/>
        <v>191.30709195442361</v>
      </c>
      <c r="AO95" s="143">
        <f t="shared" si="15"/>
        <v>239.64154717188583</v>
      </c>
      <c r="AP95" s="143">
        <f t="shared" si="15"/>
        <v>311.95285567404869</v>
      </c>
      <c r="AQ95" s="143">
        <f t="shared" si="15"/>
        <v>390.60219982712812</v>
      </c>
      <c r="AR95" s="143">
        <f t="shared" si="15"/>
        <v>480.31102733848672</v>
      </c>
      <c r="AS95" s="143">
        <f t="shared" si="15"/>
        <v>594.5923392677048</v>
      </c>
      <c r="AT95" s="143">
        <f t="shared" si="15"/>
        <v>738.00186813463529</v>
      </c>
      <c r="AU95" s="143">
        <f t="shared" si="15"/>
        <v>936.37148480674375</v>
      </c>
      <c r="AV95" s="143">
        <f t="shared" si="15"/>
        <v>1056.2527841651299</v>
      </c>
      <c r="AW95" s="143">
        <f t="shared" si="15"/>
        <v>1173.2518869262608</v>
      </c>
      <c r="AX95" s="143">
        <f t="shared" si="15"/>
        <v>1248.152478671044</v>
      </c>
      <c r="AY95" s="143">
        <f t="shared" si="15"/>
        <v>1072.0921882684913</v>
      </c>
      <c r="AZ95" s="143">
        <f t="shared" si="15"/>
        <v>868.89486843650786</v>
      </c>
      <c r="BA95" s="143">
        <f t="shared" si="15"/>
        <v>667.92788305449221</v>
      </c>
      <c r="BB95" s="143">
        <f t="shared" si="15"/>
        <v>430.74825690999194</v>
      </c>
      <c r="BC95" s="143">
        <f t="shared" si="15"/>
        <v>160.73253085948892</v>
      </c>
      <c r="BD95" s="143">
        <f t="shared" si="15"/>
        <v>3.0840000000000001</v>
      </c>
      <c r="BE95" s="143">
        <f t="shared" si="15"/>
        <v>0</v>
      </c>
      <c r="BF95" s="143">
        <f t="shared" si="15"/>
        <v>0</v>
      </c>
      <c r="BG95" s="143">
        <f t="shared" si="15"/>
        <v>0</v>
      </c>
      <c r="BH95" s="143">
        <f t="shared" si="15"/>
        <v>0</v>
      </c>
      <c r="BI95" s="143">
        <f t="shared" si="15"/>
        <v>0</v>
      </c>
      <c r="BJ95" s="143">
        <f t="shared" si="15"/>
        <v>0</v>
      </c>
      <c r="BK95" s="143">
        <f t="shared" si="15"/>
        <v>0</v>
      </c>
      <c r="BL95" s="143">
        <f t="shared" si="15"/>
        <v>0</v>
      </c>
      <c r="BM95" s="143">
        <f t="shared" si="15"/>
        <v>0</v>
      </c>
      <c r="BN95" s="143">
        <f t="shared" si="15"/>
        <v>0</v>
      </c>
      <c r="BO95" s="143">
        <f t="shared" si="15"/>
        <v>0</v>
      </c>
      <c r="BP95" s="143">
        <f t="shared" si="15"/>
        <v>0</v>
      </c>
      <c r="BQ95" s="143">
        <f t="shared" si="15"/>
        <v>0</v>
      </c>
      <c r="BR95" s="143">
        <f t="shared" si="15"/>
        <v>0</v>
      </c>
      <c r="BS95" s="143">
        <f t="shared" si="15"/>
        <v>0</v>
      </c>
      <c r="BT95" s="143">
        <f t="shared" si="15"/>
        <v>0</v>
      </c>
      <c r="BU95" s="143">
        <f t="shared" si="15"/>
        <v>0</v>
      </c>
      <c r="BV95" s="143">
        <f t="shared" si="15"/>
        <v>0</v>
      </c>
      <c r="BW95" s="143">
        <f t="shared" si="15"/>
        <v>0</v>
      </c>
      <c r="BX95" s="143">
        <f t="shared" si="15"/>
        <v>0</v>
      </c>
      <c r="BY95" s="143">
        <f t="shared" si="15"/>
        <v>0</v>
      </c>
      <c r="BZ95" s="143">
        <f t="shared" si="15"/>
        <v>0</v>
      </c>
      <c r="CA95" s="144">
        <f t="shared" si="15"/>
        <v>0</v>
      </c>
    </row>
    <row r="96" spans="1:79" x14ac:dyDescent="0.4">
      <c r="A96" s="141"/>
      <c r="B96" s="68" t="s">
        <v>255</v>
      </c>
      <c r="C96" s="233" t="s">
        <v>140</v>
      </c>
      <c r="D96" s="143"/>
      <c r="E96" s="143"/>
      <c r="F96" s="143"/>
      <c r="G96" s="143"/>
      <c r="H96" s="143"/>
      <c r="I96" s="143"/>
      <c r="J96" s="143"/>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3">
        <v>71.120099769629675</v>
      </c>
      <c r="AI96" s="143">
        <v>83.242863686781405</v>
      </c>
      <c r="AJ96" s="143">
        <v>94.031094765553775</v>
      </c>
      <c r="AK96" s="143">
        <v>109.78057859312652</v>
      </c>
      <c r="AL96" s="143">
        <v>126.77669589378296</v>
      </c>
      <c r="AM96" s="143">
        <v>151.11139023287083</v>
      </c>
      <c r="AN96" s="143">
        <v>187.43216636458706</v>
      </c>
      <c r="AO96" s="143">
        <v>233.95503639362974</v>
      </c>
      <c r="AP96" s="143">
        <v>301.99596749420692</v>
      </c>
      <c r="AQ96" s="143">
        <v>375.37745151689109</v>
      </c>
      <c r="AR96" s="143">
        <v>458.75205236600652</v>
      </c>
      <c r="AS96" s="143">
        <v>563.46764543914014</v>
      </c>
      <c r="AT96" s="143">
        <v>693.67776212835031</v>
      </c>
      <c r="AU96" s="143">
        <v>872.69164712956422</v>
      </c>
      <c r="AV96" s="143">
        <v>977.77696232569713</v>
      </c>
      <c r="AW96" s="143">
        <v>1075.4495006467575</v>
      </c>
      <c r="AX96" s="143">
        <v>1132.0969886808366</v>
      </c>
      <c r="AY96" s="143">
        <v>956.44585808371539</v>
      </c>
      <c r="AZ96" s="143">
        <v>767.62193724510246</v>
      </c>
      <c r="BA96" s="143">
        <v>589.26139928678288</v>
      </c>
      <c r="BB96" s="143">
        <v>376.793301450684</v>
      </c>
      <c r="BC96" s="143">
        <v>140.4782449682954</v>
      </c>
      <c r="BD96" s="143">
        <v>3.0840000000000001</v>
      </c>
      <c r="BE96" s="143">
        <v>0</v>
      </c>
      <c r="BF96" s="143">
        <v>0</v>
      </c>
      <c r="BG96" s="143">
        <v>0</v>
      </c>
      <c r="BH96" s="143">
        <v>0</v>
      </c>
      <c r="BI96" s="143">
        <v>0</v>
      </c>
      <c r="BJ96" s="143">
        <v>0</v>
      </c>
      <c r="BK96" s="143">
        <v>0</v>
      </c>
      <c r="BL96" s="143">
        <v>0</v>
      </c>
      <c r="BM96" s="143">
        <v>0</v>
      </c>
      <c r="BN96" s="143">
        <v>0</v>
      </c>
      <c r="BO96" s="143">
        <v>0</v>
      </c>
      <c r="BP96" s="143">
        <v>0</v>
      </c>
      <c r="BQ96" s="143">
        <v>0</v>
      </c>
      <c r="BR96" s="143">
        <v>0</v>
      </c>
      <c r="BS96" s="143">
        <v>0</v>
      </c>
      <c r="BT96" s="143">
        <v>0</v>
      </c>
      <c r="BU96" s="143">
        <v>0</v>
      </c>
      <c r="BV96" s="143">
        <v>0</v>
      </c>
      <c r="BW96" s="143">
        <v>0</v>
      </c>
      <c r="BX96" s="143">
        <v>0</v>
      </c>
      <c r="BY96" s="143">
        <v>0</v>
      </c>
      <c r="BZ96" s="143">
        <v>0</v>
      </c>
      <c r="CA96" s="144">
        <v>0</v>
      </c>
    </row>
    <row r="97" spans="1:81" s="97" customFormat="1" x14ac:dyDescent="0.4">
      <c r="A97" s="155"/>
      <c r="B97" s="68" t="s">
        <v>256</v>
      </c>
      <c r="C97" s="233" t="s">
        <v>140</v>
      </c>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143">
        <v>0</v>
      </c>
      <c r="AI97" s="143">
        <v>0.10256313740122944</v>
      </c>
      <c r="AJ97" s="143">
        <v>0.339010485162763</v>
      </c>
      <c r="AK97" s="143">
        <v>0.88231121664990164</v>
      </c>
      <c r="AL97" s="143">
        <v>1.8374502134120854</v>
      </c>
      <c r="AM97" s="143">
        <v>2.3754896183578387</v>
      </c>
      <c r="AN97" s="143">
        <v>3.874925589836558</v>
      </c>
      <c r="AO97" s="143">
        <v>5.6865107782560864</v>
      </c>
      <c r="AP97" s="143">
        <v>9.9568881798417888</v>
      </c>
      <c r="AQ97" s="143">
        <v>15.224748310237054</v>
      </c>
      <c r="AR97" s="143">
        <v>21.558974972480229</v>
      </c>
      <c r="AS97" s="143">
        <v>31.124693828564666</v>
      </c>
      <c r="AT97" s="143">
        <v>44.324106006285028</v>
      </c>
      <c r="AU97" s="143">
        <v>63.679837677179577</v>
      </c>
      <c r="AV97" s="143">
        <v>78.475821839432896</v>
      </c>
      <c r="AW97" s="143">
        <v>97.802386279503267</v>
      </c>
      <c r="AX97" s="143">
        <v>116.05548999020743</v>
      </c>
      <c r="AY97" s="143">
        <v>115.64633018477583</v>
      </c>
      <c r="AZ97" s="143">
        <v>101.27293119140541</v>
      </c>
      <c r="BA97" s="143">
        <v>78.666483767709352</v>
      </c>
      <c r="BB97" s="143">
        <v>53.954955459307946</v>
      </c>
      <c r="BC97" s="143">
        <v>20.254285891193518</v>
      </c>
      <c r="BD97" s="143">
        <v>0</v>
      </c>
      <c r="BE97" s="143">
        <v>0</v>
      </c>
      <c r="BF97" s="143">
        <v>0</v>
      </c>
      <c r="BG97" s="143">
        <v>0</v>
      </c>
      <c r="BH97" s="143">
        <v>0</v>
      </c>
      <c r="BI97" s="143">
        <v>0</v>
      </c>
      <c r="BJ97" s="143">
        <v>0</v>
      </c>
      <c r="BK97" s="143">
        <v>0</v>
      </c>
      <c r="BL97" s="143">
        <v>0</v>
      </c>
      <c r="BM97" s="143">
        <v>0</v>
      </c>
      <c r="BN97" s="143">
        <v>0</v>
      </c>
      <c r="BO97" s="143">
        <v>0</v>
      </c>
      <c r="BP97" s="143">
        <v>0</v>
      </c>
      <c r="BQ97" s="143">
        <v>0</v>
      </c>
      <c r="BR97" s="143">
        <v>0</v>
      </c>
      <c r="BS97" s="143">
        <v>0</v>
      </c>
      <c r="BT97" s="143">
        <v>0</v>
      </c>
      <c r="BU97" s="143">
        <v>0</v>
      </c>
      <c r="BV97" s="143">
        <v>0</v>
      </c>
      <c r="BW97" s="143">
        <v>0</v>
      </c>
      <c r="BX97" s="143">
        <v>0</v>
      </c>
      <c r="BY97" s="143">
        <v>0</v>
      </c>
      <c r="BZ97" s="143">
        <v>0</v>
      </c>
      <c r="CA97" s="144">
        <v>0</v>
      </c>
      <c r="CB97" s="51"/>
      <c r="CC97" s="51"/>
    </row>
    <row r="98" spans="1:81" ht="25.5" customHeight="1" x14ac:dyDescent="0.4">
      <c r="A98" s="141"/>
      <c r="B98" s="58" t="s">
        <v>248</v>
      </c>
      <c r="C98" s="233"/>
      <c r="D98" s="143"/>
      <c r="E98" s="143"/>
      <c r="F98" s="143"/>
      <c r="G98" s="143"/>
      <c r="H98" s="143"/>
      <c r="I98" s="143"/>
      <c r="J98" s="143"/>
      <c r="K98" s="143"/>
      <c r="L98" s="143"/>
      <c r="M98" s="143"/>
      <c r="N98" s="143"/>
      <c r="O98" s="143"/>
      <c r="P98" s="143"/>
      <c r="Q98" s="143"/>
      <c r="R98" s="143"/>
      <c r="S98" s="143"/>
      <c r="T98" s="143"/>
      <c r="U98" s="143"/>
      <c r="V98" s="143"/>
      <c r="W98" s="143"/>
      <c r="X98" s="143"/>
      <c r="Y98" s="143"/>
      <c r="Z98" s="143"/>
      <c r="AA98" s="143"/>
      <c r="AB98" s="143"/>
      <c r="AC98" s="143"/>
      <c r="AD98" s="143"/>
      <c r="AE98" s="143"/>
      <c r="AF98" s="143"/>
      <c r="AG98" s="143"/>
      <c r="AH98" s="143">
        <v>558.19701834134617</v>
      </c>
      <c r="AI98" s="143">
        <v>620.88224500000001</v>
      </c>
      <c r="AJ98" s="143">
        <v>724.58276230769229</v>
      </c>
      <c r="AK98" s="143">
        <v>921.07746999999995</v>
      </c>
      <c r="AL98" s="143">
        <v>935.84200699999997</v>
      </c>
      <c r="AM98" s="143">
        <v>980.17922024999996</v>
      </c>
      <c r="AN98" s="143">
        <v>1183.0227809999999</v>
      </c>
      <c r="AO98" s="143">
        <v>1364.9896094285714</v>
      </c>
      <c r="AP98" s="143">
        <v>1451.7818833333333</v>
      </c>
      <c r="AQ98" s="143">
        <v>1562.8152170000001</v>
      </c>
      <c r="AR98" s="143">
        <v>1833.6015796666668</v>
      </c>
      <c r="AS98" s="143">
        <v>2026.8344213333332</v>
      </c>
      <c r="AT98" s="143">
        <v>2277.7609313333332</v>
      </c>
      <c r="AU98" s="143">
        <v>2724.8265649999998</v>
      </c>
      <c r="AV98" s="143">
        <v>3689.2059093333332</v>
      </c>
      <c r="AW98" s="143">
        <v>3895.6549436666664</v>
      </c>
      <c r="AX98" s="143">
        <v>3925.5360000000001</v>
      </c>
      <c r="AY98" s="143">
        <v>3841.1390000000001</v>
      </c>
      <c r="AZ98" s="143">
        <v>3764.2959999999998</v>
      </c>
      <c r="BA98" s="143">
        <v>3721.3679999999999</v>
      </c>
      <c r="BB98" s="143">
        <v>3565.866</v>
      </c>
      <c r="BC98" s="143">
        <v>3725.9639999999999</v>
      </c>
      <c r="BD98" s="143">
        <v>4031.8580000000002</v>
      </c>
      <c r="BE98" s="143">
        <v>4416.0640000000003</v>
      </c>
      <c r="BF98" s="143">
        <v>4405.0969999999998</v>
      </c>
      <c r="BG98" s="143">
        <v>2470.8219999999997</v>
      </c>
      <c r="BH98" s="238">
        <v>0</v>
      </c>
      <c r="BI98" s="143">
        <v>0</v>
      </c>
      <c r="BJ98" s="143">
        <v>0</v>
      </c>
      <c r="BK98" s="143">
        <v>0</v>
      </c>
      <c r="BL98" s="143">
        <v>0</v>
      </c>
      <c r="BM98" s="143">
        <v>0</v>
      </c>
      <c r="BN98" s="143">
        <v>0</v>
      </c>
      <c r="BO98" s="143">
        <v>0</v>
      </c>
      <c r="BP98" s="143">
        <v>0</v>
      </c>
      <c r="BQ98" s="143">
        <v>0</v>
      </c>
      <c r="BR98" s="143">
        <v>0</v>
      </c>
      <c r="BS98" s="143">
        <v>0</v>
      </c>
      <c r="BT98" s="143">
        <v>0</v>
      </c>
      <c r="BU98" s="143">
        <v>0</v>
      </c>
      <c r="BV98" s="143">
        <v>0</v>
      </c>
      <c r="BW98" s="143">
        <v>0</v>
      </c>
      <c r="BX98" s="143">
        <v>0</v>
      </c>
      <c r="BY98" s="143">
        <v>0</v>
      </c>
      <c r="BZ98" s="143">
        <v>0</v>
      </c>
      <c r="CA98" s="144">
        <v>0</v>
      </c>
    </row>
    <row r="99" spans="1:81" x14ac:dyDescent="0.4">
      <c r="A99" s="141"/>
      <c r="B99" s="68" t="s">
        <v>262</v>
      </c>
      <c r="C99" s="233" t="s">
        <v>140</v>
      </c>
      <c r="D99" s="143"/>
      <c r="E99" s="143"/>
      <c r="F99" s="143"/>
      <c r="G99" s="143"/>
      <c r="H99" s="143"/>
      <c r="I99" s="143"/>
      <c r="J99" s="143"/>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v>0</v>
      </c>
      <c r="AI99" s="143">
        <v>7.9208541951414011</v>
      </c>
      <c r="AJ99" s="143">
        <v>14.257537551254522</v>
      </c>
      <c r="AK99" s="143">
        <v>18.217964648825223</v>
      </c>
      <c r="AL99" s="143">
        <v>30.891331361051463</v>
      </c>
      <c r="AM99" s="143">
        <v>82.376883629470569</v>
      </c>
      <c r="AN99" s="143">
        <v>158.41708390282801</v>
      </c>
      <c r="AO99" s="143">
        <v>275.64572599092071</v>
      </c>
      <c r="AP99" s="143">
        <v>396.04270975706999</v>
      </c>
      <c r="AQ99" s="143">
        <v>531.48931649398799</v>
      </c>
      <c r="AR99" s="143">
        <v>695.45099833341499</v>
      </c>
      <c r="AS99" s="143">
        <v>875.25438856312473</v>
      </c>
      <c r="AT99" s="143">
        <v>1012.7680845889809</v>
      </c>
      <c r="AU99" s="143">
        <v>1284.9325956024427</v>
      </c>
      <c r="AV99" s="143">
        <v>1549.3917064717893</v>
      </c>
      <c r="AW99" s="143">
        <v>1694.465297394725</v>
      </c>
      <c r="AX99" s="143">
        <v>1703.4202564991706</v>
      </c>
      <c r="AY99" s="143">
        <v>1500.1314740626374</v>
      </c>
      <c r="AZ99" s="143">
        <v>1421.519831098472</v>
      </c>
      <c r="BA99" s="143">
        <v>1299.9456455967315</v>
      </c>
      <c r="BB99" s="143">
        <v>1181.8139462800841</v>
      </c>
      <c r="BC99" s="143">
        <v>1112.7124440704331</v>
      </c>
      <c r="BD99" s="143">
        <v>1077.816952234662</v>
      </c>
      <c r="BE99" s="143">
        <v>1056.9938777475572</v>
      </c>
      <c r="BF99" s="143">
        <v>607.92077511202979</v>
      </c>
      <c r="BG99" s="143">
        <v>239.26332801532695</v>
      </c>
      <c r="BH99" s="238">
        <v>0</v>
      </c>
      <c r="BI99" s="143">
        <v>0</v>
      </c>
      <c r="BJ99" s="143">
        <v>0</v>
      </c>
      <c r="BK99" s="143">
        <v>0</v>
      </c>
      <c r="BL99" s="143">
        <v>0</v>
      </c>
      <c r="BM99" s="143">
        <v>0</v>
      </c>
      <c r="BN99" s="143">
        <v>0</v>
      </c>
      <c r="BO99" s="143">
        <v>0</v>
      </c>
      <c r="BP99" s="143">
        <v>0</v>
      </c>
      <c r="BQ99" s="143">
        <v>0</v>
      </c>
      <c r="BR99" s="143">
        <v>0</v>
      </c>
      <c r="BS99" s="143">
        <v>0</v>
      </c>
      <c r="BT99" s="143">
        <v>0</v>
      </c>
      <c r="BU99" s="143">
        <v>0</v>
      </c>
      <c r="BV99" s="143">
        <v>0</v>
      </c>
      <c r="BW99" s="143">
        <v>0</v>
      </c>
      <c r="BX99" s="143">
        <v>0</v>
      </c>
      <c r="BY99" s="143">
        <v>0</v>
      </c>
      <c r="BZ99" s="143">
        <v>0</v>
      </c>
      <c r="CA99" s="144">
        <v>0</v>
      </c>
    </row>
    <row r="100" spans="1:81" x14ac:dyDescent="0.4">
      <c r="A100" s="141"/>
      <c r="B100" s="68" t="s">
        <v>263</v>
      </c>
      <c r="C100" s="233" t="s">
        <v>140</v>
      </c>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f>AH98-AH99</f>
        <v>558.19701834134617</v>
      </c>
      <c r="AI100" s="143">
        <f t="shared" ref="AI100:CA100" si="16">AI98-AI99</f>
        <v>612.96139080485864</v>
      </c>
      <c r="AJ100" s="143">
        <f t="shared" si="16"/>
        <v>710.32522475643782</v>
      </c>
      <c r="AK100" s="143">
        <f t="shared" si="16"/>
        <v>902.85950535117468</v>
      </c>
      <c r="AL100" s="143">
        <f t="shared" si="16"/>
        <v>904.9506756389485</v>
      </c>
      <c r="AM100" s="143">
        <f t="shared" si="16"/>
        <v>897.80233662052933</v>
      </c>
      <c r="AN100" s="143">
        <f t="shared" si="16"/>
        <v>1024.605697097172</v>
      </c>
      <c r="AO100" s="143">
        <f t="shared" si="16"/>
        <v>1089.3438834376507</v>
      </c>
      <c r="AP100" s="143">
        <f t="shared" si="16"/>
        <v>1055.7391735762633</v>
      </c>
      <c r="AQ100" s="143">
        <f t="shared" si="16"/>
        <v>1031.3259005060122</v>
      </c>
      <c r="AR100" s="143">
        <f t="shared" si="16"/>
        <v>1138.1505813332519</v>
      </c>
      <c r="AS100" s="143">
        <f t="shared" si="16"/>
        <v>1151.5800327702086</v>
      </c>
      <c r="AT100" s="143">
        <f t="shared" si="16"/>
        <v>1264.9928467443524</v>
      </c>
      <c r="AU100" s="143">
        <f t="shared" si="16"/>
        <v>1439.8939693975572</v>
      </c>
      <c r="AV100" s="143">
        <f t="shared" si="16"/>
        <v>2139.8142028615439</v>
      </c>
      <c r="AW100" s="143">
        <f t="shared" si="16"/>
        <v>2201.1896462719415</v>
      </c>
      <c r="AX100" s="143">
        <f t="shared" si="16"/>
        <v>2222.1157435008295</v>
      </c>
      <c r="AY100" s="143">
        <f t="shared" si="16"/>
        <v>2341.0075259373625</v>
      </c>
      <c r="AZ100" s="143">
        <f t="shared" si="16"/>
        <v>2342.7761689015279</v>
      </c>
      <c r="BA100" s="143">
        <f t="shared" si="16"/>
        <v>2421.4223544032684</v>
      </c>
      <c r="BB100" s="143">
        <f t="shared" si="16"/>
        <v>2384.0520537199159</v>
      </c>
      <c r="BC100" s="143">
        <f t="shared" si="16"/>
        <v>2613.2515559295671</v>
      </c>
      <c r="BD100" s="143">
        <f t="shared" si="16"/>
        <v>2954.0410477653381</v>
      </c>
      <c r="BE100" s="143">
        <f t="shared" si="16"/>
        <v>3359.0701222524431</v>
      </c>
      <c r="BF100" s="143">
        <f t="shared" si="16"/>
        <v>3797.17622488797</v>
      </c>
      <c r="BG100" s="143">
        <f t="shared" si="16"/>
        <v>2231.5586719846729</v>
      </c>
      <c r="BH100" s="238">
        <f t="shared" si="16"/>
        <v>0</v>
      </c>
      <c r="BI100" s="143">
        <f t="shared" si="16"/>
        <v>0</v>
      </c>
      <c r="BJ100" s="143">
        <f t="shared" si="16"/>
        <v>0</v>
      </c>
      <c r="BK100" s="143">
        <f t="shared" si="16"/>
        <v>0</v>
      </c>
      <c r="BL100" s="143">
        <f t="shared" si="16"/>
        <v>0</v>
      </c>
      <c r="BM100" s="143">
        <f t="shared" si="16"/>
        <v>0</v>
      </c>
      <c r="BN100" s="143">
        <f t="shared" si="16"/>
        <v>0</v>
      </c>
      <c r="BO100" s="143">
        <f t="shared" si="16"/>
        <v>0</v>
      </c>
      <c r="BP100" s="143">
        <f t="shared" si="16"/>
        <v>0</v>
      </c>
      <c r="BQ100" s="143">
        <f t="shared" si="16"/>
        <v>0</v>
      </c>
      <c r="BR100" s="143">
        <f t="shared" si="16"/>
        <v>0</v>
      </c>
      <c r="BS100" s="143">
        <f t="shared" si="16"/>
        <v>0</v>
      </c>
      <c r="BT100" s="143">
        <f t="shared" si="16"/>
        <v>0</v>
      </c>
      <c r="BU100" s="143">
        <f t="shared" si="16"/>
        <v>0</v>
      </c>
      <c r="BV100" s="143">
        <f t="shared" si="16"/>
        <v>0</v>
      </c>
      <c r="BW100" s="143">
        <f t="shared" si="16"/>
        <v>0</v>
      </c>
      <c r="BX100" s="143">
        <f t="shared" si="16"/>
        <v>0</v>
      </c>
      <c r="BY100" s="143">
        <f t="shared" si="16"/>
        <v>0</v>
      </c>
      <c r="BZ100" s="143">
        <f t="shared" si="16"/>
        <v>0</v>
      </c>
      <c r="CA100" s="144">
        <f t="shared" si="16"/>
        <v>0</v>
      </c>
    </row>
    <row r="101" spans="1:81" x14ac:dyDescent="0.4">
      <c r="A101" s="141"/>
      <c r="B101" s="58" t="s">
        <v>27</v>
      </c>
      <c r="C101" s="233" t="s">
        <v>130</v>
      </c>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3">
        <v>91.262499560531367</v>
      </c>
      <c r="AI101" s="143">
        <v>103.80069695625174</v>
      </c>
      <c r="AJ101" s="143">
        <v>121.76127077426457</v>
      </c>
      <c r="AK101" s="143">
        <v>137.77699458183082</v>
      </c>
      <c r="AL101" s="143">
        <v>161.17497585640393</v>
      </c>
      <c r="AM101" s="143">
        <v>164.70251240474516</v>
      </c>
      <c r="AN101" s="143">
        <v>160.96340859211983</v>
      </c>
      <c r="AO101" s="143">
        <v>166.80453557865985</v>
      </c>
      <c r="AP101" s="143">
        <v>206.18510032540726</v>
      </c>
      <c r="AQ101" s="143">
        <v>207.26249382688911</v>
      </c>
      <c r="AR101" s="143">
        <v>211.38706882608795</v>
      </c>
      <c r="AS101" s="143">
        <v>215.27977754727789</v>
      </c>
      <c r="AT101" s="143">
        <v>235.70115647812503</v>
      </c>
      <c r="AU101" s="143">
        <v>257.99286127491263</v>
      </c>
      <c r="AV101" s="143">
        <v>267.98866426036761</v>
      </c>
      <c r="AW101" s="143">
        <v>284.03278414127828</v>
      </c>
      <c r="AX101" s="143">
        <v>285.36345330917931</v>
      </c>
      <c r="AY101" s="143">
        <v>294.47974701659587</v>
      </c>
      <c r="AZ101" s="143">
        <v>283.94561406260419</v>
      </c>
      <c r="BA101" s="143">
        <v>285.69479052502197</v>
      </c>
      <c r="BB101" s="143">
        <v>288.39579507576605</v>
      </c>
      <c r="BC101" s="143">
        <v>287.72895339201409</v>
      </c>
      <c r="BD101" s="143">
        <v>302.517</v>
      </c>
      <c r="BE101" s="143">
        <v>312.64282803876375</v>
      </c>
      <c r="BF101" s="143">
        <v>322.64659863649956</v>
      </c>
      <c r="BG101" s="143">
        <v>309.3976731616396</v>
      </c>
      <c r="BH101" s="143">
        <v>330.18399999999997</v>
      </c>
      <c r="BI101" s="143">
        <v>330.53825465994976</v>
      </c>
      <c r="BJ101" s="143">
        <v>340.63572311626842</v>
      </c>
      <c r="BK101" s="143">
        <v>371.72985676896826</v>
      </c>
      <c r="BL101" s="143">
        <v>464.39973457231906</v>
      </c>
      <c r="BM101" s="143">
        <v>487.08424146343594</v>
      </c>
      <c r="BN101" s="143">
        <v>484.86130253975915</v>
      </c>
      <c r="BO101" s="143">
        <v>494.77155401036845</v>
      </c>
      <c r="BP101" s="143">
        <v>516.05253575374229</v>
      </c>
      <c r="BQ101" s="143">
        <v>525.97628279179287</v>
      </c>
      <c r="BR101" s="143">
        <v>539.9856842410652</v>
      </c>
      <c r="BS101" s="143">
        <v>544.97246565210821</v>
      </c>
      <c r="BT101" s="143">
        <v>525.91694294115405</v>
      </c>
      <c r="BU101" s="143">
        <v>512.94902387642549</v>
      </c>
      <c r="BV101" s="143">
        <v>512.36756807818256</v>
      </c>
      <c r="BW101" s="143">
        <v>517.24124432453618</v>
      </c>
      <c r="BX101" s="143">
        <v>515.97835634059243</v>
      </c>
      <c r="BY101" s="143">
        <v>516.36110207617048</v>
      </c>
      <c r="BZ101" s="143">
        <v>517.43073470294462</v>
      </c>
      <c r="CA101" s="144">
        <v>520.47714195793299</v>
      </c>
    </row>
    <row r="102" spans="1:81" x14ac:dyDescent="0.4">
      <c r="A102" s="141"/>
      <c r="B102" s="58" t="s">
        <v>165</v>
      </c>
      <c r="C102" s="233" t="s">
        <v>130</v>
      </c>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3"/>
      <c r="AN102" s="143"/>
      <c r="AO102" s="143"/>
      <c r="AP102" s="143"/>
      <c r="AQ102" s="143"/>
      <c r="AR102" s="143"/>
      <c r="AS102" s="143"/>
      <c r="AT102" s="143"/>
      <c r="AU102" s="143"/>
      <c r="AV102" s="143"/>
      <c r="AW102" s="143"/>
      <c r="AX102" s="143"/>
      <c r="AY102" s="143"/>
      <c r="AZ102" s="143"/>
      <c r="BA102" s="143"/>
      <c r="BB102" s="143"/>
      <c r="BC102" s="143"/>
      <c r="BD102" s="143"/>
      <c r="BE102" s="143"/>
      <c r="BF102" s="143"/>
      <c r="BG102" s="143"/>
      <c r="BH102" s="143"/>
      <c r="BI102" s="143"/>
      <c r="BJ102" s="143"/>
      <c r="BK102" s="143"/>
      <c r="BL102" s="143">
        <v>5.5109329999999996</v>
      </c>
      <c r="BM102" s="143">
        <v>7.0408049999999998</v>
      </c>
      <c r="BN102" s="143">
        <v>9.2482140000000008</v>
      </c>
      <c r="BO102" s="143">
        <v>9.5133209999999995</v>
      </c>
      <c r="BP102" s="143">
        <v>9.4075343484310903</v>
      </c>
      <c r="BQ102" s="143">
        <v>9.2168086836232543</v>
      </c>
      <c r="BR102" s="143">
        <v>37.532187830000005</v>
      </c>
      <c r="BS102" s="143">
        <v>43.794516459999997</v>
      </c>
      <c r="BT102" s="143">
        <v>41.280517799999998</v>
      </c>
      <c r="BU102" s="143">
        <v>48.629247100000001</v>
      </c>
      <c r="BV102" s="143">
        <v>40.589526618458983</v>
      </c>
      <c r="BW102" s="143">
        <v>44.302053604921433</v>
      </c>
      <c r="BX102" s="143">
        <v>45.09949056981003</v>
      </c>
      <c r="BY102" s="143">
        <v>46.001480381206242</v>
      </c>
      <c r="BZ102" s="143">
        <v>46.921509988830351</v>
      </c>
      <c r="CA102" s="144">
        <v>47.85994018860697</v>
      </c>
    </row>
    <row r="103" spans="1:81" s="58" customFormat="1" ht="25.5" customHeight="1" x14ac:dyDescent="0.4">
      <c r="A103" s="141"/>
      <c r="B103" s="58" t="s">
        <v>166</v>
      </c>
      <c r="C103" s="233" t="s">
        <v>130</v>
      </c>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v>0</v>
      </c>
      <c r="AI103" s="143">
        <v>2.5040601381900864</v>
      </c>
      <c r="AJ103" s="143">
        <v>14.800556381209555</v>
      </c>
      <c r="AK103" s="143">
        <v>29.564003868881628</v>
      </c>
      <c r="AL103" s="143">
        <v>48.774724864415802</v>
      </c>
      <c r="AM103" s="143">
        <v>70.789860916671742</v>
      </c>
      <c r="AN103" s="143">
        <v>91.778399466759709</v>
      </c>
      <c r="AO103" s="143">
        <v>120.04963148345799</v>
      </c>
      <c r="AP103" s="143">
        <v>158.18664637822221</v>
      </c>
      <c r="AQ103" s="143">
        <v>194.28923746009318</v>
      </c>
      <c r="AR103" s="143">
        <v>231.47695253397123</v>
      </c>
      <c r="AS103" s="143">
        <v>275.4664856201332</v>
      </c>
      <c r="AT103" s="143">
        <v>327.80330566111519</v>
      </c>
      <c r="AU103" s="143">
        <v>402.55406630219051</v>
      </c>
      <c r="AV103" s="143">
        <v>25.893038406080755</v>
      </c>
      <c r="AW103" s="143">
        <v>0</v>
      </c>
      <c r="AX103" s="143">
        <v>0</v>
      </c>
      <c r="AY103" s="143">
        <v>0</v>
      </c>
      <c r="AZ103" s="143">
        <v>0</v>
      </c>
      <c r="BA103" s="143">
        <v>0</v>
      </c>
      <c r="BB103" s="143">
        <v>0</v>
      </c>
      <c r="BC103" s="143">
        <v>0</v>
      </c>
      <c r="BD103" s="143">
        <v>0</v>
      </c>
      <c r="BE103" s="143">
        <v>0</v>
      </c>
      <c r="BF103" s="143">
        <v>0</v>
      </c>
      <c r="BG103" s="143">
        <v>0</v>
      </c>
      <c r="BH103" s="143">
        <v>0</v>
      </c>
      <c r="BI103" s="143">
        <v>0</v>
      </c>
      <c r="BJ103" s="143">
        <v>0</v>
      </c>
      <c r="BK103" s="143">
        <v>0</v>
      </c>
      <c r="BL103" s="143">
        <v>0</v>
      </c>
      <c r="BM103" s="143">
        <v>0</v>
      </c>
      <c r="BN103" s="143">
        <v>0</v>
      </c>
      <c r="BO103" s="143">
        <v>0</v>
      </c>
      <c r="BP103" s="143">
        <v>0</v>
      </c>
      <c r="BQ103" s="143">
        <v>0</v>
      </c>
      <c r="BR103" s="143">
        <v>0</v>
      </c>
      <c r="BS103" s="143">
        <v>0</v>
      </c>
      <c r="BT103" s="143">
        <v>0</v>
      </c>
      <c r="BU103" s="143">
        <v>0</v>
      </c>
      <c r="BV103" s="143">
        <v>0</v>
      </c>
      <c r="BW103" s="143">
        <v>0</v>
      </c>
      <c r="BX103" s="143">
        <v>0</v>
      </c>
      <c r="BY103" s="143">
        <v>0</v>
      </c>
      <c r="BZ103" s="143">
        <v>0</v>
      </c>
      <c r="CA103" s="144">
        <v>0</v>
      </c>
      <c r="CB103" s="51"/>
      <c r="CC103" s="51"/>
    </row>
    <row r="104" spans="1:81" x14ac:dyDescent="0.4">
      <c r="A104" s="141"/>
      <c r="B104" s="58" t="s">
        <v>273</v>
      </c>
      <c r="C104" s="142" t="s">
        <v>130</v>
      </c>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c r="AA104" s="143"/>
      <c r="AB104" s="143"/>
      <c r="AC104" s="143"/>
      <c r="AD104" s="143"/>
      <c r="AE104" s="143"/>
      <c r="AF104" s="143"/>
      <c r="AG104" s="143"/>
      <c r="AH104" s="143">
        <v>0</v>
      </c>
      <c r="AI104" s="143">
        <v>0</v>
      </c>
      <c r="AJ104" s="143">
        <v>0</v>
      </c>
      <c r="AK104" s="143">
        <v>0</v>
      </c>
      <c r="AL104" s="143">
        <v>0</v>
      </c>
      <c r="AM104" s="143">
        <v>0</v>
      </c>
      <c r="AN104" s="143">
        <v>0</v>
      </c>
      <c r="AO104" s="143">
        <v>0</v>
      </c>
      <c r="AP104" s="143">
        <v>0</v>
      </c>
      <c r="AQ104" s="143">
        <v>0</v>
      </c>
      <c r="AR104" s="143">
        <v>0</v>
      </c>
      <c r="AS104" s="143">
        <v>0</v>
      </c>
      <c r="AT104" s="143">
        <v>0</v>
      </c>
      <c r="AU104" s="143">
        <v>0</v>
      </c>
      <c r="AV104" s="143">
        <v>0</v>
      </c>
      <c r="AW104" s="143">
        <v>0</v>
      </c>
      <c r="AX104" s="143">
        <v>0</v>
      </c>
      <c r="AY104" s="143">
        <v>0</v>
      </c>
      <c r="AZ104" s="143">
        <v>0</v>
      </c>
      <c r="BA104" s="143">
        <v>0</v>
      </c>
      <c r="BB104" s="143">
        <v>0</v>
      </c>
      <c r="BC104" s="143">
        <v>0</v>
      </c>
      <c r="BD104" s="143">
        <v>0</v>
      </c>
      <c r="BE104" s="143">
        <v>0</v>
      </c>
      <c r="BF104" s="143">
        <v>0</v>
      </c>
      <c r="BG104" s="143">
        <v>0</v>
      </c>
      <c r="BH104" s="143">
        <v>0</v>
      </c>
      <c r="BI104" s="143">
        <v>878.05845391999992</v>
      </c>
      <c r="BJ104" s="143">
        <v>0</v>
      </c>
      <c r="BK104" s="143">
        <v>0</v>
      </c>
      <c r="BL104" s="143">
        <v>0</v>
      </c>
      <c r="BM104" s="143">
        <v>0</v>
      </c>
      <c r="BN104" s="143">
        <v>0</v>
      </c>
      <c r="BO104" s="143">
        <v>0</v>
      </c>
      <c r="BP104" s="143">
        <v>0</v>
      </c>
      <c r="BQ104" s="143">
        <v>0</v>
      </c>
      <c r="BR104" s="143">
        <v>0</v>
      </c>
      <c r="BS104" s="143">
        <v>0</v>
      </c>
      <c r="BT104" s="143">
        <v>0</v>
      </c>
      <c r="BU104" s="143">
        <v>0</v>
      </c>
      <c r="BV104" s="143">
        <v>0</v>
      </c>
      <c r="BW104" s="143">
        <v>0</v>
      </c>
      <c r="BX104" s="143">
        <v>0</v>
      </c>
      <c r="BY104" s="143">
        <v>0</v>
      </c>
      <c r="BZ104" s="143">
        <v>0</v>
      </c>
      <c r="CA104" s="144">
        <v>0</v>
      </c>
    </row>
    <row r="105" spans="1:81" x14ac:dyDescent="0.4">
      <c r="A105" s="141"/>
      <c r="B105" s="148" t="s">
        <v>274</v>
      </c>
      <c r="C105" s="142" t="s">
        <v>130</v>
      </c>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v>0</v>
      </c>
      <c r="AI105" s="143">
        <v>0</v>
      </c>
      <c r="AJ105" s="143">
        <v>0</v>
      </c>
      <c r="AK105" s="143">
        <v>0</v>
      </c>
      <c r="AL105" s="143">
        <v>0</v>
      </c>
      <c r="AM105" s="143">
        <v>0</v>
      </c>
      <c r="AN105" s="143">
        <v>0</v>
      </c>
      <c r="AO105" s="143">
        <v>0</v>
      </c>
      <c r="AP105" s="143">
        <v>0</v>
      </c>
      <c r="AQ105" s="143">
        <v>0</v>
      </c>
      <c r="AR105" s="143">
        <v>0</v>
      </c>
      <c r="AS105" s="143">
        <v>0</v>
      </c>
      <c r="AT105" s="143">
        <v>0</v>
      </c>
      <c r="AU105" s="143">
        <v>0</v>
      </c>
      <c r="AV105" s="143">
        <v>0</v>
      </c>
      <c r="AW105" s="143">
        <v>0</v>
      </c>
      <c r="AX105" s="143">
        <v>0</v>
      </c>
      <c r="AY105" s="143">
        <v>0</v>
      </c>
      <c r="AZ105" s="143">
        <v>0</v>
      </c>
      <c r="BA105" s="143">
        <v>0</v>
      </c>
      <c r="BB105" s="143">
        <v>0</v>
      </c>
      <c r="BC105" s="143">
        <v>0</v>
      </c>
      <c r="BD105" s="143">
        <v>0</v>
      </c>
      <c r="BE105" s="143">
        <v>0</v>
      </c>
      <c r="BF105" s="143">
        <v>0</v>
      </c>
      <c r="BG105" s="143">
        <v>0</v>
      </c>
      <c r="BH105" s="143">
        <v>512.54700000000003</v>
      </c>
      <c r="BI105" s="143">
        <v>253.96029677999999</v>
      </c>
      <c r="BJ105" s="143">
        <v>0</v>
      </c>
      <c r="BK105" s="143">
        <v>0</v>
      </c>
      <c r="BL105" s="143">
        <v>0</v>
      </c>
      <c r="BM105" s="143">
        <v>0</v>
      </c>
      <c r="BN105" s="143">
        <v>0</v>
      </c>
      <c r="BO105" s="143">
        <v>0</v>
      </c>
      <c r="BP105" s="143">
        <v>0</v>
      </c>
      <c r="BQ105" s="143">
        <v>0</v>
      </c>
      <c r="BR105" s="143">
        <v>0</v>
      </c>
      <c r="BS105" s="143">
        <v>0</v>
      </c>
      <c r="BT105" s="143">
        <v>0</v>
      </c>
      <c r="BU105" s="143">
        <v>0</v>
      </c>
      <c r="BV105" s="143">
        <v>0</v>
      </c>
      <c r="BW105" s="143">
        <v>0</v>
      </c>
      <c r="BX105" s="143">
        <v>0</v>
      </c>
      <c r="BY105" s="143">
        <v>0</v>
      </c>
      <c r="BZ105" s="143">
        <v>0</v>
      </c>
      <c r="CA105" s="144">
        <v>0</v>
      </c>
    </row>
    <row r="106" spans="1:81" x14ac:dyDescent="0.4">
      <c r="A106" s="141"/>
      <c r="B106" s="58" t="s">
        <v>275</v>
      </c>
      <c r="C106" s="142" t="s">
        <v>130</v>
      </c>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43"/>
      <c r="AH106" s="143">
        <v>0</v>
      </c>
      <c r="AI106" s="143">
        <v>0</v>
      </c>
      <c r="AJ106" s="143">
        <v>0</v>
      </c>
      <c r="AK106" s="143">
        <v>0</v>
      </c>
      <c r="AL106" s="143">
        <v>0</v>
      </c>
      <c r="AM106" s="143">
        <v>0</v>
      </c>
      <c r="AN106" s="143">
        <v>0</v>
      </c>
      <c r="AO106" s="143">
        <v>0</v>
      </c>
      <c r="AP106" s="143">
        <v>0</v>
      </c>
      <c r="AQ106" s="143">
        <v>0</v>
      </c>
      <c r="AR106" s="143">
        <v>0</v>
      </c>
      <c r="AS106" s="143">
        <v>0</v>
      </c>
      <c r="AT106" s="143">
        <v>0</v>
      </c>
      <c r="AU106" s="143">
        <v>0</v>
      </c>
      <c r="AV106" s="143">
        <v>0</v>
      </c>
      <c r="AW106" s="143">
        <v>0</v>
      </c>
      <c r="AX106" s="143">
        <v>0</v>
      </c>
      <c r="AY106" s="143">
        <v>0</v>
      </c>
      <c r="AZ106" s="143">
        <v>0</v>
      </c>
      <c r="BA106" s="143">
        <v>0</v>
      </c>
      <c r="BB106" s="143">
        <v>0</v>
      </c>
      <c r="BC106" s="143">
        <v>0</v>
      </c>
      <c r="BD106" s="143">
        <v>305.50299999999999</v>
      </c>
      <c r="BE106" s="143">
        <v>364.963506</v>
      </c>
      <c r="BF106" s="143">
        <v>374.49799999999999</v>
      </c>
      <c r="BG106" s="143">
        <v>411.85500000000002</v>
      </c>
      <c r="BH106" s="143">
        <v>435.49299999999999</v>
      </c>
      <c r="BI106" s="143">
        <v>460.57299999999998</v>
      </c>
      <c r="BJ106" s="143">
        <v>487.84199999999998</v>
      </c>
      <c r="BK106" s="143">
        <v>509.73661300000003</v>
      </c>
      <c r="BL106" s="143">
        <v>527.65851588422947</v>
      </c>
      <c r="BM106" s="143">
        <v>548.84926471978326</v>
      </c>
      <c r="BN106" s="143">
        <v>578.13293398888891</v>
      </c>
      <c r="BO106" s="143">
        <v>587.18538852998768</v>
      </c>
      <c r="BP106" s="143">
        <v>595.99799999999993</v>
      </c>
      <c r="BQ106" s="143">
        <v>606.39532681999992</v>
      </c>
      <c r="BR106" s="143">
        <v>611.93929700000001</v>
      </c>
      <c r="BS106" s="143">
        <v>621.7497810999995</v>
      </c>
      <c r="BT106" s="143">
        <v>627.55100000000004</v>
      </c>
      <c r="BU106" s="143">
        <v>654.75289959999998</v>
      </c>
      <c r="BV106" s="143">
        <v>468</v>
      </c>
      <c r="BW106" s="143">
        <v>247</v>
      </c>
      <c r="BX106" s="143">
        <v>0</v>
      </c>
      <c r="BY106" s="143">
        <v>0</v>
      </c>
      <c r="BZ106" s="143">
        <v>0</v>
      </c>
      <c r="CA106" s="144">
        <v>0</v>
      </c>
    </row>
    <row r="107" spans="1:81" x14ac:dyDescent="0.4">
      <c r="A107" s="141"/>
      <c r="B107" s="148" t="s">
        <v>30</v>
      </c>
      <c r="C107" s="233" t="s">
        <v>140</v>
      </c>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3">
        <v>0</v>
      </c>
      <c r="AI107" s="143">
        <v>0</v>
      </c>
      <c r="AJ107" s="143">
        <v>0</v>
      </c>
      <c r="AK107" s="143">
        <v>0</v>
      </c>
      <c r="AL107" s="143">
        <v>0</v>
      </c>
      <c r="AM107" s="143">
        <v>0</v>
      </c>
      <c r="AN107" s="143">
        <v>0</v>
      </c>
      <c r="AO107" s="143">
        <v>0</v>
      </c>
      <c r="AP107" s="143">
        <v>0</v>
      </c>
      <c r="AQ107" s="143">
        <v>0</v>
      </c>
      <c r="AR107" s="143">
        <v>0</v>
      </c>
      <c r="AS107" s="143">
        <v>0</v>
      </c>
      <c r="AT107" s="143">
        <v>0</v>
      </c>
      <c r="AU107" s="143">
        <v>0</v>
      </c>
      <c r="AV107" s="143">
        <v>0</v>
      </c>
      <c r="AW107" s="143">
        <v>0</v>
      </c>
      <c r="AX107" s="143">
        <v>0</v>
      </c>
      <c r="AY107" s="143">
        <v>0</v>
      </c>
      <c r="AZ107" s="143">
        <v>0</v>
      </c>
      <c r="BA107" s="143">
        <v>0</v>
      </c>
      <c r="BB107" s="143">
        <v>0</v>
      </c>
      <c r="BC107" s="143">
        <v>0</v>
      </c>
      <c r="BD107" s="143">
        <v>0</v>
      </c>
      <c r="BE107" s="143">
        <v>0</v>
      </c>
      <c r="BF107" s="143">
        <v>0</v>
      </c>
      <c r="BG107" s="143">
        <v>2336.1031234350612</v>
      </c>
      <c r="BH107" s="143">
        <v>5970.616</v>
      </c>
      <c r="BI107" s="143">
        <v>6426.2752195999992</v>
      </c>
      <c r="BJ107" s="143">
        <v>6868.5436595999981</v>
      </c>
      <c r="BK107" s="143">
        <v>7367.1248207140325</v>
      </c>
      <c r="BL107" s="143">
        <v>7703.3184822999983</v>
      </c>
      <c r="BM107" s="143">
        <v>8128.8851483599992</v>
      </c>
      <c r="BN107" s="143">
        <v>8242.1568431600008</v>
      </c>
      <c r="BO107" s="143">
        <v>8052.1531093100002</v>
      </c>
      <c r="BP107" s="143">
        <v>7510.8751163199995</v>
      </c>
      <c r="BQ107" s="143">
        <v>7041.5234761999718</v>
      </c>
      <c r="BR107" s="143">
        <v>6576.0799377400017</v>
      </c>
      <c r="BS107" s="143">
        <v>6078.7060508699969</v>
      </c>
      <c r="BT107" s="143">
        <v>5665.5855551100012</v>
      </c>
      <c r="BU107" s="143">
        <v>5367.6480182400001</v>
      </c>
      <c r="BV107" s="143">
        <v>5155.9441013089208</v>
      </c>
      <c r="BW107" s="143">
        <v>5035.3835914441534</v>
      </c>
      <c r="BX107" s="143">
        <v>4872.9109941234619</v>
      </c>
      <c r="BY107" s="143">
        <v>4651.3126517303763</v>
      </c>
      <c r="BZ107" s="143">
        <v>4507.5645585644006</v>
      </c>
      <c r="CA107" s="144">
        <v>4442.4052956946189</v>
      </c>
    </row>
    <row r="108" spans="1:81" ht="25.5" customHeight="1" x14ac:dyDescent="0.4">
      <c r="A108" s="141"/>
      <c r="B108" s="151" t="s">
        <v>172</v>
      </c>
      <c r="C108" s="233" t="s">
        <v>130</v>
      </c>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c r="AA108" s="143"/>
      <c r="AB108" s="143"/>
      <c r="AC108" s="143"/>
      <c r="AD108" s="143"/>
      <c r="AE108" s="143"/>
      <c r="AF108" s="143"/>
      <c r="AG108" s="143"/>
      <c r="AH108" s="143">
        <v>0</v>
      </c>
      <c r="AI108" s="143">
        <v>0</v>
      </c>
      <c r="AJ108" s="143">
        <v>0</v>
      </c>
      <c r="AK108" s="143">
        <v>0</v>
      </c>
      <c r="AL108" s="143">
        <v>0</v>
      </c>
      <c r="AM108" s="143">
        <v>0</v>
      </c>
      <c r="AN108" s="143">
        <v>0</v>
      </c>
      <c r="AO108" s="143">
        <v>0</v>
      </c>
      <c r="AP108" s="143">
        <v>0</v>
      </c>
      <c r="AQ108" s="143">
        <v>0</v>
      </c>
      <c r="AR108" s="143">
        <v>0</v>
      </c>
      <c r="AS108" s="143">
        <v>0</v>
      </c>
      <c r="AT108" s="143">
        <v>0</v>
      </c>
      <c r="AU108" s="143">
        <v>0</v>
      </c>
      <c r="AV108" s="143">
        <v>0</v>
      </c>
      <c r="AW108" s="143">
        <v>0</v>
      </c>
      <c r="AX108" s="143">
        <v>0</v>
      </c>
      <c r="AY108" s="143">
        <v>0</v>
      </c>
      <c r="AZ108" s="143">
        <v>0</v>
      </c>
      <c r="BA108" s="143">
        <v>0</v>
      </c>
      <c r="BB108" s="143">
        <v>0</v>
      </c>
      <c r="BC108" s="143">
        <v>0</v>
      </c>
      <c r="BD108" s="143">
        <v>0</v>
      </c>
      <c r="BE108" s="143">
        <v>0</v>
      </c>
      <c r="BF108" s="143">
        <v>0</v>
      </c>
      <c r="BG108" s="143">
        <v>0</v>
      </c>
      <c r="BH108" s="143">
        <v>0</v>
      </c>
      <c r="BI108" s="143">
        <v>0</v>
      </c>
      <c r="BJ108" s="143">
        <v>0</v>
      </c>
      <c r="BK108" s="143">
        <v>0</v>
      </c>
      <c r="BL108" s="143">
        <v>0</v>
      </c>
      <c r="BM108" s="143">
        <v>0</v>
      </c>
      <c r="BN108" s="143">
        <v>0</v>
      </c>
      <c r="BO108" s="143">
        <v>0</v>
      </c>
      <c r="BP108" s="143">
        <v>0</v>
      </c>
      <c r="BQ108" s="143">
        <v>14.866828625617664</v>
      </c>
      <c r="BR108" s="143">
        <v>128.38229163543059</v>
      </c>
      <c r="BS108" s="143">
        <v>281.56789349446876</v>
      </c>
      <c r="BT108" s="143">
        <v>679.49144888707337</v>
      </c>
      <c r="BU108" s="143">
        <v>1420.8407440095743</v>
      </c>
      <c r="BV108" s="143">
        <v>1440.7521633540566</v>
      </c>
      <c r="BW108" s="143">
        <v>2083.7163171071261</v>
      </c>
      <c r="BX108" s="143">
        <v>2514.9664587639732</v>
      </c>
      <c r="BY108" s="143">
        <v>2799.7114917914373</v>
      </c>
      <c r="BZ108" s="143">
        <v>3130.7548049029856</v>
      </c>
      <c r="CA108" s="144">
        <v>3179.7900923379461</v>
      </c>
    </row>
    <row r="109" spans="1:81" x14ac:dyDescent="0.4">
      <c r="A109" s="141"/>
      <c r="B109" s="58" t="s">
        <v>173</v>
      </c>
      <c r="C109" s="233" t="s">
        <v>130</v>
      </c>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c r="AA109" s="143"/>
      <c r="AB109" s="143"/>
      <c r="AC109" s="143"/>
      <c r="AD109" s="143"/>
      <c r="AE109" s="143"/>
      <c r="AF109" s="143"/>
      <c r="AG109" s="143"/>
      <c r="AH109" s="143"/>
      <c r="AI109" s="143"/>
      <c r="AJ109" s="143"/>
      <c r="AK109" s="143"/>
      <c r="AL109" s="143"/>
      <c r="AM109" s="143"/>
      <c r="AN109" s="143"/>
      <c r="AO109" s="143"/>
      <c r="AP109" s="143"/>
      <c r="AQ109" s="143"/>
      <c r="AR109" s="143"/>
      <c r="AS109" s="143"/>
      <c r="AT109" s="143"/>
      <c r="AU109" s="143"/>
      <c r="AV109" s="143"/>
      <c r="AW109" s="143"/>
      <c r="AX109" s="143">
        <v>3.4569999999999999</v>
      </c>
      <c r="AY109" s="143">
        <v>4.1285950413223143</v>
      </c>
      <c r="AZ109" s="143">
        <v>5.4580000000000002</v>
      </c>
      <c r="BA109" s="143">
        <v>4.9669999999999996</v>
      </c>
      <c r="BB109" s="143">
        <v>8.2967250384024585</v>
      </c>
      <c r="BC109" s="143">
        <v>10.563000000000001</v>
      </c>
      <c r="BD109" s="143">
        <v>11.87267336961207</v>
      </c>
      <c r="BE109" s="143">
        <v>14.399096999999999</v>
      </c>
      <c r="BF109" s="143">
        <v>19.709695</v>
      </c>
      <c r="BG109" s="143">
        <v>19.340500802146213</v>
      </c>
      <c r="BH109" s="143">
        <v>20.643089</v>
      </c>
      <c r="BI109" s="143">
        <v>46.53799999999999</v>
      </c>
      <c r="BJ109" s="143">
        <v>32.67</v>
      </c>
      <c r="BK109" s="143">
        <v>27.44</v>
      </c>
      <c r="BL109" s="143">
        <v>31.553068</v>
      </c>
      <c r="BM109" s="143">
        <v>35.207568999999999</v>
      </c>
      <c r="BN109" s="143">
        <v>38.218910999999999</v>
      </c>
      <c r="BO109" s="143">
        <v>37.692900000000002</v>
      </c>
      <c r="BP109" s="143">
        <v>42.019909411804896</v>
      </c>
      <c r="BQ109" s="143">
        <v>45.458691636376749</v>
      </c>
      <c r="BR109" s="143">
        <v>44.789727000000006</v>
      </c>
      <c r="BS109" s="143">
        <v>46.053681000000005</v>
      </c>
      <c r="BT109" s="143">
        <v>42.152442999999998</v>
      </c>
      <c r="BU109" s="143">
        <v>41.088430800000005</v>
      </c>
      <c r="BV109" s="143">
        <v>42.880791540008573</v>
      </c>
      <c r="BW109" s="143">
        <v>43.633464049835609</v>
      </c>
      <c r="BX109" s="143">
        <v>43.939084264195721</v>
      </c>
      <c r="BY109" s="143">
        <v>44.189724396080088</v>
      </c>
      <c r="BZ109" s="143">
        <v>44.317316981639927</v>
      </c>
      <c r="CA109" s="144">
        <v>45.203663321272714</v>
      </c>
    </row>
    <row r="110" spans="1:81" x14ac:dyDescent="0.4">
      <c r="A110" s="141"/>
      <c r="B110" s="148" t="s">
        <v>175</v>
      </c>
      <c r="C110" s="233" t="s">
        <v>133</v>
      </c>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3">
        <v>0</v>
      </c>
      <c r="AI110" s="143">
        <v>0</v>
      </c>
      <c r="AJ110" s="143">
        <v>0</v>
      </c>
      <c r="AK110" s="143">
        <v>0</v>
      </c>
      <c r="AL110" s="143">
        <v>0</v>
      </c>
      <c r="AM110" s="143">
        <v>0</v>
      </c>
      <c r="AN110" s="143">
        <v>0</v>
      </c>
      <c r="AO110" s="143">
        <v>0</v>
      </c>
      <c r="AP110" s="143">
        <v>0</v>
      </c>
      <c r="AQ110" s="143">
        <v>94.289000000000001</v>
      </c>
      <c r="AR110" s="143">
        <v>3.1640000000000001</v>
      </c>
      <c r="AS110" s="143">
        <v>0</v>
      </c>
      <c r="AT110" s="143">
        <v>0</v>
      </c>
      <c r="AU110" s="143">
        <v>0</v>
      </c>
      <c r="AV110" s="143">
        <v>0</v>
      </c>
      <c r="AW110" s="143">
        <v>0</v>
      </c>
      <c r="AX110" s="143">
        <v>0</v>
      </c>
      <c r="AY110" s="143">
        <v>0</v>
      </c>
      <c r="AZ110" s="143">
        <v>0</v>
      </c>
      <c r="BA110" s="143">
        <v>0</v>
      </c>
      <c r="BB110" s="143">
        <v>0</v>
      </c>
      <c r="BC110" s="143">
        <v>0</v>
      </c>
      <c r="BD110" s="143">
        <v>0</v>
      </c>
      <c r="BE110" s="143">
        <v>0</v>
      </c>
      <c r="BF110" s="143">
        <v>0</v>
      </c>
      <c r="BG110" s="143">
        <v>0</v>
      </c>
      <c r="BH110" s="143">
        <v>0</v>
      </c>
      <c r="BI110" s="143">
        <v>0</v>
      </c>
      <c r="BJ110" s="143">
        <v>0</v>
      </c>
      <c r="BK110" s="143">
        <v>0</v>
      </c>
      <c r="BL110" s="143">
        <v>0</v>
      </c>
      <c r="BM110" s="143">
        <v>0</v>
      </c>
      <c r="BN110" s="143">
        <v>0</v>
      </c>
      <c r="BO110" s="143">
        <v>0</v>
      </c>
      <c r="BP110" s="143">
        <v>0</v>
      </c>
      <c r="BQ110" s="143">
        <v>0</v>
      </c>
      <c r="BR110" s="143">
        <v>0</v>
      </c>
      <c r="BS110" s="143">
        <v>0</v>
      </c>
      <c r="BT110" s="143">
        <v>0</v>
      </c>
      <c r="BU110" s="143">
        <v>0</v>
      </c>
      <c r="BV110" s="143">
        <v>0</v>
      </c>
      <c r="BW110" s="143">
        <v>0</v>
      </c>
      <c r="BX110" s="143">
        <v>0</v>
      </c>
      <c r="BY110" s="143">
        <v>0</v>
      </c>
      <c r="BZ110" s="143">
        <v>0</v>
      </c>
      <c r="CA110" s="144">
        <v>0</v>
      </c>
    </row>
    <row r="111" spans="1:81" s="64" customFormat="1" x14ac:dyDescent="0.4">
      <c r="A111" s="155"/>
      <c r="B111" s="148" t="s">
        <v>176</v>
      </c>
      <c r="C111" s="233" t="s">
        <v>130</v>
      </c>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3">
        <v>3.9363849225441023</v>
      </c>
      <c r="AI111" s="143">
        <v>5.5202602999575197</v>
      </c>
      <c r="AJ111" s="143">
        <v>8.4191651597486601</v>
      </c>
      <c r="AK111" s="143">
        <v>11.40887014884054</v>
      </c>
      <c r="AL111" s="143">
        <v>14.260799152797492</v>
      </c>
      <c r="AM111" s="143">
        <v>17.496863859223165</v>
      </c>
      <c r="AN111" s="143">
        <v>23.287158802721503</v>
      </c>
      <c r="AO111" s="143">
        <v>27.081838338421456</v>
      </c>
      <c r="AP111" s="143">
        <v>30.749213754948787</v>
      </c>
      <c r="AQ111" s="143">
        <v>33.941256565171791</v>
      </c>
      <c r="AR111" s="143">
        <v>38.815511614519529</v>
      </c>
      <c r="AS111" s="143">
        <v>44.539010373741071</v>
      </c>
      <c r="AT111" s="143">
        <v>57.046874265431249</v>
      </c>
      <c r="AU111" s="143">
        <v>77.833877487600887</v>
      </c>
      <c r="AV111" s="143">
        <v>92.464743839483148</v>
      </c>
      <c r="AW111" s="143">
        <v>103.84947617643465</v>
      </c>
      <c r="AX111" s="143">
        <v>107.35026467430309</v>
      </c>
      <c r="AY111" s="143">
        <v>111.04251969745886</v>
      </c>
      <c r="AZ111" s="143">
        <v>104.71260357218971</v>
      </c>
      <c r="BA111" s="143">
        <v>136.38296564518024</v>
      </c>
      <c r="BB111" s="143">
        <v>144.18166823796307</v>
      </c>
      <c r="BC111" s="143">
        <v>144.24510744392822</v>
      </c>
      <c r="BD111" s="143">
        <v>163.05199999999999</v>
      </c>
      <c r="BE111" s="143">
        <v>165.48699999999999</v>
      </c>
      <c r="BF111" s="143">
        <v>162.65124892159454</v>
      </c>
      <c r="BG111" s="143">
        <v>169.90298870138361</v>
      </c>
      <c r="BH111" s="143">
        <v>124.283</v>
      </c>
      <c r="BI111" s="143">
        <v>128.26055663881266</v>
      </c>
      <c r="BJ111" s="143">
        <v>135.16607401724025</v>
      </c>
      <c r="BK111" s="143">
        <v>200.75442016647554</v>
      </c>
      <c r="BL111" s="143">
        <v>175.53506304142508</v>
      </c>
      <c r="BM111" s="143">
        <v>183.23841614855513</v>
      </c>
      <c r="BN111" s="143">
        <v>169.98493378695881</v>
      </c>
      <c r="BO111" s="143">
        <v>169.32235473338639</v>
      </c>
      <c r="BP111" s="143">
        <v>159.46672221701033</v>
      </c>
      <c r="BQ111" s="143">
        <v>144.67452092278563</v>
      </c>
      <c r="BR111" s="143">
        <v>138.30903393915511</v>
      </c>
      <c r="BS111" s="143">
        <v>128.19760849598063</v>
      </c>
      <c r="BT111" s="143">
        <v>117.24033786983233</v>
      </c>
      <c r="BU111" s="143">
        <v>104.44195994491939</v>
      </c>
      <c r="BV111" s="143">
        <v>96.79757633301476</v>
      </c>
      <c r="BW111" s="143">
        <v>94.682405759208592</v>
      </c>
      <c r="BX111" s="143">
        <v>90.803711798624363</v>
      </c>
      <c r="BY111" s="143">
        <v>87.029590566383035</v>
      </c>
      <c r="BZ111" s="143">
        <v>83.165158228166078</v>
      </c>
      <c r="CA111" s="144">
        <v>79.279090028103752</v>
      </c>
      <c r="CB111" s="51"/>
      <c r="CC111" s="51"/>
    </row>
    <row r="112" spans="1:81" s="64" customFormat="1" x14ac:dyDescent="0.4">
      <c r="A112" s="155"/>
      <c r="B112" s="58" t="s">
        <v>266</v>
      </c>
      <c r="C112" s="233" t="s">
        <v>140</v>
      </c>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3"/>
      <c r="AI112" s="143"/>
      <c r="AJ112" s="143"/>
      <c r="AK112" s="143"/>
      <c r="AL112" s="143"/>
      <c r="AM112" s="143"/>
      <c r="AN112" s="143"/>
      <c r="AO112" s="143"/>
      <c r="AP112" s="143"/>
      <c r="AQ112" s="143">
        <v>5.2398705871158064</v>
      </c>
      <c r="AR112" s="143">
        <v>27.489073080216954</v>
      </c>
      <c r="AS112" s="143">
        <v>23.776031392140069</v>
      </c>
      <c r="AT112" s="143">
        <v>28.023598820058993</v>
      </c>
      <c r="AU112" s="143">
        <v>38</v>
      </c>
      <c r="AV112" s="143">
        <v>39.200000000000003</v>
      </c>
      <c r="AW112" s="143">
        <v>40.200000000000003</v>
      </c>
      <c r="AX112" s="143">
        <v>30.1</v>
      </c>
      <c r="AY112" s="143">
        <v>51.6</v>
      </c>
      <c r="AZ112" s="143">
        <v>40.9</v>
      </c>
      <c r="BA112" s="143">
        <v>21.7</v>
      </c>
      <c r="BB112" s="143">
        <v>22.1</v>
      </c>
      <c r="BC112" s="143">
        <v>22.213617054828948</v>
      </c>
      <c r="BD112" s="143">
        <v>35.660331161314261</v>
      </c>
      <c r="BE112" s="143">
        <v>27.990037018213997</v>
      </c>
      <c r="BF112" s="143">
        <v>29.15736141380097</v>
      </c>
      <c r="BG112" s="143">
        <v>30.387325282280013</v>
      </c>
      <c r="BH112" s="143">
        <v>32.560962763923698</v>
      </c>
      <c r="BI112" s="143">
        <v>40.862700124098772</v>
      </c>
      <c r="BJ112" s="143"/>
      <c r="BK112" s="143"/>
      <c r="BL112" s="143"/>
      <c r="BM112" s="143"/>
      <c r="BN112" s="143"/>
      <c r="BO112" s="143"/>
      <c r="BP112" s="143"/>
      <c r="BQ112" s="143"/>
      <c r="BR112" s="143"/>
      <c r="BS112" s="143"/>
      <c r="BT112" s="143"/>
      <c r="BU112" s="143"/>
      <c r="BV112" s="143"/>
      <c r="BW112" s="143"/>
      <c r="BX112" s="143"/>
      <c r="BY112" s="143"/>
      <c r="BZ112" s="143"/>
      <c r="CA112" s="144"/>
    </row>
    <row r="113" spans="1:79" ht="25.5" customHeight="1" x14ac:dyDescent="0.4">
      <c r="A113" s="141"/>
      <c r="B113" s="148" t="s">
        <v>178</v>
      </c>
      <c r="C113" s="233" t="s">
        <v>140</v>
      </c>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c r="AA113" s="143"/>
      <c r="AB113" s="143"/>
      <c r="AC113" s="143"/>
      <c r="AD113" s="143"/>
      <c r="AE113" s="143"/>
      <c r="AF113" s="143"/>
      <c r="AG113" s="143"/>
      <c r="AH113" s="143"/>
      <c r="AI113" s="143"/>
      <c r="AJ113" s="143"/>
      <c r="AK113" s="143"/>
      <c r="AL113" s="143"/>
      <c r="AM113" s="143"/>
      <c r="AN113" s="143"/>
      <c r="AO113" s="143"/>
      <c r="AP113" s="143"/>
      <c r="AQ113" s="143"/>
      <c r="AR113" s="143"/>
      <c r="AS113" s="143"/>
      <c r="AT113" s="143"/>
      <c r="AU113" s="143"/>
      <c r="AV113" s="143"/>
      <c r="AW113" s="143"/>
      <c r="AX113" s="143"/>
      <c r="AY113" s="143"/>
      <c r="AZ113" s="143"/>
      <c r="BA113" s="143"/>
      <c r="BB113" s="143"/>
      <c r="BC113" s="143"/>
      <c r="BD113" s="143"/>
      <c r="BE113" s="143"/>
      <c r="BF113" s="143"/>
      <c r="BG113" s="143"/>
      <c r="BH113" s="143"/>
      <c r="BI113" s="143"/>
      <c r="BJ113" s="143">
        <v>19.951376999999997</v>
      </c>
      <c r="BK113" s="143">
        <v>17.527673000000004</v>
      </c>
      <c r="BL113" s="143">
        <v>14.842842999999998</v>
      </c>
      <c r="BM113" s="143">
        <v>15.344812999999997</v>
      </c>
      <c r="BN113" s="143">
        <v>15.454585269990007</v>
      </c>
      <c r="BO113" s="143">
        <v>9.8689252387300055</v>
      </c>
      <c r="BP113" s="143">
        <v>8.0439209999999992</v>
      </c>
      <c r="BQ113" s="143">
        <v>0.56211199999999995</v>
      </c>
      <c r="BR113" s="143">
        <v>0</v>
      </c>
      <c r="BS113" s="143">
        <v>0</v>
      </c>
      <c r="BT113" s="143">
        <v>0</v>
      </c>
      <c r="BU113" s="143">
        <v>0</v>
      </c>
      <c r="BV113" s="143">
        <v>0</v>
      </c>
      <c r="BW113" s="143">
        <v>0</v>
      </c>
      <c r="BX113" s="143">
        <v>0</v>
      </c>
      <c r="BY113" s="143">
        <v>0</v>
      </c>
      <c r="BZ113" s="143">
        <v>0</v>
      </c>
      <c r="CA113" s="144">
        <v>0</v>
      </c>
    </row>
    <row r="114" spans="1:79" x14ac:dyDescent="0.4">
      <c r="A114" s="141"/>
      <c r="B114" s="148" t="s">
        <v>32</v>
      </c>
      <c r="C114" s="23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c r="AA114" s="143"/>
      <c r="AB114" s="143"/>
      <c r="AC114" s="143"/>
      <c r="AD114" s="143"/>
      <c r="AE114" s="143"/>
      <c r="AF114" s="143"/>
      <c r="AG114" s="143"/>
      <c r="AH114" s="143">
        <f t="shared" ref="AH114:BV114" si="17">SUM(AH115,AH122)</f>
        <v>7589</v>
      </c>
      <c r="AI114" s="143">
        <f t="shared" si="17"/>
        <v>8852</v>
      </c>
      <c r="AJ114" s="143">
        <f t="shared" si="17"/>
        <v>10564</v>
      </c>
      <c r="AK114" s="143">
        <f t="shared" si="17"/>
        <v>12165</v>
      </c>
      <c r="AL114" s="143">
        <f t="shared" si="17"/>
        <v>13589</v>
      </c>
      <c r="AM114" s="143">
        <f t="shared" si="17"/>
        <v>14654</v>
      </c>
      <c r="AN114" s="143">
        <f t="shared" si="17"/>
        <v>15307</v>
      </c>
      <c r="AO114" s="143">
        <f t="shared" si="17"/>
        <v>16625</v>
      </c>
      <c r="AP114" s="143">
        <f t="shared" si="17"/>
        <v>17816.453000000001</v>
      </c>
      <c r="AQ114" s="143">
        <f t="shared" si="17"/>
        <v>18685.544999999998</v>
      </c>
      <c r="AR114" s="143">
        <f t="shared" si="17"/>
        <v>19273.72</v>
      </c>
      <c r="AS114" s="143">
        <f t="shared" si="17"/>
        <v>20731.936000000002</v>
      </c>
      <c r="AT114" s="143">
        <f t="shared" si="17"/>
        <v>22734.863000000001</v>
      </c>
      <c r="AU114" s="143">
        <f t="shared" si="17"/>
        <v>25578.864000000001</v>
      </c>
      <c r="AV114" s="143">
        <f t="shared" si="17"/>
        <v>26741.489000000001</v>
      </c>
      <c r="AW114" s="143">
        <f t="shared" si="17"/>
        <v>28219.280000000002</v>
      </c>
      <c r="AX114" s="143">
        <f t="shared" si="17"/>
        <v>28779.506000000001</v>
      </c>
      <c r="AY114" s="143">
        <f t="shared" si="17"/>
        <v>29998.344000000005</v>
      </c>
      <c r="AZ114" s="143">
        <f t="shared" si="17"/>
        <v>32024.285999999996</v>
      </c>
      <c r="BA114" s="143">
        <f t="shared" si="17"/>
        <v>33586</v>
      </c>
      <c r="BB114" s="143">
        <f t="shared" si="17"/>
        <v>35603.290999999997</v>
      </c>
      <c r="BC114" s="143">
        <f t="shared" si="17"/>
        <v>37802.438000000002</v>
      </c>
      <c r="BD114" s="143">
        <f t="shared" si="17"/>
        <v>38745.199999999997</v>
      </c>
      <c r="BE114" s="143">
        <f t="shared" si="17"/>
        <v>41921.603135450008</v>
      </c>
      <c r="BF114" s="143">
        <f t="shared" si="17"/>
        <v>44367.258565528275</v>
      </c>
      <c r="BG114" s="143">
        <f t="shared" si="17"/>
        <v>46506.352382756908</v>
      </c>
      <c r="BH114" s="143">
        <f t="shared" si="17"/>
        <v>48801.804999999993</v>
      </c>
      <c r="BI114" s="143">
        <f t="shared" si="17"/>
        <v>51422.462685710001</v>
      </c>
      <c r="BJ114" s="143">
        <f t="shared" si="17"/>
        <v>53663.45674691999</v>
      </c>
      <c r="BK114" s="143">
        <f t="shared" si="17"/>
        <v>57593.742352232308</v>
      </c>
      <c r="BL114" s="143">
        <f t="shared" si="17"/>
        <v>61584.34965923</v>
      </c>
      <c r="BM114" s="143">
        <f t="shared" si="17"/>
        <v>66895.841990320012</v>
      </c>
      <c r="BN114" s="143">
        <f t="shared" si="17"/>
        <v>69835.141333070002</v>
      </c>
      <c r="BO114" s="143">
        <f t="shared" si="17"/>
        <v>74150.519898250001</v>
      </c>
      <c r="BP114" s="143">
        <f t="shared" si="17"/>
        <v>79809.006438810029</v>
      </c>
      <c r="BQ114" s="143">
        <f t="shared" si="17"/>
        <v>83110.340476999991</v>
      </c>
      <c r="BR114" s="143">
        <f t="shared" si="17"/>
        <v>86515.830874880034</v>
      </c>
      <c r="BS114" s="143">
        <f t="shared" si="17"/>
        <v>89367.86147389999</v>
      </c>
      <c r="BT114" s="143">
        <f t="shared" si="17"/>
        <v>91580.290263549963</v>
      </c>
      <c r="BU114" s="143">
        <f t="shared" si="17"/>
        <v>93800.446975290004</v>
      </c>
      <c r="BV114" s="143">
        <f t="shared" si="17"/>
        <v>96695.945078643228</v>
      </c>
      <c r="BW114" s="143">
        <f>SUM(BW115,BW122)</f>
        <v>98898.389168967056</v>
      </c>
      <c r="BX114" s="143">
        <f>SUM(BX115,BX122)</f>
        <v>100920.46973313829</v>
      </c>
      <c r="BY114" s="143">
        <f>SUM(BY115,BY122)</f>
        <v>105543.4986500127</v>
      </c>
      <c r="BZ114" s="143">
        <f>SUM(BZ115,BZ122)</f>
        <v>111040.88784552753</v>
      </c>
      <c r="CA114" s="144">
        <f>SUM(CA115,CA122)</f>
        <v>117478.63856998882</v>
      </c>
    </row>
    <row r="115" spans="1:79" x14ac:dyDescent="0.4">
      <c r="A115" s="141"/>
      <c r="B115" s="68" t="s">
        <v>137</v>
      </c>
      <c r="C115" s="233" t="s">
        <v>133</v>
      </c>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c r="AA115" s="143"/>
      <c r="AB115" s="143"/>
      <c r="AC115" s="143"/>
      <c r="AD115" s="143"/>
      <c r="AE115" s="143"/>
      <c r="AF115" s="143"/>
      <c r="AG115" s="143"/>
      <c r="AH115" s="143">
        <f t="shared" ref="AH115:BM115" si="18">SUM(AH116:AH121)</f>
        <v>7552</v>
      </c>
      <c r="AI115" s="143">
        <f t="shared" si="18"/>
        <v>8816</v>
      </c>
      <c r="AJ115" s="143">
        <f t="shared" si="18"/>
        <v>10526</v>
      </c>
      <c r="AK115" s="143">
        <f t="shared" si="18"/>
        <v>12126</v>
      </c>
      <c r="AL115" s="143">
        <f t="shared" si="18"/>
        <v>13549</v>
      </c>
      <c r="AM115" s="143">
        <f t="shared" si="18"/>
        <v>14613</v>
      </c>
      <c r="AN115" s="143">
        <f t="shared" si="18"/>
        <v>15268</v>
      </c>
      <c r="AO115" s="143">
        <f t="shared" si="18"/>
        <v>16584</v>
      </c>
      <c r="AP115" s="143">
        <f t="shared" si="18"/>
        <v>17779.453000000001</v>
      </c>
      <c r="AQ115" s="143">
        <f t="shared" si="18"/>
        <v>18648.391</v>
      </c>
      <c r="AR115" s="143">
        <f t="shared" si="18"/>
        <v>19237.593000000001</v>
      </c>
      <c r="AS115" s="143">
        <f t="shared" si="18"/>
        <v>20697.363000000001</v>
      </c>
      <c r="AT115" s="143">
        <f t="shared" si="18"/>
        <v>22699.034</v>
      </c>
      <c r="AU115" s="143">
        <f t="shared" si="18"/>
        <v>25543.024000000001</v>
      </c>
      <c r="AV115" s="143">
        <f t="shared" si="18"/>
        <v>26705.927</v>
      </c>
      <c r="AW115" s="143">
        <f t="shared" si="18"/>
        <v>28183.114000000001</v>
      </c>
      <c r="AX115" s="143">
        <f t="shared" si="18"/>
        <v>28744.81</v>
      </c>
      <c r="AY115" s="143">
        <f t="shared" si="18"/>
        <v>29962.569000000003</v>
      </c>
      <c r="AZ115" s="143">
        <f t="shared" si="18"/>
        <v>31994.560999999998</v>
      </c>
      <c r="BA115" s="143">
        <f t="shared" si="18"/>
        <v>33556.756999999998</v>
      </c>
      <c r="BB115" s="143">
        <f t="shared" si="18"/>
        <v>35574.510999999999</v>
      </c>
      <c r="BC115" s="143">
        <f t="shared" si="18"/>
        <v>37774.760999999999</v>
      </c>
      <c r="BD115" s="143">
        <f t="shared" si="18"/>
        <v>38717.656999999999</v>
      </c>
      <c r="BE115" s="143">
        <f t="shared" si="18"/>
        <v>41893.001853800008</v>
      </c>
      <c r="BF115" s="143">
        <f t="shared" si="18"/>
        <v>44338.400971748277</v>
      </c>
      <c r="BG115" s="143">
        <f t="shared" si="18"/>
        <v>46476.654559836905</v>
      </c>
      <c r="BH115" s="143">
        <f t="shared" si="18"/>
        <v>48771.517999999996</v>
      </c>
      <c r="BI115" s="143">
        <f t="shared" si="18"/>
        <v>51391.939927300002</v>
      </c>
      <c r="BJ115" s="143">
        <f t="shared" si="18"/>
        <v>53629.367547699992</v>
      </c>
      <c r="BK115" s="143">
        <f t="shared" si="18"/>
        <v>57554.148143162311</v>
      </c>
      <c r="BL115" s="143">
        <f t="shared" si="18"/>
        <v>61539.334872430001</v>
      </c>
      <c r="BM115" s="143">
        <f t="shared" si="18"/>
        <v>66848.160442100008</v>
      </c>
      <c r="BN115" s="143">
        <f t="shared" ref="BN115:BV115" si="19">SUM(BN116:BN121)</f>
        <v>69777.042747119995</v>
      </c>
      <c r="BO115" s="143">
        <f t="shared" si="19"/>
        <v>74087.953530660001</v>
      </c>
      <c r="BP115" s="143">
        <f t="shared" si="19"/>
        <v>79733.982094140025</v>
      </c>
      <c r="BQ115" s="143">
        <f t="shared" si="19"/>
        <v>83014.68745279999</v>
      </c>
      <c r="BR115" s="143">
        <f t="shared" si="19"/>
        <v>86427.717724600036</v>
      </c>
      <c r="BS115" s="143">
        <f t="shared" si="19"/>
        <v>89274.966169329986</v>
      </c>
      <c r="BT115" s="143">
        <f t="shared" si="19"/>
        <v>91481.012978129962</v>
      </c>
      <c r="BU115" s="143">
        <f t="shared" si="19"/>
        <v>93695.825169830001</v>
      </c>
      <c r="BV115" s="143">
        <f t="shared" si="19"/>
        <v>96583.698278264652</v>
      </c>
      <c r="BW115" s="143">
        <f>SUM(BW116:BW121)</f>
        <v>98776.717009355139</v>
      </c>
      <c r="BX115" s="143">
        <f>SUM(BX116:BX121)</f>
        <v>100791.15362394809</v>
      </c>
      <c r="BY115" s="143">
        <f>SUM(BY116:BY121)</f>
        <v>105404.01662380235</v>
      </c>
      <c r="BZ115" s="143">
        <f>SUM(BZ116:BZ121)</f>
        <v>110892.94494629478</v>
      </c>
      <c r="CA115" s="144">
        <f>SUM(CA116:CA121)</f>
        <v>117321.02402680824</v>
      </c>
    </row>
    <row r="116" spans="1:79" x14ac:dyDescent="0.4">
      <c r="A116" s="141"/>
      <c r="B116" s="106" t="s">
        <v>255</v>
      </c>
      <c r="C116" s="23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3">
        <v>7552</v>
      </c>
      <c r="AI116" s="143">
        <v>8815</v>
      </c>
      <c r="AJ116" s="143">
        <v>10518</v>
      </c>
      <c r="AK116" s="143">
        <v>12107</v>
      </c>
      <c r="AL116" s="143">
        <v>13509</v>
      </c>
      <c r="AM116" s="143">
        <v>14553</v>
      </c>
      <c r="AN116" s="143">
        <v>15181</v>
      </c>
      <c r="AO116" s="143">
        <v>16443</v>
      </c>
      <c r="AP116" s="143">
        <v>17560.36</v>
      </c>
      <c r="AQ116" s="143">
        <v>18355.971000000001</v>
      </c>
      <c r="AR116" s="143">
        <v>18857.098000000002</v>
      </c>
      <c r="AS116" s="143">
        <v>20171.257000000001</v>
      </c>
      <c r="AT116" s="143">
        <v>21972.580999999998</v>
      </c>
      <c r="AU116" s="143">
        <v>24450.99</v>
      </c>
      <c r="AV116" s="143">
        <v>25364.328000000001</v>
      </c>
      <c r="AW116" s="143">
        <v>26546.062000000002</v>
      </c>
      <c r="AX116" s="143">
        <v>26859.15</v>
      </c>
      <c r="AY116" s="143">
        <v>27740.434000000001</v>
      </c>
      <c r="AZ116" s="143">
        <v>29238.920999999998</v>
      </c>
      <c r="BA116" s="143">
        <v>30391.121999999999</v>
      </c>
      <c r="BB116" s="143">
        <v>31914.134999999998</v>
      </c>
      <c r="BC116" s="143">
        <v>33377.665495317</v>
      </c>
      <c r="BD116" s="143">
        <v>32886.690685359994</v>
      </c>
      <c r="BE116" s="143">
        <v>35420.719669182879</v>
      </c>
      <c r="BF116" s="143">
        <v>37284.042076120684</v>
      </c>
      <c r="BG116" s="143">
        <v>38505.283116754588</v>
      </c>
      <c r="BH116" s="143">
        <v>40026.295326250001</v>
      </c>
      <c r="BI116" s="143">
        <v>41780.351999849998</v>
      </c>
      <c r="BJ116" s="143">
        <v>43129.110323089997</v>
      </c>
      <c r="BK116" s="143">
        <v>45774.817325406155</v>
      </c>
      <c r="BL116" s="143">
        <v>48323.221362397162</v>
      </c>
      <c r="BM116" s="143">
        <v>51848.801061122263</v>
      </c>
      <c r="BN116" s="143">
        <v>54097.476088878946</v>
      </c>
      <c r="BO116" s="143">
        <v>57360.707342025926</v>
      </c>
      <c r="BP116" s="143">
        <v>61155.804856264447</v>
      </c>
      <c r="BQ116" s="143">
        <v>63491.474743577586</v>
      </c>
      <c r="BR116" s="143">
        <v>65864.526208284093</v>
      </c>
      <c r="BS116" s="143">
        <v>68092.517947238579</v>
      </c>
      <c r="BT116" s="143">
        <v>68936.914504692759</v>
      </c>
      <c r="BU116" s="143">
        <v>68235.789467601091</v>
      </c>
      <c r="BV116" s="143">
        <v>67579.194422654502</v>
      </c>
      <c r="BW116" s="143">
        <v>66925.919147965935</v>
      </c>
      <c r="BX116" s="143">
        <v>65762.543039274329</v>
      </c>
      <c r="BY116" s="143">
        <v>64777.249656915643</v>
      </c>
      <c r="BZ116" s="143">
        <v>63877.475832195145</v>
      </c>
      <c r="CA116" s="144">
        <v>63095.841151090026</v>
      </c>
    </row>
    <row r="117" spans="1:79" x14ac:dyDescent="0.4">
      <c r="A117" s="141"/>
      <c r="B117" s="106" t="s">
        <v>276</v>
      </c>
      <c r="C117" s="23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3">
        <v>0</v>
      </c>
      <c r="AI117" s="143">
        <v>1</v>
      </c>
      <c r="AJ117" s="143">
        <v>8</v>
      </c>
      <c r="AK117" s="143">
        <v>19</v>
      </c>
      <c r="AL117" s="143">
        <v>40</v>
      </c>
      <c r="AM117" s="143">
        <v>60</v>
      </c>
      <c r="AN117" s="143">
        <v>87</v>
      </c>
      <c r="AO117" s="143">
        <v>141</v>
      </c>
      <c r="AP117" s="143">
        <v>219.09299999999999</v>
      </c>
      <c r="AQ117" s="143">
        <v>292.42</v>
      </c>
      <c r="AR117" s="143">
        <v>380.495</v>
      </c>
      <c r="AS117" s="143">
        <v>526.10599999999999</v>
      </c>
      <c r="AT117" s="143">
        <v>726.45299999999997</v>
      </c>
      <c r="AU117" s="143">
        <v>1092.0340000000001</v>
      </c>
      <c r="AV117" s="143">
        <v>1341.5989999999999</v>
      </c>
      <c r="AW117" s="143">
        <v>1637.0519999999999</v>
      </c>
      <c r="AX117" s="143">
        <v>1885.66</v>
      </c>
      <c r="AY117" s="143">
        <v>2222.1350000000002</v>
      </c>
      <c r="AZ117" s="143">
        <v>2755.64</v>
      </c>
      <c r="BA117" s="143">
        <v>3165.6350000000002</v>
      </c>
      <c r="BB117" s="143">
        <v>3660.3760000000002</v>
      </c>
      <c r="BC117" s="143">
        <v>4397.0955046829995</v>
      </c>
      <c r="BD117" s="143">
        <v>4731.2979999999998</v>
      </c>
      <c r="BE117" s="143">
        <v>5327.7833360571276</v>
      </c>
      <c r="BF117" s="143">
        <v>5868.9417107775953</v>
      </c>
      <c r="BG117" s="143">
        <v>6648.4214836423171</v>
      </c>
      <c r="BH117" s="143">
        <v>7362.7420000000002</v>
      </c>
      <c r="BI117" s="143">
        <v>8161.3418322999996</v>
      </c>
      <c r="BJ117" s="143">
        <v>8951.9807621599994</v>
      </c>
      <c r="BK117" s="143">
        <v>10025.547447100002</v>
      </c>
      <c r="BL117" s="143">
        <v>11171.999606900003</v>
      </c>
      <c r="BM117" s="143">
        <v>12696.219372410003</v>
      </c>
      <c r="BN117" s="143">
        <v>13074.350907085996</v>
      </c>
      <c r="BO117" s="143">
        <v>14166.501676169999</v>
      </c>
      <c r="BP117" s="143">
        <v>15766.881886475003</v>
      </c>
      <c r="BQ117" s="143">
        <v>16663.691062059166</v>
      </c>
      <c r="BR117" s="143">
        <v>17633.143730207517</v>
      </c>
      <c r="BS117" s="143">
        <v>18224.782200854486</v>
      </c>
      <c r="BT117" s="143">
        <v>18134.927972884791</v>
      </c>
      <c r="BU117" s="143">
        <v>17984.633919878503</v>
      </c>
      <c r="BV117" s="143">
        <v>18188.715587827843</v>
      </c>
      <c r="BW117" s="143">
        <v>18322.249022708624</v>
      </c>
      <c r="BX117" s="143">
        <v>18130.446559167158</v>
      </c>
      <c r="BY117" s="143">
        <v>17960.198630443134</v>
      </c>
      <c r="BZ117" s="143">
        <v>17780.090269954162</v>
      </c>
      <c r="CA117" s="144">
        <v>17601.49234656286</v>
      </c>
    </row>
    <row r="118" spans="1:79" x14ac:dyDescent="0.4">
      <c r="A118" s="141"/>
      <c r="B118" s="106" t="s">
        <v>277</v>
      </c>
      <c r="C118" s="23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c r="AA118" s="143"/>
      <c r="AB118" s="143"/>
      <c r="AC118" s="143"/>
      <c r="AD118" s="143"/>
      <c r="AE118" s="143"/>
      <c r="AF118" s="143"/>
      <c r="AG118" s="143"/>
      <c r="AH118" s="143"/>
      <c r="AI118" s="143"/>
      <c r="AJ118" s="143"/>
      <c r="AK118" s="143"/>
      <c r="AL118" s="143"/>
      <c r="AM118" s="143"/>
      <c r="AN118" s="143"/>
      <c r="AO118" s="143"/>
      <c r="AP118" s="143"/>
      <c r="AQ118" s="143"/>
      <c r="AR118" s="143"/>
      <c r="AS118" s="143"/>
      <c r="AT118" s="143"/>
      <c r="AU118" s="143"/>
      <c r="AV118" s="143"/>
      <c r="AW118" s="143"/>
      <c r="AX118" s="143"/>
      <c r="AY118" s="143"/>
      <c r="AZ118" s="143"/>
      <c r="BA118" s="143"/>
      <c r="BB118" s="143"/>
      <c r="BC118" s="143"/>
      <c r="BD118" s="143">
        <v>1099.6683146400001</v>
      </c>
      <c r="BE118" s="143">
        <v>1144.4988485600004</v>
      </c>
      <c r="BF118" s="143">
        <v>1185.4171848499998</v>
      </c>
      <c r="BG118" s="143">
        <v>1322.9499594399999</v>
      </c>
      <c r="BH118" s="143">
        <v>1382.4806737499998</v>
      </c>
      <c r="BI118" s="143">
        <v>1450.2460951499997</v>
      </c>
      <c r="BJ118" s="143">
        <v>1507.2713076100001</v>
      </c>
      <c r="BK118" s="143">
        <v>1595.1330525061512</v>
      </c>
      <c r="BL118" s="143">
        <v>1696.1175015328326</v>
      </c>
      <c r="BM118" s="143">
        <v>1803.6566907777408</v>
      </c>
      <c r="BN118" s="143">
        <v>1841.4891045270388</v>
      </c>
      <c r="BO118" s="143">
        <v>1928.517541864087</v>
      </c>
      <c r="BP118" s="143">
        <v>2057.8452180005802</v>
      </c>
      <c r="BQ118" s="143">
        <v>2120.523072903236</v>
      </c>
      <c r="BR118" s="143">
        <v>2184.8482328354826</v>
      </c>
      <c r="BS118" s="143">
        <v>2207.3069311882009</v>
      </c>
      <c r="BT118" s="143">
        <v>2157.4744771163223</v>
      </c>
      <c r="BU118" s="143">
        <v>2097.9187308552828</v>
      </c>
      <c r="BV118" s="143">
        <v>2071.0046621821975</v>
      </c>
      <c r="BW118" s="143">
        <v>2047.2547763833104</v>
      </c>
      <c r="BX118" s="143">
        <v>1995.4690098772389</v>
      </c>
      <c r="BY118" s="143">
        <v>1947.616408235637</v>
      </c>
      <c r="BZ118" s="143">
        <v>1901.5896901514739</v>
      </c>
      <c r="CA118" s="144">
        <v>1857.3871548067632</v>
      </c>
    </row>
    <row r="119" spans="1:79" x14ac:dyDescent="0.4">
      <c r="A119" s="141"/>
      <c r="B119" s="106" t="s">
        <v>278</v>
      </c>
      <c r="C119" s="23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c r="AA119" s="143"/>
      <c r="AB119" s="143"/>
      <c r="AC119" s="143"/>
      <c r="AD119" s="143"/>
      <c r="AE119" s="143"/>
      <c r="AF119" s="143"/>
      <c r="AG119" s="143"/>
      <c r="AH119" s="143">
        <v>0</v>
      </c>
      <c r="AI119" s="143">
        <v>0</v>
      </c>
      <c r="AJ119" s="143">
        <v>0</v>
      </c>
      <c r="AK119" s="143">
        <v>0</v>
      </c>
      <c r="AL119" s="143">
        <v>0</v>
      </c>
      <c r="AM119" s="143">
        <v>0</v>
      </c>
      <c r="AN119" s="143">
        <v>0</v>
      </c>
      <c r="AO119" s="143">
        <v>0</v>
      </c>
      <c r="AP119" s="143">
        <v>0</v>
      </c>
      <c r="AQ119" s="143">
        <v>0</v>
      </c>
      <c r="AR119" s="143">
        <v>0</v>
      </c>
      <c r="AS119" s="143">
        <v>0</v>
      </c>
      <c r="AT119" s="143">
        <v>0</v>
      </c>
      <c r="AU119" s="143">
        <v>0</v>
      </c>
      <c r="AV119" s="143">
        <v>0</v>
      </c>
      <c r="AW119" s="143">
        <v>0</v>
      </c>
      <c r="AX119" s="143">
        <v>0</v>
      </c>
      <c r="AY119" s="143">
        <v>0</v>
      </c>
      <c r="AZ119" s="143">
        <v>0</v>
      </c>
      <c r="BA119" s="143">
        <v>0</v>
      </c>
      <c r="BB119" s="143">
        <v>0</v>
      </c>
      <c r="BC119" s="143">
        <v>0</v>
      </c>
      <c r="BD119" s="143">
        <v>0</v>
      </c>
      <c r="BE119" s="143">
        <v>0</v>
      </c>
      <c r="BF119" s="143">
        <v>0</v>
      </c>
      <c r="BG119" s="143">
        <v>0</v>
      </c>
      <c r="BH119" s="143">
        <v>0</v>
      </c>
      <c r="BI119" s="143">
        <v>0</v>
      </c>
      <c r="BJ119" s="143">
        <v>41.005154839999996</v>
      </c>
      <c r="BK119" s="143">
        <v>158.65031815</v>
      </c>
      <c r="BL119" s="143">
        <v>347.99640159999996</v>
      </c>
      <c r="BM119" s="143">
        <v>499.48331779</v>
      </c>
      <c r="BN119" s="143">
        <v>763.72664662801776</v>
      </c>
      <c r="BO119" s="143">
        <v>632.22697060000007</v>
      </c>
      <c r="BP119" s="143">
        <v>753.45013339999991</v>
      </c>
      <c r="BQ119" s="143">
        <v>738.99857426000017</v>
      </c>
      <c r="BR119" s="143">
        <v>745.19955327293599</v>
      </c>
      <c r="BS119" s="143">
        <v>750.35909004872349</v>
      </c>
      <c r="BT119" s="143">
        <v>843.26833552000005</v>
      </c>
      <c r="BU119" s="143">
        <v>773.7962701000821</v>
      </c>
      <c r="BV119" s="143">
        <v>759.68813276768242</v>
      </c>
      <c r="BW119" s="143">
        <v>565.12829302446187</v>
      </c>
      <c r="BX119" s="143">
        <v>461.1773108669056</v>
      </c>
      <c r="BY119" s="143">
        <v>352.84844162786055</v>
      </c>
      <c r="BZ119" s="143">
        <v>236.01577611922582</v>
      </c>
      <c r="CA119" s="144">
        <v>157.23045622630264</v>
      </c>
    </row>
    <row r="120" spans="1:79" x14ac:dyDescent="0.4">
      <c r="A120" s="141"/>
      <c r="B120" s="106" t="s">
        <v>279</v>
      </c>
      <c r="C120" s="233"/>
      <c r="D120" s="143"/>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3"/>
      <c r="AI120" s="143"/>
      <c r="AJ120" s="143"/>
      <c r="AK120" s="143"/>
      <c r="AL120" s="143"/>
      <c r="AM120" s="143"/>
      <c r="AN120" s="143"/>
      <c r="AO120" s="143"/>
      <c r="AP120" s="143"/>
      <c r="AQ120" s="143"/>
      <c r="AR120" s="143"/>
      <c r="AS120" s="143"/>
      <c r="AT120" s="143"/>
      <c r="AU120" s="143"/>
      <c r="AV120" s="143"/>
      <c r="AW120" s="143"/>
      <c r="AX120" s="143"/>
      <c r="AY120" s="143"/>
      <c r="AZ120" s="143"/>
      <c r="BA120" s="143"/>
      <c r="BB120" s="143"/>
      <c r="BC120" s="143"/>
      <c r="BD120" s="143"/>
      <c r="BE120" s="143"/>
      <c r="BF120" s="143"/>
      <c r="BG120" s="143"/>
      <c r="BH120" s="143"/>
      <c r="BI120" s="143"/>
      <c r="BJ120" s="143"/>
      <c r="BK120" s="143"/>
      <c r="BL120" s="143"/>
      <c r="BM120" s="143"/>
      <c r="BN120" s="143"/>
      <c r="BO120" s="143"/>
      <c r="BP120" s="143"/>
      <c r="BQ120" s="143"/>
      <c r="BR120" s="143"/>
      <c r="BS120" s="143"/>
      <c r="BT120" s="143">
        <v>1345.8648391247798</v>
      </c>
      <c r="BU120" s="143">
        <v>4409.8023715576574</v>
      </c>
      <c r="BV120" s="143">
        <v>7652.1200212419562</v>
      </c>
      <c r="BW120" s="143">
        <v>10469.338898840741</v>
      </c>
      <c r="BX120" s="143">
        <v>13887.293213671792</v>
      </c>
      <c r="BY120" s="143">
        <v>19635.770676427634</v>
      </c>
      <c r="BZ120" s="143">
        <v>26174.618009581583</v>
      </c>
      <c r="CA120" s="144">
        <v>33476.880603332545</v>
      </c>
    </row>
    <row r="121" spans="1:79" x14ac:dyDescent="0.4">
      <c r="A121" s="141"/>
      <c r="B121" s="106" t="s">
        <v>280</v>
      </c>
      <c r="C121" s="23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43"/>
      <c r="AH121" s="143"/>
      <c r="AI121" s="143"/>
      <c r="AJ121" s="143"/>
      <c r="AK121" s="143"/>
      <c r="AL121" s="143"/>
      <c r="AM121" s="143"/>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3"/>
      <c r="BR121" s="143"/>
      <c r="BS121" s="143"/>
      <c r="BT121" s="143">
        <v>62.56284879129872</v>
      </c>
      <c r="BU121" s="143">
        <v>193.88440983739935</v>
      </c>
      <c r="BV121" s="143">
        <v>332.97545159048076</v>
      </c>
      <c r="BW121" s="143">
        <v>446.82687043206147</v>
      </c>
      <c r="BX121" s="143">
        <v>554.22449109067554</v>
      </c>
      <c r="BY121" s="143">
        <v>730.33281015243836</v>
      </c>
      <c r="BZ121" s="143">
        <v>923.15536829318717</v>
      </c>
      <c r="CA121" s="144">
        <v>1132.1923147897519</v>
      </c>
    </row>
    <row r="122" spans="1:79" x14ac:dyDescent="0.4">
      <c r="A122" s="141"/>
      <c r="B122" s="68" t="s">
        <v>281</v>
      </c>
      <c r="C122" s="233" t="s">
        <v>130</v>
      </c>
      <c r="D122" s="143"/>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3">
        <v>37</v>
      </c>
      <c r="AI122" s="143">
        <v>36</v>
      </c>
      <c r="AJ122" s="143">
        <v>38</v>
      </c>
      <c r="AK122" s="143">
        <v>39</v>
      </c>
      <c r="AL122" s="143">
        <v>40</v>
      </c>
      <c r="AM122" s="143">
        <v>41</v>
      </c>
      <c r="AN122" s="143">
        <v>39</v>
      </c>
      <c r="AO122" s="143">
        <v>41</v>
      </c>
      <c r="AP122" s="143">
        <v>37</v>
      </c>
      <c r="AQ122" s="143">
        <v>37.154000000000003</v>
      </c>
      <c r="AR122" s="143">
        <v>36.127000000000002</v>
      </c>
      <c r="AS122" s="143">
        <v>34.573</v>
      </c>
      <c r="AT122" s="143">
        <v>35.829000000000001</v>
      </c>
      <c r="AU122" s="143">
        <v>35.840000000000003</v>
      </c>
      <c r="AV122" s="143">
        <v>35.561999999999998</v>
      </c>
      <c r="AW122" s="143">
        <v>36.165999999999997</v>
      </c>
      <c r="AX122" s="143">
        <v>34.695999999999998</v>
      </c>
      <c r="AY122" s="143">
        <v>35.774999999999999</v>
      </c>
      <c r="AZ122" s="143">
        <v>29.725000000000001</v>
      </c>
      <c r="BA122" s="143">
        <v>29.242999999999999</v>
      </c>
      <c r="BB122" s="143">
        <v>28.78</v>
      </c>
      <c r="BC122" s="143">
        <v>27.677</v>
      </c>
      <c r="BD122" s="143">
        <v>27.542999999999999</v>
      </c>
      <c r="BE122" s="143">
        <v>28.601281650000001</v>
      </c>
      <c r="BF122" s="143">
        <v>28.857593779999998</v>
      </c>
      <c r="BG122" s="143">
        <v>29.69782292</v>
      </c>
      <c r="BH122" s="143">
        <v>30.286999999999999</v>
      </c>
      <c r="BI122" s="143">
        <v>30.522758409999998</v>
      </c>
      <c r="BJ122" s="143">
        <v>34.089199220000005</v>
      </c>
      <c r="BK122" s="143">
        <v>39.594209070000005</v>
      </c>
      <c r="BL122" s="143">
        <v>45.014786799999996</v>
      </c>
      <c r="BM122" s="143">
        <v>47.681548220000018</v>
      </c>
      <c r="BN122" s="143">
        <v>58.09858595</v>
      </c>
      <c r="BO122" s="143">
        <v>62.566367589999992</v>
      </c>
      <c r="BP122" s="143">
        <v>75.024344669999962</v>
      </c>
      <c r="BQ122" s="143">
        <v>95.653024200000061</v>
      </c>
      <c r="BR122" s="143">
        <v>88.113150280000013</v>
      </c>
      <c r="BS122" s="143">
        <v>92.895304570000008</v>
      </c>
      <c r="BT122" s="143">
        <v>99.277285419999984</v>
      </c>
      <c r="BU122" s="143">
        <v>104.62180545999999</v>
      </c>
      <c r="BV122" s="143">
        <v>112.24680037856973</v>
      </c>
      <c r="BW122" s="143">
        <v>121.67215961191175</v>
      </c>
      <c r="BX122" s="143">
        <v>129.31610919019488</v>
      </c>
      <c r="BY122" s="143">
        <v>139.48202621035259</v>
      </c>
      <c r="BZ122" s="143">
        <v>147.94289923274869</v>
      </c>
      <c r="CA122" s="144">
        <v>157.61454318058435</v>
      </c>
    </row>
    <row r="123" spans="1:79" ht="26.25" customHeight="1" x14ac:dyDescent="0.4">
      <c r="A123" s="141"/>
      <c r="B123" s="148" t="s">
        <v>282</v>
      </c>
      <c r="C123" s="233" t="s">
        <v>133</v>
      </c>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c r="AA123" s="143"/>
      <c r="AB123" s="143"/>
      <c r="AC123" s="143"/>
      <c r="AD123" s="143"/>
      <c r="AE123" s="143"/>
      <c r="AF123" s="143"/>
      <c r="AG123" s="143"/>
      <c r="AH123" s="143">
        <v>0</v>
      </c>
      <c r="AI123" s="143">
        <v>0</v>
      </c>
      <c r="AJ123" s="143">
        <v>0</v>
      </c>
      <c r="AK123" s="143">
        <v>0</v>
      </c>
      <c r="AL123" s="143">
        <v>0</v>
      </c>
      <c r="AM123" s="143">
        <v>0</v>
      </c>
      <c r="AN123" s="143">
        <v>0</v>
      </c>
      <c r="AO123" s="143">
        <v>0</v>
      </c>
      <c r="AP123" s="143">
        <v>0</v>
      </c>
      <c r="AQ123" s="143">
        <v>0</v>
      </c>
      <c r="AR123" s="143">
        <v>0</v>
      </c>
      <c r="AS123" s="143">
        <v>0</v>
      </c>
      <c r="AT123" s="143">
        <v>0</v>
      </c>
      <c r="AU123" s="143">
        <v>0</v>
      </c>
      <c r="AV123" s="143">
        <v>0</v>
      </c>
      <c r="AW123" s="143">
        <v>0</v>
      </c>
      <c r="AX123" s="143">
        <v>0</v>
      </c>
      <c r="AY123" s="143">
        <v>0</v>
      </c>
      <c r="AZ123" s="143">
        <v>0</v>
      </c>
      <c r="BA123" s="143">
        <v>0</v>
      </c>
      <c r="BB123" s="143">
        <v>0</v>
      </c>
      <c r="BC123" s="143">
        <v>0</v>
      </c>
      <c r="BD123" s="143">
        <v>0</v>
      </c>
      <c r="BE123" s="143">
        <v>0</v>
      </c>
      <c r="BF123" s="143">
        <v>0</v>
      </c>
      <c r="BG123" s="143">
        <v>0</v>
      </c>
      <c r="BH123" s="143">
        <v>0</v>
      </c>
      <c r="BI123" s="143">
        <v>0</v>
      </c>
      <c r="BJ123" s="143">
        <v>0</v>
      </c>
      <c r="BK123" s="143">
        <v>0</v>
      </c>
      <c r="BL123" s="143">
        <v>9.8403037599999994</v>
      </c>
      <c r="BM123" s="143">
        <v>0.25143872</v>
      </c>
      <c r="BN123" s="143">
        <v>-1.7732257699999998</v>
      </c>
      <c r="BO123" s="143">
        <v>5.1625466999999992</v>
      </c>
      <c r="BP123" s="143">
        <v>2.0412564999999998</v>
      </c>
      <c r="BQ123" s="143">
        <v>2.5456364999999996</v>
      </c>
      <c r="BR123" s="143">
        <v>1.8016614399999999</v>
      </c>
      <c r="BS123" s="143">
        <v>2.7500172299999996</v>
      </c>
      <c r="BT123" s="143">
        <v>1.9444570200000002</v>
      </c>
      <c r="BU123" s="143">
        <v>3.2643377500000001</v>
      </c>
      <c r="BV123" s="143">
        <v>3.1205856384327362</v>
      </c>
      <c r="BW123" s="143">
        <v>3.1205856384327362</v>
      </c>
      <c r="BX123" s="143">
        <v>3.1205856384327362</v>
      </c>
      <c r="BY123" s="143">
        <v>3.1205856384327362</v>
      </c>
      <c r="BZ123" s="143">
        <v>3.1205856384327362</v>
      </c>
      <c r="CA123" s="144">
        <v>3.1205856384327362</v>
      </c>
    </row>
    <row r="124" spans="1:79" x14ac:dyDescent="0.4">
      <c r="A124" s="141"/>
      <c r="B124" s="58" t="s">
        <v>183</v>
      </c>
      <c r="C124" s="233" t="s">
        <v>140</v>
      </c>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3"/>
      <c r="AN124" s="143"/>
      <c r="AO124" s="143"/>
      <c r="AP124" s="143"/>
      <c r="AQ124" s="143"/>
      <c r="AR124" s="143"/>
      <c r="AS124" s="143"/>
      <c r="AT124" s="143"/>
      <c r="AU124" s="143"/>
      <c r="AV124" s="143"/>
      <c r="AW124" s="143"/>
      <c r="AX124" s="143"/>
      <c r="AY124" s="143"/>
      <c r="AZ124" s="143"/>
      <c r="BA124" s="143"/>
      <c r="BB124" s="143"/>
      <c r="BC124" s="143"/>
      <c r="BD124" s="143"/>
      <c r="BE124" s="143"/>
      <c r="BF124" s="143"/>
      <c r="BG124" s="143"/>
      <c r="BH124" s="143"/>
      <c r="BI124" s="143"/>
      <c r="BJ124" s="143"/>
      <c r="BK124" s="143"/>
      <c r="BL124" s="143"/>
      <c r="BM124" s="143"/>
      <c r="BN124" s="143"/>
      <c r="BO124" s="143"/>
      <c r="BP124" s="143"/>
      <c r="BQ124" s="143"/>
      <c r="BR124" s="143"/>
      <c r="BS124" s="143"/>
      <c r="BT124" s="143"/>
      <c r="BU124" s="143"/>
      <c r="BV124" s="143">
        <v>0.14816228019991343</v>
      </c>
      <c r="BW124" s="143">
        <v>0.46594333147221412</v>
      </c>
      <c r="BX124" s="143">
        <v>0.81061989266342116</v>
      </c>
      <c r="BY124" s="143">
        <v>1.1595423780711223</v>
      </c>
      <c r="BZ124" s="143">
        <v>1.4975307026824578</v>
      </c>
      <c r="CA124" s="144">
        <v>1.8339379196582444</v>
      </c>
    </row>
    <row r="125" spans="1:79" x14ac:dyDescent="0.4">
      <c r="A125" s="141"/>
      <c r="B125" s="148" t="s">
        <v>184</v>
      </c>
      <c r="C125" s="233" t="s">
        <v>140</v>
      </c>
      <c r="D125" s="143"/>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3"/>
      <c r="AI125" s="143"/>
      <c r="AJ125" s="143"/>
      <c r="AK125" s="143"/>
      <c r="AL125" s="143"/>
      <c r="AM125" s="143"/>
      <c r="AN125" s="143"/>
      <c r="AO125" s="143"/>
      <c r="AP125" s="143"/>
      <c r="AQ125" s="143">
        <v>0</v>
      </c>
      <c r="AR125" s="143">
        <v>0</v>
      </c>
      <c r="AS125" s="143">
        <v>0</v>
      </c>
      <c r="AT125" s="143">
        <v>0</v>
      </c>
      <c r="AU125" s="143">
        <v>0</v>
      </c>
      <c r="AV125" s="143">
        <v>0</v>
      </c>
      <c r="AW125" s="143">
        <v>0</v>
      </c>
      <c r="AX125" s="143">
        <v>0</v>
      </c>
      <c r="AY125" s="143">
        <v>0</v>
      </c>
      <c r="AZ125" s="143">
        <v>0</v>
      </c>
      <c r="BA125" s="143">
        <v>0</v>
      </c>
      <c r="BB125" s="143">
        <v>0</v>
      </c>
      <c r="BC125" s="143">
        <v>0</v>
      </c>
      <c r="BD125" s="143">
        <v>0</v>
      </c>
      <c r="BE125" s="143">
        <v>0</v>
      </c>
      <c r="BF125" s="143">
        <v>0</v>
      </c>
      <c r="BG125" s="143">
        <v>0</v>
      </c>
      <c r="BH125" s="143">
        <v>0</v>
      </c>
      <c r="BI125" s="143">
        <v>0</v>
      </c>
      <c r="BJ125" s="143">
        <v>0.24022200000000002</v>
      </c>
      <c r="BK125" s="143">
        <v>0</v>
      </c>
      <c r="BL125" s="143">
        <v>0</v>
      </c>
      <c r="BM125" s="143">
        <v>0</v>
      </c>
      <c r="BN125" s="143">
        <v>0</v>
      </c>
      <c r="BO125" s="143">
        <v>0</v>
      </c>
      <c r="BP125" s="143">
        <v>0</v>
      </c>
      <c r="BQ125" s="143">
        <v>0</v>
      </c>
      <c r="BR125" s="143">
        <v>0</v>
      </c>
      <c r="BS125" s="143">
        <v>4.9999999999990052E-3</v>
      </c>
      <c r="BT125" s="143">
        <v>7.5000000000002842E-3</v>
      </c>
      <c r="BU125" s="143">
        <v>3.4999999999989484E-3</v>
      </c>
      <c r="BV125" s="143">
        <v>3.3621881248002694E-3</v>
      </c>
      <c r="BW125" s="143">
        <v>3.3810703079595328E-3</v>
      </c>
      <c r="BX125" s="143">
        <v>3.3715293635623311E-3</v>
      </c>
      <c r="BY125" s="143">
        <v>3.3766164872730542E-3</v>
      </c>
      <c r="BZ125" s="143">
        <v>3.3737378406151208E-3</v>
      </c>
      <c r="CA125" s="144">
        <v>3.3684850988322523E-3</v>
      </c>
    </row>
    <row r="126" spans="1:79" x14ac:dyDescent="0.4">
      <c r="A126" s="141"/>
      <c r="B126" s="58" t="s">
        <v>267</v>
      </c>
      <c r="C126" s="233" t="s">
        <v>130</v>
      </c>
      <c r="D126" s="143"/>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3">
        <v>243.49200000000002</v>
      </c>
      <c r="AI126" s="143">
        <v>236.82599999999999</v>
      </c>
      <c r="AJ126" s="143">
        <v>274.50800000000004</v>
      </c>
      <c r="AK126" s="143">
        <v>318.23599999999999</v>
      </c>
      <c r="AL126" s="143">
        <v>342.32</v>
      </c>
      <c r="AM126" s="143">
        <v>352.92700000000002</v>
      </c>
      <c r="AN126" s="143">
        <v>386.935</v>
      </c>
      <c r="AO126" s="143">
        <v>433.07299999999998</v>
      </c>
      <c r="AP126" s="143">
        <v>451.89600000000002</v>
      </c>
      <c r="AQ126" s="143">
        <v>469.89100000000002</v>
      </c>
      <c r="AR126" s="143">
        <v>489.99700000000007</v>
      </c>
      <c r="AS126" s="143">
        <v>524.06600000000003</v>
      </c>
      <c r="AT126" s="143">
        <v>680.27271568504</v>
      </c>
      <c r="AU126" s="143">
        <v>806.36</v>
      </c>
      <c r="AV126" s="143">
        <v>957.33251515151505</v>
      </c>
      <c r="AW126" s="143">
        <v>1046.9948837209301</v>
      </c>
      <c r="AX126" s="143">
        <v>926.49211790393008</v>
      </c>
      <c r="AY126" s="143">
        <v>1013.3268611111112</v>
      </c>
      <c r="AZ126" s="143">
        <v>1117.0549372693727</v>
      </c>
      <c r="BA126" s="143">
        <v>1073.4833333333333</v>
      </c>
      <c r="BB126" s="143">
        <v>1048.8014229249011</v>
      </c>
      <c r="BC126" s="143">
        <v>1040.4334023904382</v>
      </c>
      <c r="BD126" s="143">
        <v>1185.7441290322581</v>
      </c>
      <c r="BE126" s="143">
        <v>1051.6344086021506</v>
      </c>
      <c r="BF126" s="143">
        <v>0</v>
      </c>
      <c r="BG126" s="143">
        <v>0</v>
      </c>
      <c r="BH126" s="143">
        <v>0</v>
      </c>
      <c r="BI126" s="143">
        <v>0</v>
      </c>
      <c r="BJ126" s="143">
        <v>0</v>
      </c>
      <c r="BK126" s="143">
        <v>0</v>
      </c>
      <c r="BL126" s="143">
        <v>0</v>
      </c>
      <c r="BM126" s="143">
        <v>0</v>
      </c>
      <c r="BN126" s="143">
        <v>0</v>
      </c>
      <c r="BO126" s="143">
        <v>0</v>
      </c>
      <c r="BP126" s="143">
        <v>0</v>
      </c>
      <c r="BQ126" s="143">
        <v>0</v>
      </c>
      <c r="BR126" s="143">
        <v>0</v>
      </c>
      <c r="BS126" s="143">
        <v>0</v>
      </c>
      <c r="BT126" s="143">
        <v>0</v>
      </c>
      <c r="BU126" s="143">
        <v>0</v>
      </c>
      <c r="BV126" s="143">
        <v>0</v>
      </c>
      <c r="BW126" s="143">
        <v>0</v>
      </c>
      <c r="BX126" s="143">
        <v>0</v>
      </c>
      <c r="BY126" s="143">
        <v>0</v>
      </c>
      <c r="BZ126" s="143">
        <v>0</v>
      </c>
      <c r="CA126" s="144">
        <v>0</v>
      </c>
    </row>
    <row r="127" spans="1:79" x14ac:dyDescent="0.4">
      <c r="A127" s="141"/>
      <c r="B127" s="58" t="s">
        <v>283</v>
      </c>
      <c r="C127" s="233" t="s">
        <v>130</v>
      </c>
      <c r="D127" s="143"/>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3">
        <v>0</v>
      </c>
      <c r="AI127" s="143">
        <v>0</v>
      </c>
      <c r="AJ127" s="143">
        <v>0</v>
      </c>
      <c r="AK127" s="143">
        <v>0</v>
      </c>
      <c r="AL127" s="143">
        <v>0</v>
      </c>
      <c r="AM127" s="143">
        <v>0</v>
      </c>
      <c r="AN127" s="143">
        <v>0</v>
      </c>
      <c r="AO127" s="143">
        <v>0</v>
      </c>
      <c r="AP127" s="143">
        <v>0</v>
      </c>
      <c r="AQ127" s="143">
        <v>0</v>
      </c>
      <c r="AR127" s="143">
        <v>0</v>
      </c>
      <c r="AS127" s="143">
        <v>0</v>
      </c>
      <c r="AT127" s="143">
        <v>0</v>
      </c>
      <c r="AU127" s="143">
        <v>0</v>
      </c>
      <c r="AV127" s="143">
        <v>0</v>
      </c>
      <c r="AW127" s="143">
        <v>0</v>
      </c>
      <c r="AX127" s="143">
        <v>0</v>
      </c>
      <c r="AY127" s="143">
        <v>0</v>
      </c>
      <c r="AZ127" s="143">
        <v>0</v>
      </c>
      <c r="BA127" s="143">
        <v>190.64</v>
      </c>
      <c r="BB127" s="143">
        <v>194.422</v>
      </c>
      <c r="BC127" s="143">
        <v>759.476</v>
      </c>
      <c r="BD127" s="143">
        <v>1749.268</v>
      </c>
      <c r="BE127" s="143">
        <v>1680.5630000000001</v>
      </c>
      <c r="BF127" s="143">
        <v>1705.4359999999999</v>
      </c>
      <c r="BG127" s="143">
        <v>1915.596</v>
      </c>
      <c r="BH127" s="143">
        <v>1962.34</v>
      </c>
      <c r="BI127" s="143">
        <v>1981.7470000000001</v>
      </c>
      <c r="BJ127" s="143">
        <v>2015.0229999999999</v>
      </c>
      <c r="BK127" s="143">
        <v>2070.2523382699997</v>
      </c>
      <c r="BL127" s="143">
        <v>2700.6948084699998</v>
      </c>
      <c r="BM127" s="143">
        <v>2734.8132516599994</v>
      </c>
      <c r="BN127" s="143">
        <v>2759.4819029400005</v>
      </c>
      <c r="BO127" s="143">
        <v>2149.2390251900001</v>
      </c>
      <c r="BP127" s="143">
        <v>2144.0899999999997</v>
      </c>
      <c r="BQ127" s="143">
        <v>2140.0809990000007</v>
      </c>
      <c r="BR127" s="143">
        <v>2116.9060000000004</v>
      </c>
      <c r="BS127" s="143">
        <v>2073.8220000000001</v>
      </c>
      <c r="BT127" s="143">
        <v>2049.3676714200001</v>
      </c>
      <c r="BU127" s="143">
        <v>2022.5266947100001</v>
      </c>
      <c r="BV127" s="143">
        <v>1966.9256662385944</v>
      </c>
      <c r="BW127" s="143">
        <v>1932.4415265457349</v>
      </c>
      <c r="BX127" s="143">
        <v>1939.7535588925909</v>
      </c>
      <c r="BY127" s="143">
        <v>1969.2403206267898</v>
      </c>
      <c r="BZ127" s="143">
        <v>2004.9283646643382</v>
      </c>
      <c r="CA127" s="144">
        <v>2045.7989283140707</v>
      </c>
    </row>
    <row r="128" spans="1:79" s="58" customFormat="1" ht="24.75" customHeight="1" x14ac:dyDescent="0.4">
      <c r="A128" s="141"/>
      <c r="B128" s="64" t="s">
        <v>284</v>
      </c>
      <c r="C128" s="232"/>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f t="shared" ref="AH128:BW128" si="20">SUM(AH82:AH127)-AH115-AH114-AH98-AH95-AH83</f>
        <v>9342.6067724255154</v>
      </c>
      <c r="AI128" s="110">
        <f t="shared" si="20"/>
        <v>10768.805527320201</v>
      </c>
      <c r="AJ128" s="110">
        <f t="shared" si="20"/>
        <v>12894.152611236492</v>
      </c>
      <c r="AK128" s="110">
        <f t="shared" si="20"/>
        <v>15265.487157245503</v>
      </c>
      <c r="AL128" s="110">
        <f t="shared" si="20"/>
        <v>17144.170934839934</v>
      </c>
      <c r="AM128" s="110">
        <f t="shared" si="20"/>
        <v>18631.119416168603</v>
      </c>
      <c r="AN128" s="110">
        <f t="shared" si="20"/>
        <v>19850.890391995661</v>
      </c>
      <c r="AO128" s="110">
        <f t="shared" si="20"/>
        <v>21783.507700626258</v>
      </c>
      <c r="AP128" s="110">
        <f t="shared" si="20"/>
        <v>23480.940859603899</v>
      </c>
      <c r="AQ128" s="110">
        <f t="shared" si="20"/>
        <v>24857.778439733669</v>
      </c>
      <c r="AR128" s="110">
        <f t="shared" si="20"/>
        <v>26056.733891297717</v>
      </c>
      <c r="AS128" s="110">
        <f t="shared" si="20"/>
        <v>28436.744857101014</v>
      </c>
      <c r="AT128" s="110">
        <f t="shared" si="20"/>
        <v>31737.396375410903</v>
      </c>
      <c r="AU128" s="110">
        <f t="shared" si="20"/>
        <v>35530.798624968622</v>
      </c>
      <c r="AV128" s="110">
        <f t="shared" si="20"/>
        <v>38751.015948023618</v>
      </c>
      <c r="AW128" s="110">
        <f t="shared" si="20"/>
        <v>41710.323376267836</v>
      </c>
      <c r="AX128" s="110">
        <f t="shared" si="20"/>
        <v>42777.385385416404</v>
      </c>
      <c r="AY128" s="110">
        <f t="shared" si="20"/>
        <v>44514.638660369797</v>
      </c>
      <c r="AZ128" s="110">
        <f t="shared" si="20"/>
        <v>46918.527495714487</v>
      </c>
      <c r="BA128" s="110">
        <f t="shared" si="20"/>
        <v>48749.766628761674</v>
      </c>
      <c r="BB128" s="110">
        <f t="shared" si="20"/>
        <v>50789.120539508171</v>
      </c>
      <c r="BC128" s="110">
        <f t="shared" si="20"/>
        <v>53908.315063053989</v>
      </c>
      <c r="BD128" s="110">
        <f t="shared" si="20"/>
        <v>57068.777236767062</v>
      </c>
      <c r="BE128" s="110">
        <f t="shared" si="20"/>
        <v>61238.188810984393</v>
      </c>
      <c r="BF128" s="110">
        <f t="shared" si="20"/>
        <v>63330.305663652602</v>
      </c>
      <c r="BG128" s="110">
        <f t="shared" si="20"/>
        <v>66359.817055609819</v>
      </c>
      <c r="BH128" s="110">
        <f t="shared" si="20"/>
        <v>71129.788265206837</v>
      </c>
      <c r="BI128" s="110">
        <f t="shared" si="20"/>
        <v>75398.089176207533</v>
      </c>
      <c r="BJ128" s="110">
        <f t="shared" si="20"/>
        <v>77934.032948756561</v>
      </c>
      <c r="BK128" s="110">
        <f t="shared" si="20"/>
        <v>83221.265865909008</v>
      </c>
      <c r="BL128" s="110">
        <f t="shared" si="20"/>
        <v>90381.387301769209</v>
      </c>
      <c r="BM128" s="110">
        <f t="shared" si="20"/>
        <v>96605.813211114961</v>
      </c>
      <c r="BN128" s="110">
        <f t="shared" si="20"/>
        <v>100332.16468939261</v>
      </c>
      <c r="BO128" s="110">
        <f>SUM(BO82:BO127)-BO115-BO114-BO98-BO95-BO83</f>
        <v>104200.46115099119</v>
      </c>
      <c r="BP128" s="110">
        <f t="shared" si="20"/>
        <v>109866.39345323555</v>
      </c>
      <c r="BQ128" s="110">
        <f t="shared" si="20"/>
        <v>110686.57640979058</v>
      </c>
      <c r="BR128" s="110">
        <f t="shared" si="20"/>
        <v>114113.78757387685</v>
      </c>
      <c r="BS128" s="110">
        <f t="shared" si="20"/>
        <v>116374.17054451982</v>
      </c>
      <c r="BT128" s="110">
        <f t="shared" si="20"/>
        <v>118002.19048474818</v>
      </c>
      <c r="BU128" s="110">
        <f t="shared" si="20"/>
        <v>119888.01350791515</v>
      </c>
      <c r="BV128" s="110">
        <f t="shared" si="20"/>
        <v>121856.11607714869</v>
      </c>
      <c r="BW128" s="110">
        <f t="shared" si="20"/>
        <v>123961.43980394423</v>
      </c>
      <c r="BX128" s="110">
        <f>SUM(BX82:BX127)-BX115-BX114-BX98-BX95-BX83</f>
        <v>125856.76555468855</v>
      </c>
      <c r="BY128" s="110">
        <f>SUM(BY82:BY127)-BY115-BY114-BY98-BY95-BY83</f>
        <v>130692.02268461656</v>
      </c>
      <c r="BZ128" s="110">
        <f>SUM(BZ82:BZ127)-BZ115-BZ114-BZ98-BZ95-BZ83</f>
        <v>136644.24677637641</v>
      </c>
      <c r="CA128" s="111">
        <f>SUM(CA82:CA127)-CA115-CA114-CA98-CA95-CA83</f>
        <v>143382.85819258983</v>
      </c>
    </row>
    <row r="129" spans="1:81" s="58" customFormat="1" x14ac:dyDescent="0.4">
      <c r="A129" s="141"/>
      <c r="B129" s="234" t="s">
        <v>252</v>
      </c>
      <c r="C129" s="232"/>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f t="shared" ref="AH129:BV129" si="21">AH128-AH99-AH126-AH89-AH106</f>
        <v>8910.0543624361962</v>
      </c>
      <c r="AI129" s="110">
        <f t="shared" si="21"/>
        <v>10306.816809165881</v>
      </c>
      <c r="AJ129" s="110">
        <f t="shared" si="21"/>
        <v>12313.740307095462</v>
      </c>
      <c r="AK129" s="110">
        <f t="shared" si="21"/>
        <v>14493.238721276106</v>
      </c>
      <c r="AL129" s="110">
        <f t="shared" si="21"/>
        <v>16239.318895258504</v>
      </c>
      <c r="AM129" s="110">
        <f t="shared" si="21"/>
        <v>17595.902157313605</v>
      </c>
      <c r="AN129" s="110">
        <f t="shared" si="21"/>
        <v>18637.940530623233</v>
      </c>
      <c r="AO129" s="110">
        <f t="shared" si="21"/>
        <v>20344.244861138341</v>
      </c>
      <c r="AP129" s="110">
        <f t="shared" si="21"/>
        <v>21827.393655278738</v>
      </c>
      <c r="AQ129" s="110">
        <f t="shared" si="21"/>
        <v>23018.209763317805</v>
      </c>
      <c r="AR129" s="110">
        <f t="shared" si="21"/>
        <v>24111.016892964304</v>
      </c>
      <c r="AS129" s="110">
        <f t="shared" si="21"/>
        <v>26101.131256615958</v>
      </c>
      <c r="AT129" s="110">
        <f t="shared" si="21"/>
        <v>28882.238575136882</v>
      </c>
      <c r="AU129" s="110">
        <f t="shared" si="21"/>
        <v>32769.179029366183</v>
      </c>
      <c r="AV129" s="110">
        <f t="shared" si="21"/>
        <v>35520.090726400311</v>
      </c>
      <c r="AW129" s="110">
        <f t="shared" si="21"/>
        <v>38027.385195152179</v>
      </c>
      <c r="AX129" s="110">
        <f t="shared" si="21"/>
        <v>39174.223848013302</v>
      </c>
      <c r="AY129" s="110">
        <f t="shared" si="21"/>
        <v>41009.677420196043</v>
      </c>
      <c r="AZ129" s="110">
        <f t="shared" si="21"/>
        <v>43344.847705346641</v>
      </c>
      <c r="BA129" s="110">
        <f>BA128-BA99-BA126-BA89-BA106</f>
        <v>45296.79362283161</v>
      </c>
      <c r="BB129" s="110">
        <f t="shared" si="21"/>
        <v>47433.782529303186</v>
      </c>
      <c r="BC129" s="110">
        <f t="shared" si="21"/>
        <v>50591.433705644624</v>
      </c>
      <c r="BD129" s="110">
        <f t="shared" si="21"/>
        <v>53270.351131481977</v>
      </c>
      <c r="BE129" s="110">
        <f t="shared" si="21"/>
        <v>57415.151294864765</v>
      </c>
      <c r="BF129" s="110">
        <f t="shared" si="21"/>
        <v>60917.04115677801</v>
      </c>
      <c r="BG129" s="110">
        <f t="shared" si="21"/>
        <v>64096.181623095064</v>
      </c>
      <c r="BH129" s="110">
        <f t="shared" si="21"/>
        <v>68865.767916761979</v>
      </c>
      <c r="BI129" s="110">
        <f>BI128-BI99-BI126-BI89-BI106</f>
        <v>73094.220242091586</v>
      </c>
      <c r="BJ129" s="110">
        <f t="shared" si="21"/>
        <v>75442.196958720335</v>
      </c>
      <c r="BK129" s="110">
        <f t="shared" si="21"/>
        <v>80664.915636812802</v>
      </c>
      <c r="BL129" s="110">
        <f t="shared" si="21"/>
        <v>87690.903575046483</v>
      </c>
      <c r="BM129" s="110">
        <f t="shared" si="21"/>
        <v>93817.217961027331</v>
      </c>
      <c r="BN129" s="110">
        <f t="shared" si="21"/>
        <v>97481.017197801004</v>
      </c>
      <c r="BO129" s="110">
        <f t="shared" si="21"/>
        <v>101386.14626106553</v>
      </c>
      <c r="BP129" s="110">
        <f t="shared" si="21"/>
        <v>107133.80979268361</v>
      </c>
      <c r="BQ129" s="110">
        <f>BQ128-BQ99-BQ126-BQ89-BQ106</f>
        <v>110080.18108297058</v>
      </c>
      <c r="BR129" s="110">
        <f>BR128-BR99-BR126-BR89-BR106</f>
        <v>113501.84827687684</v>
      </c>
      <c r="BS129" s="110">
        <f t="shared" si="21"/>
        <v>115752.42076341981</v>
      </c>
      <c r="BT129" s="110">
        <f t="shared" si="21"/>
        <v>117374.63948474817</v>
      </c>
      <c r="BU129" s="110">
        <f t="shared" si="21"/>
        <v>119233.26060831515</v>
      </c>
      <c r="BV129" s="110">
        <f t="shared" si="21"/>
        <v>121388.11607714869</v>
      </c>
      <c r="BW129" s="110">
        <f>BW128-BW99-BW126-BW89-BW106</f>
        <v>123714.43980394423</v>
      </c>
      <c r="BX129" s="110">
        <f>BX128-BX99-BX126-BX89-BX106</f>
        <v>125856.76555468855</v>
      </c>
      <c r="BY129" s="110">
        <f>BY128-BY99-BY126-BY89-BY106</f>
        <v>130692.02268461656</v>
      </c>
      <c r="BZ129" s="110">
        <f>BZ128-BZ99-BZ126-BZ89-BZ106</f>
        <v>136644.24677637641</v>
      </c>
      <c r="CA129" s="111">
        <f>CA128-CA99-CA126-CA89-CA106</f>
        <v>143382.85819258983</v>
      </c>
    </row>
    <row r="130" spans="1:81" s="58" customFormat="1" x14ac:dyDescent="0.4">
      <c r="A130" s="141"/>
      <c r="B130" s="234"/>
      <c r="C130" s="232"/>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1"/>
    </row>
    <row r="131" spans="1:81" s="97" customFormat="1" ht="26.25" customHeight="1" x14ac:dyDescent="0.4">
      <c r="A131" s="155"/>
      <c r="B131" s="64" t="s">
        <v>194</v>
      </c>
      <c r="C131" s="64"/>
      <c r="D131" s="194"/>
      <c r="E131" s="194"/>
      <c r="F131" s="194"/>
      <c r="G131" s="194"/>
      <c r="H131" s="194"/>
      <c r="I131" s="194"/>
      <c r="J131" s="194"/>
      <c r="K131" s="194"/>
      <c r="L131" s="194"/>
      <c r="M131" s="194"/>
      <c r="N131" s="194"/>
      <c r="O131" s="194"/>
      <c r="P131" s="194"/>
      <c r="Q131" s="194"/>
      <c r="R131" s="194"/>
      <c r="S131" s="194"/>
      <c r="T131" s="194"/>
      <c r="U131" s="194"/>
      <c r="V131" s="194"/>
      <c r="W131" s="194"/>
      <c r="X131" s="194"/>
      <c r="Y131" s="194"/>
      <c r="Z131" s="194"/>
      <c r="AA131" s="194"/>
      <c r="AB131" s="194"/>
      <c r="AC131" s="194"/>
      <c r="AD131" s="194"/>
      <c r="AE131" s="194"/>
      <c r="AF131" s="194"/>
      <c r="AG131" s="194"/>
      <c r="AH131" s="194">
        <f t="shared" ref="AH131:BW131" si="22">SUM(AH16,AH78,AH128)</f>
        <v>15873</v>
      </c>
      <c r="AI131" s="194">
        <f t="shared" si="22"/>
        <v>18777.059999999998</v>
      </c>
      <c r="AJ131" s="194">
        <f t="shared" si="22"/>
        <v>22658.060000000005</v>
      </c>
      <c r="AK131" s="194">
        <f t="shared" si="22"/>
        <v>27698.309999999994</v>
      </c>
      <c r="AL131" s="194">
        <f t="shared" si="22"/>
        <v>31628.059999999998</v>
      </c>
      <c r="AM131" s="194">
        <f t="shared" si="22"/>
        <v>35332.06</v>
      </c>
      <c r="AN131" s="194">
        <f t="shared" si="22"/>
        <v>38251.06</v>
      </c>
      <c r="AO131" s="194">
        <f t="shared" si="22"/>
        <v>41768.06</v>
      </c>
      <c r="AP131" s="194">
        <f t="shared" si="22"/>
        <v>44917.658000000003</v>
      </c>
      <c r="AQ131" s="194">
        <f t="shared" si="22"/>
        <v>46700.744000000013</v>
      </c>
      <c r="AR131" s="194">
        <f t="shared" si="22"/>
        <v>47317.750509999991</v>
      </c>
      <c r="AS131" s="194">
        <f t="shared" si="22"/>
        <v>50314.249481000021</v>
      </c>
      <c r="AT131" s="194">
        <f t="shared" si="22"/>
        <v>56478.799715685047</v>
      </c>
      <c r="AU131" s="194">
        <f t="shared" si="22"/>
        <v>66302.888468443314</v>
      </c>
      <c r="AV131" s="194">
        <f t="shared" si="22"/>
        <v>75257.452000000019</v>
      </c>
      <c r="AW131" s="194">
        <f t="shared" si="22"/>
        <v>82437.565999999992</v>
      </c>
      <c r="AX131" s="194">
        <f t="shared" si="22"/>
        <v>84862.667213999957</v>
      </c>
      <c r="AY131" s="194">
        <f t="shared" si="22"/>
        <v>88710.819153041317</v>
      </c>
      <c r="AZ131" s="194">
        <f t="shared" si="22"/>
        <v>92217.949756999995</v>
      </c>
      <c r="BA131" s="194">
        <f t="shared" si="22"/>
        <v>93347.393757000013</v>
      </c>
      <c r="BB131" s="194">
        <f t="shared" si="22"/>
        <v>95565.317560038413</v>
      </c>
      <c r="BC131" s="194">
        <f t="shared" si="22"/>
        <v>99048.585242467729</v>
      </c>
      <c r="BD131" s="194">
        <f t="shared" si="22"/>
        <v>101373.84078511491</v>
      </c>
      <c r="BE131" s="194">
        <f t="shared" si="22"/>
        <v>106706.03289265549</v>
      </c>
      <c r="BF131" s="194">
        <f t="shared" si="22"/>
        <v>110301.55907634748</v>
      </c>
      <c r="BG131" s="194">
        <f t="shared" si="22"/>
        <v>105790.62308501701</v>
      </c>
      <c r="BH131" s="194">
        <f t="shared" si="22"/>
        <v>111092.52413748042</v>
      </c>
      <c r="BI131" s="194">
        <f t="shared" si="22"/>
        <v>115802.99954677367</v>
      </c>
      <c r="BJ131" s="194">
        <f t="shared" si="22"/>
        <v>119213.89655344037</v>
      </c>
      <c r="BK131" s="194">
        <f t="shared" si="22"/>
        <v>126242.2058628574</v>
      </c>
      <c r="BL131" s="194">
        <f t="shared" si="22"/>
        <v>135757.16542445359</v>
      </c>
      <c r="BM131" s="194">
        <f t="shared" si="22"/>
        <v>148004.0096905221</v>
      </c>
      <c r="BN131" s="194">
        <f t="shared" si="22"/>
        <v>153361.55516980353</v>
      </c>
      <c r="BO131" s="194">
        <f t="shared" si="22"/>
        <v>158960.44687856641</v>
      </c>
      <c r="BP131" s="194">
        <f t="shared" si="22"/>
        <v>166552.678932562</v>
      </c>
      <c r="BQ131" s="194">
        <f t="shared" si="22"/>
        <v>164132.18598876667</v>
      </c>
      <c r="BR131" s="194">
        <f t="shared" si="22"/>
        <v>168287.22403787507</v>
      </c>
      <c r="BS131" s="194">
        <f t="shared" si="22"/>
        <v>171804.14748294107</v>
      </c>
      <c r="BT131" s="194">
        <f t="shared" si="22"/>
        <v>173921.33810721003</v>
      </c>
      <c r="BU131" s="194">
        <f t="shared" si="22"/>
        <v>178185.45783062416</v>
      </c>
      <c r="BV131" s="194">
        <f t="shared" si="22"/>
        <v>182673.1249514735</v>
      </c>
      <c r="BW131" s="194">
        <f t="shared" si="22"/>
        <v>184704.50862928061</v>
      </c>
      <c r="BX131" s="194">
        <f>SUM(BX16,BX78,BX128)</f>
        <v>188007.07078704319</v>
      </c>
      <c r="BY131" s="194">
        <f>SUM(BY16,BY78,BY128)</f>
        <v>194685.96744188579</v>
      </c>
      <c r="BZ131" s="194">
        <f>SUM(BZ16,BZ78,BZ128)</f>
        <v>202832.9864512136</v>
      </c>
      <c r="CA131" s="197">
        <f>SUM(CA16,CA78,CA128)</f>
        <v>212091.23071357628</v>
      </c>
      <c r="CB131" s="58"/>
      <c r="CC131" s="58"/>
    </row>
    <row r="132" spans="1:81" s="64" customFormat="1" x14ac:dyDescent="0.4">
      <c r="A132" s="155"/>
      <c r="B132" s="234" t="s">
        <v>252</v>
      </c>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f t="shared" ref="AH132:BW132" si="23">AH17+AH79+AH129</f>
        <v>13035.493736203656</v>
      </c>
      <c r="AI132" s="110">
        <f t="shared" si="23"/>
        <v>14785.979544000002</v>
      </c>
      <c r="AJ132" s="110">
        <f t="shared" si="23"/>
        <v>18172.17435384616</v>
      </c>
      <c r="AK132" s="110">
        <f t="shared" si="23"/>
        <v>22225.345469499993</v>
      </c>
      <c r="AL132" s="110">
        <f t="shared" si="23"/>
        <v>25399.593394250001</v>
      </c>
      <c r="AM132" s="110">
        <f t="shared" si="23"/>
        <v>28383.097434500003</v>
      </c>
      <c r="AN132" s="110">
        <f t="shared" si="23"/>
        <v>30608.289402249997</v>
      </c>
      <c r="AO132" s="110">
        <f t="shared" si="23"/>
        <v>33454.940287285703</v>
      </c>
      <c r="AP132" s="110">
        <f t="shared" si="23"/>
        <v>36123.082438933336</v>
      </c>
      <c r="AQ132" s="110">
        <f t="shared" si="23"/>
        <v>37497.110367000016</v>
      </c>
      <c r="AR132" s="110">
        <f t="shared" si="23"/>
        <v>38052.643556666662</v>
      </c>
      <c r="AS132" s="110">
        <f t="shared" si="23"/>
        <v>40288.146197666691</v>
      </c>
      <c r="AT132" s="110">
        <f t="shared" si="23"/>
        <v>45352.892408487969</v>
      </c>
      <c r="AU132" s="110">
        <f t="shared" si="23"/>
        <v>54175.377622418542</v>
      </c>
      <c r="AV132" s="110">
        <f t="shared" si="23"/>
        <v>60992.230401572655</v>
      </c>
      <c r="AW132" s="110">
        <f t="shared" si="23"/>
        <v>66634.910460896761</v>
      </c>
      <c r="AX132" s="110">
        <f t="shared" si="23"/>
        <v>68813.611171571567</v>
      </c>
      <c r="AY132" s="110">
        <f t="shared" si="23"/>
        <v>72136.307546470867</v>
      </c>
      <c r="AZ132" s="110">
        <f t="shared" si="23"/>
        <v>74930.906146652153</v>
      </c>
      <c r="BA132" s="110">
        <f t="shared" si="23"/>
        <v>75904.389236404662</v>
      </c>
      <c r="BB132" s="110">
        <f t="shared" si="23"/>
        <v>77898.830406807276</v>
      </c>
      <c r="BC132" s="110">
        <f t="shared" si="23"/>
        <v>80756.783696130005</v>
      </c>
      <c r="BD132" s="110">
        <f t="shared" si="23"/>
        <v>83618.592638070215</v>
      </c>
      <c r="BE132" s="110">
        <f t="shared" si="23"/>
        <v>88466.203877447493</v>
      </c>
      <c r="BF132" s="110">
        <f t="shared" si="23"/>
        <v>93447.40386841679</v>
      </c>
      <c r="BG132" s="110">
        <f t="shared" si="23"/>
        <v>97839.551306729409</v>
      </c>
      <c r="BH132" s="110">
        <f t="shared" si="23"/>
        <v>103679.22317456207</v>
      </c>
      <c r="BI132" s="110">
        <f t="shared" si="23"/>
        <v>109018.21340647362</v>
      </c>
      <c r="BJ132" s="110">
        <f t="shared" si="23"/>
        <v>112722.80323747847</v>
      </c>
      <c r="BK132" s="110">
        <f t="shared" si="23"/>
        <v>119968.26969037394</v>
      </c>
      <c r="BL132" s="110">
        <f t="shared" si="23"/>
        <v>129539.37316672162</v>
      </c>
      <c r="BM132" s="110">
        <f t="shared" si="23"/>
        <v>141880.50977105653</v>
      </c>
      <c r="BN132" s="110">
        <f t="shared" si="23"/>
        <v>147225.42919675511</v>
      </c>
      <c r="BO132" s="110">
        <f t="shared" si="23"/>
        <v>153003.82488042931</v>
      </c>
      <c r="BP132" s="110">
        <f t="shared" si="23"/>
        <v>160752.45760790445</v>
      </c>
      <c r="BQ132" s="110">
        <f t="shared" si="23"/>
        <v>163353.61596870419</v>
      </c>
      <c r="BR132" s="110">
        <f t="shared" si="23"/>
        <v>167555.79332409249</v>
      </c>
      <c r="BS132" s="110">
        <f t="shared" si="23"/>
        <v>171102.17289872878</v>
      </c>
      <c r="BT132" s="110">
        <f t="shared" si="23"/>
        <v>173234.61273808687</v>
      </c>
      <c r="BU132" s="110">
        <f t="shared" si="23"/>
        <v>177488.09712900486</v>
      </c>
      <c r="BV132" s="110">
        <f t="shared" si="23"/>
        <v>182172.44356495008</v>
      </c>
      <c r="BW132" s="110">
        <f t="shared" si="23"/>
        <v>184432.00572297935</v>
      </c>
      <c r="BX132" s="110">
        <f>BX17+BX79+BX129</f>
        <v>187987.16397126642</v>
      </c>
      <c r="BY132" s="110">
        <f>BY17+BY79+BY129</f>
        <v>194669.89023534785</v>
      </c>
      <c r="BZ132" s="110">
        <f>BZ17+BZ79+BZ129</f>
        <v>202820.17795070709</v>
      </c>
      <c r="CA132" s="111">
        <f>CA17+CA79+CA129</f>
        <v>212091.23071357628</v>
      </c>
      <c r="CB132" s="58"/>
      <c r="CC132" s="58"/>
    </row>
    <row r="133" spans="1:81" s="58" customFormat="1" x14ac:dyDescent="0.4">
      <c r="A133" s="141"/>
      <c r="B133" s="64"/>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60"/>
      <c r="BT133" s="60"/>
      <c r="BU133" s="60"/>
      <c r="BV133" s="60"/>
      <c r="BW133" s="60"/>
      <c r="BX133" s="60"/>
      <c r="BY133" s="60"/>
      <c r="BZ133" s="60"/>
      <c r="CA133" s="61"/>
    </row>
    <row r="134" spans="1:81" s="58" customFormat="1" x14ac:dyDescent="0.4">
      <c r="A134" s="141"/>
      <c r="B134" s="64"/>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c r="BJ134" s="60"/>
      <c r="BK134" s="60"/>
      <c r="BL134" s="60"/>
      <c r="BM134" s="60"/>
      <c r="BN134" s="60"/>
      <c r="BO134" s="60"/>
      <c r="BP134" s="60"/>
      <c r="BQ134" s="60"/>
      <c r="BR134" s="60"/>
      <c r="BS134" s="60"/>
      <c r="BT134" s="60"/>
      <c r="BU134" s="60"/>
      <c r="BV134" s="60"/>
      <c r="BW134" s="60"/>
      <c r="BX134" s="60"/>
      <c r="BY134" s="60"/>
      <c r="BZ134" s="60"/>
      <c r="CA134" s="61"/>
    </row>
    <row r="135" spans="1:81" s="58" customFormat="1" x14ac:dyDescent="0.4">
      <c r="A135" s="141"/>
      <c r="B135" s="239" t="s">
        <v>195</v>
      </c>
      <c r="C135" s="64"/>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f>SUM(AH136:AH138)</f>
        <v>10388.879900230371</v>
      </c>
      <c r="AI135" s="110">
        <f t="shared" ref="AI135:BW135" si="24">SUM(AI136:AI138)</f>
        <v>11853.654573175816</v>
      </c>
      <c r="AJ135" s="110">
        <f t="shared" si="24"/>
        <v>14434.629894749283</v>
      </c>
      <c r="AK135" s="110">
        <f t="shared" si="24"/>
        <v>16752.337110190223</v>
      </c>
      <c r="AL135" s="110">
        <f t="shared" si="24"/>
        <v>18081.385853892803</v>
      </c>
      <c r="AM135" s="110">
        <f t="shared" si="24"/>
        <v>19644.513120148771</v>
      </c>
      <c r="AN135" s="110">
        <f t="shared" si="24"/>
        <v>20671.692908045577</v>
      </c>
      <c r="AO135" s="110">
        <f t="shared" si="24"/>
        <v>22208.358452828114</v>
      </c>
      <c r="AP135" s="110">
        <f t="shared" si="24"/>
        <v>23945.64514432595</v>
      </c>
      <c r="AQ135" s="110">
        <f t="shared" si="24"/>
        <v>25015.883800172873</v>
      </c>
      <c r="AR135" s="110">
        <f t="shared" si="24"/>
        <v>25553.89497266151</v>
      </c>
      <c r="AS135" s="110">
        <f t="shared" si="24"/>
        <v>27107.475660732296</v>
      </c>
      <c r="AT135" s="110">
        <f t="shared" si="24"/>
        <v>29770.144131865367</v>
      </c>
      <c r="AU135" s="110">
        <f t="shared" si="24"/>
        <v>34315.742515193255</v>
      </c>
      <c r="AV135" s="110">
        <f t="shared" si="24"/>
        <v>36264.044215834874</v>
      </c>
      <c r="AW135" s="110">
        <f t="shared" si="24"/>
        <v>38365.543113073742</v>
      </c>
      <c r="AX135" s="110">
        <f t="shared" si="24"/>
        <v>38576.419521328957</v>
      </c>
      <c r="AY135" s="110">
        <f t="shared" si="24"/>
        <v>39629.685811731513</v>
      </c>
      <c r="AZ135" s="110">
        <f t="shared" si="24"/>
        <v>41289.772131563492</v>
      </c>
      <c r="BA135" s="110">
        <f t="shared" si="24"/>
        <v>42451.780116945505</v>
      </c>
      <c r="BB135" s="110">
        <f t="shared" si="24"/>
        <v>44587.460743090007</v>
      </c>
      <c r="BC135" s="110">
        <f t="shared" si="24"/>
        <v>46723.585469140511</v>
      </c>
      <c r="BD135" s="110">
        <f t="shared" si="24"/>
        <v>47793.686999999998</v>
      </c>
      <c r="BE135" s="110">
        <f t="shared" si="24"/>
        <v>51093.595998929348</v>
      </c>
      <c r="BF135" s="110">
        <f t="shared" si="24"/>
        <v>53686.528709614708</v>
      </c>
      <c r="BG135" s="110">
        <f t="shared" si="24"/>
        <v>56079.337540435692</v>
      </c>
      <c r="BH135" s="110">
        <f t="shared" si="24"/>
        <v>58408.538999999997</v>
      </c>
      <c r="BI135" s="110">
        <f t="shared" si="24"/>
        <v>60914.807692682676</v>
      </c>
      <c r="BJ135" s="110">
        <f t="shared" si="24"/>
        <v>63129.216045855108</v>
      </c>
      <c r="BK135" s="110">
        <f t="shared" si="24"/>
        <v>67411.978362963171</v>
      </c>
      <c r="BL135" s="110">
        <f t="shared" si="24"/>
        <v>72671.184816889436</v>
      </c>
      <c r="BM135" s="110">
        <f t="shared" si="24"/>
        <v>77814.820358342375</v>
      </c>
      <c r="BN135" s="110">
        <f t="shared" si="24"/>
        <v>80345.367492594727</v>
      </c>
      <c r="BO135" s="110">
        <f t="shared" si="24"/>
        <v>84501.883808506507</v>
      </c>
      <c r="BP135" s="110">
        <f t="shared" si="24"/>
        <v>89391.276039061704</v>
      </c>
      <c r="BQ135" s="110">
        <f t="shared" si="24"/>
        <v>91660.368819799987</v>
      </c>
      <c r="BR135" s="110">
        <f t="shared" si="24"/>
        <v>94520.993083800029</v>
      </c>
      <c r="BS135" s="110">
        <f t="shared" si="24"/>
        <v>97596.057103989995</v>
      </c>
      <c r="BT135" s="110">
        <f t="shared" si="24"/>
        <v>99955.057583039961</v>
      </c>
      <c r="BU135" s="110">
        <f t="shared" si="24"/>
        <v>102076.92803589243</v>
      </c>
      <c r="BV135" s="110">
        <f t="shared" si="24"/>
        <v>104804.7289032487</v>
      </c>
      <c r="BW135" s="110">
        <f t="shared" si="24"/>
        <v>107235.23673370857</v>
      </c>
      <c r="BX135" s="110">
        <f>SUM(BX136:BX138)</f>
        <v>109242.26290055283</v>
      </c>
      <c r="BY135" s="110">
        <f>SUM(BY136:BY138)</f>
        <v>113845.60672077419</v>
      </c>
      <c r="BZ135" s="110">
        <f>SUM(BZ136:BZ138)</f>
        <v>119360.75868517911</v>
      </c>
      <c r="CA135" s="111">
        <f>SUM(CA136:CA138)</f>
        <v>125834.75105578103</v>
      </c>
    </row>
    <row r="136" spans="1:81" s="58" customFormat="1" x14ac:dyDescent="0.4">
      <c r="A136" s="141"/>
      <c r="B136" s="151" t="s">
        <v>285</v>
      </c>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f t="shared" ref="AH136:BJ136" si="25">SUMIF($C$6:$C$15,"(C)",AH$6:AH$15)</f>
        <v>2</v>
      </c>
      <c r="AI136" s="60">
        <f t="shared" si="25"/>
        <v>2</v>
      </c>
      <c r="AJ136" s="60">
        <f t="shared" si="25"/>
        <v>2</v>
      </c>
      <c r="AK136" s="60">
        <f t="shared" si="25"/>
        <v>2</v>
      </c>
      <c r="AL136" s="60">
        <f t="shared" si="25"/>
        <v>2</v>
      </c>
      <c r="AM136" s="60">
        <f t="shared" si="25"/>
        <v>2</v>
      </c>
      <c r="AN136" s="60">
        <f t="shared" si="25"/>
        <v>2</v>
      </c>
      <c r="AO136" s="60">
        <f t="shared" si="25"/>
        <v>1</v>
      </c>
      <c r="AP136" s="60">
        <f t="shared" si="25"/>
        <v>2</v>
      </c>
      <c r="AQ136" s="60">
        <f t="shared" si="25"/>
        <v>1.4339999999999999</v>
      </c>
      <c r="AR136" s="60">
        <f t="shared" si="25"/>
        <v>1.3520000000000001</v>
      </c>
      <c r="AS136" s="60">
        <f t="shared" si="25"/>
        <v>1.355</v>
      </c>
      <c r="AT136" s="60">
        <f t="shared" si="25"/>
        <v>1.5509999999999999</v>
      </c>
      <c r="AU136" s="60">
        <f t="shared" si="25"/>
        <v>1.4710000000000001</v>
      </c>
      <c r="AV136" s="60">
        <f t="shared" si="25"/>
        <v>2</v>
      </c>
      <c r="AW136" s="60">
        <f t="shared" si="25"/>
        <v>1</v>
      </c>
      <c r="AX136" s="60">
        <f t="shared" si="25"/>
        <v>1</v>
      </c>
      <c r="AY136" s="60">
        <f t="shared" si="25"/>
        <v>1.7210000000000001</v>
      </c>
      <c r="AZ136" s="60">
        <f t="shared" si="25"/>
        <v>1.496</v>
      </c>
      <c r="BA136" s="60">
        <f t="shared" si="25"/>
        <v>1.5720000000000001</v>
      </c>
      <c r="BB136" s="60">
        <f t="shared" si="25"/>
        <v>1.7769999999999999</v>
      </c>
      <c r="BC136" s="60">
        <f t="shared" si="25"/>
        <v>1.359</v>
      </c>
      <c r="BD136" s="60">
        <f t="shared" si="25"/>
        <v>1.452</v>
      </c>
      <c r="BE136" s="60">
        <f t="shared" si="25"/>
        <v>1.6164412184601897</v>
      </c>
      <c r="BF136" s="60">
        <f t="shared" si="25"/>
        <v>1.6007503600000001</v>
      </c>
      <c r="BG136" s="60">
        <f t="shared" si="25"/>
        <v>0</v>
      </c>
      <c r="BH136" s="60">
        <f t="shared" si="25"/>
        <v>0</v>
      </c>
      <c r="BI136" s="60">
        <f t="shared" si="25"/>
        <v>0</v>
      </c>
      <c r="BJ136" s="60">
        <f t="shared" si="25"/>
        <v>0</v>
      </c>
      <c r="BK136" s="60">
        <f>SUMIF($C$6:$C$15,"(C)",BK$6:BK$15)</f>
        <v>0</v>
      </c>
      <c r="BL136" s="60">
        <f t="shared" ref="BL136:CA136" si="26">SUMIF($C$6:$C$15,"(C)",BL$6:BL$15)</f>
        <v>0</v>
      </c>
      <c r="BM136" s="60">
        <f t="shared" si="26"/>
        <v>0</v>
      </c>
      <c r="BN136" s="60">
        <f t="shared" si="26"/>
        <v>0</v>
      </c>
      <c r="BO136" s="60">
        <f t="shared" si="26"/>
        <v>0</v>
      </c>
      <c r="BP136" s="60">
        <f t="shared" si="26"/>
        <v>0</v>
      </c>
      <c r="BQ136" s="60">
        <f t="shared" si="26"/>
        <v>0</v>
      </c>
      <c r="BR136" s="60">
        <f t="shared" si="26"/>
        <v>0</v>
      </c>
      <c r="BS136" s="60">
        <f t="shared" si="26"/>
        <v>0</v>
      </c>
      <c r="BT136" s="60">
        <f t="shared" si="26"/>
        <v>0</v>
      </c>
      <c r="BU136" s="60">
        <f t="shared" si="26"/>
        <v>0</v>
      </c>
      <c r="BV136" s="60">
        <f t="shared" si="26"/>
        <v>0</v>
      </c>
      <c r="BW136" s="60">
        <f t="shared" si="26"/>
        <v>0</v>
      </c>
      <c r="BX136" s="60">
        <f t="shared" si="26"/>
        <v>0</v>
      </c>
      <c r="BY136" s="60">
        <f t="shared" si="26"/>
        <v>0</v>
      </c>
      <c r="BZ136" s="60">
        <f t="shared" si="26"/>
        <v>0</v>
      </c>
      <c r="CA136" s="61">
        <f t="shared" si="26"/>
        <v>0</v>
      </c>
    </row>
    <row r="137" spans="1:81" s="58" customFormat="1" x14ac:dyDescent="0.4">
      <c r="A137" s="141"/>
      <c r="B137" s="151" t="s">
        <v>286</v>
      </c>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f t="shared" ref="AH137:CA137" si="27">SUMIF($C$20:$C$77,"(C)",AH$20:AH$77)</f>
        <v>2651.076278646884</v>
      </c>
      <c r="AI137" s="60">
        <f t="shared" si="27"/>
        <v>2852.3446854813037</v>
      </c>
      <c r="AJ137" s="60">
        <f t="shared" si="27"/>
        <v>3711.415471538477</v>
      </c>
      <c r="AK137" s="60">
        <f t="shared" si="27"/>
        <v>4418.0277771465462</v>
      </c>
      <c r="AL137" s="60">
        <f t="shared" si="27"/>
        <v>4325.3145182244098</v>
      </c>
      <c r="AM137" s="60">
        <f t="shared" si="27"/>
        <v>4814.9797626249838</v>
      </c>
      <c r="AN137" s="60">
        <f t="shared" si="27"/>
        <v>5185.1534280924789</v>
      </c>
      <c r="AO137" s="60">
        <f t="shared" si="27"/>
        <v>5400.4440112558086</v>
      </c>
      <c r="AP137" s="60">
        <f t="shared" si="27"/>
        <v>5938.6516065688247</v>
      </c>
      <c r="AQ137" s="60">
        <f t="shared" si="27"/>
        <v>6057.8194973267928</v>
      </c>
      <c r="AR137" s="60">
        <f t="shared" si="27"/>
        <v>6094.9821751673235</v>
      </c>
      <c r="AS137" s="60">
        <f t="shared" si="27"/>
        <v>6174.5857717043737</v>
      </c>
      <c r="AT137" s="60">
        <f t="shared" si="27"/>
        <v>6843.0760420886736</v>
      </c>
      <c r="AU137" s="60">
        <f t="shared" si="27"/>
        <v>8509.9307886333063</v>
      </c>
      <c r="AV137" s="60">
        <f t="shared" si="27"/>
        <v>9283.2599712298979</v>
      </c>
      <c r="AW137" s="60">
        <f t="shared" si="27"/>
        <v>9892.5437062213678</v>
      </c>
      <c r="AX137" s="60">
        <f t="shared" si="27"/>
        <v>9544.3677035098117</v>
      </c>
      <c r="AY137" s="60">
        <f t="shared" si="27"/>
        <v>9376.563136356137</v>
      </c>
      <c r="AZ137" s="60">
        <f t="shared" si="27"/>
        <v>9013.7413929836512</v>
      </c>
      <c r="BA137" s="60">
        <f t="shared" si="27"/>
        <v>8630.696212062634</v>
      </c>
      <c r="BB137" s="60">
        <f t="shared" si="27"/>
        <v>8752.2463296932383</v>
      </c>
      <c r="BC137" s="60">
        <f t="shared" si="27"/>
        <v>8700.1563030952166</v>
      </c>
      <c r="BD137" s="60">
        <f t="shared" si="27"/>
        <v>8835.6400881418704</v>
      </c>
      <c r="BE137" s="60">
        <f t="shared" si="27"/>
        <v>8954.5982241558777</v>
      </c>
      <c r="BF137" s="60">
        <f t="shared" si="27"/>
        <v>9097.3115964531808</v>
      </c>
      <c r="BG137" s="60">
        <f t="shared" si="27"/>
        <v>9358.233060323786</v>
      </c>
      <c r="BH137" s="60">
        <f t="shared" si="27"/>
        <v>9395.4712521245001</v>
      </c>
      <c r="BI137" s="60">
        <f t="shared" si="27"/>
        <v>9288.8937029259232</v>
      </c>
      <c r="BJ137" s="60">
        <f t="shared" si="27"/>
        <v>9275.5880794613622</v>
      </c>
      <c r="BK137" s="60">
        <f t="shared" si="27"/>
        <v>9651.6146248786426</v>
      </c>
      <c r="BL137" s="60">
        <f t="shared" si="27"/>
        <v>10233.799141066349</v>
      </c>
      <c r="BM137" s="60">
        <f t="shared" si="27"/>
        <v>10793.692672407624</v>
      </c>
      <c r="BN137" s="60">
        <f t="shared" si="27"/>
        <v>10397.475696598587</v>
      </c>
      <c r="BO137" s="60">
        <f t="shared" si="27"/>
        <v>10248.069363793458</v>
      </c>
      <c r="BP137" s="60">
        <f t="shared" si="27"/>
        <v>9503.5136421629286</v>
      </c>
      <c r="BQ137" s="60">
        <f t="shared" si="27"/>
        <v>8502.1019184335473</v>
      </c>
      <c r="BR137" s="60">
        <f t="shared" si="27"/>
        <v>7954.5915095669216</v>
      </c>
      <c r="BS137" s="60">
        <f t="shared" si="27"/>
        <v>8183.9538962756869</v>
      </c>
      <c r="BT137" s="60">
        <f t="shared" si="27"/>
        <v>8340.821206851484</v>
      </c>
      <c r="BU137" s="60">
        <f t="shared" si="27"/>
        <v>8248.5376147209608</v>
      </c>
      <c r="BV137" s="60">
        <f t="shared" si="27"/>
        <v>8090.9871217396649</v>
      </c>
      <c r="BW137" s="60">
        <f t="shared" si="27"/>
        <v>8329.8054678711505</v>
      </c>
      <c r="BX137" s="60">
        <f t="shared" si="27"/>
        <v>8322.7271202422635</v>
      </c>
      <c r="BY137" s="60">
        <f t="shared" si="27"/>
        <v>8310.6726114197027</v>
      </c>
      <c r="BZ137" s="60">
        <f t="shared" si="27"/>
        <v>8333.9053147013256</v>
      </c>
      <c r="CA137" s="61">
        <f t="shared" si="27"/>
        <v>8376.4903629581313</v>
      </c>
    </row>
    <row r="138" spans="1:81" s="148" customFormat="1" x14ac:dyDescent="0.4">
      <c r="A138" s="141"/>
      <c r="B138" s="148" t="s">
        <v>287</v>
      </c>
      <c r="D138" s="240"/>
      <c r="E138" s="240"/>
      <c r="F138" s="240"/>
      <c r="G138" s="240"/>
      <c r="H138" s="240"/>
      <c r="I138" s="240"/>
      <c r="J138" s="240"/>
      <c r="K138" s="240"/>
      <c r="L138" s="240"/>
      <c r="M138" s="240"/>
      <c r="N138" s="240"/>
      <c r="O138" s="240"/>
      <c r="P138" s="240"/>
      <c r="Q138" s="240"/>
      <c r="R138" s="240"/>
      <c r="S138" s="240"/>
      <c r="T138" s="240"/>
      <c r="U138" s="240"/>
      <c r="V138" s="240"/>
      <c r="W138" s="240"/>
      <c r="X138" s="240"/>
      <c r="Y138" s="240"/>
      <c r="Z138" s="240"/>
      <c r="AA138" s="240"/>
      <c r="AB138" s="240"/>
      <c r="AC138" s="240"/>
      <c r="AD138" s="240"/>
      <c r="AE138" s="240"/>
      <c r="AF138" s="240"/>
      <c r="AG138" s="240"/>
      <c r="AH138" s="60">
        <f t="shared" ref="AH138:CA138" si="28">SUMIF($C$82:$C$127,"(C)",AH$82:AH$127)</f>
        <v>7735.8036215834863</v>
      </c>
      <c r="AI138" s="60">
        <f t="shared" si="28"/>
        <v>8999.3098876945132</v>
      </c>
      <c r="AJ138" s="60">
        <f t="shared" si="28"/>
        <v>10721.214423210806</v>
      </c>
      <c r="AK138" s="60">
        <f t="shared" si="28"/>
        <v>12332.309333043677</v>
      </c>
      <c r="AL138" s="60">
        <f t="shared" si="28"/>
        <v>13754.071335668395</v>
      </c>
      <c r="AM138" s="60">
        <f t="shared" si="28"/>
        <v>14827.533357523787</v>
      </c>
      <c r="AN138" s="60">
        <f t="shared" si="28"/>
        <v>15484.539479953099</v>
      </c>
      <c r="AO138" s="60">
        <f t="shared" si="28"/>
        <v>16806.914441572306</v>
      </c>
      <c r="AP138" s="60">
        <f t="shared" si="28"/>
        <v>18004.993537757127</v>
      </c>
      <c r="AQ138" s="60">
        <f t="shared" si="28"/>
        <v>18956.630302846079</v>
      </c>
      <c r="AR138" s="60">
        <f t="shared" si="28"/>
        <v>19457.560797494189</v>
      </c>
      <c r="AS138" s="60">
        <f t="shared" si="28"/>
        <v>20931.534889027924</v>
      </c>
      <c r="AT138" s="60">
        <f t="shared" si="28"/>
        <v>22925.517089776691</v>
      </c>
      <c r="AU138" s="60">
        <f t="shared" si="28"/>
        <v>25804.340726559953</v>
      </c>
      <c r="AV138" s="60">
        <f t="shared" si="28"/>
        <v>26978.784244604973</v>
      </c>
      <c r="AW138" s="60">
        <f t="shared" si="28"/>
        <v>28471.99940685237</v>
      </c>
      <c r="AX138" s="60">
        <f t="shared" si="28"/>
        <v>29031.051817819145</v>
      </c>
      <c r="AY138" s="60">
        <f t="shared" si="28"/>
        <v>30251.401675375375</v>
      </c>
      <c r="AZ138" s="60">
        <f t="shared" si="28"/>
        <v>32274.534738579841</v>
      </c>
      <c r="BA138" s="60">
        <f t="shared" si="28"/>
        <v>33819.511904882871</v>
      </c>
      <c r="BB138" s="60">
        <f t="shared" si="28"/>
        <v>35833.437413396765</v>
      </c>
      <c r="BC138" s="60">
        <f t="shared" si="28"/>
        <v>38022.070166045298</v>
      </c>
      <c r="BD138" s="60">
        <f t="shared" si="28"/>
        <v>38956.594911858127</v>
      </c>
      <c r="BE138" s="60">
        <f t="shared" si="28"/>
        <v>42137.381333555008</v>
      </c>
      <c r="BF138" s="60">
        <f t="shared" si="28"/>
        <v>44587.616362801527</v>
      </c>
      <c r="BG138" s="60">
        <f t="shared" si="28"/>
        <v>46721.104480111906</v>
      </c>
      <c r="BH138" s="60">
        <f t="shared" si="28"/>
        <v>49013.067747875495</v>
      </c>
      <c r="BI138" s="60">
        <f t="shared" si="28"/>
        <v>51625.913989756751</v>
      </c>
      <c r="BJ138" s="60">
        <f t="shared" si="28"/>
        <v>53853.627966393746</v>
      </c>
      <c r="BK138" s="60">
        <f t="shared" si="28"/>
        <v>57760.363738084532</v>
      </c>
      <c r="BL138" s="60">
        <f t="shared" si="28"/>
        <v>62437.385675823083</v>
      </c>
      <c r="BM138" s="60">
        <f t="shared" si="28"/>
        <v>67021.127685934756</v>
      </c>
      <c r="BN138" s="60">
        <f t="shared" si="28"/>
        <v>69947.89179599614</v>
      </c>
      <c r="BO138" s="60">
        <f t="shared" si="28"/>
        <v>74253.814444713047</v>
      </c>
      <c r="BP138" s="60">
        <f t="shared" si="28"/>
        <v>79887.762396898775</v>
      </c>
      <c r="BQ138" s="60">
        <f t="shared" si="28"/>
        <v>83158.266901366442</v>
      </c>
      <c r="BR138" s="60">
        <f t="shared" si="28"/>
        <v>86566.40157423311</v>
      </c>
      <c r="BS138" s="60">
        <f t="shared" si="28"/>
        <v>89412.103207714303</v>
      </c>
      <c r="BT138" s="60">
        <f t="shared" si="28"/>
        <v>91614.236376188477</v>
      </c>
      <c r="BU138" s="60">
        <f t="shared" si="28"/>
        <v>93828.390421171469</v>
      </c>
      <c r="BV138" s="60">
        <f t="shared" si="28"/>
        <v>96713.741781509045</v>
      </c>
      <c r="BW138" s="60">
        <f t="shared" si="28"/>
        <v>98905.431265837426</v>
      </c>
      <c r="BX138" s="60">
        <f t="shared" si="28"/>
        <v>100919.53578031056</v>
      </c>
      <c r="BY138" s="60">
        <f t="shared" si="28"/>
        <v>105534.93410935448</v>
      </c>
      <c r="BZ138" s="60">
        <f t="shared" si="28"/>
        <v>111026.85337047778</v>
      </c>
      <c r="CA138" s="61">
        <f t="shared" si="28"/>
        <v>117458.26069282289</v>
      </c>
      <c r="CB138" s="58"/>
      <c r="CC138" s="58"/>
    </row>
    <row r="139" spans="1:81" ht="24.75" customHeight="1" x14ac:dyDescent="0.4">
      <c r="A139" s="141"/>
      <c r="B139" s="239" t="s">
        <v>196</v>
      </c>
      <c r="C139" s="6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110">
        <f>SUM(AH140:AH142)</f>
        <v>2763.1200997696296</v>
      </c>
      <c r="AI139" s="110">
        <f t="shared" ref="AI139:BW139" si="29">SUM(AI140:AI142)</f>
        <v>3023.3454268241831</v>
      </c>
      <c r="AJ139" s="110">
        <f t="shared" si="29"/>
        <v>3924.3701052507167</v>
      </c>
      <c r="AK139" s="110">
        <f t="shared" si="29"/>
        <v>5967.912889809777</v>
      </c>
      <c r="AL139" s="110">
        <f t="shared" si="29"/>
        <v>8045.6141461071948</v>
      </c>
      <c r="AM139" s="110">
        <f t="shared" si="29"/>
        <v>9602.4868798512271</v>
      </c>
      <c r="AN139" s="110">
        <f t="shared" si="29"/>
        <v>10974.307091954423</v>
      </c>
      <c r="AO139" s="110">
        <f t="shared" si="29"/>
        <v>12471.641547171886</v>
      </c>
      <c r="AP139" s="110">
        <f t="shared" si="29"/>
        <v>13487.952855674048</v>
      </c>
      <c r="AQ139" s="110">
        <f t="shared" si="29"/>
        <v>13792.292199827129</v>
      </c>
      <c r="AR139" s="110">
        <f t="shared" si="29"/>
        <v>13732.304537338485</v>
      </c>
      <c r="AS139" s="110">
        <f t="shared" si="29"/>
        <v>14794.864820267703</v>
      </c>
      <c r="AT139" s="110">
        <f t="shared" si="29"/>
        <v>17535.838868134633</v>
      </c>
      <c r="AU139" s="110">
        <f t="shared" si="29"/>
        <v>21231.799384318474</v>
      </c>
      <c r="AV139" s="110">
        <f t="shared" si="29"/>
        <v>26582.72878416513</v>
      </c>
      <c r="AW139" s="110">
        <f t="shared" si="29"/>
        <v>30003.199886926264</v>
      </c>
      <c r="AX139" s="110">
        <f t="shared" si="29"/>
        <v>31587.357692671045</v>
      </c>
      <c r="AY139" s="110">
        <f t="shared" si="29"/>
        <v>32958.785814268485</v>
      </c>
      <c r="AZ139" s="110">
        <f t="shared" si="29"/>
        <v>33306.311625436501</v>
      </c>
      <c r="BA139" s="110">
        <f t="shared" si="29"/>
        <v>32308.341631054493</v>
      </c>
      <c r="BB139" s="110">
        <f t="shared" si="29"/>
        <v>31643.712091909994</v>
      </c>
      <c r="BC139" s="110">
        <f t="shared" si="29"/>
        <v>30887.316673327179</v>
      </c>
      <c r="BD139" s="110">
        <f t="shared" si="29"/>
        <v>29669.655453818166</v>
      </c>
      <c r="BE139" s="110">
        <f t="shared" si="29"/>
        <v>30917.267665810105</v>
      </c>
      <c r="BF139" s="110">
        <f t="shared" si="29"/>
        <v>32294.613805777582</v>
      </c>
      <c r="BG139" s="110">
        <f t="shared" si="29"/>
        <v>33353.048856553258</v>
      </c>
      <c r="BH139" s="110">
        <f t="shared" si="29"/>
        <v>35027.994048480425</v>
      </c>
      <c r="BI139" s="110">
        <f t="shared" si="29"/>
        <v>35716.781529642001</v>
      </c>
      <c r="BJ139" s="110">
        <f t="shared" si="29"/>
        <v>37172.236532855473</v>
      </c>
      <c r="BK139" s="110">
        <f t="shared" si="29"/>
        <v>38696.081911583096</v>
      </c>
      <c r="BL139" s="110">
        <f t="shared" si="29"/>
        <v>40966.842600689997</v>
      </c>
      <c r="BM139" s="110">
        <f t="shared" si="29"/>
        <v>46695.822820729991</v>
      </c>
      <c r="BN139" s="110">
        <f t="shared" si="29"/>
        <v>48764.863047781706</v>
      </c>
      <c r="BO139" s="110">
        <f t="shared" si="29"/>
        <v>49940.019439679818</v>
      </c>
      <c r="BP139" s="110">
        <f t="shared" si="29"/>
        <v>51405.95728604999</v>
      </c>
      <c r="BQ139" s="110">
        <f t="shared" si="29"/>
        <v>46170.92582462616</v>
      </c>
      <c r="BR139" s="110">
        <f t="shared" si="29"/>
        <v>45840.720174790004</v>
      </c>
      <c r="BS139" s="110">
        <f t="shared" si="29"/>
        <v>45408.07925943</v>
      </c>
      <c r="BT139" s="110">
        <f t="shared" si="29"/>
        <v>44931.255384690012</v>
      </c>
      <c r="BU139" s="110">
        <f t="shared" si="29"/>
        <v>45614.00862605001</v>
      </c>
      <c r="BV139" s="110">
        <f t="shared" si="29"/>
        <v>47269.177905286517</v>
      </c>
      <c r="BW139" s="110">
        <f t="shared" si="29"/>
        <v>44750.933686802164</v>
      </c>
      <c r="BX139" s="110">
        <f>SUM(BX140:BX142)</f>
        <v>45424.175272536821</v>
      </c>
      <c r="BY139" s="110">
        <f>SUM(BY140:BY142)</f>
        <v>46177.624771730771</v>
      </c>
      <c r="BZ139" s="110">
        <f>SUM(BZ140:BZ142)</f>
        <v>47262.229515900799</v>
      </c>
      <c r="CA139" s="111">
        <f>SUM(CA140:CA142)</f>
        <v>48449.608071947609</v>
      </c>
      <c r="CB139" s="58"/>
      <c r="CC139" s="58"/>
    </row>
    <row r="140" spans="1:81" x14ac:dyDescent="0.4">
      <c r="A140" s="141"/>
      <c r="B140" s="151" t="s">
        <v>285</v>
      </c>
      <c r="C140" s="58"/>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60">
        <f>SUMIF($C$6:$C$15,"(IR)",AH$6:AH$15)</f>
        <v>302.01823076644666</v>
      </c>
      <c r="AI140" s="60">
        <f t="shared" ref="AI140:CA140" si="30">SUMIF($C$6:$C$15,"(IR)",AI$6:AI$15)</f>
        <v>318.21378253061226</v>
      </c>
      <c r="AJ140" s="60">
        <f t="shared" si="30"/>
        <v>420.60307472527472</v>
      </c>
      <c r="AK140" s="60">
        <f t="shared" si="30"/>
        <v>602.62108648455603</v>
      </c>
      <c r="AL140" s="60">
        <f t="shared" si="30"/>
        <v>809.15470032469261</v>
      </c>
      <c r="AM140" s="60">
        <f t="shared" si="30"/>
        <v>952.39636798423032</v>
      </c>
      <c r="AN140" s="60">
        <f t="shared" si="30"/>
        <v>1091.5646076419214</v>
      </c>
      <c r="AO140" s="60">
        <f t="shared" si="30"/>
        <v>1245.0422902777204</v>
      </c>
      <c r="AP140" s="60">
        <f t="shared" si="30"/>
        <v>1335.8868061934998</v>
      </c>
      <c r="AQ140" s="60">
        <f t="shared" si="30"/>
        <v>1392.431437857246</v>
      </c>
      <c r="AR140" s="60">
        <f t="shared" si="30"/>
        <v>1537.0614486199247</v>
      </c>
      <c r="AS140" s="60">
        <f t="shared" si="30"/>
        <v>1663.4790332395776</v>
      </c>
      <c r="AT140" s="60">
        <f t="shared" si="30"/>
        <v>1892.0999472469014</v>
      </c>
      <c r="AU140" s="60">
        <f t="shared" si="30"/>
        <v>2458.9356917019627</v>
      </c>
      <c r="AV140" s="60">
        <f t="shared" si="30"/>
        <v>3105.5283891711924</v>
      </c>
      <c r="AW140" s="60">
        <f t="shared" si="30"/>
        <v>3512.9681201122448</v>
      </c>
      <c r="AX140" s="60">
        <f t="shared" si="30"/>
        <v>3534.6717169073422</v>
      </c>
      <c r="AY140" s="60">
        <f t="shared" si="30"/>
        <v>3616.687737189267</v>
      </c>
      <c r="AZ140" s="60">
        <f t="shared" si="30"/>
        <v>3674.272957114737</v>
      </c>
      <c r="BA140" s="60">
        <f t="shared" si="30"/>
        <v>3613.0018097053608</v>
      </c>
      <c r="BB140" s="60">
        <f t="shared" si="30"/>
        <v>3637.648998174292</v>
      </c>
      <c r="BC140" s="60">
        <f t="shared" si="30"/>
        <v>3631.3540657041844</v>
      </c>
      <c r="BD140" s="60">
        <f t="shared" si="30"/>
        <v>3250.3236298114498</v>
      </c>
      <c r="BE140" s="60">
        <f t="shared" si="30"/>
        <v>3608.6552814479792</v>
      </c>
      <c r="BF140" s="60">
        <f t="shared" si="30"/>
        <v>3944.4480448716222</v>
      </c>
      <c r="BG140" s="60">
        <f t="shared" si="30"/>
        <v>4008.7191253145888</v>
      </c>
      <c r="BH140" s="60">
        <f t="shared" si="30"/>
        <v>3420.8664214827295</v>
      </c>
      <c r="BI140" s="60">
        <f t="shared" si="30"/>
        <v>2550.1235653000672</v>
      </c>
      <c r="BJ140" s="60">
        <f t="shared" si="30"/>
        <v>2062.2246109618959</v>
      </c>
      <c r="BK140" s="60">
        <f t="shared" si="30"/>
        <v>1737.5119804834528</v>
      </c>
      <c r="BL140" s="60">
        <f t="shared" si="30"/>
        <v>1455.6900798477316</v>
      </c>
      <c r="BM140" s="60">
        <f t="shared" si="30"/>
        <v>876.97242974579706</v>
      </c>
      <c r="BN140" s="60">
        <f t="shared" si="30"/>
        <v>633.219714059539</v>
      </c>
      <c r="BO140" s="60">
        <f t="shared" si="30"/>
        <v>451.05771460709826</v>
      </c>
      <c r="BP140" s="60">
        <f t="shared" si="30"/>
        <v>292.27523465753882</v>
      </c>
      <c r="BQ140" s="60">
        <f t="shared" si="30"/>
        <v>172.17469324246855</v>
      </c>
      <c r="BR140" s="60">
        <f t="shared" si="30"/>
        <v>119.49141678258313</v>
      </c>
      <c r="BS140" s="60">
        <f t="shared" si="30"/>
        <v>80.22480311229458</v>
      </c>
      <c r="BT140" s="60">
        <f t="shared" si="30"/>
        <v>59.174369123155131</v>
      </c>
      <c r="BU140" s="60">
        <f t="shared" si="30"/>
        <v>42.607802019297836</v>
      </c>
      <c r="BV140" s="60">
        <f t="shared" si="30"/>
        <v>32.681386523429374</v>
      </c>
      <c r="BW140" s="60">
        <f t="shared" si="30"/>
        <v>25.502906301287172</v>
      </c>
      <c r="BX140" s="60">
        <f t="shared" si="30"/>
        <v>19.906815776762869</v>
      </c>
      <c r="BY140" s="60">
        <f t="shared" si="30"/>
        <v>16.077206537917384</v>
      </c>
      <c r="BZ140" s="60">
        <f t="shared" si="30"/>
        <v>12.808500506505023</v>
      </c>
      <c r="CA140" s="61">
        <f t="shared" si="30"/>
        <v>0</v>
      </c>
      <c r="CB140" s="58"/>
      <c r="CC140" s="58"/>
    </row>
    <row r="141" spans="1:81" x14ac:dyDescent="0.4">
      <c r="A141" s="141"/>
      <c r="B141" s="151" t="s">
        <v>286</v>
      </c>
      <c r="C141" s="58"/>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60">
        <f t="shared" ref="AH141:CA141" si="31">SUMIF($C$20:$C$77,"(IR)",AH$20:AH$77)</f>
        <v>1321.7847508922073</v>
      </c>
      <c r="AI141" s="60">
        <f t="shared" si="31"/>
        <v>1430.903972469388</v>
      </c>
      <c r="AJ141" s="60">
        <f t="shared" si="31"/>
        <v>1937.8141629670331</v>
      </c>
      <c r="AK141" s="60">
        <f t="shared" si="31"/>
        <v>3161.3514435154439</v>
      </c>
      <c r="AL141" s="60">
        <f t="shared" si="31"/>
        <v>4694.0032926753074</v>
      </c>
      <c r="AM141" s="60">
        <f t="shared" si="31"/>
        <v>5797.424411765769</v>
      </c>
      <c r="AN141" s="60">
        <f t="shared" si="31"/>
        <v>6580.4126113580787</v>
      </c>
      <c r="AO141" s="60">
        <f t="shared" si="31"/>
        <v>7477.9681002937086</v>
      </c>
      <c r="AP141" s="60">
        <f t="shared" si="31"/>
        <v>8064.3313104731669</v>
      </c>
      <c r="AQ141" s="60">
        <f t="shared" si="31"/>
        <v>8030.2034745556384</v>
      </c>
      <c r="AR141" s="60">
        <f t="shared" si="31"/>
        <v>7273.6904086331897</v>
      </c>
      <c r="AS141" s="60">
        <f t="shared" si="31"/>
        <v>7504.9067831130142</v>
      </c>
      <c r="AT141" s="60">
        <f t="shared" si="31"/>
        <v>9114.315522599707</v>
      </c>
      <c r="AU141" s="60">
        <f t="shared" si="31"/>
        <v>11830.210642809769</v>
      </c>
      <c r="AV141" s="60">
        <f t="shared" si="31"/>
        <v>15160.515701495475</v>
      </c>
      <c r="AW141" s="60">
        <f t="shared" si="31"/>
        <v>17250.641936221091</v>
      </c>
      <c r="AX141" s="60">
        <f t="shared" si="31"/>
        <v>18473.43343769549</v>
      </c>
      <c r="AY141" s="60">
        <f t="shared" si="31"/>
        <v>19770.916634923979</v>
      </c>
      <c r="AZ141" s="60">
        <f t="shared" si="31"/>
        <v>20170.922105157024</v>
      </c>
      <c r="BA141" s="60">
        <f t="shared" si="31"/>
        <v>19416.785297518876</v>
      </c>
      <c r="BB141" s="60">
        <f t="shared" si="31"/>
        <v>19010.884402873518</v>
      </c>
      <c r="BC141" s="60">
        <f t="shared" si="31"/>
        <v>18186.044059871223</v>
      </c>
      <c r="BD141" s="60">
        <f t="shared" si="31"/>
        <v>16912.025737109729</v>
      </c>
      <c r="BE141" s="60">
        <f t="shared" si="31"/>
        <v>17056.500583844307</v>
      </c>
      <c r="BF141" s="60">
        <f t="shared" si="31"/>
        <v>17702.25938497169</v>
      </c>
      <c r="BG141" s="60">
        <f t="shared" si="31"/>
        <v>18454.557481599055</v>
      </c>
      <c r="BH141" s="60">
        <f t="shared" si="31"/>
        <v>19226.963198666355</v>
      </c>
      <c r="BI141" s="60">
        <f t="shared" si="31"/>
        <v>20292.285617760459</v>
      </c>
      <c r="BJ141" s="60">
        <f t="shared" si="31"/>
        <v>21330.425753541815</v>
      </c>
      <c r="BK141" s="60">
        <f t="shared" si="31"/>
        <v>22578.524812971216</v>
      </c>
      <c r="BL141" s="60">
        <f t="shared" si="31"/>
        <v>23957.166854469571</v>
      </c>
      <c r="BM141" s="60">
        <f t="shared" si="31"/>
        <v>29456.395687177181</v>
      </c>
      <c r="BN141" s="60">
        <f t="shared" si="31"/>
        <v>31364.888402871529</v>
      </c>
      <c r="BO141" s="60">
        <f t="shared" si="31"/>
        <v>32858.969706620592</v>
      </c>
      <c r="BP141" s="60">
        <f t="shared" si="31"/>
        <v>34928.730993714402</v>
      </c>
      <c r="BQ141" s="60">
        <f t="shared" si="31"/>
        <v>32389.84850824967</v>
      </c>
      <c r="BR141" s="60">
        <f t="shared" si="31"/>
        <v>32544.211160496758</v>
      </c>
      <c r="BS141" s="60">
        <f t="shared" si="31"/>
        <v>32705.413695293984</v>
      </c>
      <c r="BT141" s="60">
        <f t="shared" si="31"/>
        <v>32862.501972017999</v>
      </c>
      <c r="BU141" s="60">
        <f t="shared" si="31"/>
        <v>34050.041308680258</v>
      </c>
      <c r="BV141" s="60">
        <f t="shared" si="31"/>
        <v>36237.804771831521</v>
      </c>
      <c r="BW141" s="60">
        <f t="shared" si="31"/>
        <v>34044.180791740728</v>
      </c>
      <c r="BX141" s="60">
        <f t="shared" si="31"/>
        <v>34877.571271430148</v>
      </c>
      <c r="BY141" s="60">
        <f t="shared" si="31"/>
        <v>35780.751783054373</v>
      </c>
      <c r="BZ141" s="60">
        <f t="shared" si="31"/>
        <v>36862.895747163282</v>
      </c>
      <c r="CA141" s="61">
        <f t="shared" si="31"/>
        <v>37981.48142269173</v>
      </c>
      <c r="CB141" s="58"/>
      <c r="CC141" s="58"/>
    </row>
    <row r="142" spans="1:81" x14ac:dyDescent="0.4">
      <c r="A142" s="141"/>
      <c r="B142" s="148" t="s">
        <v>287</v>
      </c>
      <c r="C142" s="58"/>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60">
        <f t="shared" ref="AH142:CA142" si="32">SUMIF($C$82:$C$127,"(IR)",AH$82:AH$127)</f>
        <v>1139.3171181109758</v>
      </c>
      <c r="AI142" s="60">
        <f t="shared" si="32"/>
        <v>1274.2276718241828</v>
      </c>
      <c r="AJ142" s="60">
        <f t="shared" si="32"/>
        <v>1565.9528675584088</v>
      </c>
      <c r="AK142" s="60">
        <f t="shared" si="32"/>
        <v>2203.9403598097765</v>
      </c>
      <c r="AL142" s="60">
        <f t="shared" si="32"/>
        <v>2542.456153107195</v>
      </c>
      <c r="AM142" s="60">
        <f t="shared" si="32"/>
        <v>2852.6661001012285</v>
      </c>
      <c r="AN142" s="60">
        <f t="shared" si="32"/>
        <v>3302.3298729544231</v>
      </c>
      <c r="AO142" s="60">
        <f t="shared" si="32"/>
        <v>3748.631156600457</v>
      </c>
      <c r="AP142" s="60">
        <f t="shared" si="32"/>
        <v>4087.7347390073819</v>
      </c>
      <c r="AQ142" s="60">
        <f t="shared" si="32"/>
        <v>4369.6572874142439</v>
      </c>
      <c r="AR142" s="60">
        <f t="shared" si="32"/>
        <v>4921.5526800853704</v>
      </c>
      <c r="AS142" s="60">
        <f t="shared" si="32"/>
        <v>5626.4790039151112</v>
      </c>
      <c r="AT142" s="60">
        <f t="shared" si="32"/>
        <v>6529.4233982880269</v>
      </c>
      <c r="AU142" s="60">
        <f t="shared" si="32"/>
        <v>6942.6530498067441</v>
      </c>
      <c r="AV142" s="60">
        <f t="shared" si="32"/>
        <v>8316.6846934984642</v>
      </c>
      <c r="AW142" s="60">
        <f t="shared" si="32"/>
        <v>9239.5898305929295</v>
      </c>
      <c r="AX142" s="60">
        <f t="shared" si="32"/>
        <v>9579.2525380682109</v>
      </c>
      <c r="AY142" s="60">
        <f t="shared" si="32"/>
        <v>9571.1814421552444</v>
      </c>
      <c r="AZ142" s="60">
        <f t="shared" si="32"/>
        <v>9461.1165631647436</v>
      </c>
      <c r="BA142" s="60">
        <f t="shared" si="32"/>
        <v>9278.5545238302548</v>
      </c>
      <c r="BB142" s="60">
        <f t="shared" si="32"/>
        <v>8995.1786908621834</v>
      </c>
      <c r="BC142" s="60">
        <f t="shared" si="32"/>
        <v>9069.9185477517694</v>
      </c>
      <c r="BD142" s="60">
        <f t="shared" si="32"/>
        <v>9507.306086896986</v>
      </c>
      <c r="BE142" s="60">
        <f t="shared" si="32"/>
        <v>10252.111800517816</v>
      </c>
      <c r="BF142" s="60">
        <f t="shared" si="32"/>
        <v>10647.90637593427</v>
      </c>
      <c r="BG142" s="60">
        <f t="shared" si="32"/>
        <v>10889.772249639611</v>
      </c>
      <c r="BH142" s="60">
        <f t="shared" si="32"/>
        <v>12380.164428331336</v>
      </c>
      <c r="BI142" s="60">
        <f t="shared" si="32"/>
        <v>12874.372346581478</v>
      </c>
      <c r="BJ142" s="60">
        <f t="shared" si="32"/>
        <v>13779.58616835176</v>
      </c>
      <c r="BK142" s="60">
        <f t="shared" si="32"/>
        <v>14380.04511812843</v>
      </c>
      <c r="BL142" s="60">
        <f t="shared" si="32"/>
        <v>15553.985666372695</v>
      </c>
      <c r="BM142" s="60">
        <f t="shared" si="32"/>
        <v>16362.454703807014</v>
      </c>
      <c r="BN142" s="60">
        <f t="shared" si="32"/>
        <v>16766.754930850635</v>
      </c>
      <c r="BO142" s="60">
        <f t="shared" si="32"/>
        <v>16629.992018452122</v>
      </c>
      <c r="BP142" s="60">
        <f t="shared" si="32"/>
        <v>16184.951057678054</v>
      </c>
      <c r="BQ142" s="60">
        <f t="shared" si="32"/>
        <v>13608.902623134025</v>
      </c>
      <c r="BR142" s="60">
        <f t="shared" si="32"/>
        <v>13177.017597510659</v>
      </c>
      <c r="BS142" s="60">
        <f t="shared" si="32"/>
        <v>12622.440761023719</v>
      </c>
      <c r="BT142" s="60">
        <f t="shared" si="32"/>
        <v>12009.579043548863</v>
      </c>
      <c r="BU142" s="60">
        <f t="shared" si="32"/>
        <v>11521.359515350461</v>
      </c>
      <c r="BV142" s="60">
        <f t="shared" si="32"/>
        <v>10998.691746931563</v>
      </c>
      <c r="BW142" s="60">
        <f t="shared" si="32"/>
        <v>10681.249988760155</v>
      </c>
      <c r="BX142" s="60">
        <f t="shared" si="32"/>
        <v>10526.697185329913</v>
      </c>
      <c r="BY142" s="60">
        <f t="shared" si="32"/>
        <v>10380.795782138479</v>
      </c>
      <c r="BZ142" s="60">
        <f t="shared" si="32"/>
        <v>10386.525268231007</v>
      </c>
      <c r="CA142" s="61">
        <f t="shared" si="32"/>
        <v>10468.126649255879</v>
      </c>
      <c r="CB142" s="58"/>
      <c r="CC142" s="58"/>
    </row>
    <row r="143" spans="1:81" ht="24.75" customHeight="1" x14ac:dyDescent="0.4">
      <c r="A143" s="141"/>
      <c r="B143" s="239" t="s">
        <v>197</v>
      </c>
      <c r="C143" s="64"/>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f>SUM(AH144:AH146)</f>
        <v>2721</v>
      </c>
      <c r="AI143" s="110">
        <f t="shared" ref="AI143:BW143" si="33">SUM(AI144:AI146)</f>
        <v>3900.06</v>
      </c>
      <c r="AJ143" s="110">
        <f t="shared" si="33"/>
        <v>4299.0600000000004</v>
      </c>
      <c r="AK143" s="110">
        <f t="shared" si="33"/>
        <v>4978.0599999999995</v>
      </c>
      <c r="AL143" s="110">
        <f t="shared" si="33"/>
        <v>5501.0599999999995</v>
      </c>
      <c r="AM143" s="110">
        <f t="shared" si="33"/>
        <v>6085.0599999999995</v>
      </c>
      <c r="AN143" s="110">
        <f t="shared" si="33"/>
        <v>6605.0599999999995</v>
      </c>
      <c r="AO143" s="110">
        <f t="shared" si="33"/>
        <v>7088.0599999999995</v>
      </c>
      <c r="AP143" s="110">
        <f t="shared" si="33"/>
        <v>7484.06</v>
      </c>
      <c r="AQ143" s="110">
        <f t="shared" si="33"/>
        <v>7892.5680000000002</v>
      </c>
      <c r="AR143" s="110">
        <f t="shared" si="33"/>
        <v>8031.5509999999995</v>
      </c>
      <c r="AS143" s="110">
        <f t="shared" si="33"/>
        <v>8411.9090000000015</v>
      </c>
      <c r="AT143" s="110">
        <f t="shared" si="33"/>
        <v>9172.8167156850413</v>
      </c>
      <c r="AU143" s="110">
        <f t="shared" si="33"/>
        <v>10755.346568931573</v>
      </c>
      <c r="AV143" s="110">
        <f t="shared" si="33"/>
        <v>12410.679000000004</v>
      </c>
      <c r="AW143" s="110">
        <f t="shared" si="33"/>
        <v>14068.823</v>
      </c>
      <c r="AX143" s="110">
        <f t="shared" si="33"/>
        <v>14698.89</v>
      </c>
      <c r="AY143" s="110">
        <f t="shared" si="33"/>
        <v>16122.347527041315</v>
      </c>
      <c r="AZ143" s="110">
        <f t="shared" si="33"/>
        <v>17621.866000000002</v>
      </c>
      <c r="BA143" s="110">
        <f t="shared" si="33"/>
        <v>18587.272009000008</v>
      </c>
      <c r="BB143" s="110">
        <f t="shared" si="33"/>
        <v>19334.14472503843</v>
      </c>
      <c r="BC143" s="110">
        <f t="shared" si="33"/>
        <v>21437.683100000013</v>
      </c>
      <c r="BD143" s="110">
        <f t="shared" si="33"/>
        <v>23910.498331296745</v>
      </c>
      <c r="BE143" s="110">
        <f t="shared" si="33"/>
        <v>24695.169227916082</v>
      </c>
      <c r="BF143" s="110">
        <f t="shared" si="33"/>
        <v>24320.416560955211</v>
      </c>
      <c r="BG143" s="110">
        <f t="shared" si="33"/>
        <v>16358.23668802809</v>
      </c>
      <c r="BH143" s="110">
        <f t="shared" si="33"/>
        <v>17655.991089000003</v>
      </c>
      <c r="BI143" s="110">
        <f t="shared" si="33"/>
        <v>19171.410324449</v>
      </c>
      <c r="BJ143" s="110">
        <f t="shared" si="33"/>
        <v>18912.443974729795</v>
      </c>
      <c r="BK143" s="110">
        <f t="shared" si="33"/>
        <v>20134.145588311138</v>
      </c>
      <c r="BL143" s="110">
        <f t="shared" si="33"/>
        <v>22119.138006874229</v>
      </c>
      <c r="BM143" s="110">
        <f t="shared" si="33"/>
        <v>23493.366511449785</v>
      </c>
      <c r="BN143" s="110">
        <f t="shared" si="33"/>
        <v>24251.32462942709</v>
      </c>
      <c r="BO143" s="110">
        <f t="shared" si="33"/>
        <v>24518.543630379987</v>
      </c>
      <c r="BP143" s="110">
        <f t="shared" si="33"/>
        <v>25755.445607450238</v>
      </c>
      <c r="BQ143" s="110">
        <f t="shared" si="33"/>
        <v>26300.891344340584</v>
      </c>
      <c r="BR143" s="110">
        <f t="shared" si="33"/>
        <v>27925.510779285047</v>
      </c>
      <c r="BS143" s="110">
        <f t="shared" si="33"/>
        <v>28800.011119521107</v>
      </c>
      <c r="BT143" s="110">
        <f t="shared" si="33"/>
        <v>29035.025139480076</v>
      </c>
      <c r="BU143" s="110">
        <f t="shared" si="33"/>
        <v>30494.521168681626</v>
      </c>
      <c r="BV143" s="110">
        <f t="shared" si="33"/>
        <v>30599.218142938316</v>
      </c>
      <c r="BW143" s="110">
        <f t="shared" si="33"/>
        <v>32718.338208769856</v>
      </c>
      <c r="BX143" s="110">
        <f>SUM(BX144:BX146)</f>
        <v>33340.63261395361</v>
      </c>
      <c r="BY143" s="110">
        <f>SUM(BY144:BY146)</f>
        <v>34662.735949380825</v>
      </c>
      <c r="BZ143" s="110">
        <f>SUM(BZ144:BZ146)</f>
        <v>36209.998250133693</v>
      </c>
      <c r="CA143" s="111">
        <f>SUM(CA144:CA146)</f>
        <v>37806.871585847679</v>
      </c>
      <c r="CB143" s="58"/>
      <c r="CC143" s="58"/>
    </row>
    <row r="144" spans="1:81" x14ac:dyDescent="0.4">
      <c r="A144" s="141"/>
      <c r="B144" s="151" t="s">
        <v>285</v>
      </c>
      <c r="C144" s="58"/>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f>SUMIF($C$6:$C$15,"(NC / NIR)",AH$6:AH$15)</f>
        <v>1836.2120090576486</v>
      </c>
      <c r="AI144" s="60">
        <f t="shared" ref="AI144:CA144" si="34">SUMIF($C$6:$C$15,"(NC / NIR)",AI$6:AI$15)</f>
        <v>2875.1898291377083</v>
      </c>
      <c r="AJ144" s="60">
        <f t="shared" si="34"/>
        <v>3058.9992414056137</v>
      </c>
      <c r="AK144" s="60">
        <f t="shared" si="34"/>
        <v>3510.3424145390022</v>
      </c>
      <c r="AL144" s="60">
        <f t="shared" si="34"/>
        <v>3822.85954155132</v>
      </c>
      <c r="AM144" s="60">
        <f t="shared" si="34"/>
        <v>4173.6472729167699</v>
      </c>
      <c r="AN144" s="60">
        <f t="shared" si="34"/>
        <v>4480.0348862282062</v>
      </c>
      <c r="AO144" s="60">
        <f t="shared" si="34"/>
        <v>4695.675937329378</v>
      </c>
      <c r="AP144" s="60">
        <f t="shared" si="34"/>
        <v>4761.9940263349717</v>
      </c>
      <c r="AQ144" s="60">
        <f t="shared" si="34"/>
        <v>4871.5898862231707</v>
      </c>
      <c r="AR144" s="60">
        <f t="shared" si="34"/>
        <v>4813.4099744551468</v>
      </c>
      <c r="AS144" s="60">
        <f t="shared" si="34"/>
        <v>4866.8967571149997</v>
      </c>
      <c r="AT144" s="60">
        <f t="shared" si="34"/>
        <v>4970.9264232967089</v>
      </c>
      <c r="AU144" s="60">
        <f t="shared" si="34"/>
        <v>5620.6440956386186</v>
      </c>
      <c r="AV144" s="60">
        <f t="shared" si="34"/>
        <v>6186.6227737981817</v>
      </c>
      <c r="AW144" s="60">
        <f t="shared" si="34"/>
        <v>6656.6340258818027</v>
      </c>
      <c r="AX144" s="60">
        <f t="shared" si="34"/>
        <v>6768.8464522496879</v>
      </c>
      <c r="AY144" s="60">
        <f t="shared" si="34"/>
        <v>7079.6166051252549</v>
      </c>
      <c r="AZ144" s="60">
        <f t="shared" si="34"/>
        <v>7384.6422419182345</v>
      </c>
      <c r="BA144" s="60">
        <f t="shared" si="34"/>
        <v>7576.8967591892688</v>
      </c>
      <c r="BB144" s="60">
        <f t="shared" si="34"/>
        <v>7823.5319327057887</v>
      </c>
      <c r="BC144" s="60">
        <f t="shared" si="34"/>
        <v>8849.7735056882193</v>
      </c>
      <c r="BD144" s="60">
        <f t="shared" si="34"/>
        <v>9327.3109854829381</v>
      </c>
      <c r="BE144" s="60">
        <f t="shared" si="34"/>
        <v>9475.3642299725107</v>
      </c>
      <c r="BF144" s="60">
        <f t="shared" si="34"/>
        <v>9707.8943792999999</v>
      </c>
      <c r="BG144" s="60">
        <f t="shared" si="34"/>
        <v>794.02521823565701</v>
      </c>
      <c r="BH144" s="60">
        <f t="shared" si="34"/>
        <v>842.55899999999997</v>
      </c>
      <c r="BI144" s="60">
        <f t="shared" si="34"/>
        <v>924.2647969778385</v>
      </c>
      <c r="BJ144" s="60">
        <f t="shared" si="34"/>
        <v>973.07987379439624</v>
      </c>
      <c r="BK144" s="60">
        <f t="shared" si="34"/>
        <v>1040.0247158707195</v>
      </c>
      <c r="BL144" s="60">
        <f t="shared" si="34"/>
        <v>1105.9393085337213</v>
      </c>
      <c r="BM144" s="60">
        <f t="shared" si="34"/>
        <v>1192.3924182195146</v>
      </c>
      <c r="BN144" s="60">
        <f t="shared" si="34"/>
        <v>1220.2959423261623</v>
      </c>
      <c r="BO144" s="60">
        <f t="shared" si="34"/>
        <v>1314.7165739259212</v>
      </c>
      <c r="BP144" s="60">
        <f t="shared" si="34"/>
        <v>1390.6353122046253</v>
      </c>
      <c r="BQ144" s="60">
        <f t="shared" si="34"/>
        <v>1463.3916564663691</v>
      </c>
      <c r="BR144" s="60">
        <f t="shared" si="34"/>
        <v>1717.4043496814249</v>
      </c>
      <c r="BS144" s="60">
        <f t="shared" si="34"/>
        <v>1835.0890892979176</v>
      </c>
      <c r="BT144" s="60">
        <f t="shared" si="34"/>
        <v>1897.6920008984343</v>
      </c>
      <c r="BU144" s="60">
        <f t="shared" si="34"/>
        <v>1965.8020231168198</v>
      </c>
      <c r="BV144" s="60">
        <f t="shared" si="34"/>
        <v>2102.6440756806928</v>
      </c>
      <c r="BW144" s="60">
        <f t="shared" si="34"/>
        <v>2265.2426024973615</v>
      </c>
      <c r="BX144" s="60">
        <f t="shared" si="34"/>
        <v>2416.5126557921035</v>
      </c>
      <c r="BY144" s="60">
        <f t="shared" si="34"/>
        <v>2587.2316416318608</v>
      </c>
      <c r="BZ144" s="60">
        <f t="shared" si="34"/>
        <v>2776.3676941640615</v>
      </c>
      <c r="CA144" s="61">
        <f t="shared" si="34"/>
        <v>2999.7975551087084</v>
      </c>
      <c r="CB144" s="58"/>
      <c r="CC144" s="58"/>
    </row>
    <row r="145" spans="1:81" x14ac:dyDescent="0.4">
      <c r="A145" s="141"/>
      <c r="B145" s="151" t="s">
        <v>286</v>
      </c>
      <c r="C145" s="58"/>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f t="shared" ref="AH145:CA145" si="35">SUMIF($C$20:$C$77,"(NC / NIR)",AH$20:AH$77)</f>
        <v>417.30195821129746</v>
      </c>
      <c r="AI145" s="60">
        <f t="shared" si="35"/>
        <v>529.60220306078645</v>
      </c>
      <c r="AJ145" s="60">
        <f t="shared" si="35"/>
        <v>633.07543812711435</v>
      </c>
      <c r="AK145" s="60">
        <f t="shared" si="35"/>
        <v>738.48012106894282</v>
      </c>
      <c r="AL145" s="60">
        <f t="shared" si="35"/>
        <v>830.55701238433289</v>
      </c>
      <c r="AM145" s="60">
        <f t="shared" si="35"/>
        <v>960.49276853964022</v>
      </c>
      <c r="AN145" s="60">
        <f t="shared" si="35"/>
        <v>1061.0040746836548</v>
      </c>
      <c r="AO145" s="60">
        <f t="shared" si="35"/>
        <v>1164.4219602171174</v>
      </c>
      <c r="AP145" s="60">
        <f t="shared" si="35"/>
        <v>1333.8533908256416</v>
      </c>
      <c r="AQ145" s="60">
        <f t="shared" si="35"/>
        <v>1489.4872643034992</v>
      </c>
      <c r="AR145" s="60">
        <f t="shared" si="35"/>
        <v>1540.5206118266901</v>
      </c>
      <c r="AS145" s="60">
        <f t="shared" si="35"/>
        <v>1666.2812787270329</v>
      </c>
      <c r="AT145" s="60">
        <f t="shared" si="35"/>
        <v>1919.4344050421473</v>
      </c>
      <c r="AU145" s="60">
        <f t="shared" si="35"/>
        <v>2350.8976246910274</v>
      </c>
      <c r="AV145" s="60">
        <f t="shared" si="35"/>
        <v>2768.50921628165</v>
      </c>
      <c r="AW145" s="60">
        <f t="shared" si="35"/>
        <v>3413.4548352956463</v>
      </c>
      <c r="AX145" s="60">
        <f t="shared" si="35"/>
        <v>3762.9625182212412</v>
      </c>
      <c r="AY145" s="60">
        <f t="shared" si="35"/>
        <v>4350.6753790768726</v>
      </c>
      <c r="AZ145" s="60">
        <f t="shared" si="35"/>
        <v>5054.347564111883</v>
      </c>
      <c r="BA145" s="60">
        <f t="shared" si="35"/>
        <v>5358.6750497622079</v>
      </c>
      <c r="BB145" s="60">
        <f t="shared" si="35"/>
        <v>5550.1083570834162</v>
      </c>
      <c r="BC145" s="60">
        <f t="shared" si="35"/>
        <v>5771.583245054886</v>
      </c>
      <c r="BD145" s="60">
        <f t="shared" si="35"/>
        <v>5978.3111078018701</v>
      </c>
      <c r="BE145" s="60">
        <f t="shared" si="35"/>
        <v>6371.1093210319796</v>
      </c>
      <c r="BF145" s="60">
        <f t="shared" si="35"/>
        <v>6517.7392567383986</v>
      </c>
      <c r="BG145" s="60">
        <f t="shared" si="35"/>
        <v>6815.2711439341174</v>
      </c>
      <c r="BH145" s="60">
        <f t="shared" si="35"/>
        <v>7076.8760000000002</v>
      </c>
      <c r="BI145" s="60">
        <f t="shared" si="35"/>
        <v>7349.3426876018675</v>
      </c>
      <c r="BJ145" s="60">
        <f t="shared" si="35"/>
        <v>7638.5452869243391</v>
      </c>
      <c r="BK145" s="60">
        <f t="shared" si="35"/>
        <v>8013.2638627443484</v>
      </c>
      <c r="BL145" s="60">
        <f t="shared" si="35"/>
        <v>8623.1827387670037</v>
      </c>
      <c r="BM145" s="60">
        <f t="shared" si="35"/>
        <v>9078.7432718570435</v>
      </c>
      <c r="BN145" s="60">
        <f t="shared" si="35"/>
        <v>9413.5107245551153</v>
      </c>
      <c r="BO145" s="60">
        <f t="shared" si="35"/>
        <v>9887.1723686280984</v>
      </c>
      <c r="BP145" s="60">
        <f t="shared" si="35"/>
        <v>10571.130296586944</v>
      </c>
      <c r="BQ145" s="60">
        <f t="shared" si="35"/>
        <v>10918.092802584053</v>
      </c>
      <c r="BR145" s="60">
        <f t="shared" si="35"/>
        <v>11837.738027470541</v>
      </c>
      <c r="BS145" s="60">
        <f t="shared" si="35"/>
        <v>12625.295454441366</v>
      </c>
      <c r="BT145" s="60">
        <f t="shared" si="35"/>
        <v>12758.9580735708</v>
      </c>
      <c r="BU145" s="60">
        <f t="shared" si="35"/>
        <v>13990.455574171678</v>
      </c>
      <c r="BV145" s="60">
        <f t="shared" si="35"/>
        <v>14352.891518549533</v>
      </c>
      <c r="BW145" s="60">
        <f t="shared" si="35"/>
        <v>16078.337056925859</v>
      </c>
      <c r="BX145" s="60">
        <f t="shared" si="35"/>
        <v>16513.587369113371</v>
      </c>
      <c r="BY145" s="60">
        <f t="shared" si="35"/>
        <v>17299.211514625371</v>
      </c>
      <c r="BZ145" s="60">
        <f t="shared" si="35"/>
        <v>18202.762418302005</v>
      </c>
      <c r="CA145" s="61">
        <f t="shared" si="35"/>
        <v>19350.603180227867</v>
      </c>
      <c r="CB145" s="58"/>
      <c r="CC145" s="58"/>
    </row>
    <row r="146" spans="1:81" x14ac:dyDescent="0.4">
      <c r="A146" s="141"/>
      <c r="B146" s="151" t="s">
        <v>287</v>
      </c>
      <c r="C146" s="58"/>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f t="shared" ref="AH146:CA146" si="36">SUMIF($C$82:$C$127,"(NC / NIR)",AH$82:AH$127)</f>
        <v>467.48603273105391</v>
      </c>
      <c r="AI146" s="60">
        <f t="shared" si="36"/>
        <v>495.26796780150516</v>
      </c>
      <c r="AJ146" s="60">
        <f t="shared" si="36"/>
        <v>606.985320467272</v>
      </c>
      <c r="AK146" s="60">
        <f t="shared" si="36"/>
        <v>729.23746439205502</v>
      </c>
      <c r="AL146" s="60">
        <f t="shared" si="36"/>
        <v>847.64344606434713</v>
      </c>
      <c r="AM146" s="60">
        <f t="shared" si="36"/>
        <v>950.91995854358925</v>
      </c>
      <c r="AN146" s="60">
        <f t="shared" si="36"/>
        <v>1064.0210390881389</v>
      </c>
      <c r="AO146" s="60">
        <f t="shared" si="36"/>
        <v>1227.9621024535047</v>
      </c>
      <c r="AP146" s="60">
        <f t="shared" si="36"/>
        <v>1388.2125828393876</v>
      </c>
      <c r="AQ146" s="60">
        <f t="shared" si="36"/>
        <v>1531.4908494733309</v>
      </c>
      <c r="AR146" s="60">
        <f t="shared" si="36"/>
        <v>1677.6204137181626</v>
      </c>
      <c r="AS146" s="60">
        <f t="shared" si="36"/>
        <v>1878.7309641579686</v>
      </c>
      <c r="AT146" s="60">
        <f t="shared" si="36"/>
        <v>2282.4558873461842</v>
      </c>
      <c r="AU146" s="60">
        <f t="shared" si="36"/>
        <v>2783.8048486019275</v>
      </c>
      <c r="AV146" s="60">
        <f t="shared" si="36"/>
        <v>3455.5470099201711</v>
      </c>
      <c r="AW146" s="60">
        <f t="shared" si="36"/>
        <v>3998.7341388225504</v>
      </c>
      <c r="AX146" s="60">
        <f t="shared" si="36"/>
        <v>4167.0810295290712</v>
      </c>
      <c r="AY146" s="60">
        <f t="shared" si="36"/>
        <v>4692.0555428391863</v>
      </c>
      <c r="AZ146" s="60">
        <f t="shared" si="36"/>
        <v>5182.8761939698834</v>
      </c>
      <c r="BA146" s="60">
        <f t="shared" si="36"/>
        <v>5651.7002000485309</v>
      </c>
      <c r="BB146" s="60">
        <f t="shared" si="36"/>
        <v>5960.5044352492259</v>
      </c>
      <c r="BC146" s="60">
        <f t="shared" si="36"/>
        <v>6816.3263492569085</v>
      </c>
      <c r="BD146" s="60">
        <f t="shared" si="36"/>
        <v>8604.8762380119351</v>
      </c>
      <c r="BE146" s="60">
        <f t="shared" si="36"/>
        <v>8848.6956769115914</v>
      </c>
      <c r="BF146" s="60">
        <f t="shared" si="36"/>
        <v>8094.7829249168126</v>
      </c>
      <c r="BG146" s="60">
        <f t="shared" si="36"/>
        <v>8748.9403258583152</v>
      </c>
      <c r="BH146" s="60">
        <f t="shared" si="36"/>
        <v>9736.5560890000015</v>
      </c>
      <c r="BI146" s="60">
        <f t="shared" si="36"/>
        <v>10897.802839869293</v>
      </c>
      <c r="BJ146" s="60">
        <f t="shared" si="36"/>
        <v>10300.81881401106</v>
      </c>
      <c r="BK146" s="60">
        <f t="shared" si="36"/>
        <v>11080.85700969607</v>
      </c>
      <c r="BL146" s="60">
        <f t="shared" si="36"/>
        <v>12390.015959573504</v>
      </c>
      <c r="BM146" s="60">
        <f t="shared" si="36"/>
        <v>13222.230821373225</v>
      </c>
      <c r="BN146" s="60">
        <f t="shared" si="36"/>
        <v>13617.517962545813</v>
      </c>
      <c r="BO146" s="60">
        <f t="shared" si="36"/>
        <v>13316.654687825969</v>
      </c>
      <c r="BP146" s="60">
        <f t="shared" si="36"/>
        <v>13793.679998658668</v>
      </c>
      <c r="BQ146" s="60">
        <f t="shared" si="36"/>
        <v>13919.406885290162</v>
      </c>
      <c r="BR146" s="60">
        <f t="shared" si="36"/>
        <v>14370.368402133083</v>
      </c>
      <c r="BS146" s="60">
        <f t="shared" si="36"/>
        <v>14339.626575781826</v>
      </c>
      <c r="BT146" s="60">
        <f t="shared" si="36"/>
        <v>14378.375065010841</v>
      </c>
      <c r="BU146" s="60">
        <f t="shared" si="36"/>
        <v>14538.263571393129</v>
      </c>
      <c r="BV146" s="60">
        <f t="shared" si="36"/>
        <v>14143.68254870809</v>
      </c>
      <c r="BW146" s="60">
        <f t="shared" si="36"/>
        <v>14374.758549346638</v>
      </c>
      <c r="BX146" s="60">
        <f t="shared" si="36"/>
        <v>14410.532589048138</v>
      </c>
      <c r="BY146" s="60">
        <f t="shared" si="36"/>
        <v>14776.292793123595</v>
      </c>
      <c r="BZ146" s="60">
        <f t="shared" si="36"/>
        <v>15230.868137667621</v>
      </c>
      <c r="CA146" s="61">
        <f t="shared" si="36"/>
        <v>15456.470850511107</v>
      </c>
      <c r="CB146" s="58"/>
      <c r="CC146" s="58"/>
    </row>
    <row r="147" spans="1:81" ht="33.75" customHeight="1" x14ac:dyDescent="0.4">
      <c r="A147" s="141"/>
      <c r="B147" s="64" t="s">
        <v>225</v>
      </c>
      <c r="C147" s="58"/>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c r="BJ147" s="60"/>
      <c r="BK147" s="60"/>
      <c r="BL147" s="60"/>
      <c r="BM147" s="60"/>
      <c r="BN147" s="60"/>
      <c r="BO147" s="60"/>
      <c r="BP147" s="60"/>
      <c r="BQ147" s="60"/>
      <c r="BR147" s="60"/>
      <c r="BS147" s="60"/>
      <c r="BX147" s="60"/>
      <c r="BY147" s="60"/>
      <c r="BZ147" s="60"/>
      <c r="CA147" s="61"/>
    </row>
    <row r="148" spans="1:81" x14ac:dyDescent="0.4">
      <c r="A148" s="141"/>
      <c r="B148" s="58" t="s">
        <v>226</v>
      </c>
      <c r="C148" s="58"/>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60"/>
      <c r="BX148" s="58"/>
      <c r="BZ148" s="58"/>
      <c r="CA148" s="91"/>
    </row>
    <row r="149" spans="1:81" x14ac:dyDescent="0.4">
      <c r="A149" s="141"/>
      <c r="B149" s="58" t="s">
        <v>227</v>
      </c>
      <c r="C149" s="58"/>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c r="BS149" s="60"/>
      <c r="BX149" s="58"/>
      <c r="BZ149" s="58"/>
      <c r="CA149" s="91"/>
    </row>
    <row r="150" spans="1:81" ht="29.25" customHeight="1" thickBot="1" x14ac:dyDescent="0.45">
      <c r="A150" s="187"/>
      <c r="B150" s="79" t="s">
        <v>228</v>
      </c>
      <c r="C150" s="107"/>
      <c r="D150" s="112"/>
      <c r="E150" s="112"/>
      <c r="F150" s="112"/>
      <c r="G150" s="112"/>
      <c r="H150" s="112"/>
      <c r="I150" s="112"/>
      <c r="J150" s="112"/>
      <c r="K150" s="112"/>
      <c r="L150" s="112"/>
      <c r="M150" s="112"/>
      <c r="N150" s="112"/>
      <c r="O150" s="112"/>
      <c r="P150" s="112"/>
      <c r="Q150" s="112"/>
      <c r="R150" s="112"/>
      <c r="S150" s="112"/>
      <c r="T150" s="112"/>
      <c r="U150" s="112"/>
      <c r="V150" s="11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2"/>
      <c r="BQ150" s="112"/>
      <c r="BR150" s="112"/>
      <c r="BS150" s="112"/>
      <c r="BT150" s="112"/>
      <c r="BU150" s="112"/>
      <c r="BV150" s="112"/>
      <c r="BW150" s="112"/>
      <c r="BX150" s="107"/>
      <c r="BY150" s="107"/>
      <c r="BZ150" s="107"/>
      <c r="CA150" s="116"/>
    </row>
  </sheetData>
  <conditionalFormatting sqref="D139:AG142">
    <cfRule type="cellIs" dxfId="1" priority="1" stopIfTrue="1" operator="equal">
      <formula>TRUE</formula>
    </cfRule>
    <cfRule type="cellIs" dxfId="0" priority="2" stopIfTrue="1" operator="notEqual">
      <formula>TRUE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Contents</vt:lpstr>
      <vt:lpstr>Notes</vt:lpstr>
      <vt:lpstr>UK welfare</vt:lpstr>
      <vt:lpstr>GB welfare</vt:lpstr>
      <vt:lpstr>Benefit summary table</vt:lpstr>
      <vt:lpstr>Table 1a</vt:lpstr>
      <vt:lpstr>Table 1b</vt:lpstr>
      <vt:lpstr>Table 1c</vt:lpstr>
      <vt:lpstr>Table 2a</vt:lpstr>
      <vt:lpstr>Table 2b</vt:lpstr>
      <vt:lpstr>Table 2c</vt:lpstr>
      <vt:lpstr>Table 3a</vt:lpstr>
      <vt:lpstr>Table 3b</vt:lpstr>
      <vt:lpstr>Table 3c</vt:lpstr>
      <vt:lpstr>Table 4</vt:lpstr>
      <vt:lpstr>Non-DWP welfare</vt:lpstr>
      <vt:lpstr>Bereavement benefits</vt:lpstr>
      <vt:lpstr>Carers Allowance</vt:lpstr>
      <vt:lpstr>Council Tax Benefit</vt:lpstr>
      <vt:lpstr>Disability benefits</vt:lpstr>
      <vt:lpstr>Housing benefits</vt:lpstr>
      <vt:lpstr>Incapacity benefits</vt:lpstr>
      <vt:lpstr>Income Support</vt:lpstr>
      <vt:lpstr>Industrial injuries benefits</vt:lpstr>
      <vt:lpstr>Maternity benefits</vt:lpstr>
      <vt:lpstr>New Deal &amp; Emp prog allowances</vt:lpstr>
      <vt:lpstr>Pension Credit</vt:lpstr>
      <vt:lpstr>Social Fund</vt:lpstr>
      <vt:lpstr>State Pension</vt:lpstr>
      <vt:lpstr>Unemployment benefits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Outturn and forecast: Autumn Budget 2018</dc:title>
  <dc:creator/>
  <cp:lastModifiedBy/>
  <dcterms:created xsi:type="dcterms:W3CDTF">2018-11-15T13:57:25Z</dcterms:created>
  <dcterms:modified xsi:type="dcterms:W3CDTF">2018-11-19T10:52:49Z</dcterms:modified>
</cp:coreProperties>
</file>